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24226"/>
  <mc:AlternateContent xmlns:mc="http://schemas.openxmlformats.org/markup-compatibility/2006">
    <mc:Choice Requires="x15">
      <x15ac:absPath xmlns:x15ac="http://schemas.microsoft.com/office/spreadsheetml/2010/11/ac" url="https://inkada.sharepoint.com/Gedeelde documenten/10 Projecten/Galilei/Busvervoer 2022/Bestek/"/>
    </mc:Choice>
  </mc:AlternateContent>
  <xr:revisionPtr revIDLastSave="492" documentId="8_{6572CDD8-CC7B-4FAA-A9D1-224A71AF93CE}" xr6:coauthVersionLast="47" xr6:coauthVersionMax="47" xr10:uidLastSave="{B9C19E3B-DE64-45C8-B37B-78E1DEAD8944}"/>
  <bookViews>
    <workbookView xWindow="28680" yWindow="-120" windowWidth="29040" windowHeight="15840" xr2:uid="{00000000-000D-0000-FFFF-FFFF00000000}"/>
  </bookViews>
  <sheets>
    <sheet name="Calculatieblad" sheetId="1" r:id="rId1"/>
    <sheet name="Toelichting Calculatieblad" sheetId="2" r:id="rId2"/>
  </sheets>
  <definedNames>
    <definedName name="_xlnm._FilterDatabase" localSheetId="0" hidden="1">Calculatieblad!$A$14:$AS$71</definedName>
    <definedName name="_xlnm.Print_Area" localSheetId="0">Calculatieblad!$A$1:$AD$82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9" i="1" l="1"/>
  <c r="K19" i="1"/>
  <c r="M19" i="1"/>
  <c r="N19" i="1"/>
  <c r="P19" i="1"/>
  <c r="Q19" i="1"/>
  <c r="S19" i="1"/>
  <c r="T19" i="1"/>
  <c r="V19" i="1"/>
  <c r="W19" i="1"/>
  <c r="Y19" i="1"/>
  <c r="AD19" i="1"/>
  <c r="AI19" i="1" s="1"/>
  <c r="AK19" i="1" s="1"/>
  <c r="AE19" i="1"/>
  <c r="AF19" i="1"/>
  <c r="AG19" i="1"/>
  <c r="AH19" i="1"/>
  <c r="AJ19" i="1"/>
  <c r="AM19" i="1"/>
  <c r="AN19" i="1"/>
  <c r="AO19" i="1"/>
  <c r="AP19" i="1"/>
  <c r="AQ19" i="1"/>
  <c r="J20" i="1"/>
  <c r="K20" i="1"/>
  <c r="M20" i="1"/>
  <c r="N20" i="1"/>
  <c r="P20" i="1"/>
  <c r="Q20" i="1"/>
  <c r="S20" i="1"/>
  <c r="T20" i="1"/>
  <c r="V20" i="1"/>
  <c r="W20" i="1"/>
  <c r="Y20" i="1"/>
  <c r="AD20" i="1"/>
  <c r="AI20" i="1" s="1"/>
  <c r="AK20" i="1" s="1"/>
  <c r="AE20" i="1"/>
  <c r="AF20" i="1"/>
  <c r="AG20" i="1"/>
  <c r="AH20" i="1"/>
  <c r="AJ20" i="1"/>
  <c r="AM20" i="1"/>
  <c r="AN20" i="1"/>
  <c r="AO20" i="1"/>
  <c r="AP20" i="1"/>
  <c r="AQ20" i="1"/>
  <c r="J21" i="1"/>
  <c r="K21" i="1"/>
  <c r="M21" i="1"/>
  <c r="N21" i="1"/>
  <c r="P21" i="1"/>
  <c r="Q21" i="1"/>
  <c r="S21" i="1"/>
  <c r="T21" i="1"/>
  <c r="V21" i="1"/>
  <c r="W21" i="1"/>
  <c r="Y21" i="1"/>
  <c r="AD21" i="1"/>
  <c r="AE21" i="1"/>
  <c r="AI21" i="1" s="1"/>
  <c r="AK21" i="1" s="1"/>
  <c r="AF21" i="1"/>
  <c r="AG21" i="1"/>
  <c r="AH21" i="1"/>
  <c r="AJ21" i="1"/>
  <c r="AM21" i="1"/>
  <c r="AN21" i="1"/>
  <c r="AO21" i="1"/>
  <c r="AP21" i="1"/>
  <c r="AQ21" i="1"/>
  <c r="J22" i="1"/>
  <c r="K22" i="1"/>
  <c r="M22" i="1"/>
  <c r="N22" i="1"/>
  <c r="P22" i="1"/>
  <c r="Q22" i="1"/>
  <c r="S22" i="1"/>
  <c r="T22" i="1"/>
  <c r="V22" i="1"/>
  <c r="W22" i="1"/>
  <c r="Y22" i="1"/>
  <c r="AD22" i="1"/>
  <c r="AE22" i="1"/>
  <c r="AI22" i="1" s="1"/>
  <c r="AK22" i="1" s="1"/>
  <c r="AF22" i="1"/>
  <c r="AG22" i="1"/>
  <c r="AH22" i="1"/>
  <c r="AJ22" i="1"/>
  <c r="AM22" i="1"/>
  <c r="AN22" i="1"/>
  <c r="AO22" i="1"/>
  <c r="AP22" i="1"/>
  <c r="AQ22" i="1"/>
  <c r="J23" i="1"/>
  <c r="K23" i="1"/>
  <c r="M23" i="1"/>
  <c r="N23" i="1"/>
  <c r="P23" i="1"/>
  <c r="Q23" i="1"/>
  <c r="S23" i="1"/>
  <c r="T23" i="1"/>
  <c r="V23" i="1"/>
  <c r="W23" i="1"/>
  <c r="Y23" i="1"/>
  <c r="AD23" i="1"/>
  <c r="AE23" i="1"/>
  <c r="AF23" i="1"/>
  <c r="AI23" i="1" s="1"/>
  <c r="AK23" i="1" s="1"/>
  <c r="AG23" i="1"/>
  <c r="AH23" i="1"/>
  <c r="AJ23" i="1"/>
  <c r="AM23" i="1"/>
  <c r="AN23" i="1"/>
  <c r="AO23" i="1"/>
  <c r="AP23" i="1"/>
  <c r="AQ23" i="1"/>
  <c r="J24" i="1"/>
  <c r="K24" i="1"/>
  <c r="M24" i="1"/>
  <c r="N24" i="1"/>
  <c r="P24" i="1"/>
  <c r="Q24" i="1"/>
  <c r="S24" i="1"/>
  <c r="T24" i="1"/>
  <c r="V24" i="1"/>
  <c r="W24" i="1"/>
  <c r="Y24" i="1"/>
  <c r="AD24" i="1"/>
  <c r="AE24" i="1"/>
  <c r="AF24" i="1"/>
  <c r="AG24" i="1"/>
  <c r="AH24" i="1"/>
  <c r="AI24" i="1"/>
  <c r="AK24" i="1" s="1"/>
  <c r="AJ24" i="1"/>
  <c r="AM24" i="1"/>
  <c r="AN24" i="1"/>
  <c r="AO24" i="1"/>
  <c r="AP24" i="1"/>
  <c r="AQ24" i="1"/>
  <c r="J25" i="1"/>
  <c r="K25" i="1"/>
  <c r="M25" i="1"/>
  <c r="N25" i="1"/>
  <c r="P25" i="1"/>
  <c r="Q25" i="1"/>
  <c r="S25" i="1"/>
  <c r="T25" i="1"/>
  <c r="V25" i="1"/>
  <c r="W25" i="1"/>
  <c r="Y25" i="1"/>
  <c r="AD25" i="1"/>
  <c r="AI25" i="1" s="1"/>
  <c r="AK25" i="1" s="1"/>
  <c r="AE25" i="1"/>
  <c r="AF25" i="1"/>
  <c r="AG25" i="1"/>
  <c r="AH25" i="1"/>
  <c r="AJ25" i="1"/>
  <c r="AM25" i="1"/>
  <c r="AN25" i="1"/>
  <c r="AO25" i="1"/>
  <c r="AP25" i="1"/>
  <c r="AQ25" i="1"/>
  <c r="J26" i="1"/>
  <c r="K26" i="1"/>
  <c r="M26" i="1"/>
  <c r="N26" i="1"/>
  <c r="P26" i="1"/>
  <c r="Q26" i="1"/>
  <c r="S26" i="1"/>
  <c r="T26" i="1"/>
  <c r="V26" i="1"/>
  <c r="W26" i="1"/>
  <c r="Y26" i="1"/>
  <c r="AD26" i="1"/>
  <c r="AE26" i="1"/>
  <c r="AF26" i="1"/>
  <c r="AG26" i="1"/>
  <c r="AI26" i="1" s="1"/>
  <c r="AK26" i="1" s="1"/>
  <c r="AH26" i="1"/>
  <c r="AJ26" i="1"/>
  <c r="AM26" i="1"/>
  <c r="AN26" i="1"/>
  <c r="AO26" i="1"/>
  <c r="AP26" i="1"/>
  <c r="AQ26" i="1"/>
  <c r="J27" i="1"/>
  <c r="K27" i="1"/>
  <c r="M27" i="1"/>
  <c r="N27" i="1"/>
  <c r="P27" i="1"/>
  <c r="Q27" i="1"/>
  <c r="S27" i="1"/>
  <c r="T27" i="1"/>
  <c r="V27" i="1"/>
  <c r="W27" i="1"/>
  <c r="Y27" i="1"/>
  <c r="AD27" i="1"/>
  <c r="AI27" i="1" s="1"/>
  <c r="AK27" i="1" s="1"/>
  <c r="AE27" i="1"/>
  <c r="AF27" i="1"/>
  <c r="AG27" i="1"/>
  <c r="AH27" i="1"/>
  <c r="AJ27" i="1"/>
  <c r="AM27" i="1"/>
  <c r="AN27" i="1"/>
  <c r="AO27" i="1"/>
  <c r="AP27" i="1"/>
  <c r="AQ27" i="1"/>
  <c r="J28" i="1"/>
  <c r="K28" i="1"/>
  <c r="M28" i="1"/>
  <c r="N28" i="1"/>
  <c r="P28" i="1"/>
  <c r="Q28" i="1"/>
  <c r="S28" i="1"/>
  <c r="T28" i="1"/>
  <c r="V28" i="1"/>
  <c r="W28" i="1"/>
  <c r="Y28" i="1"/>
  <c r="AD28" i="1"/>
  <c r="AI28" i="1" s="1"/>
  <c r="AK28" i="1" s="1"/>
  <c r="AE28" i="1"/>
  <c r="AF28" i="1"/>
  <c r="AG28" i="1"/>
  <c r="AH28" i="1"/>
  <c r="AJ28" i="1"/>
  <c r="AM28" i="1"/>
  <c r="AN28" i="1"/>
  <c r="AO28" i="1"/>
  <c r="AP28" i="1"/>
  <c r="AQ28" i="1"/>
  <c r="J29" i="1"/>
  <c r="K29" i="1"/>
  <c r="M29" i="1"/>
  <c r="N29" i="1"/>
  <c r="P29" i="1"/>
  <c r="Q29" i="1"/>
  <c r="S29" i="1"/>
  <c r="T29" i="1"/>
  <c r="V29" i="1"/>
  <c r="W29" i="1"/>
  <c r="Y29" i="1"/>
  <c r="AD29" i="1"/>
  <c r="AE29" i="1"/>
  <c r="AI29" i="1" s="1"/>
  <c r="AK29" i="1" s="1"/>
  <c r="AF29" i="1"/>
  <c r="AG29" i="1"/>
  <c r="AH29" i="1"/>
  <c r="AJ29" i="1"/>
  <c r="AM29" i="1"/>
  <c r="AN29" i="1"/>
  <c r="AO29" i="1"/>
  <c r="AP29" i="1"/>
  <c r="AQ29" i="1"/>
  <c r="J30" i="1"/>
  <c r="K30" i="1"/>
  <c r="M30" i="1"/>
  <c r="N30" i="1"/>
  <c r="P30" i="1"/>
  <c r="Q30" i="1"/>
  <c r="S30" i="1"/>
  <c r="T30" i="1"/>
  <c r="V30" i="1"/>
  <c r="W30" i="1"/>
  <c r="Y30" i="1"/>
  <c r="AD30" i="1"/>
  <c r="AE30" i="1"/>
  <c r="AI30" i="1" s="1"/>
  <c r="AK30" i="1" s="1"/>
  <c r="AF30" i="1"/>
  <c r="AG30" i="1"/>
  <c r="AH30" i="1"/>
  <c r="AJ30" i="1"/>
  <c r="AM30" i="1"/>
  <c r="AN30" i="1"/>
  <c r="AO30" i="1"/>
  <c r="AP30" i="1"/>
  <c r="AQ30" i="1"/>
  <c r="J31" i="1"/>
  <c r="K31" i="1"/>
  <c r="M31" i="1"/>
  <c r="N31" i="1"/>
  <c r="P31" i="1"/>
  <c r="Q31" i="1"/>
  <c r="S31" i="1"/>
  <c r="T31" i="1"/>
  <c r="V31" i="1"/>
  <c r="W31" i="1"/>
  <c r="Y31" i="1"/>
  <c r="AD31" i="1"/>
  <c r="AE31" i="1"/>
  <c r="AF31" i="1"/>
  <c r="AI31" i="1" s="1"/>
  <c r="AK31" i="1" s="1"/>
  <c r="AG31" i="1"/>
  <c r="AH31" i="1"/>
  <c r="AJ31" i="1"/>
  <c r="AM31" i="1"/>
  <c r="AN31" i="1"/>
  <c r="AO31" i="1"/>
  <c r="AP31" i="1"/>
  <c r="AQ31" i="1"/>
  <c r="J32" i="1"/>
  <c r="K32" i="1"/>
  <c r="M32" i="1"/>
  <c r="N32" i="1"/>
  <c r="P32" i="1"/>
  <c r="Q32" i="1"/>
  <c r="S32" i="1"/>
  <c r="T32" i="1"/>
  <c r="V32" i="1"/>
  <c r="W32" i="1"/>
  <c r="Y32" i="1"/>
  <c r="AD32" i="1"/>
  <c r="AE32" i="1"/>
  <c r="AF32" i="1"/>
  <c r="AG32" i="1"/>
  <c r="AH32" i="1"/>
  <c r="AI32" i="1"/>
  <c r="AK32" i="1" s="1"/>
  <c r="AJ32" i="1"/>
  <c r="AM32" i="1"/>
  <c r="AN32" i="1"/>
  <c r="AO32" i="1"/>
  <c r="AP32" i="1"/>
  <c r="AQ32" i="1"/>
  <c r="J33" i="1"/>
  <c r="K33" i="1"/>
  <c r="M33" i="1"/>
  <c r="N33" i="1"/>
  <c r="P33" i="1"/>
  <c r="Q33" i="1"/>
  <c r="S33" i="1"/>
  <c r="T33" i="1"/>
  <c r="V33" i="1"/>
  <c r="W33" i="1"/>
  <c r="Y33" i="1"/>
  <c r="AD33" i="1"/>
  <c r="AI33" i="1" s="1"/>
  <c r="AK33" i="1" s="1"/>
  <c r="AE33" i="1"/>
  <c r="AF33" i="1"/>
  <c r="AG33" i="1"/>
  <c r="AH33" i="1"/>
  <c r="AJ33" i="1"/>
  <c r="AM33" i="1"/>
  <c r="AN33" i="1"/>
  <c r="AO33" i="1"/>
  <c r="AP33" i="1"/>
  <c r="AQ33" i="1"/>
  <c r="J34" i="1"/>
  <c r="K34" i="1"/>
  <c r="M34" i="1"/>
  <c r="N34" i="1"/>
  <c r="P34" i="1"/>
  <c r="Q34" i="1"/>
  <c r="S34" i="1"/>
  <c r="T34" i="1"/>
  <c r="V34" i="1"/>
  <c r="W34" i="1"/>
  <c r="Y34" i="1"/>
  <c r="AD34" i="1"/>
  <c r="AE34" i="1"/>
  <c r="AF34" i="1"/>
  <c r="AG34" i="1"/>
  <c r="AI34" i="1" s="1"/>
  <c r="AK34" i="1" s="1"/>
  <c r="AH34" i="1"/>
  <c r="AJ34" i="1"/>
  <c r="AM34" i="1"/>
  <c r="AN34" i="1"/>
  <c r="AO34" i="1"/>
  <c r="AP34" i="1"/>
  <c r="AQ34" i="1"/>
  <c r="J35" i="1"/>
  <c r="K35" i="1"/>
  <c r="M35" i="1"/>
  <c r="N35" i="1"/>
  <c r="P35" i="1"/>
  <c r="Q35" i="1"/>
  <c r="S35" i="1"/>
  <c r="T35" i="1"/>
  <c r="V35" i="1"/>
  <c r="W35" i="1"/>
  <c r="Y35" i="1"/>
  <c r="AD35" i="1"/>
  <c r="AI35" i="1" s="1"/>
  <c r="AK35" i="1" s="1"/>
  <c r="AE35" i="1"/>
  <c r="AF35" i="1"/>
  <c r="AG35" i="1"/>
  <c r="AH35" i="1"/>
  <c r="AJ35" i="1"/>
  <c r="AM35" i="1"/>
  <c r="AN35" i="1"/>
  <c r="AO35" i="1"/>
  <c r="AP35" i="1"/>
  <c r="AQ35" i="1"/>
  <c r="J36" i="1"/>
  <c r="K36" i="1"/>
  <c r="M36" i="1"/>
  <c r="N36" i="1"/>
  <c r="P36" i="1"/>
  <c r="Q36" i="1"/>
  <c r="S36" i="1"/>
  <c r="T36" i="1"/>
  <c r="V36" i="1"/>
  <c r="W36" i="1"/>
  <c r="Y36" i="1"/>
  <c r="AD36" i="1"/>
  <c r="AI36" i="1" s="1"/>
  <c r="AK36" i="1" s="1"/>
  <c r="AE36" i="1"/>
  <c r="AF36" i="1"/>
  <c r="AG36" i="1"/>
  <c r="AH36" i="1"/>
  <c r="AJ36" i="1"/>
  <c r="AM36" i="1"/>
  <c r="AN36" i="1"/>
  <c r="AO36" i="1"/>
  <c r="AP36" i="1"/>
  <c r="AQ36" i="1"/>
  <c r="J37" i="1"/>
  <c r="K37" i="1"/>
  <c r="M37" i="1"/>
  <c r="N37" i="1"/>
  <c r="P37" i="1"/>
  <c r="Q37" i="1"/>
  <c r="S37" i="1"/>
  <c r="T37" i="1"/>
  <c r="V37" i="1"/>
  <c r="W37" i="1"/>
  <c r="Y37" i="1"/>
  <c r="AD37" i="1"/>
  <c r="AE37" i="1"/>
  <c r="AI37" i="1" s="1"/>
  <c r="AK37" i="1" s="1"/>
  <c r="AF37" i="1"/>
  <c r="AG37" i="1"/>
  <c r="AH37" i="1"/>
  <c r="AJ37" i="1"/>
  <c r="AM37" i="1"/>
  <c r="AN37" i="1"/>
  <c r="AO37" i="1"/>
  <c r="AP37" i="1"/>
  <c r="AQ37" i="1"/>
  <c r="J38" i="1"/>
  <c r="K38" i="1"/>
  <c r="M38" i="1"/>
  <c r="N38" i="1"/>
  <c r="P38" i="1"/>
  <c r="Q38" i="1"/>
  <c r="S38" i="1"/>
  <c r="T38" i="1"/>
  <c r="V38" i="1"/>
  <c r="W38" i="1"/>
  <c r="Y38" i="1"/>
  <c r="AD38" i="1"/>
  <c r="AE38" i="1"/>
  <c r="AI38" i="1" s="1"/>
  <c r="AK38" i="1" s="1"/>
  <c r="AF38" i="1"/>
  <c r="AG38" i="1"/>
  <c r="AH38" i="1"/>
  <c r="AJ38" i="1"/>
  <c r="AM38" i="1"/>
  <c r="AN38" i="1"/>
  <c r="AO38" i="1"/>
  <c r="AP38" i="1"/>
  <c r="AQ38" i="1"/>
  <c r="J39" i="1"/>
  <c r="K39" i="1"/>
  <c r="M39" i="1"/>
  <c r="N39" i="1"/>
  <c r="P39" i="1"/>
  <c r="Q39" i="1"/>
  <c r="S39" i="1"/>
  <c r="T39" i="1"/>
  <c r="V39" i="1"/>
  <c r="W39" i="1"/>
  <c r="Y39" i="1"/>
  <c r="AD39" i="1"/>
  <c r="AE39" i="1"/>
  <c r="AF39" i="1"/>
  <c r="AI39" i="1" s="1"/>
  <c r="AK39" i="1" s="1"/>
  <c r="AG39" i="1"/>
  <c r="AH39" i="1"/>
  <c r="AJ39" i="1"/>
  <c r="AM39" i="1"/>
  <c r="AN39" i="1"/>
  <c r="AO39" i="1"/>
  <c r="AP39" i="1"/>
  <c r="AQ39" i="1"/>
  <c r="J40" i="1"/>
  <c r="K40" i="1"/>
  <c r="M40" i="1"/>
  <c r="N40" i="1"/>
  <c r="P40" i="1"/>
  <c r="Q40" i="1"/>
  <c r="S40" i="1"/>
  <c r="T40" i="1"/>
  <c r="V40" i="1"/>
  <c r="W40" i="1"/>
  <c r="Y40" i="1"/>
  <c r="AD40" i="1"/>
  <c r="AE40" i="1"/>
  <c r="AF40" i="1"/>
  <c r="AG40" i="1"/>
  <c r="AH40" i="1"/>
  <c r="AI40" i="1"/>
  <c r="AK40" i="1" s="1"/>
  <c r="AJ40" i="1"/>
  <c r="AM40" i="1"/>
  <c r="AN40" i="1"/>
  <c r="AO40" i="1"/>
  <c r="AP40" i="1"/>
  <c r="AQ40" i="1"/>
  <c r="J41" i="1"/>
  <c r="K41" i="1"/>
  <c r="M41" i="1"/>
  <c r="N41" i="1"/>
  <c r="P41" i="1"/>
  <c r="Q41" i="1"/>
  <c r="S41" i="1"/>
  <c r="T41" i="1"/>
  <c r="V41" i="1"/>
  <c r="W41" i="1"/>
  <c r="Y41" i="1"/>
  <c r="AD41" i="1"/>
  <c r="AI41" i="1" s="1"/>
  <c r="AK41" i="1" s="1"/>
  <c r="AE41" i="1"/>
  <c r="AF41" i="1"/>
  <c r="AG41" i="1"/>
  <c r="AH41" i="1"/>
  <c r="AJ41" i="1"/>
  <c r="AM41" i="1"/>
  <c r="AN41" i="1"/>
  <c r="AO41" i="1"/>
  <c r="AP41" i="1"/>
  <c r="AQ41" i="1"/>
  <c r="J42" i="1"/>
  <c r="K42" i="1"/>
  <c r="M42" i="1"/>
  <c r="N42" i="1"/>
  <c r="P42" i="1"/>
  <c r="Q42" i="1"/>
  <c r="S42" i="1"/>
  <c r="T42" i="1"/>
  <c r="V42" i="1"/>
  <c r="W42" i="1"/>
  <c r="Y42" i="1"/>
  <c r="AD42" i="1"/>
  <c r="AE42" i="1"/>
  <c r="AF42" i="1"/>
  <c r="AG42" i="1"/>
  <c r="AI42" i="1" s="1"/>
  <c r="AK42" i="1" s="1"/>
  <c r="AH42" i="1"/>
  <c r="AJ42" i="1"/>
  <c r="AM42" i="1"/>
  <c r="AN42" i="1"/>
  <c r="AO42" i="1"/>
  <c r="AP42" i="1"/>
  <c r="AQ42" i="1"/>
  <c r="J43" i="1"/>
  <c r="K43" i="1"/>
  <c r="M43" i="1"/>
  <c r="N43" i="1"/>
  <c r="P43" i="1"/>
  <c r="Q43" i="1"/>
  <c r="S43" i="1"/>
  <c r="T43" i="1"/>
  <c r="V43" i="1"/>
  <c r="W43" i="1"/>
  <c r="Y43" i="1"/>
  <c r="AD43" i="1"/>
  <c r="AI43" i="1" s="1"/>
  <c r="AK43" i="1" s="1"/>
  <c r="AE43" i="1"/>
  <c r="AF43" i="1"/>
  <c r="AG43" i="1"/>
  <c r="AH43" i="1"/>
  <c r="AJ43" i="1"/>
  <c r="AM43" i="1"/>
  <c r="AN43" i="1"/>
  <c r="AO43" i="1"/>
  <c r="AP43" i="1"/>
  <c r="AQ43" i="1"/>
  <c r="J44" i="1"/>
  <c r="K44" i="1"/>
  <c r="M44" i="1"/>
  <c r="N44" i="1"/>
  <c r="P44" i="1"/>
  <c r="Q44" i="1"/>
  <c r="S44" i="1"/>
  <c r="T44" i="1"/>
  <c r="V44" i="1"/>
  <c r="W44" i="1"/>
  <c r="Y44" i="1"/>
  <c r="AD44" i="1"/>
  <c r="AE44" i="1"/>
  <c r="AF44" i="1"/>
  <c r="AG44" i="1"/>
  <c r="AH44" i="1"/>
  <c r="AJ44" i="1"/>
  <c r="AM44" i="1"/>
  <c r="AN44" i="1"/>
  <c r="AO44" i="1"/>
  <c r="AP44" i="1"/>
  <c r="AQ44" i="1"/>
  <c r="J45" i="1"/>
  <c r="K45" i="1"/>
  <c r="M45" i="1"/>
  <c r="N45" i="1"/>
  <c r="P45" i="1"/>
  <c r="Q45" i="1"/>
  <c r="S45" i="1"/>
  <c r="T45" i="1"/>
  <c r="V45" i="1"/>
  <c r="W45" i="1"/>
  <c r="Y45" i="1"/>
  <c r="AD45" i="1"/>
  <c r="AE45" i="1"/>
  <c r="AF45" i="1"/>
  <c r="AG45" i="1"/>
  <c r="AH45" i="1"/>
  <c r="AJ45" i="1"/>
  <c r="AM45" i="1"/>
  <c r="AN45" i="1"/>
  <c r="AO45" i="1"/>
  <c r="AP45" i="1"/>
  <c r="AQ45" i="1"/>
  <c r="J46" i="1"/>
  <c r="K46" i="1"/>
  <c r="M46" i="1"/>
  <c r="N46" i="1"/>
  <c r="P46" i="1"/>
  <c r="Q46" i="1"/>
  <c r="S46" i="1"/>
  <c r="T46" i="1"/>
  <c r="V46" i="1"/>
  <c r="W46" i="1"/>
  <c r="Y46" i="1"/>
  <c r="AD46" i="1"/>
  <c r="AE46" i="1"/>
  <c r="AI46" i="1" s="1"/>
  <c r="AK46" i="1" s="1"/>
  <c r="AF46" i="1"/>
  <c r="AG46" i="1"/>
  <c r="AH46" i="1"/>
  <c r="AJ46" i="1"/>
  <c r="AM46" i="1"/>
  <c r="AN46" i="1"/>
  <c r="AO46" i="1"/>
  <c r="AP46" i="1"/>
  <c r="AQ46" i="1"/>
  <c r="J47" i="1"/>
  <c r="K47" i="1"/>
  <c r="M47" i="1"/>
  <c r="N47" i="1"/>
  <c r="P47" i="1"/>
  <c r="Q47" i="1"/>
  <c r="S47" i="1"/>
  <c r="T47" i="1"/>
  <c r="V47" i="1"/>
  <c r="W47" i="1"/>
  <c r="Y47" i="1"/>
  <c r="AD47" i="1"/>
  <c r="AE47" i="1"/>
  <c r="AF47" i="1"/>
  <c r="AG47" i="1"/>
  <c r="AH47" i="1"/>
  <c r="AJ47" i="1"/>
  <c r="AM47" i="1"/>
  <c r="AN47" i="1"/>
  <c r="AO47" i="1"/>
  <c r="AP47" i="1"/>
  <c r="AQ47" i="1"/>
  <c r="J48" i="1"/>
  <c r="K48" i="1"/>
  <c r="M48" i="1"/>
  <c r="N48" i="1"/>
  <c r="P48" i="1"/>
  <c r="Q48" i="1"/>
  <c r="S48" i="1"/>
  <c r="T48" i="1"/>
  <c r="V48" i="1"/>
  <c r="W48" i="1"/>
  <c r="Y48" i="1"/>
  <c r="AD48" i="1"/>
  <c r="AE48" i="1"/>
  <c r="AF48" i="1"/>
  <c r="AG48" i="1"/>
  <c r="AH48" i="1"/>
  <c r="AI48" i="1"/>
  <c r="AK48" i="1" s="1"/>
  <c r="AJ48" i="1"/>
  <c r="AM48" i="1"/>
  <c r="AN48" i="1"/>
  <c r="AO48" i="1"/>
  <c r="AP48" i="1"/>
  <c r="AQ48" i="1"/>
  <c r="J49" i="1"/>
  <c r="K49" i="1"/>
  <c r="M49" i="1"/>
  <c r="N49" i="1"/>
  <c r="P49" i="1"/>
  <c r="Q49" i="1"/>
  <c r="S49" i="1"/>
  <c r="T49" i="1"/>
  <c r="V49" i="1"/>
  <c r="W49" i="1"/>
  <c r="Y49" i="1"/>
  <c r="AD49" i="1"/>
  <c r="AI49" i="1" s="1"/>
  <c r="AK49" i="1" s="1"/>
  <c r="AE49" i="1"/>
  <c r="AF49" i="1"/>
  <c r="AG49" i="1"/>
  <c r="AH49" i="1"/>
  <c r="AJ49" i="1"/>
  <c r="AM49" i="1"/>
  <c r="AN49" i="1"/>
  <c r="AO49" i="1"/>
  <c r="AP49" i="1"/>
  <c r="AQ49" i="1"/>
  <c r="J50" i="1"/>
  <c r="K50" i="1"/>
  <c r="M50" i="1"/>
  <c r="N50" i="1"/>
  <c r="P50" i="1"/>
  <c r="Q50" i="1"/>
  <c r="S50" i="1"/>
  <c r="T50" i="1"/>
  <c r="V50" i="1"/>
  <c r="W50" i="1"/>
  <c r="Y50" i="1"/>
  <c r="AD50" i="1"/>
  <c r="AE50" i="1"/>
  <c r="AF50" i="1"/>
  <c r="AG50" i="1"/>
  <c r="AI50" i="1" s="1"/>
  <c r="AK50" i="1" s="1"/>
  <c r="AH50" i="1"/>
  <c r="AJ50" i="1"/>
  <c r="AM50" i="1"/>
  <c r="AN50" i="1"/>
  <c r="AO50" i="1"/>
  <c r="AP50" i="1"/>
  <c r="AQ50" i="1"/>
  <c r="J51" i="1"/>
  <c r="K51" i="1"/>
  <c r="M51" i="1"/>
  <c r="N51" i="1"/>
  <c r="P51" i="1"/>
  <c r="Q51" i="1"/>
  <c r="S51" i="1"/>
  <c r="T51" i="1"/>
  <c r="V51" i="1"/>
  <c r="W51" i="1"/>
  <c r="Y51" i="1"/>
  <c r="AD51" i="1"/>
  <c r="AI51" i="1" s="1"/>
  <c r="AK51" i="1" s="1"/>
  <c r="AE51" i="1"/>
  <c r="AF51" i="1"/>
  <c r="AG51" i="1"/>
  <c r="AH51" i="1"/>
  <c r="AJ51" i="1"/>
  <c r="AM51" i="1"/>
  <c r="AN51" i="1"/>
  <c r="AO51" i="1"/>
  <c r="AP51" i="1"/>
  <c r="AQ51" i="1"/>
  <c r="J52" i="1"/>
  <c r="K52" i="1"/>
  <c r="M52" i="1"/>
  <c r="N52" i="1"/>
  <c r="P52" i="1"/>
  <c r="Q52" i="1"/>
  <c r="S52" i="1"/>
  <c r="T52" i="1"/>
  <c r="V52" i="1"/>
  <c r="W52" i="1"/>
  <c r="Y52" i="1"/>
  <c r="AD52" i="1"/>
  <c r="AE52" i="1"/>
  <c r="AF52" i="1"/>
  <c r="AG52" i="1"/>
  <c r="AH52" i="1"/>
  <c r="AJ52" i="1"/>
  <c r="AM52" i="1"/>
  <c r="AN52" i="1"/>
  <c r="AO52" i="1"/>
  <c r="AP52" i="1"/>
  <c r="AQ52" i="1"/>
  <c r="J53" i="1"/>
  <c r="K53" i="1"/>
  <c r="M53" i="1"/>
  <c r="N53" i="1"/>
  <c r="P53" i="1"/>
  <c r="Q53" i="1"/>
  <c r="S53" i="1"/>
  <c r="T53" i="1"/>
  <c r="V53" i="1"/>
  <c r="W53" i="1"/>
  <c r="Y53" i="1"/>
  <c r="AD53" i="1"/>
  <c r="AE53" i="1"/>
  <c r="AF53" i="1"/>
  <c r="AG53" i="1"/>
  <c r="AH53" i="1"/>
  <c r="AJ53" i="1"/>
  <c r="AM53" i="1"/>
  <c r="AN53" i="1"/>
  <c r="AO53" i="1"/>
  <c r="AP53" i="1"/>
  <c r="AQ53" i="1"/>
  <c r="J54" i="1"/>
  <c r="K54" i="1"/>
  <c r="M54" i="1"/>
  <c r="N54" i="1"/>
  <c r="P54" i="1"/>
  <c r="Q54" i="1"/>
  <c r="S54" i="1"/>
  <c r="T54" i="1"/>
  <c r="V54" i="1"/>
  <c r="W54" i="1"/>
  <c r="Y54" i="1"/>
  <c r="AD54" i="1"/>
  <c r="AE54" i="1"/>
  <c r="AI54" i="1" s="1"/>
  <c r="AF54" i="1"/>
  <c r="AG54" i="1"/>
  <c r="AH54" i="1"/>
  <c r="AJ54" i="1"/>
  <c r="AK54" i="1"/>
  <c r="AM54" i="1"/>
  <c r="AN54" i="1"/>
  <c r="AO54" i="1"/>
  <c r="AP54" i="1"/>
  <c r="AQ54" i="1"/>
  <c r="J55" i="1"/>
  <c r="K55" i="1"/>
  <c r="M55" i="1"/>
  <c r="N55" i="1"/>
  <c r="P55" i="1"/>
  <c r="Q55" i="1"/>
  <c r="S55" i="1"/>
  <c r="T55" i="1"/>
  <c r="V55" i="1"/>
  <c r="W55" i="1"/>
  <c r="Y55" i="1"/>
  <c r="AD55" i="1"/>
  <c r="AE55" i="1"/>
  <c r="AF55" i="1"/>
  <c r="AI55" i="1" s="1"/>
  <c r="AK55" i="1" s="1"/>
  <c r="AG55" i="1"/>
  <c r="AH55" i="1"/>
  <c r="AJ55" i="1"/>
  <c r="AM55" i="1"/>
  <c r="AN55" i="1"/>
  <c r="AO55" i="1"/>
  <c r="AP55" i="1"/>
  <c r="AQ55" i="1"/>
  <c r="J56" i="1"/>
  <c r="K56" i="1"/>
  <c r="M56" i="1"/>
  <c r="N56" i="1"/>
  <c r="P56" i="1"/>
  <c r="Q56" i="1"/>
  <c r="S56" i="1"/>
  <c r="T56" i="1"/>
  <c r="V56" i="1"/>
  <c r="W56" i="1"/>
  <c r="Y56" i="1"/>
  <c r="AD56" i="1"/>
  <c r="AI56" i="1" s="1"/>
  <c r="AK56" i="1" s="1"/>
  <c r="AE56" i="1"/>
  <c r="AF56" i="1"/>
  <c r="AG56" i="1"/>
  <c r="AH56" i="1"/>
  <c r="AJ56" i="1"/>
  <c r="AM56" i="1"/>
  <c r="AN56" i="1"/>
  <c r="AO56" i="1"/>
  <c r="AP56" i="1"/>
  <c r="AQ56" i="1"/>
  <c r="J57" i="1"/>
  <c r="K57" i="1"/>
  <c r="M57" i="1"/>
  <c r="N57" i="1"/>
  <c r="P57" i="1"/>
  <c r="Q57" i="1"/>
  <c r="S57" i="1"/>
  <c r="T57" i="1"/>
  <c r="V57" i="1"/>
  <c r="W57" i="1"/>
  <c r="Y57" i="1"/>
  <c r="AD57" i="1"/>
  <c r="AE57" i="1"/>
  <c r="AF57" i="1"/>
  <c r="AG57" i="1"/>
  <c r="AH57" i="1"/>
  <c r="AJ57" i="1"/>
  <c r="AM57" i="1"/>
  <c r="AN57" i="1"/>
  <c r="AO57" i="1"/>
  <c r="AP57" i="1"/>
  <c r="AQ57" i="1"/>
  <c r="J58" i="1"/>
  <c r="K58" i="1"/>
  <c r="M58" i="1"/>
  <c r="N58" i="1"/>
  <c r="P58" i="1"/>
  <c r="Q58" i="1"/>
  <c r="S58" i="1"/>
  <c r="T58" i="1"/>
  <c r="V58" i="1"/>
  <c r="W58" i="1"/>
  <c r="Y58" i="1"/>
  <c r="AD58" i="1"/>
  <c r="AE58" i="1"/>
  <c r="AF58" i="1"/>
  <c r="AG58" i="1"/>
  <c r="AI58" i="1" s="1"/>
  <c r="AK58" i="1" s="1"/>
  <c r="AH58" i="1"/>
  <c r="AJ58" i="1"/>
  <c r="AM58" i="1"/>
  <c r="AN58" i="1"/>
  <c r="AO58" i="1"/>
  <c r="AP58" i="1"/>
  <c r="AQ58" i="1"/>
  <c r="J59" i="1"/>
  <c r="K59" i="1"/>
  <c r="M59" i="1"/>
  <c r="N59" i="1"/>
  <c r="P59" i="1"/>
  <c r="Q59" i="1"/>
  <c r="S59" i="1"/>
  <c r="T59" i="1"/>
  <c r="V59" i="1"/>
  <c r="W59" i="1"/>
  <c r="Y59" i="1"/>
  <c r="AD59" i="1"/>
  <c r="AI59" i="1" s="1"/>
  <c r="AK59" i="1" s="1"/>
  <c r="AE59" i="1"/>
  <c r="AF59" i="1"/>
  <c r="AG59" i="1"/>
  <c r="AH59" i="1"/>
  <c r="AJ59" i="1"/>
  <c r="AM59" i="1"/>
  <c r="AN59" i="1"/>
  <c r="AO59" i="1"/>
  <c r="AP59" i="1"/>
  <c r="AQ59" i="1"/>
  <c r="J60" i="1"/>
  <c r="K60" i="1"/>
  <c r="M60" i="1"/>
  <c r="N60" i="1"/>
  <c r="P60" i="1"/>
  <c r="Q60" i="1"/>
  <c r="S60" i="1"/>
  <c r="T60" i="1"/>
  <c r="V60" i="1"/>
  <c r="W60" i="1"/>
  <c r="Y60" i="1"/>
  <c r="AD60" i="1"/>
  <c r="AE60" i="1"/>
  <c r="AF60" i="1"/>
  <c r="AG60" i="1"/>
  <c r="AH60" i="1"/>
  <c r="AJ60" i="1"/>
  <c r="AM60" i="1"/>
  <c r="AN60" i="1"/>
  <c r="AO60" i="1"/>
  <c r="AP60" i="1"/>
  <c r="AQ60" i="1"/>
  <c r="J61" i="1"/>
  <c r="K61" i="1"/>
  <c r="M61" i="1"/>
  <c r="N61" i="1"/>
  <c r="P61" i="1"/>
  <c r="Q61" i="1"/>
  <c r="S61" i="1"/>
  <c r="T61" i="1"/>
  <c r="V61" i="1"/>
  <c r="W61" i="1"/>
  <c r="Y61" i="1"/>
  <c r="AD61" i="1"/>
  <c r="AE61" i="1"/>
  <c r="AI61" i="1" s="1"/>
  <c r="AF61" i="1"/>
  <c r="AG61" i="1"/>
  <c r="AH61" i="1"/>
  <c r="AJ61" i="1"/>
  <c r="AK61" i="1"/>
  <c r="AM61" i="1"/>
  <c r="AN61" i="1"/>
  <c r="AO61" i="1"/>
  <c r="AP61" i="1"/>
  <c r="AQ61" i="1"/>
  <c r="J62" i="1"/>
  <c r="K62" i="1"/>
  <c r="M62" i="1"/>
  <c r="N62" i="1"/>
  <c r="P62" i="1"/>
  <c r="Q62" i="1"/>
  <c r="S62" i="1"/>
  <c r="T62" i="1"/>
  <c r="V62" i="1"/>
  <c r="W62" i="1"/>
  <c r="Y62" i="1"/>
  <c r="AD62" i="1"/>
  <c r="AE62" i="1"/>
  <c r="AF62" i="1"/>
  <c r="AG62" i="1"/>
  <c r="AH62" i="1"/>
  <c r="AJ62" i="1"/>
  <c r="AM62" i="1"/>
  <c r="AN62" i="1"/>
  <c r="AO62" i="1"/>
  <c r="AP62" i="1"/>
  <c r="AQ62" i="1"/>
  <c r="J63" i="1"/>
  <c r="K63" i="1"/>
  <c r="M63" i="1"/>
  <c r="N63" i="1"/>
  <c r="P63" i="1"/>
  <c r="Q63" i="1"/>
  <c r="S63" i="1"/>
  <c r="T63" i="1"/>
  <c r="V63" i="1"/>
  <c r="W63" i="1"/>
  <c r="Y63" i="1"/>
  <c r="AD63" i="1"/>
  <c r="AE63" i="1"/>
  <c r="AF63" i="1"/>
  <c r="AG63" i="1"/>
  <c r="AH63" i="1"/>
  <c r="AI63" i="1" s="1"/>
  <c r="AK63" i="1" s="1"/>
  <c r="AJ63" i="1"/>
  <c r="AM63" i="1"/>
  <c r="AN63" i="1"/>
  <c r="AO63" i="1"/>
  <c r="AP63" i="1"/>
  <c r="AQ63" i="1"/>
  <c r="J64" i="1"/>
  <c r="K64" i="1"/>
  <c r="M64" i="1"/>
  <c r="N64" i="1"/>
  <c r="P64" i="1"/>
  <c r="Q64" i="1"/>
  <c r="S64" i="1"/>
  <c r="T64" i="1"/>
  <c r="V64" i="1"/>
  <c r="W64" i="1"/>
  <c r="Y64" i="1"/>
  <c r="AD64" i="1"/>
  <c r="AE64" i="1"/>
  <c r="AF64" i="1"/>
  <c r="AG64" i="1"/>
  <c r="AH64" i="1"/>
  <c r="AJ64" i="1"/>
  <c r="AM64" i="1"/>
  <c r="AN64" i="1"/>
  <c r="AO64" i="1"/>
  <c r="AP64" i="1"/>
  <c r="AQ64" i="1"/>
  <c r="J65" i="1"/>
  <c r="K65" i="1"/>
  <c r="M65" i="1"/>
  <c r="N65" i="1"/>
  <c r="P65" i="1"/>
  <c r="Q65" i="1"/>
  <c r="S65" i="1"/>
  <c r="T65" i="1"/>
  <c r="V65" i="1"/>
  <c r="W65" i="1"/>
  <c r="Y65" i="1"/>
  <c r="AD65" i="1"/>
  <c r="AI65" i="1" s="1"/>
  <c r="AK65" i="1" s="1"/>
  <c r="AE65" i="1"/>
  <c r="AF65" i="1"/>
  <c r="AG65" i="1"/>
  <c r="AH65" i="1"/>
  <c r="AJ65" i="1"/>
  <c r="AM65" i="1"/>
  <c r="AN65" i="1"/>
  <c r="AO65" i="1"/>
  <c r="AP65" i="1"/>
  <c r="AQ65" i="1"/>
  <c r="J66" i="1"/>
  <c r="K66" i="1"/>
  <c r="M66" i="1"/>
  <c r="N66" i="1"/>
  <c r="P66" i="1"/>
  <c r="Q66" i="1"/>
  <c r="S66" i="1"/>
  <c r="T66" i="1"/>
  <c r="V66" i="1"/>
  <c r="W66" i="1"/>
  <c r="Y66" i="1"/>
  <c r="AD66" i="1"/>
  <c r="AE66" i="1"/>
  <c r="AF66" i="1"/>
  <c r="AG66" i="1"/>
  <c r="AI66" i="1" s="1"/>
  <c r="AK66" i="1" s="1"/>
  <c r="AH66" i="1"/>
  <c r="AJ66" i="1"/>
  <c r="AM66" i="1"/>
  <c r="AN66" i="1"/>
  <c r="AO66" i="1"/>
  <c r="AP66" i="1"/>
  <c r="AQ66" i="1"/>
  <c r="J67" i="1"/>
  <c r="K67" i="1"/>
  <c r="M67" i="1"/>
  <c r="N67" i="1"/>
  <c r="P67" i="1"/>
  <c r="Q67" i="1"/>
  <c r="S67" i="1"/>
  <c r="T67" i="1"/>
  <c r="V67" i="1"/>
  <c r="W67" i="1"/>
  <c r="Y67" i="1"/>
  <c r="AD67" i="1"/>
  <c r="AE67" i="1"/>
  <c r="AF67" i="1"/>
  <c r="AG67" i="1"/>
  <c r="AH67" i="1"/>
  <c r="AJ67" i="1"/>
  <c r="AM67" i="1"/>
  <c r="AN67" i="1"/>
  <c r="AO67" i="1"/>
  <c r="AP67" i="1"/>
  <c r="AQ67" i="1"/>
  <c r="J68" i="1"/>
  <c r="K68" i="1"/>
  <c r="M68" i="1"/>
  <c r="N68" i="1"/>
  <c r="P68" i="1"/>
  <c r="Q68" i="1"/>
  <c r="S68" i="1"/>
  <c r="T68" i="1"/>
  <c r="V68" i="1"/>
  <c r="W68" i="1"/>
  <c r="Y68" i="1"/>
  <c r="AD68" i="1"/>
  <c r="AE68" i="1"/>
  <c r="AF68" i="1"/>
  <c r="AG68" i="1"/>
  <c r="AH68" i="1"/>
  <c r="AJ68" i="1"/>
  <c r="AM68" i="1"/>
  <c r="AN68" i="1"/>
  <c r="AO68" i="1"/>
  <c r="AP68" i="1"/>
  <c r="AQ68" i="1"/>
  <c r="J69" i="1"/>
  <c r="K69" i="1"/>
  <c r="M69" i="1"/>
  <c r="N69" i="1"/>
  <c r="P69" i="1"/>
  <c r="Q69" i="1"/>
  <c r="S69" i="1"/>
  <c r="T69" i="1"/>
  <c r="V69" i="1"/>
  <c r="W69" i="1"/>
  <c r="Y69" i="1"/>
  <c r="AD69" i="1"/>
  <c r="AE69" i="1"/>
  <c r="AI69" i="1" s="1"/>
  <c r="AK69" i="1" s="1"/>
  <c r="AF69" i="1"/>
  <c r="AG69" i="1"/>
  <c r="AH69" i="1"/>
  <c r="AJ69" i="1"/>
  <c r="AM69" i="1"/>
  <c r="AN69" i="1"/>
  <c r="AO69" i="1"/>
  <c r="AP69" i="1"/>
  <c r="AQ69" i="1"/>
  <c r="J70" i="1"/>
  <c r="K70" i="1"/>
  <c r="M70" i="1"/>
  <c r="N70" i="1"/>
  <c r="P70" i="1"/>
  <c r="Q70" i="1"/>
  <c r="S70" i="1"/>
  <c r="T70" i="1"/>
  <c r="V70" i="1"/>
  <c r="W70" i="1"/>
  <c r="Y70" i="1"/>
  <c r="AD70" i="1"/>
  <c r="AE70" i="1"/>
  <c r="AI70" i="1" s="1"/>
  <c r="AK70" i="1" s="1"/>
  <c r="AF70" i="1"/>
  <c r="AG70" i="1"/>
  <c r="AH70" i="1"/>
  <c r="AJ70" i="1"/>
  <c r="AM70" i="1"/>
  <c r="AN70" i="1"/>
  <c r="AO70" i="1"/>
  <c r="AP70" i="1"/>
  <c r="AQ70" i="1"/>
  <c r="Y15" i="1"/>
  <c r="M15" i="1"/>
  <c r="K15" i="1"/>
  <c r="J15" i="1"/>
  <c r="AR26" i="1" l="1"/>
  <c r="AA26" i="1" s="1"/>
  <c r="AI64" i="1"/>
  <c r="AK64" i="1" s="1"/>
  <c r="AI67" i="1"/>
  <c r="AK67" i="1" s="1"/>
  <c r="AR66" i="1"/>
  <c r="AA66" i="1" s="1"/>
  <c r="AI47" i="1"/>
  <c r="AK47" i="1" s="1"/>
  <c r="AR64" i="1"/>
  <c r="AA64" i="1" s="1"/>
  <c r="AR44" i="1"/>
  <c r="AA44" i="1" s="1"/>
  <c r="AR63" i="1"/>
  <c r="AA63" i="1" s="1"/>
  <c r="AR56" i="1"/>
  <c r="AA56" i="1" s="1"/>
  <c r="AR48" i="1"/>
  <c r="AA48" i="1" s="1"/>
  <c r="AR43" i="1"/>
  <c r="AA43" i="1" s="1"/>
  <c r="AR67" i="1"/>
  <c r="AA67" i="1" s="1"/>
  <c r="AR35" i="1"/>
  <c r="AA35" i="1" s="1"/>
  <c r="AR32" i="1"/>
  <c r="AA32" i="1" s="1"/>
  <c r="AR23" i="1"/>
  <c r="AA23" i="1" s="1"/>
  <c r="AR62" i="1"/>
  <c r="AA62" i="1" s="1"/>
  <c r="AR19" i="1"/>
  <c r="AA19" i="1" s="1"/>
  <c r="AR20" i="1"/>
  <c r="AA20" i="1" s="1"/>
  <c r="AR40" i="1"/>
  <c r="AA40" i="1" s="1"/>
  <c r="AR54" i="1"/>
  <c r="AA54" i="1" s="1"/>
  <c r="AR49" i="1"/>
  <c r="AA49" i="1" s="1"/>
  <c r="AR46" i="1"/>
  <c r="AA46" i="1" s="1"/>
  <c r="AR39" i="1"/>
  <c r="AA39" i="1" s="1"/>
  <c r="AR25" i="1"/>
  <c r="AA25" i="1" s="1"/>
  <c r="AR51" i="1"/>
  <c r="AA51" i="1" s="1"/>
  <c r="AR41" i="1"/>
  <c r="AA41" i="1" s="1"/>
  <c r="AR36" i="1"/>
  <c r="AA36" i="1" s="1"/>
  <c r="AR27" i="1"/>
  <c r="AA27" i="1" s="1"/>
  <c r="AR33" i="1"/>
  <c r="AA33" i="1" s="1"/>
  <c r="AR28" i="1"/>
  <c r="AA28" i="1" s="1"/>
  <c r="AR24" i="1"/>
  <c r="AA24" i="1" s="1"/>
  <c r="AR50" i="1"/>
  <c r="AA50" i="1" s="1"/>
  <c r="AR55" i="1"/>
  <c r="AA55" i="1" s="1"/>
  <c r="AR30" i="1"/>
  <c r="AA30" i="1" s="1"/>
  <c r="AR21" i="1"/>
  <c r="AA21" i="1" s="1"/>
  <c r="AR45" i="1"/>
  <c r="AA45" i="1" s="1"/>
  <c r="AR31" i="1"/>
  <c r="AA31" i="1" s="1"/>
  <c r="AR42" i="1"/>
  <c r="AA42" i="1" s="1"/>
  <c r="AR22" i="1"/>
  <c r="AA22" i="1" s="1"/>
  <c r="AR58" i="1"/>
  <c r="AA58" i="1" s="1"/>
  <c r="AR47" i="1"/>
  <c r="AA47" i="1" s="1"/>
  <c r="AR37" i="1"/>
  <c r="AA37" i="1" s="1"/>
  <c r="AR34" i="1"/>
  <c r="AA34" i="1" s="1"/>
  <c r="AR38" i="1"/>
  <c r="AA38" i="1" s="1"/>
  <c r="AR29" i="1"/>
  <c r="AA29" i="1" s="1"/>
  <c r="X26" i="1"/>
  <c r="Z26" i="1" s="1"/>
  <c r="X53" i="1"/>
  <c r="Z53" i="1" s="1"/>
  <c r="X25" i="1"/>
  <c r="Z25" i="1" s="1"/>
  <c r="X24" i="1"/>
  <c r="Z24" i="1" s="1"/>
  <c r="X20" i="1"/>
  <c r="Z20" i="1" s="1"/>
  <c r="X68" i="1"/>
  <c r="Z68" i="1" s="1"/>
  <c r="X50" i="1"/>
  <c r="Z50" i="1" s="1"/>
  <c r="X33" i="1"/>
  <c r="Z33" i="1" s="1"/>
  <c r="X21" i="1"/>
  <c r="Z21" i="1" s="1"/>
  <c r="X45" i="1"/>
  <c r="Z45" i="1" s="1"/>
  <c r="X43" i="1"/>
  <c r="Z43" i="1" s="1"/>
  <c r="X38" i="1"/>
  <c r="Z38" i="1" s="1"/>
  <c r="X34" i="1"/>
  <c r="Z34" i="1" s="1"/>
  <c r="X58" i="1"/>
  <c r="Z58" i="1" s="1"/>
  <c r="X39" i="1"/>
  <c r="Z39" i="1" s="1"/>
  <c r="X40" i="1"/>
  <c r="Z40" i="1" s="1"/>
  <c r="X35" i="1"/>
  <c r="Z35" i="1" s="1"/>
  <c r="X36" i="1"/>
  <c r="Z36" i="1" s="1"/>
  <c r="X31" i="1"/>
  <c r="Z31" i="1" s="1"/>
  <c r="X27" i="1"/>
  <c r="Z27" i="1" s="1"/>
  <c r="X22" i="1"/>
  <c r="Z22" i="1" s="1"/>
  <c r="X64" i="1"/>
  <c r="Z64" i="1" s="1"/>
  <c r="X49" i="1"/>
  <c r="Z49" i="1" s="1"/>
  <c r="X30" i="1"/>
  <c r="Z30" i="1" s="1"/>
  <c r="X65" i="1"/>
  <c r="Z65" i="1" s="1"/>
  <c r="X46" i="1"/>
  <c r="Z46" i="1" s="1"/>
  <c r="AB46" i="1" s="1"/>
  <c r="X32" i="1"/>
  <c r="Z32" i="1" s="1"/>
  <c r="X57" i="1"/>
  <c r="Z57" i="1" s="1"/>
  <c r="X42" i="1"/>
  <c r="Z42" i="1" s="1"/>
  <c r="X28" i="1"/>
  <c r="Z28" i="1" s="1"/>
  <c r="X23" i="1"/>
  <c r="Z23" i="1" s="1"/>
  <c r="X19" i="1"/>
  <c r="Z19" i="1" s="1"/>
  <c r="X66" i="1"/>
  <c r="Z66" i="1" s="1"/>
  <c r="AB66" i="1" s="1"/>
  <c r="X37" i="1"/>
  <c r="Z37" i="1" s="1"/>
  <c r="X41" i="1"/>
  <c r="Z41" i="1" s="1"/>
  <c r="X29" i="1"/>
  <c r="Z29" i="1" s="1"/>
  <c r="X48" i="1"/>
  <c r="Z48" i="1" s="1"/>
  <c r="AB48" i="1" s="1"/>
  <c r="X52" i="1"/>
  <c r="Z52" i="1" s="1"/>
  <c r="AR70" i="1"/>
  <c r="AA70" i="1" s="1"/>
  <c r="AR69" i="1"/>
  <c r="AA69" i="1" s="1"/>
  <c r="AI68" i="1"/>
  <c r="AK68" i="1" s="1"/>
  <c r="X63" i="1"/>
  <c r="Z63" i="1" s="1"/>
  <c r="X62" i="1"/>
  <c r="Z62" i="1" s="1"/>
  <c r="AB62" i="1" s="1"/>
  <c r="AI57" i="1"/>
  <c r="AK57" i="1" s="1"/>
  <c r="AR53" i="1"/>
  <c r="AA53" i="1" s="1"/>
  <c r="AR57" i="1"/>
  <c r="AA57" i="1" s="1"/>
  <c r="X47" i="1"/>
  <c r="Z47" i="1" s="1"/>
  <c r="X69" i="1"/>
  <c r="Z69" i="1" s="1"/>
  <c r="X67" i="1"/>
  <c r="Z67" i="1" s="1"/>
  <c r="AR65" i="1"/>
  <c r="AA65" i="1" s="1"/>
  <c r="AI62" i="1"/>
  <c r="AK62" i="1" s="1"/>
  <c r="AI60" i="1"/>
  <c r="AK60" i="1" s="1"/>
  <c r="AR59" i="1"/>
  <c r="AA59" i="1" s="1"/>
  <c r="X55" i="1"/>
  <c r="Z55" i="1" s="1"/>
  <c r="X54" i="1"/>
  <c r="Z54" i="1" s="1"/>
  <c r="AB54" i="1" s="1"/>
  <c r="AI44" i="1"/>
  <c r="AK44" i="1" s="1"/>
  <c r="AR68" i="1"/>
  <c r="AA68" i="1" s="1"/>
  <c r="X70" i="1"/>
  <c r="Z70" i="1" s="1"/>
  <c r="AR61" i="1"/>
  <c r="AA61" i="1" s="1"/>
  <c r="X56" i="1"/>
  <c r="Z56" i="1" s="1"/>
  <c r="AB56" i="1" s="1"/>
  <c r="AI52" i="1"/>
  <c r="AK52" i="1" s="1"/>
  <c r="AI45" i="1"/>
  <c r="AK45" i="1" s="1"/>
  <c r="AR60" i="1"/>
  <c r="AA60" i="1" s="1"/>
  <c r="X59" i="1"/>
  <c r="Z59" i="1" s="1"/>
  <c r="X61" i="1"/>
  <c r="Z61" i="1" s="1"/>
  <c r="X60" i="1"/>
  <c r="Z60" i="1" s="1"/>
  <c r="AI53" i="1"/>
  <c r="AK53" i="1" s="1"/>
  <c r="AR52" i="1"/>
  <c r="AA52" i="1" s="1"/>
  <c r="X51" i="1"/>
  <c r="Z51" i="1" s="1"/>
  <c r="X44" i="1"/>
  <c r="Z44" i="1" s="1"/>
  <c r="Y16" i="1"/>
  <c r="Y17" i="1"/>
  <c r="Y18" i="1"/>
  <c r="AB26" i="1" l="1"/>
  <c r="AB63" i="1"/>
  <c r="AB23" i="1"/>
  <c r="AB44" i="1"/>
  <c r="AB58" i="1"/>
  <c r="AB69" i="1"/>
  <c r="AB28" i="1"/>
  <c r="AB64" i="1"/>
  <c r="AB19" i="1"/>
  <c r="AB51" i="1"/>
  <c r="AB24" i="1"/>
  <c r="AB43" i="1"/>
  <c r="AB20" i="1"/>
  <c r="AB25" i="1"/>
  <c r="AB68" i="1"/>
  <c r="AB59" i="1"/>
  <c r="AB42" i="1"/>
  <c r="AB32" i="1"/>
  <c r="AB27" i="1"/>
  <c r="AB70" i="1"/>
  <c r="AB45" i="1"/>
  <c r="AB29" i="1"/>
  <c r="AB67" i="1"/>
  <c r="AB35" i="1"/>
  <c r="AB33" i="1"/>
  <c r="AB41" i="1"/>
  <c r="AB31" i="1"/>
  <c r="AB40" i="1"/>
  <c r="AB49" i="1"/>
  <c r="AB39" i="1"/>
  <c r="AB30" i="1"/>
  <c r="AB57" i="1"/>
  <c r="AB38" i="1"/>
  <c r="AB37" i="1"/>
  <c r="AB36" i="1"/>
  <c r="AB47" i="1"/>
  <c r="AB55" i="1"/>
  <c r="AB65" i="1"/>
  <c r="AB21" i="1"/>
  <c r="AB50" i="1"/>
  <c r="AB60" i="1"/>
  <c r="AB22" i="1"/>
  <c r="AB34" i="1"/>
  <c r="AB61" i="1"/>
  <c r="AB53" i="1"/>
  <c r="AB52" i="1"/>
  <c r="AQ16" i="1"/>
  <c r="AQ17" i="1"/>
  <c r="AQ18" i="1"/>
  <c r="AP16" i="1"/>
  <c r="AP17" i="1"/>
  <c r="AP18" i="1"/>
  <c r="AO16" i="1"/>
  <c r="AO17" i="1"/>
  <c r="AO18" i="1"/>
  <c r="AN16" i="1"/>
  <c r="AN17" i="1"/>
  <c r="AN18" i="1"/>
  <c r="AN15" i="1"/>
  <c r="AM16" i="1"/>
  <c r="AM17" i="1"/>
  <c r="AM18" i="1"/>
  <c r="AJ16" i="1"/>
  <c r="AJ17" i="1"/>
  <c r="AJ18" i="1"/>
  <c r="AH16" i="1"/>
  <c r="AH17" i="1"/>
  <c r="AH18" i="1"/>
  <c r="AG16" i="1"/>
  <c r="AG17" i="1"/>
  <c r="AG18" i="1"/>
  <c r="AF16" i="1"/>
  <c r="AF17" i="1"/>
  <c r="AF18" i="1"/>
  <c r="AE16" i="1"/>
  <c r="AE17" i="1"/>
  <c r="AE18" i="1"/>
  <c r="AD16" i="1"/>
  <c r="AD17" i="1"/>
  <c r="AD18" i="1"/>
  <c r="W16" i="1"/>
  <c r="W17" i="1"/>
  <c r="W18" i="1"/>
  <c r="V16" i="1"/>
  <c r="V17" i="1"/>
  <c r="V18" i="1"/>
  <c r="T16" i="1"/>
  <c r="T17" i="1"/>
  <c r="T18" i="1"/>
  <c r="S16" i="1"/>
  <c r="S17" i="1"/>
  <c r="S18" i="1"/>
  <c r="Q16" i="1"/>
  <c r="Q17" i="1"/>
  <c r="Q18" i="1"/>
  <c r="P16" i="1"/>
  <c r="P17" i="1"/>
  <c r="P18" i="1"/>
  <c r="N16" i="1"/>
  <c r="N17" i="1"/>
  <c r="N18" i="1"/>
  <c r="M16" i="1"/>
  <c r="M17" i="1"/>
  <c r="M18" i="1"/>
  <c r="K16" i="1"/>
  <c r="K17" i="1"/>
  <c r="K18" i="1"/>
  <c r="J16" i="1"/>
  <c r="J71" i="1" s="1"/>
  <c r="J17" i="1"/>
  <c r="J18" i="1"/>
  <c r="AI18" i="1" l="1"/>
  <c r="AK18" i="1" s="1"/>
  <c r="X18" i="1"/>
  <c r="Z18" i="1" s="1"/>
  <c r="X17" i="1"/>
  <c r="Z17" i="1" s="1"/>
  <c r="AR18" i="1"/>
  <c r="AA18" i="1" s="1"/>
  <c r="AR16" i="1"/>
  <c r="AA16" i="1" s="1"/>
  <c r="AI17" i="1"/>
  <c r="AK17" i="1" s="1"/>
  <c r="AR17" i="1"/>
  <c r="AA17" i="1" s="1"/>
  <c r="X16" i="1"/>
  <c r="Z16" i="1" s="1"/>
  <c r="AI16" i="1"/>
  <c r="AK16" i="1" s="1"/>
  <c r="AB17" i="1" l="1"/>
  <c r="AB18" i="1"/>
  <c r="AB16" i="1"/>
  <c r="AM15" i="1"/>
  <c r="AD15" i="1"/>
  <c r="V15" i="1"/>
  <c r="K71" i="1" l="1"/>
  <c r="W15" i="1" l="1"/>
  <c r="T15" i="1"/>
  <c r="Q15" i="1"/>
  <c r="N15" i="1"/>
  <c r="W71" i="1" l="1"/>
  <c r="T71" i="1"/>
  <c r="Q71" i="1"/>
  <c r="N71" i="1"/>
  <c r="AP15" i="1"/>
  <c r="AQ15" i="1" l="1"/>
  <c r="AO15" i="1"/>
  <c r="AJ15" i="1"/>
  <c r="AH15" i="1"/>
  <c r="AG15" i="1"/>
  <c r="AF15" i="1"/>
  <c r="AE15" i="1"/>
  <c r="AI15" i="1" l="1"/>
  <c r="AK15" i="1" s="1"/>
  <c r="AR15" i="1"/>
  <c r="AA15" i="1" s="1"/>
  <c r="S15" i="1" l="1"/>
  <c r="P15" i="1"/>
  <c r="X15" i="1" l="1"/>
  <c r="Z15" i="1" s="1"/>
  <c r="S71" i="1"/>
  <c r="V71" i="1"/>
  <c r="M71" i="1"/>
  <c r="P71" i="1"/>
  <c r="AB15" i="1" l="1"/>
  <c r="Z71" i="1"/>
  <c r="X71" i="1"/>
  <c r="AB71" i="1" l="1"/>
  <c r="AB75" i="1" s="1"/>
</calcChain>
</file>

<file path=xl/sharedStrings.xml><?xml version="1.0" encoding="utf-8"?>
<sst xmlns="http://schemas.openxmlformats.org/spreadsheetml/2006/main" count="267" uniqueCount="110">
  <si>
    <t>Zie werkblad Toelichting Calculatieblad voor een toelichting</t>
  </si>
  <si>
    <t>Inschrijver dient de lichtblauw gearceerde cellen in te vullen</t>
  </si>
  <si>
    <t>Type bus</t>
  </si>
  <si>
    <t>Prijs per km</t>
  </si>
  <si>
    <t>Maximaal te hanteren minimumtarief</t>
  </si>
  <si>
    <t>Seizoenskorting per maand</t>
  </si>
  <si>
    <t>Bustarief type 1 (0 t/m 20 pers)</t>
  </si>
  <si>
    <t>Januari</t>
  </si>
  <si>
    <t>Juli</t>
  </si>
  <si>
    <t>Bustarief type 2 (21 t/m 50 pers)</t>
  </si>
  <si>
    <t>Februari</t>
  </si>
  <si>
    <t>Augustus</t>
  </si>
  <si>
    <t>Bustarief type 3 (51 t/m 60 pers)</t>
  </si>
  <si>
    <t>Maart</t>
  </si>
  <si>
    <t>September</t>
  </si>
  <si>
    <t>Bustarief type 4 (61 t/m 70 pers)</t>
  </si>
  <si>
    <t>April</t>
  </si>
  <si>
    <t>Oktober</t>
  </si>
  <si>
    <t xml:space="preserve">Bustarief type 5 (71 t/m 92 pers) </t>
  </si>
  <si>
    <t>Mei</t>
  </si>
  <si>
    <t>November</t>
  </si>
  <si>
    <t>Juni</t>
  </si>
  <si>
    <t>December</t>
  </si>
  <si>
    <t>Eendaagse ritten Nederland en Buitenland</t>
  </si>
  <si>
    <t>Door Inschrijver ingevulde aantal te vervoeren personen:</t>
  </si>
  <si>
    <t>Minimumtarief van toepassing?</t>
  </si>
  <si>
    <t>Bestemming</t>
  </si>
  <si>
    <t>Vertrekplaats</t>
  </si>
  <si>
    <t>Aantal te vervoeren personen</t>
  </si>
  <si>
    <t>Periode</t>
  </si>
  <si>
    <t>Vertrektijd naar bestemming 
(heenweg)</t>
  </si>
  <si>
    <t>Aankomsttijd bij vertrekplaats
(terugweg)</t>
  </si>
  <si>
    <t>Aantal km (retour)</t>
  </si>
  <si>
    <t>Aantal type 1</t>
  </si>
  <si>
    <t>km prijs</t>
  </si>
  <si>
    <t>Inzet prijs</t>
  </si>
  <si>
    <t>Aantal type 2</t>
  </si>
  <si>
    <t>Aantal type 3</t>
  </si>
  <si>
    <t>Aantal type 4</t>
  </si>
  <si>
    <t>Aantal type 5</t>
  </si>
  <si>
    <t>Kosten per rit</t>
  </si>
  <si>
    <t>Totaal inclusief korting</t>
  </si>
  <si>
    <t>Minimum-tarief</t>
  </si>
  <si>
    <t>Totaalprijs ééndaagse ritten</t>
  </si>
  <si>
    <t>Type 1</t>
  </si>
  <si>
    <t>Type 2</t>
  </si>
  <si>
    <t>Type 3</t>
  </si>
  <si>
    <t>Type 4</t>
  </si>
  <si>
    <t>Type 5</t>
  </si>
  <si>
    <t>Totaal personen</t>
  </si>
  <si>
    <t>Aantal  te vervoeren personen conform aanvraag</t>
  </si>
  <si>
    <t>Conclusie</t>
  </si>
  <si>
    <t>Totaal minimum tarief</t>
  </si>
  <si>
    <t>Totaal eendaagse ritten Nederland en Buitenland</t>
  </si>
  <si>
    <t>Totaal (bedrag t.b.v gunning)</t>
  </si>
  <si>
    <t>Naam Inschrijver</t>
  </si>
  <si>
    <t>Naam ondertekenaar</t>
  </si>
  <si>
    <t>Handtekening</t>
  </si>
  <si>
    <t>Datum</t>
  </si>
  <si>
    <t>Toelichting op het invullen:</t>
  </si>
  <si>
    <t>Toelichting op de begrippen</t>
  </si>
  <si>
    <t>Begrip</t>
  </si>
  <si>
    <t>Toelichting</t>
  </si>
  <si>
    <t>Prijs per kilometer per type bus. Dit tarief bestaat uit de componenten brandstof, afschrijving en onderhoud. Kilometers worden gerekend vanaf de school t/m de bestemming en weer terug naar de school. Kilometers voor tussentijdse verplaatsingen worden daarbij opgeteld. Kilometers voor het aan- en afrijden naar de locatie van Opdrachtnemer kunnen niet in rekening worden gebracht. Facturering vindt plaats op basis van het aantal daadwerkelijk gereden kilometers vermenigvuldigd met het door inschrijver geoffreerde kmtarief voor de betreffende type bus.</t>
  </si>
  <si>
    <t>Het uurtarief van de chauffeur. Het uurtarief bestaat uit de componenten salaris en sociale lasten. Facturering vindt plaats op basis van het aantal daadwerkelijk ingezette uren vermenigvuldigd met het door inschrijver geoffreerde uurtarief.</t>
  </si>
  <si>
    <t>De korting (indien van toepassing) die van toepassing is per maand waarin de rit gereden wordt en in mindering wordt gebracht op het totaalbedrag voor de betreffende rit. De korting is niet van toepassing op het minimumtarief</t>
  </si>
  <si>
    <t>Uitgangspunten</t>
  </si>
  <si>
    <t>Dagrit</t>
  </si>
  <si>
    <t>Breng- of haalrit</t>
  </si>
  <si>
    <t>Inzeturen per bus</t>
  </si>
  <si>
    <t>Seizoenskorting</t>
  </si>
  <si>
    <t>De kolommen met 'aantal per type' dienen alleen ingevuld te worden als Inschrijver daadwerkelijk een bus van dat type voor die betreffende rit inzet. Hierbij is het van belang dat het aantal te vervoeren personen (kolom C) overeenkomt met de opgegeven inzet van 'aantal per type'. Dit wil zeggen dat het aantal te vervoeren personen per rit altijd allemaal mee kunnen a.d.h.v. de door inschrijver berekende aantal bussen. Om dit te controleren, kan inschrijver kijken naar kolom AK. Hierin is deze conclusie opgenomen. Indien niet alle te vervoeren personen mee kunnen in een betreffende rit, wordt in kolom AK de cel roodgekleurd met een minteken en een aantal (zie voorbeeld aan het einde van deze regel). Dit aantal geeft aan hoeveel personen niet mee kunnen bij de betreffende rit. Als dit voorkomt, dient inschrijver een aanpassing te doen in het 'aantal per type' totdat de cel in kolom AK niet meer negatief/roodgekleurd is.</t>
  </si>
  <si>
    <t>Uurtarief chauffeur</t>
  </si>
  <si>
    <t>Bij een breng of haalrit, waar de groep alleen gebracht of alleen gehaald moet worden (bijvoorbeeld naar of van een luchthaven) worden de werkelijke kilometers en werkelijke inzeturen op basis van een retour (school - bestemming - school) in rekening gebracht.</t>
  </si>
  <si>
    <t>Toelichting Calculatieblad</t>
  </si>
  <si>
    <t>Bestemmingen, aantal leerlingen en aantal km kunnen en zullen jaarlijks veranderen. Aan de opgave op het Calculatieblad zijn geen rechten te ontlenen.</t>
  </si>
  <si>
    <t>Calculatieblad Busvervoer</t>
  </si>
  <si>
    <t>2023/0130RN</t>
  </si>
  <si>
    <t>Minimumtarief</t>
  </si>
  <si>
    <t>De blauwe velden 'prijs per km', 'minimumtarief' en 'uurtarief chauffeur' dienen wel allemaal ingevuld te worden, ook als u van een bepaald type bus in eerste instantie geen gebruik maakt. Indien u niet beschikt over bussen in een bepaalde categorie dan hoeft u deze niet in te vullen, deze zullen in de praktijk ook niet ingezet worden.</t>
  </si>
  <si>
    <t>Het tarief dat minimaal in rekening wordt gebracht voor de inzet van de betreffende bus. Indien de kosten per rit onder het minimumtarief uitkomen, dan wordt het totaal van het minimumtarief per reis automatisch doorgerekend in de totaalprijs van die betreffende rit.
Als de kosten hoger zijn dan het minimumtarief, dan wordt het minimumtarief niet berekend voor de betreffende rit. Het minimumtarief wordt in dat geval dus niet nog eens opgeteld bij de kosten voor die rit. Het maximumbedrag dat gehanteerd mag worden bij de minimumtarieven per type bus is als volgt:
▪Type 1 (0 t/m 20 personen):   € 250,-
▪Type 2 (21 t/m 50 personen): € 350,-
▪Type 3 (51 t/m 60 personen): € 450,-
▪Type 4 (61 t/m 70 personen): € 550,-
▪Type 5 (71 t/m 92 personen): € 650,-</t>
  </si>
  <si>
    <t>Rit waarbij op één dag leerlingen/medewerkers gebracht worden naar een bestemming en op de dezelfde dag weer teruggebracht worden naar de locatie van Opdrachtgever. De tussenliggende uren (tussen de heen- en terugrit) worden op basis van het uurtarief chauffeur in rekening gebracht. Indien er tussentijds vervoer nodig is (voor lokale verplaatsingen), dan worden de werkelijke kilometers en werkelijke aantal inzeturen berekend.</t>
  </si>
  <si>
    <t>Delft</t>
  </si>
  <si>
    <t>Amsterdam</t>
  </si>
  <si>
    <t>Neeltje Jans</t>
  </si>
  <si>
    <t>Kinderdijk</t>
  </si>
  <si>
    <t>Breda</t>
  </si>
  <si>
    <t>Zoetermeer</t>
  </si>
  <si>
    <t>Leiden</t>
  </si>
  <si>
    <t>Den Haag</t>
  </si>
  <si>
    <t>Rotterdam Maasvlakte</t>
  </si>
  <si>
    <t>Rotterdam</t>
  </si>
  <si>
    <t>Oostvoorne</t>
  </si>
  <si>
    <t>Biddinghuizen</t>
  </si>
  <si>
    <t>Kaatsheuvel</t>
  </si>
  <si>
    <t>Noordwijk</t>
  </si>
  <si>
    <t>Hilvarenbeek</t>
  </si>
  <si>
    <t>Alphen aan den Rijn</t>
  </si>
  <si>
    <t>Bergschenhoek</t>
  </si>
  <si>
    <t>Schiedam</t>
  </si>
  <si>
    <t>Vrouwenpolder</t>
  </si>
  <si>
    <t>Radevormwald</t>
  </si>
  <si>
    <t>Katwijk</t>
  </si>
  <si>
    <t>Hellevoetsluis</t>
  </si>
  <si>
    <t>Brielle</t>
  </si>
  <si>
    <t>Spijkenisse</t>
  </si>
  <si>
    <t>Uurtarief 
chauffeur excl. BTW</t>
  </si>
  <si>
    <t>Prijs per km excl. BTW</t>
  </si>
  <si>
    <t>Minimumtarief excl. BTW</t>
  </si>
  <si>
    <t xml:space="preserve">Ouddorp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</si>
</sst>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quot;€&quot;\ * #,##0.00_-;_-&quot;€&quot;\ * #,##0.00\-;_-&quot;€&quot;\ * &quot;-&quot;??_-;_-@_-"/>
  </numFmts>
  <fonts count="20" x14ac:knownFonts="1">
    <font>
      <sz val="10"/>
      <name val="Arial"/>
    </font>
    <font>
      <sz val="11"/>
      <color theme="1"/>
      <name val="Calibri"/>
      <family val="2"/>
      <scheme val="minor"/>
    </font>
    <font>
      <sz val="11"/>
      <color theme="1"/>
      <name val="Calibri"/>
      <family val="2"/>
      <scheme val="minor"/>
    </font>
    <font>
      <sz val="8"/>
      <name val="Arial"/>
      <family val="2"/>
    </font>
    <font>
      <b/>
      <sz val="10"/>
      <name val="Arial"/>
      <family val="2"/>
    </font>
    <font>
      <b/>
      <sz val="11"/>
      <name val="Arial"/>
      <family val="2"/>
    </font>
    <font>
      <b/>
      <sz val="14"/>
      <name val="Arial"/>
      <family val="2"/>
    </font>
    <font>
      <sz val="14"/>
      <name val="Arial"/>
      <family val="2"/>
    </font>
    <font>
      <b/>
      <sz val="9"/>
      <name val="Arial"/>
      <family val="2"/>
    </font>
    <font>
      <sz val="9"/>
      <name val="Arial"/>
      <family val="2"/>
    </font>
    <font>
      <sz val="10"/>
      <name val="Arial"/>
      <family val="2"/>
    </font>
    <font>
      <b/>
      <sz val="9"/>
      <color theme="0"/>
      <name val="Arial"/>
      <family val="2"/>
    </font>
    <font>
      <b/>
      <sz val="11"/>
      <color theme="0"/>
      <name val="Arial"/>
      <family val="2"/>
    </font>
    <font>
      <b/>
      <sz val="10"/>
      <color theme="0"/>
      <name val="Arial"/>
      <family val="2"/>
    </font>
    <font>
      <sz val="10"/>
      <color rgb="FFFF0000"/>
      <name val="Arial"/>
      <family val="2"/>
    </font>
    <font>
      <b/>
      <sz val="10"/>
      <color indexed="9"/>
      <name val="Arial"/>
      <family val="2"/>
    </font>
    <font>
      <sz val="10"/>
      <name val="Arial"/>
      <family val="2"/>
    </font>
    <font>
      <sz val="9"/>
      <color rgb="FF000000"/>
      <name val="Arial"/>
      <family val="2"/>
    </font>
    <font>
      <sz val="9"/>
      <color theme="1"/>
      <name val="Arial"/>
      <family val="2"/>
    </font>
    <font>
      <b/>
      <u/>
      <sz val="10"/>
      <name val="Arial"/>
      <family val="2"/>
    </font>
  </fonts>
  <fills count="9">
    <fill>
      <patternFill patternType="none"/>
    </fill>
    <fill>
      <patternFill patternType="gray125"/>
    </fill>
    <fill>
      <patternFill patternType="solid">
        <fgColor rgb="FFFFC000"/>
        <bgColor indexed="64"/>
      </patternFill>
    </fill>
    <fill>
      <patternFill patternType="solid">
        <fgColor rgb="FF66FFFF"/>
        <bgColor indexed="64"/>
      </patternFill>
    </fill>
    <fill>
      <patternFill patternType="solid">
        <fgColor rgb="FF0000FF"/>
        <bgColor indexed="64"/>
      </patternFill>
    </fill>
    <fill>
      <patternFill patternType="solid">
        <fgColor theme="0"/>
        <bgColor indexed="64"/>
      </patternFill>
    </fill>
    <fill>
      <patternFill patternType="solid">
        <fgColor indexed="12"/>
        <bgColor indexed="64"/>
      </patternFill>
    </fill>
    <fill>
      <patternFill patternType="solid">
        <fgColor rgb="FFFFFF00"/>
        <bgColor indexed="64"/>
      </patternFill>
    </fill>
    <fill>
      <patternFill patternType="solid">
        <fgColor rgb="FF92D050"/>
        <bgColor indexed="64"/>
      </patternFill>
    </fill>
  </fills>
  <borders count="44">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
    <xf numFmtId="0" fontId="0" fillId="0" borderId="0"/>
    <xf numFmtId="0" fontId="10" fillId="0" borderId="0"/>
    <xf numFmtId="9" fontId="16" fillId="0" borderId="0" applyFont="0" applyFill="0" applyBorder="0" applyAlignment="0" applyProtection="0"/>
    <xf numFmtId="0" fontId="2" fillId="0" borderId="0"/>
    <xf numFmtId="0" fontId="1" fillId="0" borderId="0"/>
  </cellStyleXfs>
  <cellXfs count="157">
    <xf numFmtId="0" fontId="0" fillId="0" borderId="0" xfId="0"/>
    <xf numFmtId="0" fontId="6" fillId="0" borderId="0" xfId="0" applyFont="1"/>
    <xf numFmtId="0" fontId="7" fillId="0" borderId="0" xfId="0" applyFont="1"/>
    <xf numFmtId="0" fontId="10" fillId="0" borderId="0" xfId="0" applyFont="1"/>
    <xf numFmtId="0" fontId="4" fillId="0" borderId="0" xfId="0" applyFont="1"/>
    <xf numFmtId="164" fontId="4" fillId="0" borderId="0" xfId="0" applyNumberFormat="1" applyFont="1"/>
    <xf numFmtId="0" fontId="0" fillId="3" borderId="11" xfId="0" applyFill="1" applyBorder="1"/>
    <xf numFmtId="0" fontId="8" fillId="2" borderId="7" xfId="0" applyFont="1" applyFill="1" applyBorder="1"/>
    <xf numFmtId="0" fontId="8" fillId="2" borderId="8" xfId="0" applyFont="1" applyFill="1" applyBorder="1"/>
    <xf numFmtId="0" fontId="4" fillId="2" borderId="8" xfId="0" applyFont="1" applyFill="1" applyBorder="1"/>
    <xf numFmtId="0" fontId="11" fillId="4" borderId="2" xfId="0" applyFont="1" applyFill="1" applyBorder="1" applyAlignment="1">
      <alignment horizontal="center"/>
    </xf>
    <xf numFmtId="0" fontId="11" fillId="4" borderId="2" xfId="0" applyFont="1" applyFill="1" applyBorder="1" applyAlignment="1">
      <alignment horizontal="center" wrapText="1"/>
    </xf>
    <xf numFmtId="0" fontId="11" fillId="4" borderId="10" xfId="0" applyFont="1" applyFill="1" applyBorder="1" applyAlignment="1">
      <alignment horizontal="center" wrapText="1"/>
    </xf>
    <xf numFmtId="0" fontId="13" fillId="4" borderId="2" xfId="0" applyFont="1" applyFill="1" applyBorder="1"/>
    <xf numFmtId="0" fontId="10" fillId="0" borderId="12" xfId="0" applyFont="1" applyBorder="1"/>
    <xf numFmtId="0" fontId="10" fillId="0" borderId="2" xfId="0" applyFont="1" applyBorder="1"/>
    <xf numFmtId="0" fontId="11" fillId="4" borderId="1" xfId="0" applyFont="1" applyFill="1" applyBorder="1" applyAlignment="1">
      <alignment horizontal="center" wrapText="1"/>
    </xf>
    <xf numFmtId="0" fontId="11" fillId="4" borderId="4" xfId="0" applyFont="1" applyFill="1" applyBorder="1" applyAlignment="1">
      <alignment horizontal="center"/>
    </xf>
    <xf numFmtId="0" fontId="11" fillId="4" borderId="4" xfId="0" applyFont="1" applyFill="1" applyBorder="1" applyAlignment="1">
      <alignment horizontal="center" wrapText="1"/>
    </xf>
    <xf numFmtId="0" fontId="9" fillId="3" borderId="15" xfId="0" applyFont="1" applyFill="1" applyBorder="1" applyAlignment="1">
      <alignment horizontal="center" vertical="center"/>
    </xf>
    <xf numFmtId="164" fontId="9" fillId="0" borderId="19" xfId="0" applyNumberFormat="1" applyFont="1" applyBorder="1" applyAlignment="1">
      <alignment horizontal="center" vertical="center"/>
    </xf>
    <xf numFmtId="164" fontId="9" fillId="0" borderId="16" xfId="0" applyNumberFormat="1" applyFont="1" applyBorder="1" applyAlignment="1">
      <alignment horizontal="center" vertical="center"/>
    </xf>
    <xf numFmtId="164" fontId="9" fillId="0" borderId="11" xfId="0" applyNumberFormat="1" applyFont="1" applyBorder="1" applyAlignment="1">
      <alignment horizontal="center" vertical="center"/>
    </xf>
    <xf numFmtId="164" fontId="9" fillId="0" borderId="18" xfId="0" applyNumberFormat="1" applyFont="1" applyBorder="1" applyAlignment="1">
      <alignment horizontal="center" vertical="center"/>
    </xf>
    <xf numFmtId="0" fontId="0" fillId="0" borderId="0" xfId="0" applyAlignment="1">
      <alignment vertical="center"/>
    </xf>
    <xf numFmtId="0" fontId="10" fillId="0" borderId="1" xfId="0" applyFont="1" applyBorder="1" applyAlignment="1">
      <alignment vertical="center"/>
    </xf>
    <xf numFmtId="0" fontId="10" fillId="0" borderId="20" xfId="0" applyFont="1" applyBorder="1" applyAlignment="1">
      <alignment vertical="center"/>
    </xf>
    <xf numFmtId="0" fontId="9" fillId="0" borderId="11" xfId="0" applyFont="1" applyBorder="1" applyAlignment="1">
      <alignment horizontal="center" vertical="center"/>
    </xf>
    <xf numFmtId="0" fontId="0" fillId="0" borderId="0" xfId="0" applyAlignment="1">
      <alignment horizontal="center" vertical="center"/>
    </xf>
    <xf numFmtId="0" fontId="4" fillId="2" borderId="9" xfId="0" applyFont="1" applyFill="1" applyBorder="1"/>
    <xf numFmtId="0" fontId="0" fillId="0" borderId="0" xfId="0" applyAlignment="1">
      <alignment horizontal="center"/>
    </xf>
    <xf numFmtId="0" fontId="4" fillId="2" borderId="8" xfId="0" applyFont="1" applyFill="1" applyBorder="1" applyAlignment="1">
      <alignment horizontal="center"/>
    </xf>
    <xf numFmtId="0" fontId="9" fillId="0" borderId="17" xfId="0" applyFont="1" applyBorder="1" applyAlignment="1">
      <alignment vertical="center"/>
    </xf>
    <xf numFmtId="0" fontId="10" fillId="0" borderId="22" xfId="0" applyFont="1" applyBorder="1" applyAlignment="1">
      <alignment vertical="center"/>
    </xf>
    <xf numFmtId="0" fontId="10" fillId="0" borderId="23" xfId="0" applyFont="1" applyBorder="1"/>
    <xf numFmtId="0" fontId="13" fillId="4" borderId="1" xfId="0" applyFont="1" applyFill="1" applyBorder="1" applyAlignment="1">
      <alignment vertical="center"/>
    </xf>
    <xf numFmtId="0" fontId="9" fillId="0" borderId="0" xfId="0" applyFont="1"/>
    <xf numFmtId="164" fontId="8" fillId="2" borderId="8" xfId="0" applyNumberFormat="1" applyFont="1" applyFill="1" applyBorder="1"/>
    <xf numFmtId="164" fontId="8" fillId="0" borderId="0" xfId="0" applyNumberFormat="1" applyFont="1"/>
    <xf numFmtId="0" fontId="14" fillId="0" borderId="0" xfId="0" applyFont="1"/>
    <xf numFmtId="0" fontId="15" fillId="6" borderId="11" xfId="0" applyFont="1" applyFill="1" applyBorder="1" applyAlignment="1">
      <alignment horizontal="left" vertical="center"/>
    </xf>
    <xf numFmtId="164" fontId="4" fillId="2" borderId="5" xfId="0" applyNumberFormat="1" applyFont="1" applyFill="1" applyBorder="1" applyAlignment="1">
      <alignment vertical="center"/>
    </xf>
    <xf numFmtId="164" fontId="4" fillId="2" borderId="6" xfId="0" applyNumberFormat="1" applyFont="1" applyFill="1" applyBorder="1" applyAlignment="1">
      <alignment vertical="center"/>
    </xf>
    <xf numFmtId="164" fontId="4" fillId="2" borderId="31" xfId="0" applyNumberFormat="1" applyFont="1" applyFill="1" applyBorder="1" applyAlignment="1">
      <alignment vertical="center"/>
    </xf>
    <xf numFmtId="0" fontId="4" fillId="2" borderId="5" xfId="0" applyFont="1" applyFill="1" applyBorder="1" applyAlignment="1">
      <alignment vertical="center"/>
    </xf>
    <xf numFmtId="164" fontId="8" fillId="2" borderId="6" xfId="0" applyNumberFormat="1" applyFont="1" applyFill="1" applyBorder="1" applyAlignment="1">
      <alignment vertical="center"/>
    </xf>
    <xf numFmtId="164" fontId="8" fillId="2" borderId="31" xfId="0" applyNumberFormat="1" applyFont="1" applyFill="1" applyBorder="1" applyAlignment="1">
      <alignment vertical="center"/>
    </xf>
    <xf numFmtId="0" fontId="5" fillId="2" borderId="7" xfId="0" applyFont="1" applyFill="1" applyBorder="1" applyAlignment="1">
      <alignment vertical="center"/>
    </xf>
    <xf numFmtId="0" fontId="0" fillId="2" borderId="8" xfId="0" applyFill="1" applyBorder="1"/>
    <xf numFmtId="0" fontId="0" fillId="2" borderId="8" xfId="0" applyFill="1" applyBorder="1" applyAlignment="1">
      <alignment horizontal="center" vertical="center"/>
    </xf>
    <xf numFmtId="0" fontId="10" fillId="2" borderId="8" xfId="0" applyFont="1" applyFill="1" applyBorder="1"/>
    <xf numFmtId="0" fontId="4" fillId="2" borderId="8" xfId="0" applyFont="1" applyFill="1" applyBorder="1" applyAlignment="1">
      <alignment vertical="center"/>
    </xf>
    <xf numFmtId="164" fontId="4" fillId="2" borderId="9" xfId="0" applyNumberFormat="1" applyFont="1" applyFill="1" applyBorder="1" applyAlignment="1">
      <alignment horizontal="center" vertical="center"/>
    </xf>
    <xf numFmtId="0" fontId="11" fillId="4" borderId="5" xfId="0" applyFont="1" applyFill="1" applyBorder="1" applyAlignment="1">
      <alignment horizontal="left"/>
    </xf>
    <xf numFmtId="0" fontId="11" fillId="4" borderId="0" xfId="0" applyFont="1" applyFill="1" applyAlignment="1">
      <alignment horizontal="center" wrapText="1"/>
    </xf>
    <xf numFmtId="0" fontId="11" fillId="4" borderId="6" xfId="0" applyFont="1" applyFill="1" applyBorder="1" applyAlignment="1">
      <alignment horizontal="center" wrapText="1"/>
    </xf>
    <xf numFmtId="0" fontId="11" fillId="4" borderId="6" xfId="0" applyFont="1" applyFill="1" applyBorder="1" applyAlignment="1">
      <alignment horizontal="center"/>
    </xf>
    <xf numFmtId="0" fontId="11" fillId="4" borderId="31" xfId="0" applyFont="1" applyFill="1" applyBorder="1" applyAlignment="1">
      <alignment horizontal="center" wrapText="1"/>
    </xf>
    <xf numFmtId="0" fontId="12" fillId="4" borderId="14" xfId="0" applyFont="1" applyFill="1" applyBorder="1" applyAlignment="1">
      <alignment vertical="center"/>
    </xf>
    <xf numFmtId="0" fontId="12" fillId="4" borderId="12" xfId="0" applyFont="1" applyFill="1" applyBorder="1" applyAlignment="1">
      <alignment vertical="center"/>
    </xf>
    <xf numFmtId="0" fontId="12" fillId="4" borderId="13" xfId="0" applyFont="1" applyFill="1" applyBorder="1" applyAlignment="1">
      <alignment vertical="center"/>
    </xf>
    <xf numFmtId="164" fontId="9" fillId="0" borderId="14" xfId="0" applyNumberFormat="1" applyFont="1" applyBorder="1" applyAlignment="1">
      <alignment horizontal="center" vertical="center"/>
    </xf>
    <xf numFmtId="164" fontId="9" fillId="0" borderId="26" xfId="0" applyNumberFormat="1" applyFont="1" applyBorder="1" applyAlignment="1">
      <alignment horizontal="center" vertical="center"/>
    </xf>
    <xf numFmtId="164" fontId="9" fillId="0" borderId="27" xfId="0" applyNumberFormat="1" applyFont="1" applyBorder="1" applyAlignment="1">
      <alignment horizontal="center" vertical="center"/>
    </xf>
    <xf numFmtId="0" fontId="9" fillId="0" borderId="11" xfId="0" applyFont="1" applyBorder="1" applyAlignment="1">
      <alignment horizontal="center"/>
    </xf>
    <xf numFmtId="0" fontId="8" fillId="0" borderId="11" xfId="0" applyFont="1" applyBorder="1" applyAlignment="1">
      <alignment horizontal="center"/>
    </xf>
    <xf numFmtId="44" fontId="9" fillId="0" borderId="11" xfId="0" applyNumberFormat="1" applyFont="1" applyBorder="1"/>
    <xf numFmtId="44" fontId="8" fillId="5" borderId="11" xfId="0" applyNumberFormat="1" applyFont="1" applyFill="1" applyBorder="1"/>
    <xf numFmtId="0" fontId="9" fillId="0" borderId="11" xfId="0" applyFont="1" applyBorder="1" applyAlignment="1">
      <alignment vertical="center"/>
    </xf>
    <xf numFmtId="0" fontId="9" fillId="3" borderId="29" xfId="0" applyFont="1" applyFill="1" applyBorder="1" applyAlignment="1">
      <alignment horizontal="center" vertical="center"/>
    </xf>
    <xf numFmtId="164" fontId="9" fillId="0" borderId="35" xfId="0" applyNumberFormat="1" applyFont="1" applyBorder="1" applyAlignment="1">
      <alignment horizontal="center" vertical="center"/>
    </xf>
    <xf numFmtId="164" fontId="9" fillId="0" borderId="36" xfId="0" applyNumberFormat="1" applyFont="1" applyBorder="1" applyAlignment="1">
      <alignment horizontal="center" vertical="center"/>
    </xf>
    <xf numFmtId="164" fontId="8" fillId="2" borderId="37" xfId="0" applyNumberFormat="1" applyFont="1" applyFill="1" applyBorder="1" applyAlignment="1">
      <alignment vertical="center"/>
    </xf>
    <xf numFmtId="164" fontId="9" fillId="0" borderId="30" xfId="0" applyNumberFormat="1" applyFont="1" applyBorder="1" applyAlignment="1">
      <alignment horizontal="center" vertical="center"/>
    </xf>
    <xf numFmtId="164" fontId="9" fillId="0" borderId="38" xfId="0" applyNumberFormat="1" applyFont="1" applyBorder="1" applyAlignment="1">
      <alignment horizontal="center" vertical="center"/>
    </xf>
    <xf numFmtId="164" fontId="9" fillId="0" borderId="39" xfId="0" applyNumberFormat="1" applyFont="1" applyBorder="1" applyAlignment="1">
      <alignment horizontal="center" vertical="center"/>
    </xf>
    <xf numFmtId="0" fontId="10" fillId="0" borderId="0" xfId="0" applyFont="1" applyAlignment="1">
      <alignment horizontal="left"/>
    </xf>
    <xf numFmtId="0" fontId="13" fillId="4" borderId="40" xfId="0" applyFont="1" applyFill="1" applyBorder="1" applyAlignment="1">
      <alignment horizontal="center" vertical="center" wrapText="1"/>
    </xf>
    <xf numFmtId="164" fontId="10" fillId="0" borderId="37" xfId="0" applyNumberFormat="1" applyFont="1" applyBorder="1" applyAlignment="1">
      <alignment vertical="center"/>
    </xf>
    <xf numFmtId="164" fontId="10" fillId="0" borderId="26" xfId="0" applyNumberFormat="1" applyFont="1" applyBorder="1" applyAlignment="1">
      <alignment vertical="center"/>
    </xf>
    <xf numFmtId="164" fontId="10" fillId="0" borderId="27" xfId="0" applyNumberFormat="1" applyFont="1" applyBorder="1" applyAlignment="1">
      <alignment vertical="center"/>
    </xf>
    <xf numFmtId="0" fontId="10" fillId="0" borderId="17" xfId="0" applyFont="1" applyBorder="1" applyAlignment="1">
      <alignment vertical="center"/>
    </xf>
    <xf numFmtId="10" fontId="10" fillId="3" borderId="11" xfId="2" applyNumberFormat="1" applyFont="1" applyFill="1" applyBorder="1" applyAlignment="1">
      <alignment horizontal="center" vertical="center"/>
    </xf>
    <xf numFmtId="0" fontId="10" fillId="0" borderId="11" xfId="0" applyFont="1" applyBorder="1" applyAlignment="1">
      <alignment vertical="center"/>
    </xf>
    <xf numFmtId="10" fontId="10" fillId="3" borderId="18" xfId="2" applyNumberFormat="1" applyFont="1" applyFill="1" applyBorder="1" applyAlignment="1">
      <alignment horizontal="center" vertical="center"/>
    </xf>
    <xf numFmtId="0" fontId="10" fillId="0" borderId="41" xfId="0" applyFont="1" applyBorder="1" applyAlignment="1">
      <alignment vertical="center"/>
    </xf>
    <xf numFmtId="10" fontId="10" fillId="3" borderId="42" xfId="2" applyNumberFormat="1" applyFont="1" applyFill="1" applyBorder="1" applyAlignment="1">
      <alignment horizontal="center" vertical="center"/>
    </xf>
    <xf numFmtId="0" fontId="10" fillId="0" borderId="6" xfId="0" applyFont="1" applyBorder="1"/>
    <xf numFmtId="0" fontId="10" fillId="0" borderId="42" xfId="0" applyFont="1" applyBorder="1" applyAlignment="1">
      <alignment vertical="center"/>
    </xf>
    <xf numFmtId="10" fontId="10" fillId="3" borderId="43" xfId="2" applyNumberFormat="1" applyFont="1" applyFill="1" applyBorder="1" applyAlignment="1">
      <alignment horizontal="center" vertical="center"/>
    </xf>
    <xf numFmtId="10" fontId="9" fillId="0" borderId="20" xfId="0" applyNumberFormat="1" applyFont="1" applyBorder="1" applyAlignment="1">
      <alignment horizontal="center" vertical="center"/>
    </xf>
    <xf numFmtId="164" fontId="8" fillId="2" borderId="5" xfId="0" applyNumberFormat="1" applyFont="1" applyFill="1" applyBorder="1" applyAlignment="1">
      <alignment vertical="center"/>
    </xf>
    <xf numFmtId="2" fontId="9" fillId="0" borderId="14" xfId="0" applyNumberFormat="1" applyFont="1" applyBorder="1" applyAlignment="1">
      <alignment horizontal="center" vertical="center"/>
    </xf>
    <xf numFmtId="0" fontId="19" fillId="0" borderId="0" xfId="0" applyFont="1"/>
    <xf numFmtId="0" fontId="4" fillId="0" borderId="9" xfId="0" applyFont="1" applyBorder="1"/>
    <xf numFmtId="0" fontId="4" fillId="0" borderId="40" xfId="0" applyFont="1" applyBorder="1"/>
    <xf numFmtId="0" fontId="4" fillId="0" borderId="27" xfId="0" applyFont="1" applyBorder="1" applyAlignment="1">
      <alignment vertical="top"/>
    </xf>
    <xf numFmtId="0" fontId="4" fillId="0" borderId="37" xfId="0" applyFont="1" applyBorder="1" applyAlignment="1">
      <alignment vertical="top"/>
    </xf>
    <xf numFmtId="0" fontId="4" fillId="0" borderId="26" xfId="0" applyFont="1" applyBorder="1" applyAlignment="1">
      <alignment vertical="top"/>
    </xf>
    <xf numFmtId="0" fontId="10" fillId="0" borderId="24" xfId="0" applyFont="1" applyBorder="1" applyAlignment="1">
      <alignment vertical="top" wrapText="1"/>
    </xf>
    <xf numFmtId="0" fontId="10" fillId="8" borderId="0" xfId="0" applyFont="1" applyFill="1" applyAlignment="1">
      <alignment horizontal="left"/>
    </xf>
    <xf numFmtId="0" fontId="10" fillId="8" borderId="0" xfId="0" applyFont="1" applyFill="1"/>
    <xf numFmtId="0" fontId="11" fillId="4" borderId="40" xfId="0" applyFont="1" applyFill="1" applyBorder="1" applyAlignment="1">
      <alignment horizontal="center" wrapText="1"/>
    </xf>
    <xf numFmtId="164" fontId="8" fillId="2" borderId="40" xfId="0" applyNumberFormat="1" applyFont="1" applyFill="1" applyBorder="1" applyAlignment="1">
      <alignment vertical="center"/>
    </xf>
    <xf numFmtId="0" fontId="11" fillId="4" borderId="30" xfId="0" applyFont="1" applyFill="1" applyBorder="1" applyAlignment="1">
      <alignment horizontal="center" wrapText="1"/>
    </xf>
    <xf numFmtId="0" fontId="10" fillId="0" borderId="26" xfId="0" applyFont="1" applyBorder="1" applyAlignment="1">
      <alignment wrapText="1"/>
    </xf>
    <xf numFmtId="0" fontId="10" fillId="0" borderId="27" xfId="0" applyFont="1" applyBorder="1" applyAlignment="1">
      <alignment wrapText="1"/>
    </xf>
    <xf numFmtId="44" fontId="9" fillId="0" borderId="11" xfId="0" applyNumberFormat="1" applyFont="1" applyBorder="1" applyAlignment="1">
      <alignment horizontal="center" vertical="center"/>
    </xf>
    <xf numFmtId="44" fontId="9" fillId="0" borderId="30" xfId="0" applyNumberFormat="1" applyFont="1" applyBorder="1" applyAlignment="1">
      <alignment horizontal="center" vertical="center"/>
    </xf>
    <xf numFmtId="0" fontId="4" fillId="0" borderId="27" xfId="0" applyFont="1" applyBorder="1" applyAlignment="1">
      <alignment vertical="top" wrapText="1"/>
    </xf>
    <xf numFmtId="0" fontId="10" fillId="0" borderId="37" xfId="0" applyFont="1" applyBorder="1" applyAlignment="1">
      <alignment wrapText="1"/>
    </xf>
    <xf numFmtId="0" fontId="4" fillId="0" borderId="10" xfId="0" applyFont="1" applyBorder="1" applyAlignment="1">
      <alignment vertical="top"/>
    </xf>
    <xf numFmtId="0" fontId="10" fillId="0" borderId="4" xfId="0" applyFont="1" applyBorder="1" applyAlignment="1">
      <alignment vertical="top" wrapText="1"/>
    </xf>
    <xf numFmtId="1" fontId="17" fillId="0" borderId="11" xfId="4" applyNumberFormat="1" applyFont="1" applyBorder="1" applyAlignment="1">
      <alignment horizontal="center"/>
    </xf>
    <xf numFmtId="1" fontId="18" fillId="0" borderId="11" xfId="4" applyNumberFormat="1" applyFont="1" applyBorder="1" applyAlignment="1">
      <alignment horizontal="center"/>
    </xf>
    <xf numFmtId="1" fontId="9" fillId="0" borderId="11" xfId="4" applyNumberFormat="1" applyFont="1" applyBorder="1" applyAlignment="1">
      <alignment horizontal="center"/>
    </xf>
    <xf numFmtId="17" fontId="9" fillId="0" borderId="11" xfId="0" applyNumberFormat="1" applyFont="1" applyBorder="1" applyAlignment="1">
      <alignment horizontal="center"/>
    </xf>
    <xf numFmtId="20" fontId="9" fillId="0" borderId="11" xfId="0" applyNumberFormat="1" applyFont="1" applyBorder="1" applyAlignment="1">
      <alignment horizontal="center" vertical="center"/>
    </xf>
    <xf numFmtId="0" fontId="13" fillId="4" borderId="1" xfId="0" applyFont="1" applyFill="1" applyBorder="1" applyAlignment="1">
      <alignment horizontal="center" vertical="center"/>
    </xf>
    <xf numFmtId="0" fontId="13" fillId="4" borderId="2" xfId="0" applyFont="1" applyFill="1" applyBorder="1" applyAlignment="1">
      <alignment horizontal="center" vertical="center"/>
    </xf>
    <xf numFmtId="0" fontId="13" fillId="4" borderId="4" xfId="0" applyFont="1" applyFill="1" applyBorder="1" applyAlignment="1">
      <alignment horizontal="center" vertical="center"/>
    </xf>
    <xf numFmtId="0" fontId="13" fillId="4" borderId="7" xfId="0" applyFont="1" applyFill="1" applyBorder="1" applyAlignment="1">
      <alignment horizontal="center" vertical="center"/>
    </xf>
    <xf numFmtId="0" fontId="13" fillId="4" borderId="9" xfId="0" applyFont="1" applyFill="1" applyBorder="1" applyAlignment="1">
      <alignment horizontal="center" vertical="center"/>
    </xf>
    <xf numFmtId="164" fontId="10" fillId="0" borderId="22" xfId="0" applyNumberFormat="1" applyFont="1" applyBorder="1" applyAlignment="1">
      <alignment vertical="center"/>
    </xf>
    <xf numFmtId="164" fontId="10" fillId="0" borderId="23" xfId="0" applyNumberFormat="1" applyFont="1" applyBorder="1" applyAlignment="1">
      <alignment vertical="center"/>
    </xf>
    <xf numFmtId="164" fontId="10" fillId="3" borderId="1" xfId="0" applyNumberFormat="1" applyFont="1" applyFill="1" applyBorder="1" applyAlignment="1">
      <alignment horizontal="center" vertical="center"/>
    </xf>
    <xf numFmtId="164" fontId="10" fillId="3" borderId="4" xfId="0" applyNumberFormat="1" applyFont="1" applyFill="1" applyBorder="1" applyAlignment="1">
      <alignment horizontal="center" vertical="center"/>
    </xf>
    <xf numFmtId="164" fontId="10" fillId="3" borderId="3" xfId="0" applyNumberFormat="1" applyFont="1" applyFill="1" applyBorder="1" applyAlignment="1">
      <alignment horizontal="center" vertical="center"/>
    </xf>
    <xf numFmtId="164" fontId="10" fillId="3" borderId="32" xfId="0" applyNumberFormat="1" applyFont="1" applyFill="1" applyBorder="1" applyAlignment="1">
      <alignment horizontal="center" vertical="center"/>
    </xf>
    <xf numFmtId="164" fontId="10" fillId="3" borderId="33" xfId="0" applyNumberFormat="1" applyFont="1" applyFill="1" applyBorder="1" applyAlignment="1">
      <alignment horizontal="center" vertical="center"/>
    </xf>
    <xf numFmtId="164" fontId="10" fillId="3" borderId="34" xfId="0" applyNumberFormat="1" applyFont="1" applyFill="1" applyBorder="1" applyAlignment="1">
      <alignment horizontal="center" vertical="center"/>
    </xf>
    <xf numFmtId="164" fontId="0" fillId="3" borderId="28" xfId="0" applyNumberFormat="1" applyFill="1" applyBorder="1" applyAlignment="1">
      <alignment vertical="center"/>
    </xf>
    <xf numFmtId="164" fontId="0" fillId="3" borderId="25" xfId="0" applyNumberFormat="1" applyFill="1" applyBorder="1" applyAlignment="1">
      <alignment vertical="center"/>
    </xf>
    <xf numFmtId="164" fontId="0" fillId="3" borderId="20" xfId="0" applyNumberFormat="1" applyFill="1" applyBorder="1" applyAlignment="1">
      <alignment vertical="center"/>
    </xf>
    <xf numFmtId="164" fontId="0" fillId="3" borderId="21" xfId="0" applyNumberFormat="1" applyFill="1" applyBorder="1" applyAlignment="1">
      <alignment vertical="center"/>
    </xf>
    <xf numFmtId="164" fontId="10" fillId="3" borderId="28" xfId="0" applyNumberFormat="1" applyFont="1" applyFill="1" applyBorder="1" applyAlignment="1">
      <alignment vertical="center"/>
    </xf>
    <xf numFmtId="164" fontId="10" fillId="3" borderId="35" xfId="0" applyNumberFormat="1" applyFont="1" applyFill="1" applyBorder="1" applyAlignment="1">
      <alignment vertical="center"/>
    </xf>
    <xf numFmtId="164" fontId="10" fillId="3" borderId="20" xfId="0" applyNumberFormat="1" applyFont="1" applyFill="1" applyBorder="1" applyAlignment="1">
      <alignment vertical="center"/>
    </xf>
    <xf numFmtId="164" fontId="10" fillId="3" borderId="21" xfId="0" applyNumberFormat="1" applyFont="1" applyFill="1" applyBorder="1" applyAlignment="1">
      <alignment vertical="center"/>
    </xf>
    <xf numFmtId="0" fontId="13" fillId="4" borderId="7" xfId="0" applyFont="1" applyFill="1" applyBorder="1" applyAlignment="1">
      <alignment horizontal="center" vertical="center" wrapText="1"/>
    </xf>
    <xf numFmtId="0" fontId="13" fillId="4" borderId="9" xfId="0" applyFont="1" applyFill="1" applyBorder="1" applyAlignment="1">
      <alignment horizontal="center" vertical="center" wrapText="1"/>
    </xf>
    <xf numFmtId="0" fontId="8" fillId="7" borderId="7" xfId="0" applyFont="1" applyFill="1" applyBorder="1" applyAlignment="1">
      <alignment horizontal="center" vertical="center"/>
    </xf>
    <xf numFmtId="0" fontId="8" fillId="7" borderId="8" xfId="0" applyFont="1" applyFill="1" applyBorder="1" applyAlignment="1">
      <alignment horizontal="center" vertical="center"/>
    </xf>
    <xf numFmtId="0" fontId="8" fillId="7" borderId="9" xfId="0" applyFont="1" applyFill="1" applyBorder="1" applyAlignment="1">
      <alignment horizontal="center" vertical="center"/>
    </xf>
    <xf numFmtId="164" fontId="10" fillId="0" borderId="24" xfId="0" applyNumberFormat="1" applyFont="1" applyBorder="1" applyAlignment="1">
      <alignment vertical="center"/>
    </xf>
    <xf numFmtId="0" fontId="4" fillId="3" borderId="14" xfId="0" applyFont="1" applyFill="1" applyBorder="1" applyAlignment="1" applyProtection="1">
      <alignment horizontal="left" vertical="center"/>
      <protection locked="0"/>
    </xf>
    <xf numFmtId="0" fontId="4" fillId="3" borderId="12" xfId="0" applyFont="1" applyFill="1" applyBorder="1" applyAlignment="1" applyProtection="1">
      <alignment horizontal="left" vertical="center"/>
      <protection locked="0"/>
    </xf>
    <xf numFmtId="0" fontId="4" fillId="3" borderId="13" xfId="0" applyFont="1" applyFill="1" applyBorder="1" applyAlignment="1" applyProtection="1">
      <alignment horizontal="left" vertical="center"/>
      <protection locked="0"/>
    </xf>
    <xf numFmtId="0" fontId="8" fillId="7" borderId="7" xfId="0" applyFont="1" applyFill="1" applyBorder="1" applyAlignment="1">
      <alignment horizontal="center" wrapText="1"/>
    </xf>
    <xf numFmtId="0" fontId="8" fillId="7" borderId="8" xfId="0" applyFont="1" applyFill="1" applyBorder="1" applyAlignment="1">
      <alignment horizontal="center" wrapText="1"/>
    </xf>
    <xf numFmtId="0" fontId="8" fillId="7" borderId="9" xfId="0" applyFont="1" applyFill="1" applyBorder="1" applyAlignment="1">
      <alignment horizontal="center" wrapText="1"/>
    </xf>
    <xf numFmtId="164" fontId="0" fillId="0" borderId="22" xfId="0" applyNumberFormat="1" applyBorder="1" applyAlignment="1">
      <alignment vertical="center"/>
    </xf>
    <xf numFmtId="164" fontId="0" fillId="0" borderId="24" xfId="0" applyNumberFormat="1" applyBorder="1" applyAlignment="1">
      <alignment vertical="center"/>
    </xf>
    <xf numFmtId="0" fontId="10" fillId="0" borderId="15" xfId="0" applyFont="1" applyBorder="1" applyAlignment="1">
      <alignment horizontal="left" vertical="top" wrapText="1"/>
    </xf>
    <xf numFmtId="0" fontId="0" fillId="0" borderId="16" xfId="0" applyBorder="1" applyAlignment="1">
      <alignment horizontal="left" vertical="top" wrapText="1"/>
    </xf>
    <xf numFmtId="0" fontId="10" fillId="0" borderId="41" xfId="0" applyFont="1" applyBorder="1" applyAlignment="1">
      <alignment horizontal="left" vertical="top" wrapText="1"/>
    </xf>
    <xf numFmtId="0" fontId="0" fillId="0" borderId="43" xfId="0" applyBorder="1" applyAlignment="1">
      <alignment horizontal="left" vertical="top" wrapText="1"/>
    </xf>
  </cellXfs>
  <cellStyles count="5">
    <cellStyle name="Procent" xfId="2" builtinId="5"/>
    <cellStyle name="Standaard" xfId="0" builtinId="0"/>
    <cellStyle name="Standaard 2" xfId="1" xr:uid="{00000000-0005-0000-0000-000001000000}"/>
    <cellStyle name="Standaard 3" xfId="3" xr:uid="{03715DF7-9707-476A-B471-6B7720C3989C}"/>
    <cellStyle name="Standaard 4" xfId="4" xr:uid="{443F0CFC-69AD-48BF-BA11-92CE7B592D5A}"/>
  </cellStyles>
  <dxfs count="1">
    <dxf>
      <font>
        <color rgb="FF9C0006"/>
      </font>
      <fill>
        <patternFill>
          <bgColor rgb="FFFFC7CE"/>
        </patternFill>
      </fill>
    </dxf>
  </dxfs>
  <tableStyles count="0" defaultTableStyle="TableStyleMedium9" defaultPivotStyle="PivotStyleLight16"/>
  <colors>
    <mruColors>
      <color rgb="FF66FF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18</xdr:col>
      <xdr:colOff>746760</xdr:colOff>
      <xdr:row>2</xdr:row>
      <xdr:rowOff>30480</xdr:rowOff>
    </xdr:from>
    <xdr:to>
      <xdr:col>24</xdr:col>
      <xdr:colOff>400050</xdr:colOff>
      <xdr:row>10</xdr:row>
      <xdr:rowOff>57150</xdr:rowOff>
    </xdr:to>
    <xdr:pic>
      <xdr:nvPicPr>
        <xdr:cNvPr id="4" name="Afbeelding 3" descr="Bestuurder - Onderwijsgroep Galilei - K+V">
          <a:extLst>
            <a:ext uri="{FF2B5EF4-FFF2-40B4-BE49-F238E27FC236}">
              <a16:creationId xmlns:a16="http://schemas.microsoft.com/office/drawing/2014/main" id="{A2BF8E8D-67E3-D821-A919-B7CBA5844B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533620" y="419100"/>
          <a:ext cx="4762500" cy="16687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249093</xdr:colOff>
      <xdr:row>6</xdr:row>
      <xdr:rowOff>986186</xdr:rowOff>
    </xdr:from>
    <xdr:to>
      <xdr:col>0</xdr:col>
      <xdr:colOff>853401</xdr:colOff>
      <xdr:row>6</xdr:row>
      <xdr:rowOff>1143723</xdr:rowOff>
    </xdr:to>
    <xdr:pic>
      <xdr:nvPicPr>
        <xdr:cNvPr id="2" name="Afbeelding 1">
          <a:extLst>
            <a:ext uri="{FF2B5EF4-FFF2-40B4-BE49-F238E27FC236}">
              <a16:creationId xmlns:a16="http://schemas.microsoft.com/office/drawing/2014/main" id="{B90F9520-E1FF-45A7-8F05-A94180DFF67F}"/>
            </a:ext>
          </a:extLst>
        </xdr:cNvPr>
        <xdr:cNvPicPr>
          <a:picLocks noChangeAspect="1"/>
        </xdr:cNvPicPr>
      </xdr:nvPicPr>
      <xdr:blipFill rotWithShape="1">
        <a:blip xmlns:r="http://schemas.openxmlformats.org/officeDocument/2006/relationships" r:embed="rId1"/>
        <a:srcRect l="65980" t="56077" r="30721" b="42277"/>
        <a:stretch/>
      </xdr:blipFill>
      <xdr:spPr>
        <a:xfrm>
          <a:off x="249093" y="2042595"/>
          <a:ext cx="604308" cy="157537"/>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U82"/>
  <sheetViews>
    <sheetView tabSelected="1" zoomScaleNormal="100" workbookViewId="0">
      <pane ySplit="14" topLeftCell="A15" activePane="bottomLeft" state="frozen"/>
      <selection pane="bottomLeft"/>
    </sheetView>
  </sheetViews>
  <sheetFormatPr defaultRowHeight="12.75" x14ac:dyDescent="0.2"/>
  <cols>
    <col min="1" max="1" width="26.140625" customWidth="1"/>
    <col min="2" max="2" width="22.28515625" bestFit="1" customWidth="1"/>
    <col min="3" max="3" width="11.140625" style="30" customWidth="1"/>
    <col min="4" max="4" width="9.5703125" bestFit="1" customWidth="1"/>
    <col min="5" max="5" width="16" customWidth="1"/>
    <col min="6" max="6" width="15.5703125" customWidth="1"/>
    <col min="7" max="7" width="9.5703125" customWidth="1"/>
    <col min="8" max="8" width="15.140625" customWidth="1"/>
    <col min="9" max="9" width="9.42578125" customWidth="1"/>
    <col min="10" max="10" width="12.5703125" customWidth="1"/>
    <col min="11" max="11" width="11.140625" customWidth="1"/>
    <col min="12" max="12" width="12.7109375" bestFit="1" customWidth="1"/>
    <col min="13" max="13" width="12.7109375" customWidth="1"/>
    <col min="14" max="14" width="11.140625" customWidth="1"/>
    <col min="15" max="16" width="12.7109375" bestFit="1" customWidth="1"/>
    <col min="17" max="17" width="11.85546875" customWidth="1"/>
    <col min="18" max="19" width="12.7109375" bestFit="1" customWidth="1"/>
    <col min="20" max="20" width="11.85546875" customWidth="1"/>
    <col min="21" max="22" width="12.7109375" bestFit="1" customWidth="1"/>
    <col min="23" max="23" width="11.85546875" customWidth="1"/>
    <col min="24" max="24" width="12.7109375" style="36" bestFit="1" customWidth="1"/>
    <col min="25" max="25" width="14.42578125" style="36" bestFit="1" customWidth="1"/>
    <col min="26" max="28" width="12.7109375" style="36" customWidth="1"/>
    <col min="29" max="29" width="18" style="36" customWidth="1"/>
    <col min="30" max="30" width="13.7109375" style="36" customWidth="1"/>
    <col min="31" max="31" width="14.7109375" customWidth="1"/>
    <col min="32" max="36" width="9.140625" style="36" customWidth="1"/>
    <col min="37" max="37" width="9.5703125" style="36" customWidth="1"/>
    <col min="38" max="38" width="19" style="36" customWidth="1"/>
    <col min="39" max="39" width="10.85546875" style="36" customWidth="1"/>
    <col min="40" max="46" width="12.28515625" style="36" customWidth="1"/>
    <col min="47" max="47" width="13.42578125" style="36" customWidth="1"/>
    <col min="48" max="48" width="11.7109375" bestFit="1" customWidth="1"/>
  </cols>
  <sheetData>
    <row r="1" spans="1:47" ht="18" x14ac:dyDescent="0.25">
      <c r="A1" s="1" t="s">
        <v>76</v>
      </c>
      <c r="B1" s="1"/>
      <c r="C1" s="100" t="s">
        <v>0</v>
      </c>
      <c r="D1" s="101"/>
      <c r="E1" s="101"/>
      <c r="F1" s="101"/>
      <c r="G1" s="3"/>
      <c r="H1" s="3"/>
      <c r="I1" s="2"/>
      <c r="J1" s="2"/>
    </row>
    <row r="2" spans="1:47" x14ac:dyDescent="0.2">
      <c r="A2" s="4" t="s">
        <v>77</v>
      </c>
      <c r="F2" s="3"/>
    </row>
    <row r="3" spans="1:47" x14ac:dyDescent="0.2">
      <c r="A3" s="4"/>
      <c r="B3" s="3"/>
      <c r="F3" s="3"/>
      <c r="L3" s="6"/>
      <c r="M3" s="3" t="s">
        <v>1</v>
      </c>
    </row>
    <row r="4" spans="1:47" ht="13.5" thickBot="1" x14ac:dyDescent="0.25"/>
    <row r="5" spans="1:47" ht="36.75" customHeight="1" thickBot="1" x14ac:dyDescent="0.25">
      <c r="A5" s="35" t="s">
        <v>2</v>
      </c>
      <c r="B5" s="13"/>
      <c r="C5" s="121" t="s">
        <v>107</v>
      </c>
      <c r="D5" s="122"/>
      <c r="F5" s="139" t="s">
        <v>108</v>
      </c>
      <c r="G5" s="140"/>
      <c r="H5" s="77" t="s">
        <v>4</v>
      </c>
      <c r="J5" s="139" t="s">
        <v>106</v>
      </c>
      <c r="K5" s="140"/>
      <c r="M5" s="118" t="s">
        <v>5</v>
      </c>
      <c r="N5" s="119"/>
      <c r="O5" s="119"/>
      <c r="P5" s="119"/>
      <c r="Q5" s="120"/>
      <c r="T5" s="36"/>
      <c r="V5" s="36"/>
      <c r="W5" s="36"/>
      <c r="AE5" s="36"/>
      <c r="AM5"/>
      <c r="AN5"/>
      <c r="AO5"/>
      <c r="AP5"/>
      <c r="AQ5"/>
      <c r="AR5"/>
      <c r="AS5"/>
      <c r="AT5"/>
      <c r="AU5"/>
    </row>
    <row r="6" spans="1:47" x14ac:dyDescent="0.2">
      <c r="A6" s="25" t="s">
        <v>6</v>
      </c>
      <c r="B6" s="15"/>
      <c r="C6" s="131">
        <v>0</v>
      </c>
      <c r="D6" s="132"/>
      <c r="E6" s="24"/>
      <c r="F6" s="135">
        <v>0</v>
      </c>
      <c r="G6" s="136"/>
      <c r="H6" s="79">
        <v>250</v>
      </c>
      <c r="I6" s="24"/>
      <c r="J6" s="125">
        <v>0</v>
      </c>
      <c r="K6" s="126"/>
      <c r="M6" s="81" t="s">
        <v>7</v>
      </c>
      <c r="N6" s="82">
        <v>0</v>
      </c>
      <c r="O6" s="3"/>
      <c r="P6" s="83" t="s">
        <v>8</v>
      </c>
      <c r="Q6" s="84">
        <v>0</v>
      </c>
      <c r="T6" s="36"/>
      <c r="U6" s="36"/>
      <c r="V6" s="36"/>
      <c r="W6" s="36"/>
      <c r="AE6" s="36"/>
      <c r="AM6"/>
      <c r="AN6"/>
      <c r="AO6"/>
      <c r="AP6"/>
      <c r="AQ6"/>
      <c r="AR6"/>
      <c r="AS6"/>
      <c r="AT6"/>
      <c r="AU6"/>
    </row>
    <row r="7" spans="1:47" x14ac:dyDescent="0.2">
      <c r="A7" s="26" t="s">
        <v>9</v>
      </c>
      <c r="B7" s="14"/>
      <c r="C7" s="133">
        <v>0</v>
      </c>
      <c r="D7" s="134"/>
      <c r="E7" s="24"/>
      <c r="F7" s="137">
        <v>0</v>
      </c>
      <c r="G7" s="138"/>
      <c r="H7" s="80">
        <v>350</v>
      </c>
      <c r="I7" s="24"/>
      <c r="J7" s="127"/>
      <c r="K7" s="128"/>
      <c r="M7" s="81" t="s">
        <v>10</v>
      </c>
      <c r="N7" s="82">
        <v>0</v>
      </c>
      <c r="O7" s="3"/>
      <c r="P7" s="83" t="s">
        <v>11</v>
      </c>
      <c r="Q7" s="84">
        <v>0</v>
      </c>
      <c r="T7" s="36"/>
      <c r="U7" s="36"/>
      <c r="V7" s="36"/>
      <c r="W7" s="36"/>
      <c r="AE7" s="36"/>
      <c r="AM7"/>
      <c r="AN7"/>
      <c r="AO7"/>
      <c r="AP7"/>
      <c r="AQ7"/>
      <c r="AR7"/>
      <c r="AS7"/>
      <c r="AT7"/>
      <c r="AU7"/>
    </row>
    <row r="8" spans="1:47" x14ac:dyDescent="0.2">
      <c r="A8" s="26" t="s">
        <v>12</v>
      </c>
      <c r="B8" s="14"/>
      <c r="C8" s="133">
        <v>0</v>
      </c>
      <c r="D8" s="134"/>
      <c r="E8" s="24"/>
      <c r="F8" s="137">
        <v>0</v>
      </c>
      <c r="G8" s="138"/>
      <c r="H8" s="80">
        <v>450</v>
      </c>
      <c r="I8" s="24"/>
      <c r="J8" s="127"/>
      <c r="K8" s="128"/>
      <c r="M8" s="81" t="s">
        <v>13</v>
      </c>
      <c r="N8" s="82">
        <v>0</v>
      </c>
      <c r="O8" s="3"/>
      <c r="P8" s="83" t="s">
        <v>14</v>
      </c>
      <c r="Q8" s="84">
        <v>0</v>
      </c>
      <c r="T8" s="36"/>
      <c r="U8" s="36"/>
      <c r="V8" s="36"/>
      <c r="W8" s="36"/>
      <c r="AE8" s="36"/>
      <c r="AM8"/>
      <c r="AN8"/>
      <c r="AO8"/>
      <c r="AP8"/>
      <c r="AQ8"/>
      <c r="AR8"/>
      <c r="AS8"/>
      <c r="AT8"/>
      <c r="AU8"/>
    </row>
    <row r="9" spans="1:47" x14ac:dyDescent="0.2">
      <c r="A9" s="26" t="s">
        <v>15</v>
      </c>
      <c r="B9" s="14"/>
      <c r="C9" s="133">
        <v>0</v>
      </c>
      <c r="D9" s="134"/>
      <c r="E9" s="24"/>
      <c r="F9" s="137">
        <v>0</v>
      </c>
      <c r="G9" s="138"/>
      <c r="H9" s="80">
        <v>550</v>
      </c>
      <c r="I9" s="24"/>
      <c r="J9" s="127"/>
      <c r="K9" s="128"/>
      <c r="M9" s="81" t="s">
        <v>16</v>
      </c>
      <c r="N9" s="82">
        <v>0</v>
      </c>
      <c r="O9" s="3"/>
      <c r="P9" s="83" t="s">
        <v>17</v>
      </c>
      <c r="Q9" s="84">
        <v>0</v>
      </c>
      <c r="T9" s="36"/>
      <c r="U9" s="36"/>
      <c r="V9" s="36"/>
      <c r="W9" s="36"/>
      <c r="AE9" s="36"/>
      <c r="AM9"/>
      <c r="AN9"/>
      <c r="AO9"/>
      <c r="AP9"/>
      <c r="AQ9"/>
      <c r="AR9"/>
      <c r="AS9"/>
      <c r="AT9"/>
      <c r="AU9"/>
    </row>
    <row r="10" spans="1:47" x14ac:dyDescent="0.2">
      <c r="A10" s="26" t="s">
        <v>18</v>
      </c>
      <c r="B10" s="14"/>
      <c r="C10" s="133">
        <v>0</v>
      </c>
      <c r="D10" s="134"/>
      <c r="E10" s="24"/>
      <c r="F10" s="137">
        <v>0</v>
      </c>
      <c r="G10" s="138"/>
      <c r="H10" s="80">
        <v>650</v>
      </c>
      <c r="I10" s="24"/>
      <c r="J10" s="129"/>
      <c r="K10" s="130"/>
      <c r="M10" s="81" t="s">
        <v>19</v>
      </c>
      <c r="N10" s="82">
        <v>0</v>
      </c>
      <c r="O10" s="3"/>
      <c r="P10" s="83" t="s">
        <v>20</v>
      </c>
      <c r="Q10" s="84">
        <v>0</v>
      </c>
      <c r="T10" s="36"/>
      <c r="U10" s="36"/>
      <c r="V10" s="36"/>
      <c r="W10" s="36"/>
      <c r="AE10" s="36"/>
      <c r="AM10"/>
      <c r="AN10"/>
      <c r="AO10"/>
      <c r="AP10"/>
      <c r="AQ10"/>
      <c r="AR10"/>
      <c r="AS10"/>
      <c r="AT10"/>
      <c r="AU10"/>
    </row>
    <row r="11" spans="1:47" ht="13.5" thickBot="1" x14ac:dyDescent="0.25">
      <c r="A11" s="33"/>
      <c r="B11" s="34"/>
      <c r="C11" s="151"/>
      <c r="D11" s="152"/>
      <c r="F11" s="123"/>
      <c r="G11" s="124"/>
      <c r="H11" s="78"/>
      <c r="J11" s="123"/>
      <c r="K11" s="144"/>
      <c r="M11" s="85" t="s">
        <v>21</v>
      </c>
      <c r="N11" s="86">
        <v>0</v>
      </c>
      <c r="O11" s="87"/>
      <c r="P11" s="88" t="s">
        <v>22</v>
      </c>
      <c r="Q11" s="89">
        <v>0</v>
      </c>
      <c r="T11" s="36"/>
      <c r="U11" s="36"/>
      <c r="V11" s="36"/>
      <c r="W11" s="36"/>
      <c r="AE11" s="36"/>
      <c r="AM11"/>
      <c r="AN11"/>
      <c r="AO11"/>
      <c r="AP11"/>
      <c r="AQ11"/>
      <c r="AR11"/>
      <c r="AS11"/>
      <c r="AT11"/>
      <c r="AU11"/>
    </row>
    <row r="12" spans="1:47" ht="13.5" thickBot="1" x14ac:dyDescent="0.25">
      <c r="AO12"/>
      <c r="AP12"/>
      <c r="AQ12"/>
      <c r="AR12"/>
      <c r="AS12"/>
      <c r="AT12"/>
    </row>
    <row r="13" spans="1:47" ht="27.75" customHeight="1" thickBot="1" x14ac:dyDescent="0.25">
      <c r="A13" s="58" t="s">
        <v>23</v>
      </c>
      <c r="B13" s="59"/>
      <c r="C13" s="59"/>
      <c r="D13" s="59"/>
      <c r="E13" s="59"/>
      <c r="F13" s="59"/>
      <c r="G13" s="59"/>
      <c r="H13" s="60"/>
      <c r="V13" s="36"/>
      <c r="W13" s="36"/>
      <c r="AC13"/>
      <c r="AD13" s="148" t="s">
        <v>24</v>
      </c>
      <c r="AE13" s="149"/>
      <c r="AF13" s="149"/>
      <c r="AG13" s="149"/>
      <c r="AH13" s="149"/>
      <c r="AI13" s="149"/>
      <c r="AJ13" s="149"/>
      <c r="AK13" s="150"/>
      <c r="AM13" s="141" t="s">
        <v>25</v>
      </c>
      <c r="AN13" s="142"/>
      <c r="AO13" s="142"/>
      <c r="AP13" s="142"/>
      <c r="AQ13" s="142"/>
      <c r="AR13" s="143"/>
      <c r="AT13"/>
      <c r="AU13"/>
    </row>
    <row r="14" spans="1:47" ht="52.5" customHeight="1" thickBot="1" x14ac:dyDescent="0.25">
      <c r="A14" s="53" t="s">
        <v>26</v>
      </c>
      <c r="B14" s="54" t="s">
        <v>27</v>
      </c>
      <c r="C14" s="54" t="s">
        <v>28</v>
      </c>
      <c r="D14" s="56" t="s">
        <v>29</v>
      </c>
      <c r="E14" s="55" t="s">
        <v>30</v>
      </c>
      <c r="F14" s="55" t="s">
        <v>31</v>
      </c>
      <c r="G14" s="55" t="s">
        <v>32</v>
      </c>
      <c r="H14" s="57" t="s">
        <v>69</v>
      </c>
      <c r="I14" s="16" t="s">
        <v>33</v>
      </c>
      <c r="J14" s="11" t="s">
        <v>34</v>
      </c>
      <c r="K14" s="17" t="s">
        <v>35</v>
      </c>
      <c r="L14" s="16" t="s">
        <v>36</v>
      </c>
      <c r="M14" s="10" t="s">
        <v>34</v>
      </c>
      <c r="N14" s="18" t="s">
        <v>35</v>
      </c>
      <c r="O14" s="16" t="s">
        <v>37</v>
      </c>
      <c r="P14" s="10" t="s">
        <v>34</v>
      </c>
      <c r="Q14" s="17" t="s">
        <v>35</v>
      </c>
      <c r="R14" s="16" t="s">
        <v>38</v>
      </c>
      <c r="S14" s="10" t="s">
        <v>34</v>
      </c>
      <c r="T14" s="10" t="s">
        <v>35</v>
      </c>
      <c r="U14" s="16" t="s">
        <v>39</v>
      </c>
      <c r="V14" s="10" t="s">
        <v>34</v>
      </c>
      <c r="W14" s="17" t="s">
        <v>35</v>
      </c>
      <c r="X14" s="12" t="s">
        <v>40</v>
      </c>
      <c r="Y14" s="12" t="s">
        <v>70</v>
      </c>
      <c r="Z14" s="102" t="s">
        <v>41</v>
      </c>
      <c r="AA14" s="102" t="s">
        <v>42</v>
      </c>
      <c r="AB14" s="12" t="s">
        <v>43</v>
      </c>
      <c r="AD14" s="104" t="s">
        <v>44</v>
      </c>
      <c r="AE14" s="104" t="s">
        <v>45</v>
      </c>
      <c r="AF14" s="104" t="s">
        <v>46</v>
      </c>
      <c r="AG14" s="104" t="s">
        <v>47</v>
      </c>
      <c r="AH14" s="104" t="s">
        <v>48</v>
      </c>
      <c r="AI14" s="104" t="s">
        <v>49</v>
      </c>
      <c r="AJ14" s="104" t="s">
        <v>50</v>
      </c>
      <c r="AK14" s="104" t="s">
        <v>51</v>
      </c>
      <c r="AM14" s="104" t="s">
        <v>44</v>
      </c>
      <c r="AN14" s="104" t="s">
        <v>45</v>
      </c>
      <c r="AO14" s="104" t="s">
        <v>46</v>
      </c>
      <c r="AP14" s="104" t="s">
        <v>47</v>
      </c>
      <c r="AQ14" s="104" t="s">
        <v>48</v>
      </c>
      <c r="AR14" s="104" t="s">
        <v>52</v>
      </c>
      <c r="AT14"/>
      <c r="AU14"/>
    </row>
    <row r="15" spans="1:47" x14ac:dyDescent="0.2">
      <c r="A15" s="32" t="s">
        <v>82</v>
      </c>
      <c r="B15" s="68" t="s">
        <v>103</v>
      </c>
      <c r="C15" s="113">
        <v>85</v>
      </c>
      <c r="D15" s="116" t="s">
        <v>10</v>
      </c>
      <c r="E15" s="117">
        <v>0.35416666666666669</v>
      </c>
      <c r="F15" s="117">
        <v>0.6875</v>
      </c>
      <c r="G15" s="27">
        <v>87</v>
      </c>
      <c r="H15" s="92">
        <v>8</v>
      </c>
      <c r="I15" s="19"/>
      <c r="J15" s="22">
        <f>$C$6*G15*I15</f>
        <v>0</v>
      </c>
      <c r="K15" s="61">
        <f>$J$6*H15*I15</f>
        <v>0</v>
      </c>
      <c r="L15" s="19"/>
      <c r="M15" s="20">
        <f>$C$7*G15*L15</f>
        <v>0</v>
      </c>
      <c r="N15" s="21">
        <f>$J$6*H15*L15</f>
        <v>0</v>
      </c>
      <c r="O15" s="19"/>
      <c r="P15" s="20">
        <f t="shared" ref="P15:P18" si="0">$C$8*G15*O15</f>
        <v>0</v>
      </c>
      <c r="Q15" s="21">
        <f>$J$6*H15*O15</f>
        <v>0</v>
      </c>
      <c r="R15" s="19"/>
      <c r="S15" s="20">
        <f t="shared" ref="S15:S18" si="1">$C$9*G15*R15</f>
        <v>0</v>
      </c>
      <c r="T15" s="21">
        <f>$J$6*H15*R15</f>
        <v>0</v>
      </c>
      <c r="U15" s="19"/>
      <c r="V15" s="22">
        <f t="shared" ref="V15:V18" si="2">$C$10*G15*U15</f>
        <v>0</v>
      </c>
      <c r="W15" s="23">
        <f>$J$6*H15*U15</f>
        <v>0</v>
      </c>
      <c r="X15" s="62">
        <f>J15+K15+M15+N15+P15+Q15+S15+T15+V15+W15</f>
        <v>0</v>
      </c>
      <c r="Y15" s="90">
        <f>IFERROR(VLOOKUP(D15,$M$6:$N$11,2,FALSE),VLOOKUP(D15,$P$6:$Q$11,2,FALSE))</f>
        <v>0</v>
      </c>
      <c r="Z15" s="108">
        <f>X15*(100%-Y15)</f>
        <v>0</v>
      </c>
      <c r="AA15" s="70">
        <f>AR15</f>
        <v>0</v>
      </c>
      <c r="AB15" s="62">
        <f>MAX(Z15:AA15)</f>
        <v>0</v>
      </c>
      <c r="AD15" s="64">
        <f t="shared" ref="AD15:AD18" si="3">I15*20</f>
        <v>0</v>
      </c>
      <c r="AE15" s="64">
        <f t="shared" ref="AE15:AE18" si="4">L15*50</f>
        <v>0</v>
      </c>
      <c r="AF15" s="64">
        <f t="shared" ref="AF15:AF18" si="5">O15*60</f>
        <v>0</v>
      </c>
      <c r="AG15" s="64">
        <f t="shared" ref="AG15:AG18" si="6">R15*70</f>
        <v>0</v>
      </c>
      <c r="AH15" s="64">
        <f t="shared" ref="AH15:AH18" si="7">U15*92</f>
        <v>0</v>
      </c>
      <c r="AI15" s="65">
        <f>SUM(AD15:AH15)</f>
        <v>0</v>
      </c>
      <c r="AJ15" s="64">
        <f t="shared" ref="AJ15:AJ18" si="8">C15</f>
        <v>85</v>
      </c>
      <c r="AK15" s="64">
        <f>AI15-AJ15</f>
        <v>-85</v>
      </c>
      <c r="AM15" s="66">
        <f t="shared" ref="AM15:AM18" si="9">I15*$F$6</f>
        <v>0</v>
      </c>
      <c r="AN15" s="66">
        <f t="shared" ref="AN15:AN18" si="10">L15*$F$7</f>
        <v>0</v>
      </c>
      <c r="AO15" s="66">
        <f t="shared" ref="AO15:AO18" si="11">O15*$F$8</f>
        <v>0</v>
      </c>
      <c r="AP15" s="66">
        <f t="shared" ref="AP15:AP18" si="12">R15*$F$9</f>
        <v>0</v>
      </c>
      <c r="AQ15" s="66">
        <f t="shared" ref="AQ15:AQ18" si="13">U15*$F$10</f>
        <v>0</v>
      </c>
      <c r="AR15" s="67">
        <f>SUM(AM15:AQ15)</f>
        <v>0</v>
      </c>
      <c r="AT15"/>
      <c r="AU15"/>
    </row>
    <row r="16" spans="1:47" x14ac:dyDescent="0.2">
      <c r="A16" s="32" t="s">
        <v>83</v>
      </c>
      <c r="B16" s="68" t="s">
        <v>103</v>
      </c>
      <c r="C16" s="113">
        <v>36</v>
      </c>
      <c r="D16" s="116" t="s">
        <v>13</v>
      </c>
      <c r="E16" s="117">
        <v>0.35416666666666669</v>
      </c>
      <c r="F16" s="117">
        <v>0.66666666666666663</v>
      </c>
      <c r="G16" s="27">
        <v>214</v>
      </c>
      <c r="H16" s="92">
        <v>7.5</v>
      </c>
      <c r="I16" s="69"/>
      <c r="J16" s="22">
        <f t="shared" ref="J16:J18" si="14">$C$6*G16*I16</f>
        <v>0</v>
      </c>
      <c r="K16" s="61">
        <f t="shared" ref="K16:K18" si="15">$J$6*H16*I16</f>
        <v>0</v>
      </c>
      <c r="L16" s="69"/>
      <c r="M16" s="73">
        <f t="shared" ref="M16:M18" si="16">$C$7*G16*L16</f>
        <v>0</v>
      </c>
      <c r="N16" s="74">
        <f t="shared" ref="N16:N18" si="17">$J$6*H16*L16</f>
        <v>0</v>
      </c>
      <c r="O16" s="69"/>
      <c r="P16" s="73">
        <f t="shared" si="0"/>
        <v>0</v>
      </c>
      <c r="Q16" s="74">
        <f t="shared" ref="Q16:Q18" si="18">$J$6*H16*O16</f>
        <v>0</v>
      </c>
      <c r="R16" s="69"/>
      <c r="S16" s="73">
        <f t="shared" si="1"/>
        <v>0</v>
      </c>
      <c r="T16" s="74">
        <f t="shared" ref="T16:T18" si="19">$J$6*H16*R16</f>
        <v>0</v>
      </c>
      <c r="U16" s="69"/>
      <c r="V16" s="22">
        <f t="shared" si="2"/>
        <v>0</v>
      </c>
      <c r="W16" s="23">
        <f t="shared" ref="W16:W18" si="20">$J$6*H16*U16</f>
        <v>0</v>
      </c>
      <c r="X16" s="75">
        <f t="shared" ref="X16:X18" si="21">J16+K16+M16+N16+P16+Q16+S16+T16+V16+W16</f>
        <v>0</v>
      </c>
      <c r="Y16" s="90">
        <f t="shared" ref="Y16:Y18" si="22">IFERROR(VLOOKUP(D16,$M$6:$N$11,2,FALSE),VLOOKUP(D16,$P$6:$Q$11,2,FALSE))</f>
        <v>0</v>
      </c>
      <c r="Z16" s="107">
        <f t="shared" ref="Z16:Z18" si="23">X16*(100%-Y16)</f>
        <v>0</v>
      </c>
      <c r="AA16" s="71">
        <f t="shared" ref="AA16:AA18" si="24">AR16</f>
        <v>0</v>
      </c>
      <c r="AB16" s="63">
        <f t="shared" ref="AB16:AB18" si="25">MAX(Z16:AA16)</f>
        <v>0</v>
      </c>
      <c r="AD16" s="64">
        <f t="shared" si="3"/>
        <v>0</v>
      </c>
      <c r="AE16" s="64">
        <f t="shared" si="4"/>
        <v>0</v>
      </c>
      <c r="AF16" s="64">
        <f t="shared" si="5"/>
        <v>0</v>
      </c>
      <c r="AG16" s="64">
        <f t="shared" si="6"/>
        <v>0</v>
      </c>
      <c r="AH16" s="64">
        <f t="shared" si="7"/>
        <v>0</v>
      </c>
      <c r="AI16" s="65">
        <f t="shared" ref="AI16:AI18" si="26">SUM(AD16:AH16)</f>
        <v>0</v>
      </c>
      <c r="AJ16" s="64">
        <f t="shared" si="8"/>
        <v>36</v>
      </c>
      <c r="AK16" s="64">
        <f t="shared" ref="AK16:AK18" si="27">AI16-AJ16</f>
        <v>-36</v>
      </c>
      <c r="AM16" s="66">
        <f t="shared" si="9"/>
        <v>0</v>
      </c>
      <c r="AN16" s="66">
        <f t="shared" si="10"/>
        <v>0</v>
      </c>
      <c r="AO16" s="66">
        <f t="shared" si="11"/>
        <v>0</v>
      </c>
      <c r="AP16" s="66">
        <f t="shared" si="12"/>
        <v>0</v>
      </c>
      <c r="AQ16" s="66">
        <f t="shared" si="13"/>
        <v>0</v>
      </c>
      <c r="AR16" s="67">
        <f t="shared" ref="AR16:AR18" si="28">SUM(AM16:AQ16)</f>
        <v>0</v>
      </c>
      <c r="AT16"/>
      <c r="AU16"/>
    </row>
    <row r="17" spans="1:47" x14ac:dyDescent="0.2">
      <c r="A17" s="32" t="s">
        <v>84</v>
      </c>
      <c r="B17" s="68" t="s">
        <v>103</v>
      </c>
      <c r="C17" s="113">
        <v>61</v>
      </c>
      <c r="D17" s="116" t="s">
        <v>13</v>
      </c>
      <c r="E17" s="117">
        <v>0.39583333333333331</v>
      </c>
      <c r="F17" s="117">
        <v>0.625</v>
      </c>
      <c r="G17" s="27">
        <v>96</v>
      </c>
      <c r="H17" s="92">
        <v>5.5</v>
      </c>
      <c r="I17" s="69"/>
      <c r="J17" s="22">
        <f t="shared" si="14"/>
        <v>0</v>
      </c>
      <c r="K17" s="61">
        <f t="shared" si="15"/>
        <v>0</v>
      </c>
      <c r="L17" s="69"/>
      <c r="M17" s="73">
        <f t="shared" si="16"/>
        <v>0</v>
      </c>
      <c r="N17" s="74">
        <f t="shared" si="17"/>
        <v>0</v>
      </c>
      <c r="O17" s="69"/>
      <c r="P17" s="73">
        <f t="shared" si="0"/>
        <v>0</v>
      </c>
      <c r="Q17" s="74">
        <f t="shared" si="18"/>
        <v>0</v>
      </c>
      <c r="R17" s="69"/>
      <c r="S17" s="73">
        <f t="shared" si="1"/>
        <v>0</v>
      </c>
      <c r="T17" s="74">
        <f t="shared" si="19"/>
        <v>0</v>
      </c>
      <c r="U17" s="69"/>
      <c r="V17" s="22">
        <f t="shared" si="2"/>
        <v>0</v>
      </c>
      <c r="W17" s="23">
        <f t="shared" si="20"/>
        <v>0</v>
      </c>
      <c r="X17" s="75">
        <f t="shared" si="21"/>
        <v>0</v>
      </c>
      <c r="Y17" s="90">
        <f t="shared" si="22"/>
        <v>0</v>
      </c>
      <c r="Z17" s="107">
        <f t="shared" si="23"/>
        <v>0</v>
      </c>
      <c r="AA17" s="71">
        <f t="shared" si="24"/>
        <v>0</v>
      </c>
      <c r="AB17" s="63">
        <f t="shared" si="25"/>
        <v>0</v>
      </c>
      <c r="AD17" s="64">
        <f t="shared" si="3"/>
        <v>0</v>
      </c>
      <c r="AE17" s="64">
        <f t="shared" si="4"/>
        <v>0</v>
      </c>
      <c r="AF17" s="64">
        <f t="shared" si="5"/>
        <v>0</v>
      </c>
      <c r="AG17" s="64">
        <f t="shared" si="6"/>
        <v>0</v>
      </c>
      <c r="AH17" s="64">
        <f t="shared" si="7"/>
        <v>0</v>
      </c>
      <c r="AI17" s="65">
        <f t="shared" si="26"/>
        <v>0</v>
      </c>
      <c r="AJ17" s="64">
        <f t="shared" si="8"/>
        <v>61</v>
      </c>
      <c r="AK17" s="64">
        <f t="shared" si="27"/>
        <v>-61</v>
      </c>
      <c r="AM17" s="66">
        <f t="shared" si="9"/>
        <v>0</v>
      </c>
      <c r="AN17" s="66">
        <f t="shared" si="10"/>
        <v>0</v>
      </c>
      <c r="AO17" s="66">
        <f t="shared" si="11"/>
        <v>0</v>
      </c>
      <c r="AP17" s="66">
        <f t="shared" si="12"/>
        <v>0</v>
      </c>
      <c r="AQ17" s="66">
        <f t="shared" si="13"/>
        <v>0</v>
      </c>
      <c r="AR17" s="67">
        <f t="shared" si="28"/>
        <v>0</v>
      </c>
      <c r="AT17"/>
      <c r="AU17"/>
    </row>
    <row r="18" spans="1:47" x14ac:dyDescent="0.2">
      <c r="A18" s="32" t="s">
        <v>85</v>
      </c>
      <c r="B18" s="68" t="s">
        <v>103</v>
      </c>
      <c r="C18" s="113">
        <v>61</v>
      </c>
      <c r="D18" s="116" t="s">
        <v>13</v>
      </c>
      <c r="E18" s="117">
        <v>0.35416666666666669</v>
      </c>
      <c r="F18" s="117">
        <v>0.625</v>
      </c>
      <c r="G18" s="27">
        <v>93</v>
      </c>
      <c r="H18" s="92">
        <v>6.5</v>
      </c>
      <c r="I18" s="69"/>
      <c r="J18" s="22">
        <f t="shared" si="14"/>
        <v>0</v>
      </c>
      <c r="K18" s="61">
        <f t="shared" si="15"/>
        <v>0</v>
      </c>
      <c r="L18" s="69"/>
      <c r="M18" s="73">
        <f t="shared" si="16"/>
        <v>0</v>
      </c>
      <c r="N18" s="74">
        <f t="shared" si="17"/>
        <v>0</v>
      </c>
      <c r="O18" s="69"/>
      <c r="P18" s="73">
        <f t="shared" si="0"/>
        <v>0</v>
      </c>
      <c r="Q18" s="74">
        <f t="shared" si="18"/>
        <v>0</v>
      </c>
      <c r="R18" s="69"/>
      <c r="S18" s="73">
        <f t="shared" si="1"/>
        <v>0</v>
      </c>
      <c r="T18" s="74">
        <f t="shared" si="19"/>
        <v>0</v>
      </c>
      <c r="U18" s="69"/>
      <c r="V18" s="22">
        <f t="shared" si="2"/>
        <v>0</v>
      </c>
      <c r="W18" s="23">
        <f t="shared" si="20"/>
        <v>0</v>
      </c>
      <c r="X18" s="75">
        <f t="shared" si="21"/>
        <v>0</v>
      </c>
      <c r="Y18" s="90">
        <f t="shared" si="22"/>
        <v>0</v>
      </c>
      <c r="Z18" s="107">
        <f t="shared" si="23"/>
        <v>0</v>
      </c>
      <c r="AA18" s="71">
        <f t="shared" si="24"/>
        <v>0</v>
      </c>
      <c r="AB18" s="63">
        <f t="shared" si="25"/>
        <v>0</v>
      </c>
      <c r="AD18" s="64">
        <f t="shared" si="3"/>
        <v>0</v>
      </c>
      <c r="AE18" s="64">
        <f t="shared" si="4"/>
        <v>0</v>
      </c>
      <c r="AF18" s="64">
        <f t="shared" si="5"/>
        <v>0</v>
      </c>
      <c r="AG18" s="64">
        <f t="shared" si="6"/>
        <v>0</v>
      </c>
      <c r="AH18" s="64">
        <f t="shared" si="7"/>
        <v>0</v>
      </c>
      <c r="AI18" s="65">
        <f t="shared" si="26"/>
        <v>0</v>
      </c>
      <c r="AJ18" s="64">
        <f t="shared" si="8"/>
        <v>61</v>
      </c>
      <c r="AK18" s="64">
        <f t="shared" si="27"/>
        <v>-61</v>
      </c>
      <c r="AM18" s="66">
        <f t="shared" si="9"/>
        <v>0</v>
      </c>
      <c r="AN18" s="66">
        <f t="shared" si="10"/>
        <v>0</v>
      </c>
      <c r="AO18" s="66">
        <f t="shared" si="11"/>
        <v>0</v>
      </c>
      <c r="AP18" s="66">
        <f t="shared" si="12"/>
        <v>0</v>
      </c>
      <c r="AQ18" s="66">
        <f t="shared" si="13"/>
        <v>0</v>
      </c>
      <c r="AR18" s="67">
        <f t="shared" si="28"/>
        <v>0</v>
      </c>
      <c r="AT18"/>
      <c r="AU18"/>
    </row>
    <row r="19" spans="1:47" x14ac:dyDescent="0.2">
      <c r="A19" s="32" t="s">
        <v>86</v>
      </c>
      <c r="B19" s="68" t="s">
        <v>104</v>
      </c>
      <c r="C19" s="113">
        <v>335</v>
      </c>
      <c r="D19" s="116" t="s">
        <v>13</v>
      </c>
      <c r="E19" s="117">
        <v>0.36458333333333331</v>
      </c>
      <c r="F19" s="117">
        <v>0.6875</v>
      </c>
      <c r="G19" s="27">
        <v>150</v>
      </c>
      <c r="H19" s="92">
        <v>7.75</v>
      </c>
      <c r="I19" s="69"/>
      <c r="J19" s="22">
        <f t="shared" ref="J19:J70" si="29">$C$6*G19*I19</f>
        <v>0</v>
      </c>
      <c r="K19" s="61">
        <f t="shared" ref="K19:K70" si="30">$J$6*H19*I19</f>
        <v>0</v>
      </c>
      <c r="L19" s="69"/>
      <c r="M19" s="73">
        <f t="shared" ref="M19:M70" si="31">$C$7*G19*L19</f>
        <v>0</v>
      </c>
      <c r="N19" s="74">
        <f t="shared" ref="N19:N70" si="32">$J$6*H19*L19</f>
        <v>0</v>
      </c>
      <c r="O19" s="69"/>
      <c r="P19" s="73">
        <f t="shared" ref="P19:P70" si="33">$C$8*G19*O19</f>
        <v>0</v>
      </c>
      <c r="Q19" s="74">
        <f t="shared" ref="Q19:Q70" si="34">$J$6*H19*O19</f>
        <v>0</v>
      </c>
      <c r="R19" s="69"/>
      <c r="S19" s="73">
        <f t="shared" ref="S19:S70" si="35">$C$9*G19*R19</f>
        <v>0</v>
      </c>
      <c r="T19" s="74">
        <f t="shared" ref="T19:T70" si="36">$J$6*H19*R19</f>
        <v>0</v>
      </c>
      <c r="U19" s="69"/>
      <c r="V19" s="22">
        <f t="shared" ref="V19:V70" si="37">$C$10*G19*U19</f>
        <v>0</v>
      </c>
      <c r="W19" s="23">
        <f t="shared" ref="W19:W70" si="38">$J$6*H19*U19</f>
        <v>0</v>
      </c>
      <c r="X19" s="75">
        <f t="shared" ref="X19:X70" si="39">J19+K19+M19+N19+P19+Q19+S19+T19+V19+W19</f>
        <v>0</v>
      </c>
      <c r="Y19" s="90">
        <f t="shared" ref="Y19:Y70" si="40">IFERROR(VLOOKUP(D19,$M$6:$N$11,2,FALSE),VLOOKUP(D19,$P$6:$Q$11,2,FALSE))</f>
        <v>0</v>
      </c>
      <c r="Z19" s="107">
        <f t="shared" ref="Z19:Z70" si="41">X19*(100%-Y19)</f>
        <v>0</v>
      </c>
      <c r="AA19" s="71">
        <f t="shared" ref="AA19:AA70" si="42">AR19</f>
        <v>0</v>
      </c>
      <c r="AB19" s="63">
        <f t="shared" ref="AB19:AB70" si="43">MAX(Z19:AA19)</f>
        <v>0</v>
      </c>
      <c r="AD19" s="64">
        <f t="shared" ref="AD19:AD70" si="44">I19*20</f>
        <v>0</v>
      </c>
      <c r="AE19" s="64">
        <f t="shared" ref="AE19:AE70" si="45">L19*50</f>
        <v>0</v>
      </c>
      <c r="AF19" s="64">
        <f t="shared" ref="AF19:AF70" si="46">O19*60</f>
        <v>0</v>
      </c>
      <c r="AG19" s="64">
        <f t="shared" ref="AG19:AG70" si="47">R19*70</f>
        <v>0</v>
      </c>
      <c r="AH19" s="64">
        <f t="shared" ref="AH19:AH70" si="48">U19*92</f>
        <v>0</v>
      </c>
      <c r="AI19" s="65">
        <f t="shared" ref="AI19:AI70" si="49">SUM(AD19:AH19)</f>
        <v>0</v>
      </c>
      <c r="AJ19" s="64">
        <f t="shared" ref="AJ19:AJ70" si="50">C19</f>
        <v>335</v>
      </c>
      <c r="AK19" s="64">
        <f t="shared" ref="AK19:AK70" si="51">AI19-AJ19</f>
        <v>-335</v>
      </c>
      <c r="AM19" s="66">
        <f t="shared" ref="AM19:AM70" si="52">I19*$F$6</f>
        <v>0</v>
      </c>
      <c r="AN19" s="66">
        <f t="shared" ref="AN19:AN70" si="53">L19*$F$7</f>
        <v>0</v>
      </c>
      <c r="AO19" s="66">
        <f t="shared" ref="AO19:AO70" si="54">O19*$F$8</f>
        <v>0</v>
      </c>
      <c r="AP19" s="66">
        <f t="shared" ref="AP19:AP70" si="55">R19*$F$9</f>
        <v>0</v>
      </c>
      <c r="AQ19" s="66">
        <f t="shared" ref="AQ19:AQ70" si="56">U19*$F$10</f>
        <v>0</v>
      </c>
      <c r="AR19" s="67">
        <f t="shared" ref="AR19:AR70" si="57">SUM(AM19:AQ19)</f>
        <v>0</v>
      </c>
      <c r="AT19"/>
      <c r="AU19"/>
    </row>
    <row r="20" spans="1:47" x14ac:dyDescent="0.2">
      <c r="A20" s="32" t="s">
        <v>87</v>
      </c>
      <c r="B20" s="68" t="s">
        <v>104</v>
      </c>
      <c r="C20" s="113">
        <v>308</v>
      </c>
      <c r="D20" s="116" t="s">
        <v>13</v>
      </c>
      <c r="E20" s="117">
        <v>0.375</v>
      </c>
      <c r="F20" s="117">
        <v>0.58333333333333337</v>
      </c>
      <c r="G20" s="27">
        <v>107</v>
      </c>
      <c r="H20" s="92">
        <v>5</v>
      </c>
      <c r="I20" s="69"/>
      <c r="J20" s="22">
        <f t="shared" si="29"/>
        <v>0</v>
      </c>
      <c r="K20" s="61">
        <f t="shared" si="30"/>
        <v>0</v>
      </c>
      <c r="L20" s="69"/>
      <c r="M20" s="73">
        <f t="shared" si="31"/>
        <v>0</v>
      </c>
      <c r="N20" s="74">
        <f t="shared" si="32"/>
        <v>0</v>
      </c>
      <c r="O20" s="69"/>
      <c r="P20" s="73">
        <f t="shared" si="33"/>
        <v>0</v>
      </c>
      <c r="Q20" s="74">
        <f t="shared" si="34"/>
        <v>0</v>
      </c>
      <c r="R20" s="69"/>
      <c r="S20" s="73">
        <f t="shared" si="35"/>
        <v>0</v>
      </c>
      <c r="T20" s="74">
        <f t="shared" si="36"/>
        <v>0</v>
      </c>
      <c r="U20" s="69"/>
      <c r="V20" s="22">
        <f t="shared" si="37"/>
        <v>0</v>
      </c>
      <c r="W20" s="23">
        <f t="shared" si="38"/>
        <v>0</v>
      </c>
      <c r="X20" s="75">
        <f t="shared" si="39"/>
        <v>0</v>
      </c>
      <c r="Y20" s="90">
        <f t="shared" si="40"/>
        <v>0</v>
      </c>
      <c r="Z20" s="107">
        <f t="shared" si="41"/>
        <v>0</v>
      </c>
      <c r="AA20" s="71">
        <f t="shared" si="42"/>
        <v>0</v>
      </c>
      <c r="AB20" s="63">
        <f t="shared" si="43"/>
        <v>0</v>
      </c>
      <c r="AD20" s="64">
        <f t="shared" si="44"/>
        <v>0</v>
      </c>
      <c r="AE20" s="64">
        <f t="shared" si="45"/>
        <v>0</v>
      </c>
      <c r="AF20" s="64">
        <f t="shared" si="46"/>
        <v>0</v>
      </c>
      <c r="AG20" s="64">
        <f t="shared" si="47"/>
        <v>0</v>
      </c>
      <c r="AH20" s="64">
        <f t="shared" si="48"/>
        <v>0</v>
      </c>
      <c r="AI20" s="65">
        <f t="shared" si="49"/>
        <v>0</v>
      </c>
      <c r="AJ20" s="64">
        <f t="shared" si="50"/>
        <v>308</v>
      </c>
      <c r="AK20" s="64">
        <f t="shared" si="51"/>
        <v>-308</v>
      </c>
      <c r="AM20" s="66">
        <f t="shared" si="52"/>
        <v>0</v>
      </c>
      <c r="AN20" s="66">
        <f t="shared" si="53"/>
        <v>0</v>
      </c>
      <c r="AO20" s="66">
        <f t="shared" si="54"/>
        <v>0</v>
      </c>
      <c r="AP20" s="66">
        <f t="shared" si="55"/>
        <v>0</v>
      </c>
      <c r="AQ20" s="66">
        <f t="shared" si="56"/>
        <v>0</v>
      </c>
      <c r="AR20" s="67">
        <f t="shared" si="57"/>
        <v>0</v>
      </c>
      <c r="AT20"/>
      <c r="AU20"/>
    </row>
    <row r="21" spans="1:47" x14ac:dyDescent="0.2">
      <c r="A21" s="32" t="s">
        <v>88</v>
      </c>
      <c r="B21" s="68" t="s">
        <v>105</v>
      </c>
      <c r="C21" s="113">
        <v>26</v>
      </c>
      <c r="D21" s="116" t="s">
        <v>13</v>
      </c>
      <c r="E21" s="117">
        <v>0.34375</v>
      </c>
      <c r="F21" s="117">
        <v>0.58333333333333337</v>
      </c>
      <c r="G21" s="27">
        <v>97</v>
      </c>
      <c r="H21" s="92">
        <v>5.75</v>
      </c>
      <c r="I21" s="69"/>
      <c r="J21" s="22">
        <f t="shared" si="29"/>
        <v>0</v>
      </c>
      <c r="K21" s="61">
        <f t="shared" si="30"/>
        <v>0</v>
      </c>
      <c r="L21" s="69"/>
      <c r="M21" s="73">
        <f t="shared" si="31"/>
        <v>0</v>
      </c>
      <c r="N21" s="74">
        <f t="shared" si="32"/>
        <v>0</v>
      </c>
      <c r="O21" s="69"/>
      <c r="P21" s="73">
        <f t="shared" si="33"/>
        <v>0</v>
      </c>
      <c r="Q21" s="74">
        <f t="shared" si="34"/>
        <v>0</v>
      </c>
      <c r="R21" s="69"/>
      <c r="S21" s="73">
        <f t="shared" si="35"/>
        <v>0</v>
      </c>
      <c r="T21" s="74">
        <f t="shared" si="36"/>
        <v>0</v>
      </c>
      <c r="U21" s="69"/>
      <c r="V21" s="22">
        <f t="shared" si="37"/>
        <v>0</v>
      </c>
      <c r="W21" s="23">
        <f t="shared" si="38"/>
        <v>0</v>
      </c>
      <c r="X21" s="75">
        <f t="shared" si="39"/>
        <v>0</v>
      </c>
      <c r="Y21" s="90">
        <f t="shared" si="40"/>
        <v>0</v>
      </c>
      <c r="Z21" s="107">
        <f t="shared" si="41"/>
        <v>0</v>
      </c>
      <c r="AA21" s="71">
        <f t="shared" si="42"/>
        <v>0</v>
      </c>
      <c r="AB21" s="63">
        <f t="shared" si="43"/>
        <v>0</v>
      </c>
      <c r="AD21" s="64">
        <f t="shared" si="44"/>
        <v>0</v>
      </c>
      <c r="AE21" s="64">
        <f t="shared" si="45"/>
        <v>0</v>
      </c>
      <c r="AF21" s="64">
        <f t="shared" si="46"/>
        <v>0</v>
      </c>
      <c r="AG21" s="64">
        <f t="shared" si="47"/>
        <v>0</v>
      </c>
      <c r="AH21" s="64">
        <f t="shared" si="48"/>
        <v>0</v>
      </c>
      <c r="AI21" s="65">
        <f t="shared" si="49"/>
        <v>0</v>
      </c>
      <c r="AJ21" s="64">
        <f t="shared" si="50"/>
        <v>26</v>
      </c>
      <c r="AK21" s="64">
        <f t="shared" si="51"/>
        <v>-26</v>
      </c>
      <c r="AM21" s="66">
        <f t="shared" si="52"/>
        <v>0</v>
      </c>
      <c r="AN21" s="66">
        <f t="shared" si="53"/>
        <v>0</v>
      </c>
      <c r="AO21" s="66">
        <f t="shared" si="54"/>
        <v>0</v>
      </c>
      <c r="AP21" s="66">
        <f t="shared" si="55"/>
        <v>0</v>
      </c>
      <c r="AQ21" s="66">
        <f t="shared" si="56"/>
        <v>0</v>
      </c>
      <c r="AR21" s="67">
        <f t="shared" si="57"/>
        <v>0</v>
      </c>
      <c r="AT21"/>
      <c r="AU21"/>
    </row>
    <row r="22" spans="1:47" x14ac:dyDescent="0.2">
      <c r="A22" s="32" t="s">
        <v>89</v>
      </c>
      <c r="B22" s="68" t="s">
        <v>105</v>
      </c>
      <c r="C22" s="114">
        <v>150</v>
      </c>
      <c r="D22" s="116" t="s">
        <v>13</v>
      </c>
      <c r="E22" s="117">
        <v>0.33333333333333331</v>
      </c>
      <c r="F22" s="117">
        <v>0.60416666666666663</v>
      </c>
      <c r="G22" s="27">
        <v>66</v>
      </c>
      <c r="H22" s="92">
        <v>6.5</v>
      </c>
      <c r="I22" s="69"/>
      <c r="J22" s="22">
        <f t="shared" si="29"/>
        <v>0</v>
      </c>
      <c r="K22" s="61">
        <f t="shared" si="30"/>
        <v>0</v>
      </c>
      <c r="L22" s="69"/>
      <c r="M22" s="73">
        <f t="shared" si="31"/>
        <v>0</v>
      </c>
      <c r="N22" s="74">
        <f t="shared" si="32"/>
        <v>0</v>
      </c>
      <c r="O22" s="69"/>
      <c r="P22" s="73">
        <f t="shared" si="33"/>
        <v>0</v>
      </c>
      <c r="Q22" s="74">
        <f t="shared" si="34"/>
        <v>0</v>
      </c>
      <c r="R22" s="69"/>
      <c r="S22" s="73">
        <f t="shared" si="35"/>
        <v>0</v>
      </c>
      <c r="T22" s="74">
        <f t="shared" si="36"/>
        <v>0</v>
      </c>
      <c r="U22" s="69"/>
      <c r="V22" s="22">
        <f t="shared" si="37"/>
        <v>0</v>
      </c>
      <c r="W22" s="23">
        <f t="shared" si="38"/>
        <v>0</v>
      </c>
      <c r="X22" s="75">
        <f t="shared" si="39"/>
        <v>0</v>
      </c>
      <c r="Y22" s="90">
        <f t="shared" si="40"/>
        <v>0</v>
      </c>
      <c r="Z22" s="107">
        <f t="shared" si="41"/>
        <v>0</v>
      </c>
      <c r="AA22" s="71">
        <f t="shared" si="42"/>
        <v>0</v>
      </c>
      <c r="AB22" s="63">
        <f t="shared" si="43"/>
        <v>0</v>
      </c>
      <c r="AD22" s="64">
        <f t="shared" si="44"/>
        <v>0</v>
      </c>
      <c r="AE22" s="64">
        <f t="shared" si="45"/>
        <v>0</v>
      </c>
      <c r="AF22" s="64">
        <f t="shared" si="46"/>
        <v>0</v>
      </c>
      <c r="AG22" s="64">
        <f t="shared" si="47"/>
        <v>0</v>
      </c>
      <c r="AH22" s="64">
        <f t="shared" si="48"/>
        <v>0</v>
      </c>
      <c r="AI22" s="65">
        <f t="shared" si="49"/>
        <v>0</v>
      </c>
      <c r="AJ22" s="64">
        <f t="shared" si="50"/>
        <v>150</v>
      </c>
      <c r="AK22" s="64">
        <f t="shared" si="51"/>
        <v>-150</v>
      </c>
      <c r="AM22" s="66">
        <f t="shared" si="52"/>
        <v>0</v>
      </c>
      <c r="AN22" s="66">
        <f t="shared" si="53"/>
        <v>0</v>
      </c>
      <c r="AO22" s="66">
        <f t="shared" si="54"/>
        <v>0</v>
      </c>
      <c r="AP22" s="66">
        <f t="shared" si="55"/>
        <v>0</v>
      </c>
      <c r="AQ22" s="66">
        <f t="shared" si="56"/>
        <v>0</v>
      </c>
      <c r="AR22" s="67">
        <f t="shared" si="57"/>
        <v>0</v>
      </c>
      <c r="AT22"/>
      <c r="AU22"/>
    </row>
    <row r="23" spans="1:47" x14ac:dyDescent="0.2">
      <c r="A23" s="32" t="s">
        <v>90</v>
      </c>
      <c r="B23" s="68" t="s">
        <v>103</v>
      </c>
      <c r="C23" s="113">
        <v>61</v>
      </c>
      <c r="D23" s="116" t="s">
        <v>16</v>
      </c>
      <c r="E23" s="117">
        <v>0.39583333333333331</v>
      </c>
      <c r="F23" s="117">
        <v>0.625</v>
      </c>
      <c r="G23" s="27">
        <v>55</v>
      </c>
      <c r="H23" s="92">
        <v>5.5</v>
      </c>
      <c r="I23" s="69"/>
      <c r="J23" s="22">
        <f t="shared" si="29"/>
        <v>0</v>
      </c>
      <c r="K23" s="61">
        <f t="shared" si="30"/>
        <v>0</v>
      </c>
      <c r="L23" s="69"/>
      <c r="M23" s="73">
        <f t="shared" si="31"/>
        <v>0</v>
      </c>
      <c r="N23" s="74">
        <f t="shared" si="32"/>
        <v>0</v>
      </c>
      <c r="O23" s="69"/>
      <c r="P23" s="73">
        <f t="shared" si="33"/>
        <v>0</v>
      </c>
      <c r="Q23" s="74">
        <f t="shared" si="34"/>
        <v>0</v>
      </c>
      <c r="R23" s="69"/>
      <c r="S23" s="73">
        <f t="shared" si="35"/>
        <v>0</v>
      </c>
      <c r="T23" s="74">
        <f t="shared" si="36"/>
        <v>0</v>
      </c>
      <c r="U23" s="69"/>
      <c r="V23" s="22">
        <f t="shared" si="37"/>
        <v>0</v>
      </c>
      <c r="W23" s="23">
        <f t="shared" si="38"/>
        <v>0</v>
      </c>
      <c r="X23" s="75">
        <f t="shared" si="39"/>
        <v>0</v>
      </c>
      <c r="Y23" s="90">
        <f t="shared" si="40"/>
        <v>0</v>
      </c>
      <c r="Z23" s="107">
        <f t="shared" si="41"/>
        <v>0</v>
      </c>
      <c r="AA23" s="71">
        <f t="shared" si="42"/>
        <v>0</v>
      </c>
      <c r="AB23" s="63">
        <f t="shared" si="43"/>
        <v>0</v>
      </c>
      <c r="AD23" s="64">
        <f t="shared" si="44"/>
        <v>0</v>
      </c>
      <c r="AE23" s="64">
        <f t="shared" si="45"/>
        <v>0</v>
      </c>
      <c r="AF23" s="64">
        <f t="shared" si="46"/>
        <v>0</v>
      </c>
      <c r="AG23" s="64">
        <f t="shared" si="47"/>
        <v>0</v>
      </c>
      <c r="AH23" s="64">
        <f t="shared" si="48"/>
        <v>0</v>
      </c>
      <c r="AI23" s="65">
        <f t="shared" si="49"/>
        <v>0</v>
      </c>
      <c r="AJ23" s="64">
        <f t="shared" si="50"/>
        <v>61</v>
      </c>
      <c r="AK23" s="64">
        <f t="shared" si="51"/>
        <v>-61</v>
      </c>
      <c r="AM23" s="66">
        <f t="shared" si="52"/>
        <v>0</v>
      </c>
      <c r="AN23" s="66">
        <f t="shared" si="53"/>
        <v>0</v>
      </c>
      <c r="AO23" s="66">
        <f t="shared" si="54"/>
        <v>0</v>
      </c>
      <c r="AP23" s="66">
        <f t="shared" si="55"/>
        <v>0</v>
      </c>
      <c r="AQ23" s="66">
        <f t="shared" si="56"/>
        <v>0</v>
      </c>
      <c r="AR23" s="67">
        <f t="shared" si="57"/>
        <v>0</v>
      </c>
      <c r="AT23"/>
      <c r="AU23"/>
    </row>
    <row r="24" spans="1:47" x14ac:dyDescent="0.2">
      <c r="A24" s="32" t="s">
        <v>83</v>
      </c>
      <c r="B24" s="68" t="s">
        <v>103</v>
      </c>
      <c r="C24" s="114">
        <v>34</v>
      </c>
      <c r="D24" s="116" t="s">
        <v>16</v>
      </c>
      <c r="E24" s="117">
        <v>0.35416666666666669</v>
      </c>
      <c r="F24" s="117">
        <v>0.75</v>
      </c>
      <c r="G24" s="27">
        <v>216</v>
      </c>
      <c r="H24" s="92">
        <v>9.5</v>
      </c>
      <c r="I24" s="69"/>
      <c r="J24" s="22">
        <f t="shared" si="29"/>
        <v>0</v>
      </c>
      <c r="K24" s="61">
        <f t="shared" si="30"/>
        <v>0</v>
      </c>
      <c r="L24" s="69"/>
      <c r="M24" s="73">
        <f t="shared" si="31"/>
        <v>0</v>
      </c>
      <c r="N24" s="74">
        <f t="shared" si="32"/>
        <v>0</v>
      </c>
      <c r="O24" s="69"/>
      <c r="P24" s="73">
        <f t="shared" si="33"/>
        <v>0</v>
      </c>
      <c r="Q24" s="74">
        <f t="shared" si="34"/>
        <v>0</v>
      </c>
      <c r="R24" s="69"/>
      <c r="S24" s="73">
        <f t="shared" si="35"/>
        <v>0</v>
      </c>
      <c r="T24" s="74">
        <f t="shared" si="36"/>
        <v>0</v>
      </c>
      <c r="U24" s="69"/>
      <c r="V24" s="22">
        <f t="shared" si="37"/>
        <v>0</v>
      </c>
      <c r="W24" s="23">
        <f t="shared" si="38"/>
        <v>0</v>
      </c>
      <c r="X24" s="75">
        <f t="shared" si="39"/>
        <v>0</v>
      </c>
      <c r="Y24" s="90">
        <f t="shared" si="40"/>
        <v>0</v>
      </c>
      <c r="Z24" s="107">
        <f t="shared" si="41"/>
        <v>0</v>
      </c>
      <c r="AA24" s="71">
        <f t="shared" si="42"/>
        <v>0</v>
      </c>
      <c r="AB24" s="63">
        <f t="shared" si="43"/>
        <v>0</v>
      </c>
      <c r="AD24" s="64">
        <f t="shared" si="44"/>
        <v>0</v>
      </c>
      <c r="AE24" s="64">
        <f t="shared" si="45"/>
        <v>0</v>
      </c>
      <c r="AF24" s="64">
        <f t="shared" si="46"/>
        <v>0</v>
      </c>
      <c r="AG24" s="64">
        <f t="shared" si="47"/>
        <v>0</v>
      </c>
      <c r="AH24" s="64">
        <f t="shared" si="48"/>
        <v>0</v>
      </c>
      <c r="AI24" s="65">
        <f t="shared" si="49"/>
        <v>0</v>
      </c>
      <c r="AJ24" s="64">
        <f t="shared" si="50"/>
        <v>34</v>
      </c>
      <c r="AK24" s="64">
        <f t="shared" si="51"/>
        <v>-34</v>
      </c>
      <c r="AM24" s="66">
        <f t="shared" si="52"/>
        <v>0</v>
      </c>
      <c r="AN24" s="66">
        <f t="shared" si="53"/>
        <v>0</v>
      </c>
      <c r="AO24" s="66">
        <f t="shared" si="54"/>
        <v>0</v>
      </c>
      <c r="AP24" s="66">
        <f t="shared" si="55"/>
        <v>0</v>
      </c>
      <c r="AQ24" s="66">
        <f t="shared" si="56"/>
        <v>0</v>
      </c>
      <c r="AR24" s="67">
        <f t="shared" si="57"/>
        <v>0</v>
      </c>
      <c r="AT24"/>
      <c r="AU24"/>
    </row>
    <row r="25" spans="1:47" x14ac:dyDescent="0.2">
      <c r="A25" s="32" t="s">
        <v>83</v>
      </c>
      <c r="B25" s="68" t="s">
        <v>103</v>
      </c>
      <c r="C25" s="113">
        <v>13</v>
      </c>
      <c r="D25" s="116" t="s">
        <v>16</v>
      </c>
      <c r="E25" s="117">
        <v>0.35416666666666669</v>
      </c>
      <c r="F25" s="117">
        <v>0.75</v>
      </c>
      <c r="G25" s="27">
        <v>216</v>
      </c>
      <c r="H25" s="92">
        <v>9.5</v>
      </c>
      <c r="I25" s="69"/>
      <c r="J25" s="22">
        <f t="shared" si="29"/>
        <v>0</v>
      </c>
      <c r="K25" s="61">
        <f t="shared" si="30"/>
        <v>0</v>
      </c>
      <c r="L25" s="69"/>
      <c r="M25" s="73">
        <f t="shared" si="31"/>
        <v>0</v>
      </c>
      <c r="N25" s="74">
        <f t="shared" si="32"/>
        <v>0</v>
      </c>
      <c r="O25" s="69"/>
      <c r="P25" s="73">
        <f t="shared" si="33"/>
        <v>0</v>
      </c>
      <c r="Q25" s="74">
        <f t="shared" si="34"/>
        <v>0</v>
      </c>
      <c r="R25" s="69"/>
      <c r="S25" s="73">
        <f t="shared" si="35"/>
        <v>0</v>
      </c>
      <c r="T25" s="74">
        <f t="shared" si="36"/>
        <v>0</v>
      </c>
      <c r="U25" s="69"/>
      <c r="V25" s="22">
        <f t="shared" si="37"/>
        <v>0</v>
      </c>
      <c r="W25" s="23">
        <f t="shared" si="38"/>
        <v>0</v>
      </c>
      <c r="X25" s="75">
        <f t="shared" si="39"/>
        <v>0</v>
      </c>
      <c r="Y25" s="90">
        <f t="shared" si="40"/>
        <v>0</v>
      </c>
      <c r="Z25" s="107">
        <f t="shared" si="41"/>
        <v>0</v>
      </c>
      <c r="AA25" s="71">
        <f t="shared" si="42"/>
        <v>0</v>
      </c>
      <c r="AB25" s="63">
        <f t="shared" si="43"/>
        <v>0</v>
      </c>
      <c r="AD25" s="64">
        <f t="shared" si="44"/>
        <v>0</v>
      </c>
      <c r="AE25" s="64">
        <f t="shared" si="45"/>
        <v>0</v>
      </c>
      <c r="AF25" s="64">
        <f t="shared" si="46"/>
        <v>0</v>
      </c>
      <c r="AG25" s="64">
        <f t="shared" si="47"/>
        <v>0</v>
      </c>
      <c r="AH25" s="64">
        <f t="shared" si="48"/>
        <v>0</v>
      </c>
      <c r="AI25" s="65">
        <f t="shared" si="49"/>
        <v>0</v>
      </c>
      <c r="AJ25" s="64">
        <f t="shared" si="50"/>
        <v>13</v>
      </c>
      <c r="AK25" s="64">
        <f t="shared" si="51"/>
        <v>-13</v>
      </c>
      <c r="AM25" s="66">
        <f t="shared" si="52"/>
        <v>0</v>
      </c>
      <c r="AN25" s="66">
        <f t="shared" si="53"/>
        <v>0</v>
      </c>
      <c r="AO25" s="66">
        <f t="shared" si="54"/>
        <v>0</v>
      </c>
      <c r="AP25" s="66">
        <f t="shared" si="55"/>
        <v>0</v>
      </c>
      <c r="AQ25" s="66">
        <f t="shared" si="56"/>
        <v>0</v>
      </c>
      <c r="AR25" s="67">
        <f t="shared" si="57"/>
        <v>0</v>
      </c>
      <c r="AT25"/>
      <c r="AU25"/>
    </row>
    <row r="26" spans="1:47" ht="13.5" customHeight="1" x14ac:dyDescent="0.2">
      <c r="A26" s="32" t="s">
        <v>87</v>
      </c>
      <c r="B26" s="68" t="s">
        <v>103</v>
      </c>
      <c r="C26" s="115">
        <v>108</v>
      </c>
      <c r="D26" s="116" t="s">
        <v>16</v>
      </c>
      <c r="E26" s="117">
        <v>0.35416666666666669</v>
      </c>
      <c r="F26" s="117">
        <v>0.58333333333333337</v>
      </c>
      <c r="G26" s="27">
        <v>118</v>
      </c>
      <c r="H26" s="92">
        <v>5.5</v>
      </c>
      <c r="I26" s="69"/>
      <c r="J26" s="22">
        <f t="shared" si="29"/>
        <v>0</v>
      </c>
      <c r="K26" s="61">
        <f t="shared" si="30"/>
        <v>0</v>
      </c>
      <c r="L26" s="69"/>
      <c r="M26" s="73">
        <f t="shared" si="31"/>
        <v>0</v>
      </c>
      <c r="N26" s="74">
        <f t="shared" si="32"/>
        <v>0</v>
      </c>
      <c r="O26" s="69"/>
      <c r="P26" s="73">
        <f t="shared" si="33"/>
        <v>0</v>
      </c>
      <c r="Q26" s="74">
        <f t="shared" si="34"/>
        <v>0</v>
      </c>
      <c r="R26" s="69"/>
      <c r="S26" s="73">
        <f t="shared" si="35"/>
        <v>0</v>
      </c>
      <c r="T26" s="74">
        <f t="shared" si="36"/>
        <v>0</v>
      </c>
      <c r="U26" s="69"/>
      <c r="V26" s="22">
        <f t="shared" si="37"/>
        <v>0</v>
      </c>
      <c r="W26" s="23">
        <f t="shared" si="38"/>
        <v>0</v>
      </c>
      <c r="X26" s="75">
        <f t="shared" si="39"/>
        <v>0</v>
      </c>
      <c r="Y26" s="90">
        <f t="shared" si="40"/>
        <v>0</v>
      </c>
      <c r="Z26" s="107">
        <f t="shared" si="41"/>
        <v>0</v>
      </c>
      <c r="AA26" s="71">
        <f t="shared" si="42"/>
        <v>0</v>
      </c>
      <c r="AB26" s="63">
        <f t="shared" si="43"/>
        <v>0</v>
      </c>
      <c r="AD26" s="64">
        <f t="shared" si="44"/>
        <v>0</v>
      </c>
      <c r="AE26" s="64">
        <f t="shared" si="45"/>
        <v>0</v>
      </c>
      <c r="AF26" s="64">
        <f t="shared" si="46"/>
        <v>0</v>
      </c>
      <c r="AG26" s="64">
        <f t="shared" si="47"/>
        <v>0</v>
      </c>
      <c r="AH26" s="64">
        <f t="shared" si="48"/>
        <v>0</v>
      </c>
      <c r="AI26" s="65">
        <f t="shared" si="49"/>
        <v>0</v>
      </c>
      <c r="AJ26" s="64">
        <f t="shared" si="50"/>
        <v>108</v>
      </c>
      <c r="AK26" s="64">
        <f t="shared" si="51"/>
        <v>-108</v>
      </c>
      <c r="AM26" s="66">
        <f t="shared" si="52"/>
        <v>0</v>
      </c>
      <c r="AN26" s="66">
        <f t="shared" si="53"/>
        <v>0</v>
      </c>
      <c r="AO26" s="66">
        <f t="shared" si="54"/>
        <v>0</v>
      </c>
      <c r="AP26" s="66">
        <f t="shared" si="55"/>
        <v>0</v>
      </c>
      <c r="AQ26" s="66">
        <f t="shared" si="56"/>
        <v>0</v>
      </c>
      <c r="AR26" s="67">
        <f t="shared" si="57"/>
        <v>0</v>
      </c>
      <c r="AT26"/>
      <c r="AU26"/>
    </row>
    <row r="27" spans="1:47" x14ac:dyDescent="0.2">
      <c r="A27" s="32" t="s">
        <v>91</v>
      </c>
      <c r="B27" s="68" t="s">
        <v>103</v>
      </c>
      <c r="C27" s="113">
        <v>45</v>
      </c>
      <c r="D27" s="116" t="s">
        <v>19</v>
      </c>
      <c r="E27" s="117">
        <v>0.375</v>
      </c>
      <c r="F27" s="117">
        <v>0.625</v>
      </c>
      <c r="G27" s="27">
        <v>82</v>
      </c>
      <c r="H27" s="92">
        <v>6</v>
      </c>
      <c r="I27" s="69"/>
      <c r="J27" s="22">
        <f t="shared" si="29"/>
        <v>0</v>
      </c>
      <c r="K27" s="61">
        <f t="shared" si="30"/>
        <v>0</v>
      </c>
      <c r="L27" s="69"/>
      <c r="M27" s="73">
        <f t="shared" si="31"/>
        <v>0</v>
      </c>
      <c r="N27" s="74">
        <f t="shared" si="32"/>
        <v>0</v>
      </c>
      <c r="O27" s="69"/>
      <c r="P27" s="73">
        <f t="shared" si="33"/>
        <v>0</v>
      </c>
      <c r="Q27" s="74">
        <f t="shared" si="34"/>
        <v>0</v>
      </c>
      <c r="R27" s="69"/>
      <c r="S27" s="73">
        <f t="shared" si="35"/>
        <v>0</v>
      </c>
      <c r="T27" s="74">
        <f t="shared" si="36"/>
        <v>0</v>
      </c>
      <c r="U27" s="69"/>
      <c r="V27" s="22">
        <f t="shared" si="37"/>
        <v>0</v>
      </c>
      <c r="W27" s="23">
        <f t="shared" si="38"/>
        <v>0</v>
      </c>
      <c r="X27" s="75">
        <f t="shared" si="39"/>
        <v>0</v>
      </c>
      <c r="Y27" s="90">
        <f t="shared" si="40"/>
        <v>0</v>
      </c>
      <c r="Z27" s="107">
        <f t="shared" si="41"/>
        <v>0</v>
      </c>
      <c r="AA27" s="71">
        <f t="shared" si="42"/>
        <v>0</v>
      </c>
      <c r="AB27" s="63">
        <f t="shared" si="43"/>
        <v>0</v>
      </c>
      <c r="AD27" s="64">
        <f t="shared" si="44"/>
        <v>0</v>
      </c>
      <c r="AE27" s="64">
        <f t="shared" si="45"/>
        <v>0</v>
      </c>
      <c r="AF27" s="64">
        <f t="shared" si="46"/>
        <v>0</v>
      </c>
      <c r="AG27" s="64">
        <f t="shared" si="47"/>
        <v>0</v>
      </c>
      <c r="AH27" s="64">
        <f t="shared" si="48"/>
        <v>0</v>
      </c>
      <c r="AI27" s="65">
        <f t="shared" si="49"/>
        <v>0</v>
      </c>
      <c r="AJ27" s="64">
        <f t="shared" si="50"/>
        <v>45</v>
      </c>
      <c r="AK27" s="64">
        <f t="shared" si="51"/>
        <v>-45</v>
      </c>
      <c r="AM27" s="66">
        <f t="shared" si="52"/>
        <v>0</v>
      </c>
      <c r="AN27" s="66">
        <f t="shared" si="53"/>
        <v>0</v>
      </c>
      <c r="AO27" s="66">
        <f t="shared" si="54"/>
        <v>0</v>
      </c>
      <c r="AP27" s="66">
        <f t="shared" si="55"/>
        <v>0</v>
      </c>
      <c r="AQ27" s="66">
        <f t="shared" si="56"/>
        <v>0</v>
      </c>
      <c r="AR27" s="67">
        <f t="shared" si="57"/>
        <v>0</v>
      </c>
      <c r="AT27"/>
      <c r="AU27"/>
    </row>
    <row r="28" spans="1:47" x14ac:dyDescent="0.2">
      <c r="A28" s="32" t="s">
        <v>82</v>
      </c>
      <c r="B28" s="68" t="s">
        <v>104</v>
      </c>
      <c r="C28" s="115">
        <v>66</v>
      </c>
      <c r="D28" s="64" t="s">
        <v>19</v>
      </c>
      <c r="E28" s="117">
        <v>0.52083333333333337</v>
      </c>
      <c r="F28" s="117">
        <v>0.70833333333333337</v>
      </c>
      <c r="G28" s="27">
        <v>90</v>
      </c>
      <c r="H28" s="92">
        <v>4.5</v>
      </c>
      <c r="I28" s="69"/>
      <c r="J28" s="22">
        <f t="shared" si="29"/>
        <v>0</v>
      </c>
      <c r="K28" s="61">
        <f t="shared" si="30"/>
        <v>0</v>
      </c>
      <c r="L28" s="69"/>
      <c r="M28" s="73">
        <f t="shared" si="31"/>
        <v>0</v>
      </c>
      <c r="N28" s="74">
        <f t="shared" si="32"/>
        <v>0</v>
      </c>
      <c r="O28" s="69"/>
      <c r="P28" s="73">
        <f t="shared" si="33"/>
        <v>0</v>
      </c>
      <c r="Q28" s="74">
        <f t="shared" si="34"/>
        <v>0</v>
      </c>
      <c r="R28" s="69"/>
      <c r="S28" s="73">
        <f t="shared" si="35"/>
        <v>0</v>
      </c>
      <c r="T28" s="74">
        <f t="shared" si="36"/>
        <v>0</v>
      </c>
      <c r="U28" s="69"/>
      <c r="V28" s="22">
        <f t="shared" si="37"/>
        <v>0</v>
      </c>
      <c r="W28" s="23">
        <f t="shared" si="38"/>
        <v>0</v>
      </c>
      <c r="X28" s="75">
        <f t="shared" si="39"/>
        <v>0</v>
      </c>
      <c r="Y28" s="90">
        <f t="shared" si="40"/>
        <v>0</v>
      </c>
      <c r="Z28" s="107">
        <f t="shared" si="41"/>
        <v>0</v>
      </c>
      <c r="AA28" s="71">
        <f t="shared" si="42"/>
        <v>0</v>
      </c>
      <c r="AB28" s="63">
        <f t="shared" si="43"/>
        <v>0</v>
      </c>
      <c r="AD28" s="64">
        <f t="shared" si="44"/>
        <v>0</v>
      </c>
      <c r="AE28" s="64">
        <f t="shared" si="45"/>
        <v>0</v>
      </c>
      <c r="AF28" s="64">
        <f t="shared" si="46"/>
        <v>0</v>
      </c>
      <c r="AG28" s="64">
        <f t="shared" si="47"/>
        <v>0</v>
      </c>
      <c r="AH28" s="64">
        <f t="shared" si="48"/>
        <v>0</v>
      </c>
      <c r="AI28" s="65">
        <f t="shared" si="49"/>
        <v>0</v>
      </c>
      <c r="AJ28" s="64">
        <f t="shared" si="50"/>
        <v>66</v>
      </c>
      <c r="AK28" s="64">
        <f t="shared" si="51"/>
        <v>-66</v>
      </c>
      <c r="AM28" s="66">
        <f t="shared" si="52"/>
        <v>0</v>
      </c>
      <c r="AN28" s="66">
        <f t="shared" si="53"/>
        <v>0</v>
      </c>
      <c r="AO28" s="66">
        <f t="shared" si="54"/>
        <v>0</v>
      </c>
      <c r="AP28" s="66">
        <f t="shared" si="55"/>
        <v>0</v>
      </c>
      <c r="AQ28" s="66">
        <f t="shared" si="56"/>
        <v>0</v>
      </c>
      <c r="AR28" s="67">
        <f t="shared" si="57"/>
        <v>0</v>
      </c>
      <c r="AT28"/>
      <c r="AU28"/>
    </row>
    <row r="29" spans="1:47" x14ac:dyDescent="0.2">
      <c r="A29" s="32" t="s">
        <v>92</v>
      </c>
      <c r="B29" s="68" t="s">
        <v>103</v>
      </c>
      <c r="C29" s="115">
        <v>54</v>
      </c>
      <c r="D29" s="116" t="s">
        <v>21</v>
      </c>
      <c r="E29" s="117">
        <v>0.38541666666666669</v>
      </c>
      <c r="F29" s="117">
        <v>0.54166666666666663</v>
      </c>
      <c r="G29" s="27">
        <v>25</v>
      </c>
      <c r="H29" s="92">
        <v>3.75</v>
      </c>
      <c r="I29" s="69"/>
      <c r="J29" s="22">
        <f t="shared" si="29"/>
        <v>0</v>
      </c>
      <c r="K29" s="61">
        <f t="shared" si="30"/>
        <v>0</v>
      </c>
      <c r="L29" s="69"/>
      <c r="M29" s="73">
        <f t="shared" si="31"/>
        <v>0</v>
      </c>
      <c r="N29" s="74">
        <f t="shared" si="32"/>
        <v>0</v>
      </c>
      <c r="O29" s="69"/>
      <c r="P29" s="73">
        <f t="shared" si="33"/>
        <v>0</v>
      </c>
      <c r="Q29" s="74">
        <f t="shared" si="34"/>
        <v>0</v>
      </c>
      <c r="R29" s="69"/>
      <c r="S29" s="73">
        <f t="shared" si="35"/>
        <v>0</v>
      </c>
      <c r="T29" s="74">
        <f t="shared" si="36"/>
        <v>0</v>
      </c>
      <c r="U29" s="69"/>
      <c r="V29" s="22">
        <f t="shared" si="37"/>
        <v>0</v>
      </c>
      <c r="W29" s="23">
        <f t="shared" si="38"/>
        <v>0</v>
      </c>
      <c r="X29" s="75">
        <f t="shared" si="39"/>
        <v>0</v>
      </c>
      <c r="Y29" s="90">
        <f t="shared" si="40"/>
        <v>0</v>
      </c>
      <c r="Z29" s="107">
        <f t="shared" si="41"/>
        <v>0</v>
      </c>
      <c r="AA29" s="71">
        <f t="shared" si="42"/>
        <v>0</v>
      </c>
      <c r="AB29" s="63">
        <f t="shared" si="43"/>
        <v>0</v>
      </c>
      <c r="AD29" s="64">
        <f t="shared" si="44"/>
        <v>0</v>
      </c>
      <c r="AE29" s="64">
        <f t="shared" si="45"/>
        <v>0</v>
      </c>
      <c r="AF29" s="64">
        <f t="shared" si="46"/>
        <v>0</v>
      </c>
      <c r="AG29" s="64">
        <f t="shared" si="47"/>
        <v>0</v>
      </c>
      <c r="AH29" s="64">
        <f t="shared" si="48"/>
        <v>0</v>
      </c>
      <c r="AI29" s="65">
        <f t="shared" si="49"/>
        <v>0</v>
      </c>
      <c r="AJ29" s="64">
        <f t="shared" si="50"/>
        <v>54</v>
      </c>
      <c r="AK29" s="64">
        <f t="shared" si="51"/>
        <v>-54</v>
      </c>
      <c r="AM29" s="66">
        <f t="shared" si="52"/>
        <v>0</v>
      </c>
      <c r="AN29" s="66">
        <f t="shared" si="53"/>
        <v>0</v>
      </c>
      <c r="AO29" s="66">
        <f t="shared" si="54"/>
        <v>0</v>
      </c>
      <c r="AP29" s="66">
        <f t="shared" si="55"/>
        <v>0</v>
      </c>
      <c r="AQ29" s="66">
        <f t="shared" si="56"/>
        <v>0</v>
      </c>
      <c r="AR29" s="67">
        <f t="shared" si="57"/>
        <v>0</v>
      </c>
      <c r="AT29"/>
      <c r="AU29"/>
    </row>
    <row r="30" spans="1:47" x14ac:dyDescent="0.2">
      <c r="A30" s="32" t="s">
        <v>91</v>
      </c>
      <c r="B30" s="68" t="s">
        <v>104</v>
      </c>
      <c r="C30" s="115">
        <v>54</v>
      </c>
      <c r="D30" s="64" t="s">
        <v>21</v>
      </c>
      <c r="E30" s="117">
        <v>0.35416666666666669</v>
      </c>
      <c r="F30" s="117">
        <v>0.5625</v>
      </c>
      <c r="G30" s="27">
        <v>70</v>
      </c>
      <c r="H30" s="92">
        <v>5</v>
      </c>
      <c r="I30" s="69"/>
      <c r="J30" s="22">
        <f t="shared" si="29"/>
        <v>0</v>
      </c>
      <c r="K30" s="61">
        <f t="shared" si="30"/>
        <v>0</v>
      </c>
      <c r="L30" s="69"/>
      <c r="M30" s="73">
        <f t="shared" si="31"/>
        <v>0</v>
      </c>
      <c r="N30" s="74">
        <f t="shared" si="32"/>
        <v>0</v>
      </c>
      <c r="O30" s="69"/>
      <c r="P30" s="73">
        <f t="shared" si="33"/>
        <v>0</v>
      </c>
      <c r="Q30" s="74">
        <f t="shared" si="34"/>
        <v>0</v>
      </c>
      <c r="R30" s="69"/>
      <c r="S30" s="73">
        <f t="shared" si="35"/>
        <v>0</v>
      </c>
      <c r="T30" s="74">
        <f t="shared" si="36"/>
        <v>0</v>
      </c>
      <c r="U30" s="69"/>
      <c r="V30" s="22">
        <f t="shared" si="37"/>
        <v>0</v>
      </c>
      <c r="W30" s="23">
        <f t="shared" si="38"/>
        <v>0</v>
      </c>
      <c r="X30" s="75">
        <f t="shared" si="39"/>
        <v>0</v>
      </c>
      <c r="Y30" s="90">
        <f t="shared" si="40"/>
        <v>0</v>
      </c>
      <c r="Z30" s="107">
        <f t="shared" si="41"/>
        <v>0</v>
      </c>
      <c r="AA30" s="71">
        <f t="shared" si="42"/>
        <v>0</v>
      </c>
      <c r="AB30" s="63">
        <f t="shared" si="43"/>
        <v>0</v>
      </c>
      <c r="AD30" s="64">
        <f t="shared" si="44"/>
        <v>0</v>
      </c>
      <c r="AE30" s="64">
        <f t="shared" si="45"/>
        <v>0</v>
      </c>
      <c r="AF30" s="64">
        <f t="shared" si="46"/>
        <v>0</v>
      </c>
      <c r="AG30" s="64">
        <f t="shared" si="47"/>
        <v>0</v>
      </c>
      <c r="AH30" s="64">
        <f t="shared" si="48"/>
        <v>0</v>
      </c>
      <c r="AI30" s="65">
        <f t="shared" si="49"/>
        <v>0</v>
      </c>
      <c r="AJ30" s="64">
        <f t="shared" si="50"/>
        <v>54</v>
      </c>
      <c r="AK30" s="64">
        <f t="shared" si="51"/>
        <v>-54</v>
      </c>
      <c r="AM30" s="66">
        <f t="shared" si="52"/>
        <v>0</v>
      </c>
      <c r="AN30" s="66">
        <f t="shared" si="53"/>
        <v>0</v>
      </c>
      <c r="AO30" s="66">
        <f t="shared" si="54"/>
        <v>0</v>
      </c>
      <c r="AP30" s="66">
        <f t="shared" si="55"/>
        <v>0</v>
      </c>
      <c r="AQ30" s="66">
        <f t="shared" si="56"/>
        <v>0</v>
      </c>
      <c r="AR30" s="67">
        <f t="shared" si="57"/>
        <v>0</v>
      </c>
      <c r="AT30"/>
      <c r="AU30"/>
    </row>
    <row r="31" spans="1:47" x14ac:dyDescent="0.2">
      <c r="A31" s="32" t="s">
        <v>91</v>
      </c>
      <c r="B31" s="68" t="s">
        <v>104</v>
      </c>
      <c r="C31" s="113">
        <v>40</v>
      </c>
      <c r="D31" s="64" t="s">
        <v>21</v>
      </c>
      <c r="E31" s="117">
        <v>0.52083333333333337</v>
      </c>
      <c r="F31" s="117">
        <v>0.72916666666666663</v>
      </c>
      <c r="G31" s="27">
        <v>70</v>
      </c>
      <c r="H31" s="92">
        <v>5</v>
      </c>
      <c r="I31" s="69"/>
      <c r="J31" s="22">
        <f t="shared" si="29"/>
        <v>0</v>
      </c>
      <c r="K31" s="61">
        <f t="shared" si="30"/>
        <v>0</v>
      </c>
      <c r="L31" s="69"/>
      <c r="M31" s="73">
        <f t="shared" si="31"/>
        <v>0</v>
      </c>
      <c r="N31" s="74">
        <f t="shared" si="32"/>
        <v>0</v>
      </c>
      <c r="O31" s="69"/>
      <c r="P31" s="73">
        <f t="shared" si="33"/>
        <v>0</v>
      </c>
      <c r="Q31" s="74">
        <f t="shared" si="34"/>
        <v>0</v>
      </c>
      <c r="R31" s="69"/>
      <c r="S31" s="73">
        <f t="shared" si="35"/>
        <v>0</v>
      </c>
      <c r="T31" s="74">
        <f t="shared" si="36"/>
        <v>0</v>
      </c>
      <c r="U31" s="69"/>
      <c r="V31" s="22">
        <f t="shared" si="37"/>
        <v>0</v>
      </c>
      <c r="W31" s="23">
        <f t="shared" si="38"/>
        <v>0</v>
      </c>
      <c r="X31" s="75">
        <f t="shared" si="39"/>
        <v>0</v>
      </c>
      <c r="Y31" s="90">
        <f t="shared" si="40"/>
        <v>0</v>
      </c>
      <c r="Z31" s="107">
        <f t="shared" si="41"/>
        <v>0</v>
      </c>
      <c r="AA31" s="71">
        <f t="shared" si="42"/>
        <v>0</v>
      </c>
      <c r="AB31" s="63">
        <f t="shared" si="43"/>
        <v>0</v>
      </c>
      <c r="AD31" s="64">
        <f t="shared" si="44"/>
        <v>0</v>
      </c>
      <c r="AE31" s="64">
        <f t="shared" si="45"/>
        <v>0</v>
      </c>
      <c r="AF31" s="64">
        <f t="shared" si="46"/>
        <v>0</v>
      </c>
      <c r="AG31" s="64">
        <f t="shared" si="47"/>
        <v>0</v>
      </c>
      <c r="AH31" s="64">
        <f t="shared" si="48"/>
        <v>0</v>
      </c>
      <c r="AI31" s="65">
        <f t="shared" si="49"/>
        <v>0</v>
      </c>
      <c r="AJ31" s="64">
        <f t="shared" si="50"/>
        <v>40</v>
      </c>
      <c r="AK31" s="64">
        <f t="shared" si="51"/>
        <v>-40</v>
      </c>
      <c r="AM31" s="66">
        <f t="shared" si="52"/>
        <v>0</v>
      </c>
      <c r="AN31" s="66">
        <f t="shared" si="53"/>
        <v>0</v>
      </c>
      <c r="AO31" s="66">
        <f t="shared" si="54"/>
        <v>0</v>
      </c>
      <c r="AP31" s="66">
        <f t="shared" si="55"/>
        <v>0</v>
      </c>
      <c r="AQ31" s="66">
        <f t="shared" si="56"/>
        <v>0</v>
      </c>
      <c r="AR31" s="67">
        <f t="shared" si="57"/>
        <v>0</v>
      </c>
      <c r="AT31"/>
      <c r="AU31"/>
    </row>
    <row r="32" spans="1:47" x14ac:dyDescent="0.2">
      <c r="A32" s="32" t="s">
        <v>93</v>
      </c>
      <c r="B32" s="68" t="s">
        <v>104</v>
      </c>
      <c r="C32" s="113">
        <v>100</v>
      </c>
      <c r="D32" s="64" t="s">
        <v>21</v>
      </c>
      <c r="E32" s="117">
        <v>0.35416666666666669</v>
      </c>
      <c r="F32" s="117">
        <v>0.72916666666666663</v>
      </c>
      <c r="G32" s="27">
        <v>306</v>
      </c>
      <c r="H32" s="92">
        <v>9</v>
      </c>
      <c r="I32" s="69"/>
      <c r="J32" s="22">
        <f t="shared" si="29"/>
        <v>0</v>
      </c>
      <c r="K32" s="61">
        <f t="shared" si="30"/>
        <v>0</v>
      </c>
      <c r="L32" s="69"/>
      <c r="M32" s="73">
        <f t="shared" si="31"/>
        <v>0</v>
      </c>
      <c r="N32" s="74">
        <f t="shared" si="32"/>
        <v>0</v>
      </c>
      <c r="O32" s="69"/>
      <c r="P32" s="73">
        <f t="shared" si="33"/>
        <v>0</v>
      </c>
      <c r="Q32" s="74">
        <f t="shared" si="34"/>
        <v>0</v>
      </c>
      <c r="R32" s="69"/>
      <c r="S32" s="73">
        <f t="shared" si="35"/>
        <v>0</v>
      </c>
      <c r="T32" s="74">
        <f t="shared" si="36"/>
        <v>0</v>
      </c>
      <c r="U32" s="69"/>
      <c r="V32" s="22">
        <f t="shared" si="37"/>
        <v>0</v>
      </c>
      <c r="W32" s="23">
        <f t="shared" si="38"/>
        <v>0</v>
      </c>
      <c r="X32" s="75">
        <f t="shared" si="39"/>
        <v>0</v>
      </c>
      <c r="Y32" s="90">
        <f t="shared" si="40"/>
        <v>0</v>
      </c>
      <c r="Z32" s="107">
        <f t="shared" si="41"/>
        <v>0</v>
      </c>
      <c r="AA32" s="71">
        <f t="shared" si="42"/>
        <v>0</v>
      </c>
      <c r="AB32" s="63">
        <f t="shared" si="43"/>
        <v>0</v>
      </c>
      <c r="AD32" s="64">
        <f t="shared" si="44"/>
        <v>0</v>
      </c>
      <c r="AE32" s="64">
        <f t="shared" si="45"/>
        <v>0</v>
      </c>
      <c r="AF32" s="64">
        <f t="shared" si="46"/>
        <v>0</v>
      </c>
      <c r="AG32" s="64">
        <f t="shared" si="47"/>
        <v>0</v>
      </c>
      <c r="AH32" s="64">
        <f t="shared" si="48"/>
        <v>0</v>
      </c>
      <c r="AI32" s="65">
        <f t="shared" si="49"/>
        <v>0</v>
      </c>
      <c r="AJ32" s="64">
        <f t="shared" si="50"/>
        <v>100</v>
      </c>
      <c r="AK32" s="64">
        <f t="shared" si="51"/>
        <v>-100</v>
      </c>
      <c r="AM32" s="66">
        <f t="shared" si="52"/>
        <v>0</v>
      </c>
      <c r="AN32" s="66">
        <f t="shared" si="53"/>
        <v>0</v>
      </c>
      <c r="AO32" s="66">
        <f t="shared" si="54"/>
        <v>0</v>
      </c>
      <c r="AP32" s="66">
        <f t="shared" si="55"/>
        <v>0</v>
      </c>
      <c r="AQ32" s="66">
        <f t="shared" si="56"/>
        <v>0</v>
      </c>
      <c r="AR32" s="67">
        <f t="shared" si="57"/>
        <v>0</v>
      </c>
      <c r="AT32"/>
      <c r="AU32"/>
    </row>
    <row r="33" spans="1:47" x14ac:dyDescent="0.2">
      <c r="A33" s="32" t="s">
        <v>91</v>
      </c>
      <c r="B33" s="68" t="s">
        <v>104</v>
      </c>
      <c r="C33" s="113">
        <v>19</v>
      </c>
      <c r="D33" s="116" t="s">
        <v>21</v>
      </c>
      <c r="E33" s="117">
        <v>0.36458333333333331</v>
      </c>
      <c r="F33" s="117">
        <v>0.54166666666666663</v>
      </c>
      <c r="G33" s="27">
        <v>70</v>
      </c>
      <c r="H33" s="92">
        <v>4.25</v>
      </c>
      <c r="I33" s="69"/>
      <c r="J33" s="22">
        <f t="shared" si="29"/>
        <v>0</v>
      </c>
      <c r="K33" s="61">
        <f t="shared" si="30"/>
        <v>0</v>
      </c>
      <c r="L33" s="69"/>
      <c r="M33" s="73">
        <f t="shared" si="31"/>
        <v>0</v>
      </c>
      <c r="N33" s="74">
        <f t="shared" si="32"/>
        <v>0</v>
      </c>
      <c r="O33" s="69"/>
      <c r="P33" s="73">
        <f t="shared" si="33"/>
        <v>0</v>
      </c>
      <c r="Q33" s="74">
        <f t="shared" si="34"/>
        <v>0</v>
      </c>
      <c r="R33" s="69"/>
      <c r="S33" s="73">
        <f t="shared" si="35"/>
        <v>0</v>
      </c>
      <c r="T33" s="74">
        <f t="shared" si="36"/>
        <v>0</v>
      </c>
      <c r="U33" s="69"/>
      <c r="V33" s="22">
        <f t="shared" si="37"/>
        <v>0</v>
      </c>
      <c r="W33" s="23">
        <f t="shared" si="38"/>
        <v>0</v>
      </c>
      <c r="X33" s="75">
        <f t="shared" si="39"/>
        <v>0</v>
      </c>
      <c r="Y33" s="90">
        <f t="shared" si="40"/>
        <v>0</v>
      </c>
      <c r="Z33" s="107">
        <f t="shared" si="41"/>
        <v>0</v>
      </c>
      <c r="AA33" s="71">
        <f t="shared" si="42"/>
        <v>0</v>
      </c>
      <c r="AB33" s="63">
        <f t="shared" si="43"/>
        <v>0</v>
      </c>
      <c r="AD33" s="64">
        <f t="shared" si="44"/>
        <v>0</v>
      </c>
      <c r="AE33" s="64">
        <f t="shared" si="45"/>
        <v>0</v>
      </c>
      <c r="AF33" s="64">
        <f t="shared" si="46"/>
        <v>0</v>
      </c>
      <c r="AG33" s="64">
        <f t="shared" si="47"/>
        <v>0</v>
      </c>
      <c r="AH33" s="64">
        <f t="shared" si="48"/>
        <v>0</v>
      </c>
      <c r="AI33" s="65">
        <f t="shared" si="49"/>
        <v>0</v>
      </c>
      <c r="AJ33" s="64">
        <f t="shared" si="50"/>
        <v>19</v>
      </c>
      <c r="AK33" s="64">
        <f t="shared" si="51"/>
        <v>-19</v>
      </c>
      <c r="AM33" s="66">
        <f t="shared" si="52"/>
        <v>0</v>
      </c>
      <c r="AN33" s="66">
        <f t="shared" si="53"/>
        <v>0</v>
      </c>
      <c r="AO33" s="66">
        <f t="shared" si="54"/>
        <v>0</v>
      </c>
      <c r="AP33" s="66">
        <f t="shared" si="55"/>
        <v>0</v>
      </c>
      <c r="AQ33" s="66">
        <f t="shared" si="56"/>
        <v>0</v>
      </c>
      <c r="AR33" s="67">
        <f t="shared" si="57"/>
        <v>0</v>
      </c>
      <c r="AT33"/>
      <c r="AU33"/>
    </row>
    <row r="34" spans="1:47" x14ac:dyDescent="0.2">
      <c r="A34" s="32" t="s">
        <v>94</v>
      </c>
      <c r="B34" s="68" t="s">
        <v>104</v>
      </c>
      <c r="C34" s="113">
        <v>285</v>
      </c>
      <c r="D34" s="116" t="s">
        <v>21</v>
      </c>
      <c r="E34" s="117">
        <v>0.34375</v>
      </c>
      <c r="F34" s="117">
        <v>0.72916666666666663</v>
      </c>
      <c r="G34" s="27">
        <v>185</v>
      </c>
      <c r="H34" s="92">
        <v>9.25</v>
      </c>
      <c r="I34" s="69"/>
      <c r="J34" s="22">
        <f t="shared" si="29"/>
        <v>0</v>
      </c>
      <c r="K34" s="61">
        <f t="shared" si="30"/>
        <v>0</v>
      </c>
      <c r="L34" s="69"/>
      <c r="M34" s="73">
        <f t="shared" si="31"/>
        <v>0</v>
      </c>
      <c r="N34" s="74">
        <f t="shared" si="32"/>
        <v>0</v>
      </c>
      <c r="O34" s="69"/>
      <c r="P34" s="73">
        <f t="shared" si="33"/>
        <v>0</v>
      </c>
      <c r="Q34" s="74">
        <f t="shared" si="34"/>
        <v>0</v>
      </c>
      <c r="R34" s="69"/>
      <c r="S34" s="73">
        <f t="shared" si="35"/>
        <v>0</v>
      </c>
      <c r="T34" s="74">
        <f t="shared" si="36"/>
        <v>0</v>
      </c>
      <c r="U34" s="69"/>
      <c r="V34" s="22">
        <f t="shared" si="37"/>
        <v>0</v>
      </c>
      <c r="W34" s="23">
        <f t="shared" si="38"/>
        <v>0</v>
      </c>
      <c r="X34" s="75">
        <f t="shared" si="39"/>
        <v>0</v>
      </c>
      <c r="Y34" s="90">
        <f t="shared" si="40"/>
        <v>0</v>
      </c>
      <c r="Z34" s="107">
        <f t="shared" si="41"/>
        <v>0</v>
      </c>
      <c r="AA34" s="71">
        <f t="shared" si="42"/>
        <v>0</v>
      </c>
      <c r="AB34" s="63">
        <f t="shared" si="43"/>
        <v>0</v>
      </c>
      <c r="AD34" s="64">
        <f t="shared" si="44"/>
        <v>0</v>
      </c>
      <c r="AE34" s="64">
        <f t="shared" si="45"/>
        <v>0</v>
      </c>
      <c r="AF34" s="64">
        <f t="shared" si="46"/>
        <v>0</v>
      </c>
      <c r="AG34" s="64">
        <f t="shared" si="47"/>
        <v>0</v>
      </c>
      <c r="AH34" s="64">
        <f t="shared" si="48"/>
        <v>0</v>
      </c>
      <c r="AI34" s="65">
        <f t="shared" si="49"/>
        <v>0</v>
      </c>
      <c r="AJ34" s="64">
        <f t="shared" si="50"/>
        <v>285</v>
      </c>
      <c r="AK34" s="64">
        <f t="shared" si="51"/>
        <v>-285</v>
      </c>
      <c r="AM34" s="66">
        <f t="shared" si="52"/>
        <v>0</v>
      </c>
      <c r="AN34" s="66">
        <f t="shared" si="53"/>
        <v>0</v>
      </c>
      <c r="AO34" s="66">
        <f t="shared" si="54"/>
        <v>0</v>
      </c>
      <c r="AP34" s="66">
        <f t="shared" si="55"/>
        <v>0</v>
      </c>
      <c r="AQ34" s="66">
        <f t="shared" si="56"/>
        <v>0</v>
      </c>
      <c r="AR34" s="67">
        <f t="shared" si="57"/>
        <v>0</v>
      </c>
      <c r="AT34"/>
      <c r="AU34"/>
    </row>
    <row r="35" spans="1:47" x14ac:dyDescent="0.2">
      <c r="A35" s="32" t="s">
        <v>93</v>
      </c>
      <c r="B35" s="68" t="s">
        <v>104</v>
      </c>
      <c r="C35" s="113">
        <v>331</v>
      </c>
      <c r="D35" s="116" t="s">
        <v>21</v>
      </c>
      <c r="E35" s="117">
        <v>0.35416666666666669</v>
      </c>
      <c r="F35" s="117">
        <v>0.72916666666666663</v>
      </c>
      <c r="G35" s="27">
        <v>306</v>
      </c>
      <c r="H35" s="92">
        <v>9</v>
      </c>
      <c r="I35" s="69"/>
      <c r="J35" s="22">
        <f t="shared" si="29"/>
        <v>0</v>
      </c>
      <c r="K35" s="61">
        <f t="shared" si="30"/>
        <v>0</v>
      </c>
      <c r="L35" s="69"/>
      <c r="M35" s="73">
        <f t="shared" si="31"/>
        <v>0</v>
      </c>
      <c r="N35" s="74">
        <f t="shared" si="32"/>
        <v>0</v>
      </c>
      <c r="O35" s="69"/>
      <c r="P35" s="73">
        <f t="shared" si="33"/>
        <v>0</v>
      </c>
      <c r="Q35" s="74">
        <f t="shared" si="34"/>
        <v>0</v>
      </c>
      <c r="R35" s="69"/>
      <c r="S35" s="73">
        <f t="shared" si="35"/>
        <v>0</v>
      </c>
      <c r="T35" s="74">
        <f t="shared" si="36"/>
        <v>0</v>
      </c>
      <c r="U35" s="69"/>
      <c r="V35" s="22">
        <f t="shared" si="37"/>
        <v>0</v>
      </c>
      <c r="W35" s="23">
        <f t="shared" si="38"/>
        <v>0</v>
      </c>
      <c r="X35" s="75">
        <f t="shared" si="39"/>
        <v>0</v>
      </c>
      <c r="Y35" s="90">
        <f t="shared" si="40"/>
        <v>0</v>
      </c>
      <c r="Z35" s="107">
        <f t="shared" si="41"/>
        <v>0</v>
      </c>
      <c r="AA35" s="71">
        <f t="shared" si="42"/>
        <v>0</v>
      </c>
      <c r="AB35" s="63">
        <f t="shared" si="43"/>
        <v>0</v>
      </c>
      <c r="AD35" s="64">
        <f t="shared" si="44"/>
        <v>0</v>
      </c>
      <c r="AE35" s="64">
        <f t="shared" si="45"/>
        <v>0</v>
      </c>
      <c r="AF35" s="64">
        <f t="shared" si="46"/>
        <v>0</v>
      </c>
      <c r="AG35" s="64">
        <f t="shared" si="47"/>
        <v>0</v>
      </c>
      <c r="AH35" s="64">
        <f t="shared" si="48"/>
        <v>0</v>
      </c>
      <c r="AI35" s="65">
        <f t="shared" si="49"/>
        <v>0</v>
      </c>
      <c r="AJ35" s="64">
        <f t="shared" si="50"/>
        <v>331</v>
      </c>
      <c r="AK35" s="64">
        <f t="shared" si="51"/>
        <v>-331</v>
      </c>
      <c r="AM35" s="66">
        <f t="shared" si="52"/>
        <v>0</v>
      </c>
      <c r="AN35" s="66">
        <f t="shared" si="53"/>
        <v>0</v>
      </c>
      <c r="AO35" s="66">
        <f t="shared" si="54"/>
        <v>0</v>
      </c>
      <c r="AP35" s="66">
        <f t="shared" si="55"/>
        <v>0</v>
      </c>
      <c r="AQ35" s="66">
        <f t="shared" si="56"/>
        <v>0</v>
      </c>
      <c r="AR35" s="67">
        <f t="shared" si="57"/>
        <v>0</v>
      </c>
      <c r="AT35"/>
      <c r="AU35"/>
    </row>
    <row r="36" spans="1:47" x14ac:dyDescent="0.2">
      <c r="A36" s="32" t="s">
        <v>95</v>
      </c>
      <c r="B36" s="68" t="s">
        <v>105</v>
      </c>
      <c r="C36" s="113">
        <v>68</v>
      </c>
      <c r="D36" s="116" t="s">
        <v>21</v>
      </c>
      <c r="E36" s="117">
        <v>0.35416666666666669</v>
      </c>
      <c r="F36" s="117">
        <v>0.52083333333333337</v>
      </c>
      <c r="G36" s="27">
        <v>116</v>
      </c>
      <c r="H36" s="92">
        <v>4</v>
      </c>
      <c r="I36" s="69"/>
      <c r="J36" s="22">
        <f t="shared" si="29"/>
        <v>0</v>
      </c>
      <c r="K36" s="61">
        <f t="shared" si="30"/>
        <v>0</v>
      </c>
      <c r="L36" s="69"/>
      <c r="M36" s="73">
        <f t="shared" si="31"/>
        <v>0</v>
      </c>
      <c r="N36" s="74">
        <f t="shared" si="32"/>
        <v>0</v>
      </c>
      <c r="O36" s="69"/>
      <c r="P36" s="73">
        <f t="shared" si="33"/>
        <v>0</v>
      </c>
      <c r="Q36" s="74">
        <f t="shared" si="34"/>
        <v>0</v>
      </c>
      <c r="R36" s="69"/>
      <c r="S36" s="73">
        <f t="shared" si="35"/>
        <v>0</v>
      </c>
      <c r="T36" s="74">
        <f t="shared" si="36"/>
        <v>0</v>
      </c>
      <c r="U36" s="69"/>
      <c r="V36" s="22">
        <f t="shared" si="37"/>
        <v>0</v>
      </c>
      <c r="W36" s="23">
        <f t="shared" si="38"/>
        <v>0</v>
      </c>
      <c r="X36" s="75">
        <f t="shared" si="39"/>
        <v>0</v>
      </c>
      <c r="Y36" s="90">
        <f t="shared" si="40"/>
        <v>0</v>
      </c>
      <c r="Z36" s="107">
        <f t="shared" si="41"/>
        <v>0</v>
      </c>
      <c r="AA36" s="71">
        <f t="shared" si="42"/>
        <v>0</v>
      </c>
      <c r="AB36" s="63">
        <f t="shared" si="43"/>
        <v>0</v>
      </c>
      <c r="AD36" s="64">
        <f t="shared" si="44"/>
        <v>0</v>
      </c>
      <c r="AE36" s="64">
        <f t="shared" si="45"/>
        <v>0</v>
      </c>
      <c r="AF36" s="64">
        <f t="shared" si="46"/>
        <v>0</v>
      </c>
      <c r="AG36" s="64">
        <f t="shared" si="47"/>
        <v>0</v>
      </c>
      <c r="AH36" s="64">
        <f t="shared" si="48"/>
        <v>0</v>
      </c>
      <c r="AI36" s="65">
        <f t="shared" si="49"/>
        <v>0</v>
      </c>
      <c r="AJ36" s="64">
        <f t="shared" si="50"/>
        <v>68</v>
      </c>
      <c r="AK36" s="64">
        <f t="shared" si="51"/>
        <v>-68</v>
      </c>
      <c r="AM36" s="66">
        <f t="shared" si="52"/>
        <v>0</v>
      </c>
      <c r="AN36" s="66">
        <f t="shared" si="53"/>
        <v>0</v>
      </c>
      <c r="AO36" s="66">
        <f t="shared" si="54"/>
        <v>0</v>
      </c>
      <c r="AP36" s="66">
        <f t="shared" si="55"/>
        <v>0</v>
      </c>
      <c r="AQ36" s="66">
        <f t="shared" si="56"/>
        <v>0</v>
      </c>
      <c r="AR36" s="67">
        <f t="shared" si="57"/>
        <v>0</v>
      </c>
      <c r="AT36"/>
      <c r="AU36"/>
    </row>
    <row r="37" spans="1:47" x14ac:dyDescent="0.2">
      <c r="A37" s="32" t="s">
        <v>95</v>
      </c>
      <c r="B37" s="68" t="s">
        <v>105</v>
      </c>
      <c r="C37" s="113">
        <v>54</v>
      </c>
      <c r="D37" s="64" t="s">
        <v>21</v>
      </c>
      <c r="E37" s="117">
        <v>0.4375</v>
      </c>
      <c r="F37" s="117">
        <v>0.60416666666666663</v>
      </c>
      <c r="G37" s="27">
        <v>116</v>
      </c>
      <c r="H37" s="92">
        <v>4</v>
      </c>
      <c r="I37" s="69"/>
      <c r="J37" s="22">
        <f t="shared" si="29"/>
        <v>0</v>
      </c>
      <c r="K37" s="61">
        <f t="shared" si="30"/>
        <v>0</v>
      </c>
      <c r="L37" s="69"/>
      <c r="M37" s="73">
        <f t="shared" si="31"/>
        <v>0</v>
      </c>
      <c r="N37" s="74">
        <f t="shared" si="32"/>
        <v>0</v>
      </c>
      <c r="O37" s="69"/>
      <c r="P37" s="73">
        <f t="shared" si="33"/>
        <v>0</v>
      </c>
      <c r="Q37" s="74">
        <f t="shared" si="34"/>
        <v>0</v>
      </c>
      <c r="R37" s="69"/>
      <c r="S37" s="73">
        <f t="shared" si="35"/>
        <v>0</v>
      </c>
      <c r="T37" s="74">
        <f t="shared" si="36"/>
        <v>0</v>
      </c>
      <c r="U37" s="69"/>
      <c r="V37" s="22">
        <f t="shared" si="37"/>
        <v>0</v>
      </c>
      <c r="W37" s="23">
        <f t="shared" si="38"/>
        <v>0</v>
      </c>
      <c r="X37" s="75">
        <f t="shared" si="39"/>
        <v>0</v>
      </c>
      <c r="Y37" s="90">
        <f t="shared" si="40"/>
        <v>0</v>
      </c>
      <c r="Z37" s="107">
        <f t="shared" si="41"/>
        <v>0</v>
      </c>
      <c r="AA37" s="71">
        <f t="shared" si="42"/>
        <v>0</v>
      </c>
      <c r="AB37" s="63">
        <f t="shared" si="43"/>
        <v>0</v>
      </c>
      <c r="AD37" s="64">
        <f t="shared" si="44"/>
        <v>0</v>
      </c>
      <c r="AE37" s="64">
        <f t="shared" si="45"/>
        <v>0</v>
      </c>
      <c r="AF37" s="64">
        <f t="shared" si="46"/>
        <v>0</v>
      </c>
      <c r="AG37" s="64">
        <f t="shared" si="47"/>
        <v>0</v>
      </c>
      <c r="AH37" s="64">
        <f t="shared" si="48"/>
        <v>0</v>
      </c>
      <c r="AI37" s="65">
        <f t="shared" si="49"/>
        <v>0</v>
      </c>
      <c r="AJ37" s="64">
        <f t="shared" si="50"/>
        <v>54</v>
      </c>
      <c r="AK37" s="64">
        <f t="shared" si="51"/>
        <v>-54</v>
      </c>
      <c r="AM37" s="66">
        <f t="shared" si="52"/>
        <v>0</v>
      </c>
      <c r="AN37" s="66">
        <f t="shared" si="53"/>
        <v>0</v>
      </c>
      <c r="AO37" s="66">
        <f t="shared" si="54"/>
        <v>0</v>
      </c>
      <c r="AP37" s="66">
        <f t="shared" si="55"/>
        <v>0</v>
      </c>
      <c r="AQ37" s="66">
        <f t="shared" si="56"/>
        <v>0</v>
      </c>
      <c r="AR37" s="67">
        <f t="shared" si="57"/>
        <v>0</v>
      </c>
      <c r="AT37"/>
      <c r="AU37"/>
    </row>
    <row r="38" spans="1:47" x14ac:dyDescent="0.2">
      <c r="A38" s="32" t="s">
        <v>95</v>
      </c>
      <c r="B38" s="68" t="s">
        <v>105</v>
      </c>
      <c r="C38" s="113">
        <v>68</v>
      </c>
      <c r="D38" s="116" t="s">
        <v>21</v>
      </c>
      <c r="E38" s="117">
        <v>0.52083333333333337</v>
      </c>
      <c r="F38" s="117">
        <v>0.6875</v>
      </c>
      <c r="G38" s="27">
        <v>116</v>
      </c>
      <c r="H38" s="92">
        <v>4</v>
      </c>
      <c r="I38" s="69"/>
      <c r="J38" s="22">
        <f t="shared" si="29"/>
        <v>0</v>
      </c>
      <c r="K38" s="61">
        <f t="shared" si="30"/>
        <v>0</v>
      </c>
      <c r="L38" s="69"/>
      <c r="M38" s="73">
        <f t="shared" si="31"/>
        <v>0</v>
      </c>
      <c r="N38" s="74">
        <f t="shared" si="32"/>
        <v>0</v>
      </c>
      <c r="O38" s="69"/>
      <c r="P38" s="73">
        <f t="shared" si="33"/>
        <v>0</v>
      </c>
      <c r="Q38" s="74">
        <f t="shared" si="34"/>
        <v>0</v>
      </c>
      <c r="R38" s="69"/>
      <c r="S38" s="73">
        <f t="shared" si="35"/>
        <v>0</v>
      </c>
      <c r="T38" s="74">
        <f t="shared" si="36"/>
        <v>0</v>
      </c>
      <c r="U38" s="69"/>
      <c r="V38" s="22">
        <f t="shared" si="37"/>
        <v>0</v>
      </c>
      <c r="W38" s="23">
        <f t="shared" si="38"/>
        <v>0</v>
      </c>
      <c r="X38" s="75">
        <f t="shared" si="39"/>
        <v>0</v>
      </c>
      <c r="Y38" s="90">
        <f t="shared" si="40"/>
        <v>0</v>
      </c>
      <c r="Z38" s="107">
        <f t="shared" si="41"/>
        <v>0</v>
      </c>
      <c r="AA38" s="71">
        <f t="shared" si="42"/>
        <v>0</v>
      </c>
      <c r="AB38" s="63">
        <f t="shared" si="43"/>
        <v>0</v>
      </c>
      <c r="AD38" s="64">
        <f t="shared" si="44"/>
        <v>0</v>
      </c>
      <c r="AE38" s="64">
        <f t="shared" si="45"/>
        <v>0</v>
      </c>
      <c r="AF38" s="64">
        <f t="shared" si="46"/>
        <v>0</v>
      </c>
      <c r="AG38" s="64">
        <f t="shared" si="47"/>
        <v>0</v>
      </c>
      <c r="AH38" s="64">
        <f t="shared" si="48"/>
        <v>0</v>
      </c>
      <c r="AI38" s="65">
        <f t="shared" si="49"/>
        <v>0</v>
      </c>
      <c r="AJ38" s="64">
        <f t="shared" si="50"/>
        <v>68</v>
      </c>
      <c r="AK38" s="64">
        <f t="shared" si="51"/>
        <v>-68</v>
      </c>
      <c r="AM38" s="66">
        <f t="shared" si="52"/>
        <v>0</v>
      </c>
      <c r="AN38" s="66">
        <f t="shared" si="53"/>
        <v>0</v>
      </c>
      <c r="AO38" s="66">
        <f t="shared" si="54"/>
        <v>0</v>
      </c>
      <c r="AP38" s="66">
        <f t="shared" si="55"/>
        <v>0</v>
      </c>
      <c r="AQ38" s="66">
        <f t="shared" si="56"/>
        <v>0</v>
      </c>
      <c r="AR38" s="67">
        <f t="shared" si="57"/>
        <v>0</v>
      </c>
      <c r="AT38"/>
      <c r="AU38"/>
    </row>
    <row r="39" spans="1:47" x14ac:dyDescent="0.2">
      <c r="A39" s="32" t="s">
        <v>96</v>
      </c>
      <c r="B39" s="68" t="s">
        <v>105</v>
      </c>
      <c r="C39" s="113">
        <v>90</v>
      </c>
      <c r="D39" s="64" t="s">
        <v>21</v>
      </c>
      <c r="E39" s="117">
        <v>0.375</v>
      </c>
      <c r="F39" s="117">
        <v>0.6875</v>
      </c>
      <c r="G39" s="27">
        <v>196</v>
      </c>
      <c r="H39" s="92">
        <v>7.5</v>
      </c>
      <c r="I39" s="69"/>
      <c r="J39" s="22">
        <f t="shared" si="29"/>
        <v>0</v>
      </c>
      <c r="K39" s="61">
        <f t="shared" si="30"/>
        <v>0</v>
      </c>
      <c r="L39" s="69"/>
      <c r="M39" s="73">
        <f t="shared" si="31"/>
        <v>0</v>
      </c>
      <c r="N39" s="74">
        <f t="shared" si="32"/>
        <v>0</v>
      </c>
      <c r="O39" s="69"/>
      <c r="P39" s="73">
        <f t="shared" si="33"/>
        <v>0</v>
      </c>
      <c r="Q39" s="74">
        <f t="shared" si="34"/>
        <v>0</v>
      </c>
      <c r="R39" s="69"/>
      <c r="S39" s="73">
        <f t="shared" si="35"/>
        <v>0</v>
      </c>
      <c r="T39" s="74">
        <f t="shared" si="36"/>
        <v>0</v>
      </c>
      <c r="U39" s="69"/>
      <c r="V39" s="22">
        <f t="shared" si="37"/>
        <v>0</v>
      </c>
      <c r="W39" s="23">
        <f t="shared" si="38"/>
        <v>0</v>
      </c>
      <c r="X39" s="75">
        <f t="shared" si="39"/>
        <v>0</v>
      </c>
      <c r="Y39" s="90">
        <f t="shared" si="40"/>
        <v>0</v>
      </c>
      <c r="Z39" s="107">
        <f t="shared" si="41"/>
        <v>0</v>
      </c>
      <c r="AA39" s="71">
        <f t="shared" si="42"/>
        <v>0</v>
      </c>
      <c r="AB39" s="63">
        <f t="shared" si="43"/>
        <v>0</v>
      </c>
      <c r="AD39" s="64">
        <f t="shared" si="44"/>
        <v>0</v>
      </c>
      <c r="AE39" s="64">
        <f t="shared" si="45"/>
        <v>0</v>
      </c>
      <c r="AF39" s="64">
        <f t="shared" si="46"/>
        <v>0</v>
      </c>
      <c r="AG39" s="64">
        <f t="shared" si="47"/>
        <v>0</v>
      </c>
      <c r="AH39" s="64">
        <f t="shared" si="48"/>
        <v>0</v>
      </c>
      <c r="AI39" s="65">
        <f t="shared" si="49"/>
        <v>0</v>
      </c>
      <c r="AJ39" s="64">
        <f t="shared" si="50"/>
        <v>90</v>
      </c>
      <c r="AK39" s="64">
        <f t="shared" si="51"/>
        <v>-90</v>
      </c>
      <c r="AM39" s="66">
        <f t="shared" si="52"/>
        <v>0</v>
      </c>
      <c r="AN39" s="66">
        <f t="shared" si="53"/>
        <v>0</v>
      </c>
      <c r="AO39" s="66">
        <f t="shared" si="54"/>
        <v>0</v>
      </c>
      <c r="AP39" s="66">
        <f t="shared" si="55"/>
        <v>0</v>
      </c>
      <c r="AQ39" s="66">
        <f t="shared" si="56"/>
        <v>0</v>
      </c>
      <c r="AR39" s="67">
        <f t="shared" si="57"/>
        <v>0</v>
      </c>
      <c r="AT39"/>
      <c r="AU39"/>
    </row>
    <row r="40" spans="1:47" x14ac:dyDescent="0.2">
      <c r="A40" s="32" t="s">
        <v>97</v>
      </c>
      <c r="B40" s="68" t="s">
        <v>105</v>
      </c>
      <c r="C40" s="113">
        <v>34</v>
      </c>
      <c r="D40" s="116" t="s">
        <v>21</v>
      </c>
      <c r="E40" s="117">
        <v>0.34375</v>
      </c>
      <c r="F40" s="117">
        <v>0.625</v>
      </c>
      <c r="G40" s="27">
        <v>112</v>
      </c>
      <c r="H40" s="92">
        <v>6.75</v>
      </c>
      <c r="I40" s="69"/>
      <c r="J40" s="22">
        <f t="shared" si="29"/>
        <v>0</v>
      </c>
      <c r="K40" s="61">
        <f t="shared" si="30"/>
        <v>0</v>
      </c>
      <c r="L40" s="69"/>
      <c r="M40" s="73">
        <f t="shared" si="31"/>
        <v>0</v>
      </c>
      <c r="N40" s="74">
        <f t="shared" si="32"/>
        <v>0</v>
      </c>
      <c r="O40" s="69"/>
      <c r="P40" s="73">
        <f t="shared" si="33"/>
        <v>0</v>
      </c>
      <c r="Q40" s="74">
        <f t="shared" si="34"/>
        <v>0</v>
      </c>
      <c r="R40" s="69"/>
      <c r="S40" s="73">
        <f t="shared" si="35"/>
        <v>0</v>
      </c>
      <c r="T40" s="74">
        <f t="shared" si="36"/>
        <v>0</v>
      </c>
      <c r="U40" s="69"/>
      <c r="V40" s="22">
        <f t="shared" si="37"/>
        <v>0</v>
      </c>
      <c r="W40" s="23">
        <f t="shared" si="38"/>
        <v>0</v>
      </c>
      <c r="X40" s="75">
        <f t="shared" si="39"/>
        <v>0</v>
      </c>
      <c r="Y40" s="90">
        <f t="shared" si="40"/>
        <v>0</v>
      </c>
      <c r="Z40" s="107">
        <f t="shared" si="41"/>
        <v>0</v>
      </c>
      <c r="AA40" s="71">
        <f t="shared" si="42"/>
        <v>0</v>
      </c>
      <c r="AB40" s="63">
        <f t="shared" si="43"/>
        <v>0</v>
      </c>
      <c r="AD40" s="64">
        <f t="shared" si="44"/>
        <v>0</v>
      </c>
      <c r="AE40" s="64">
        <f t="shared" si="45"/>
        <v>0</v>
      </c>
      <c r="AF40" s="64">
        <f t="shared" si="46"/>
        <v>0</v>
      </c>
      <c r="AG40" s="64">
        <f t="shared" si="47"/>
        <v>0</v>
      </c>
      <c r="AH40" s="64">
        <f t="shared" si="48"/>
        <v>0</v>
      </c>
      <c r="AI40" s="65">
        <f t="shared" si="49"/>
        <v>0</v>
      </c>
      <c r="AJ40" s="64">
        <f t="shared" si="50"/>
        <v>34</v>
      </c>
      <c r="AK40" s="64">
        <f t="shared" si="51"/>
        <v>-34</v>
      </c>
      <c r="AM40" s="66">
        <f t="shared" si="52"/>
        <v>0</v>
      </c>
      <c r="AN40" s="66">
        <f t="shared" si="53"/>
        <v>0</v>
      </c>
      <c r="AO40" s="66">
        <f t="shared" si="54"/>
        <v>0</v>
      </c>
      <c r="AP40" s="66">
        <f t="shared" si="55"/>
        <v>0</v>
      </c>
      <c r="AQ40" s="66">
        <f t="shared" si="56"/>
        <v>0</v>
      </c>
      <c r="AR40" s="67">
        <f t="shared" si="57"/>
        <v>0</v>
      </c>
      <c r="AT40"/>
      <c r="AU40"/>
    </row>
    <row r="41" spans="1:47" x14ac:dyDescent="0.2">
      <c r="A41" s="32" t="s">
        <v>93</v>
      </c>
      <c r="B41" s="68" t="s">
        <v>105</v>
      </c>
      <c r="C41" s="113">
        <v>496</v>
      </c>
      <c r="D41" s="116" t="s">
        <v>21</v>
      </c>
      <c r="E41" s="117">
        <v>0.34375</v>
      </c>
      <c r="F41" s="117">
        <v>0.72916666666666663</v>
      </c>
      <c r="G41" s="27">
        <v>282</v>
      </c>
      <c r="H41" s="92">
        <v>9.25</v>
      </c>
      <c r="I41" s="69"/>
      <c r="J41" s="22">
        <f t="shared" si="29"/>
        <v>0</v>
      </c>
      <c r="K41" s="61">
        <f t="shared" si="30"/>
        <v>0</v>
      </c>
      <c r="L41" s="69"/>
      <c r="M41" s="73">
        <f t="shared" si="31"/>
        <v>0</v>
      </c>
      <c r="N41" s="74">
        <f t="shared" si="32"/>
        <v>0</v>
      </c>
      <c r="O41" s="69"/>
      <c r="P41" s="73">
        <f t="shared" si="33"/>
        <v>0</v>
      </c>
      <c r="Q41" s="74">
        <f t="shared" si="34"/>
        <v>0</v>
      </c>
      <c r="R41" s="69"/>
      <c r="S41" s="73">
        <f t="shared" si="35"/>
        <v>0</v>
      </c>
      <c r="T41" s="74">
        <f t="shared" si="36"/>
        <v>0</v>
      </c>
      <c r="U41" s="69"/>
      <c r="V41" s="22">
        <f t="shared" si="37"/>
        <v>0</v>
      </c>
      <c r="W41" s="23">
        <f t="shared" si="38"/>
        <v>0</v>
      </c>
      <c r="X41" s="75">
        <f t="shared" si="39"/>
        <v>0</v>
      </c>
      <c r="Y41" s="90">
        <f t="shared" si="40"/>
        <v>0</v>
      </c>
      <c r="Z41" s="107">
        <f t="shared" si="41"/>
        <v>0</v>
      </c>
      <c r="AA41" s="71">
        <f t="shared" si="42"/>
        <v>0</v>
      </c>
      <c r="AB41" s="63">
        <f t="shared" si="43"/>
        <v>0</v>
      </c>
      <c r="AD41" s="64">
        <f t="shared" si="44"/>
        <v>0</v>
      </c>
      <c r="AE41" s="64">
        <f t="shared" si="45"/>
        <v>0</v>
      </c>
      <c r="AF41" s="64">
        <f t="shared" si="46"/>
        <v>0</v>
      </c>
      <c r="AG41" s="64">
        <f t="shared" si="47"/>
        <v>0</v>
      </c>
      <c r="AH41" s="64">
        <f t="shared" si="48"/>
        <v>0</v>
      </c>
      <c r="AI41" s="65">
        <f t="shared" si="49"/>
        <v>0</v>
      </c>
      <c r="AJ41" s="64">
        <f t="shared" si="50"/>
        <v>496</v>
      </c>
      <c r="AK41" s="64">
        <f t="shared" si="51"/>
        <v>-496</v>
      </c>
      <c r="AM41" s="66">
        <f t="shared" si="52"/>
        <v>0</v>
      </c>
      <c r="AN41" s="66">
        <f t="shared" si="53"/>
        <v>0</v>
      </c>
      <c r="AO41" s="66">
        <f t="shared" si="54"/>
        <v>0</v>
      </c>
      <c r="AP41" s="66">
        <f t="shared" si="55"/>
        <v>0</v>
      </c>
      <c r="AQ41" s="66">
        <f t="shared" si="56"/>
        <v>0</v>
      </c>
      <c r="AR41" s="67">
        <f t="shared" si="57"/>
        <v>0</v>
      </c>
      <c r="AT41"/>
      <c r="AU41"/>
    </row>
    <row r="42" spans="1:47" x14ac:dyDescent="0.2">
      <c r="A42" s="32" t="s">
        <v>93</v>
      </c>
      <c r="B42" s="68" t="s">
        <v>105</v>
      </c>
      <c r="C42" s="113">
        <v>461</v>
      </c>
      <c r="D42" s="116" t="s">
        <v>21</v>
      </c>
      <c r="E42" s="117">
        <v>0.34375</v>
      </c>
      <c r="F42" s="117">
        <v>0.72916666666666663</v>
      </c>
      <c r="G42" s="27">
        <v>282</v>
      </c>
      <c r="H42" s="92">
        <v>9.25</v>
      </c>
      <c r="I42" s="69"/>
      <c r="J42" s="22">
        <f t="shared" si="29"/>
        <v>0</v>
      </c>
      <c r="K42" s="61">
        <f t="shared" si="30"/>
        <v>0</v>
      </c>
      <c r="L42" s="69"/>
      <c r="M42" s="73">
        <f t="shared" si="31"/>
        <v>0</v>
      </c>
      <c r="N42" s="74">
        <f t="shared" si="32"/>
        <v>0</v>
      </c>
      <c r="O42" s="69"/>
      <c r="P42" s="73">
        <f t="shared" si="33"/>
        <v>0</v>
      </c>
      <c r="Q42" s="74">
        <f t="shared" si="34"/>
        <v>0</v>
      </c>
      <c r="R42" s="69"/>
      <c r="S42" s="73">
        <f t="shared" si="35"/>
        <v>0</v>
      </c>
      <c r="T42" s="74">
        <f t="shared" si="36"/>
        <v>0</v>
      </c>
      <c r="U42" s="69"/>
      <c r="V42" s="22">
        <f t="shared" si="37"/>
        <v>0</v>
      </c>
      <c r="W42" s="23">
        <f t="shared" si="38"/>
        <v>0</v>
      </c>
      <c r="X42" s="75">
        <f t="shared" si="39"/>
        <v>0</v>
      </c>
      <c r="Y42" s="90">
        <f t="shared" si="40"/>
        <v>0</v>
      </c>
      <c r="Z42" s="107">
        <f t="shared" si="41"/>
        <v>0</v>
      </c>
      <c r="AA42" s="71">
        <f t="shared" si="42"/>
        <v>0</v>
      </c>
      <c r="AB42" s="63">
        <f t="shared" si="43"/>
        <v>0</v>
      </c>
      <c r="AD42" s="64">
        <f t="shared" si="44"/>
        <v>0</v>
      </c>
      <c r="AE42" s="64">
        <f t="shared" si="45"/>
        <v>0</v>
      </c>
      <c r="AF42" s="64">
        <f t="shared" si="46"/>
        <v>0</v>
      </c>
      <c r="AG42" s="64">
        <f t="shared" si="47"/>
        <v>0</v>
      </c>
      <c r="AH42" s="64">
        <f t="shared" si="48"/>
        <v>0</v>
      </c>
      <c r="AI42" s="65">
        <f t="shared" si="49"/>
        <v>0</v>
      </c>
      <c r="AJ42" s="64">
        <f t="shared" si="50"/>
        <v>461</v>
      </c>
      <c r="AK42" s="64">
        <f t="shared" si="51"/>
        <v>-461</v>
      </c>
      <c r="AM42" s="66">
        <f t="shared" si="52"/>
        <v>0</v>
      </c>
      <c r="AN42" s="66">
        <f t="shared" si="53"/>
        <v>0</v>
      </c>
      <c r="AO42" s="66">
        <f t="shared" si="54"/>
        <v>0</v>
      </c>
      <c r="AP42" s="66">
        <f t="shared" si="55"/>
        <v>0</v>
      </c>
      <c r="AQ42" s="66">
        <f t="shared" si="56"/>
        <v>0</v>
      </c>
      <c r="AR42" s="67">
        <f t="shared" si="57"/>
        <v>0</v>
      </c>
      <c r="AT42"/>
      <c r="AU42"/>
    </row>
    <row r="43" spans="1:47" x14ac:dyDescent="0.2">
      <c r="A43" s="32" t="s">
        <v>94</v>
      </c>
      <c r="B43" s="68" t="s">
        <v>103</v>
      </c>
      <c r="C43" s="113">
        <v>47</v>
      </c>
      <c r="D43" s="116" t="s">
        <v>8</v>
      </c>
      <c r="E43" s="117">
        <v>0.33333333333333331</v>
      </c>
      <c r="F43" s="117">
        <v>0.70833333333333337</v>
      </c>
      <c r="G43" s="27">
        <v>196</v>
      </c>
      <c r="H43" s="92">
        <v>9</v>
      </c>
      <c r="I43" s="69"/>
      <c r="J43" s="22">
        <f t="shared" si="29"/>
        <v>0</v>
      </c>
      <c r="K43" s="61">
        <f t="shared" si="30"/>
        <v>0</v>
      </c>
      <c r="L43" s="69"/>
      <c r="M43" s="73">
        <f t="shared" si="31"/>
        <v>0</v>
      </c>
      <c r="N43" s="74">
        <f t="shared" si="32"/>
        <v>0</v>
      </c>
      <c r="O43" s="69"/>
      <c r="P43" s="73">
        <f t="shared" si="33"/>
        <v>0</v>
      </c>
      <c r="Q43" s="74">
        <f t="shared" si="34"/>
        <v>0</v>
      </c>
      <c r="R43" s="69"/>
      <c r="S43" s="73">
        <f t="shared" si="35"/>
        <v>0</v>
      </c>
      <c r="T43" s="74">
        <f t="shared" si="36"/>
        <v>0</v>
      </c>
      <c r="U43" s="69"/>
      <c r="V43" s="22">
        <f t="shared" si="37"/>
        <v>0</v>
      </c>
      <c r="W43" s="23">
        <f t="shared" si="38"/>
        <v>0</v>
      </c>
      <c r="X43" s="75">
        <f t="shared" si="39"/>
        <v>0</v>
      </c>
      <c r="Y43" s="90">
        <f t="shared" si="40"/>
        <v>0</v>
      </c>
      <c r="Z43" s="107">
        <f t="shared" si="41"/>
        <v>0</v>
      </c>
      <c r="AA43" s="71">
        <f t="shared" si="42"/>
        <v>0</v>
      </c>
      <c r="AB43" s="63">
        <f t="shared" si="43"/>
        <v>0</v>
      </c>
      <c r="AD43" s="64">
        <f t="shared" si="44"/>
        <v>0</v>
      </c>
      <c r="AE43" s="64">
        <f t="shared" si="45"/>
        <v>0</v>
      </c>
      <c r="AF43" s="64">
        <f t="shared" si="46"/>
        <v>0</v>
      </c>
      <c r="AG43" s="64">
        <f t="shared" si="47"/>
        <v>0</v>
      </c>
      <c r="AH43" s="64">
        <f t="shared" si="48"/>
        <v>0</v>
      </c>
      <c r="AI43" s="65">
        <f t="shared" si="49"/>
        <v>0</v>
      </c>
      <c r="AJ43" s="64">
        <f t="shared" si="50"/>
        <v>47</v>
      </c>
      <c r="AK43" s="64">
        <f t="shared" si="51"/>
        <v>-47</v>
      </c>
      <c r="AM43" s="66">
        <f t="shared" si="52"/>
        <v>0</v>
      </c>
      <c r="AN43" s="66">
        <f t="shared" si="53"/>
        <v>0</v>
      </c>
      <c r="AO43" s="66">
        <f t="shared" si="54"/>
        <v>0</v>
      </c>
      <c r="AP43" s="66">
        <f t="shared" si="55"/>
        <v>0</v>
      </c>
      <c r="AQ43" s="66">
        <f t="shared" si="56"/>
        <v>0</v>
      </c>
      <c r="AR43" s="67">
        <f t="shared" si="57"/>
        <v>0</v>
      </c>
      <c r="AT43"/>
      <c r="AU43"/>
    </row>
    <row r="44" spans="1:47" x14ac:dyDescent="0.2">
      <c r="A44" s="32" t="s">
        <v>98</v>
      </c>
      <c r="B44" s="68" t="s">
        <v>105</v>
      </c>
      <c r="C44" s="113">
        <v>200</v>
      </c>
      <c r="D44" s="116" t="s">
        <v>11</v>
      </c>
      <c r="E44" s="117">
        <v>0.36458333333333331</v>
      </c>
      <c r="F44" s="117">
        <v>0.5625</v>
      </c>
      <c r="G44" s="27">
        <v>61</v>
      </c>
      <c r="H44" s="92">
        <v>4.75</v>
      </c>
      <c r="I44" s="69"/>
      <c r="J44" s="22">
        <f t="shared" si="29"/>
        <v>0</v>
      </c>
      <c r="K44" s="61">
        <f t="shared" si="30"/>
        <v>0</v>
      </c>
      <c r="L44" s="69"/>
      <c r="M44" s="73">
        <f t="shared" si="31"/>
        <v>0</v>
      </c>
      <c r="N44" s="74">
        <f t="shared" si="32"/>
        <v>0</v>
      </c>
      <c r="O44" s="69"/>
      <c r="P44" s="73">
        <f t="shared" si="33"/>
        <v>0</v>
      </c>
      <c r="Q44" s="74">
        <f t="shared" si="34"/>
        <v>0</v>
      </c>
      <c r="R44" s="69"/>
      <c r="S44" s="73">
        <f t="shared" si="35"/>
        <v>0</v>
      </c>
      <c r="T44" s="74">
        <f t="shared" si="36"/>
        <v>0</v>
      </c>
      <c r="U44" s="69"/>
      <c r="V44" s="22">
        <f t="shared" si="37"/>
        <v>0</v>
      </c>
      <c r="W44" s="23">
        <f t="shared" si="38"/>
        <v>0</v>
      </c>
      <c r="X44" s="75">
        <f t="shared" si="39"/>
        <v>0</v>
      </c>
      <c r="Y44" s="90">
        <f t="shared" si="40"/>
        <v>0</v>
      </c>
      <c r="Z44" s="107">
        <f t="shared" si="41"/>
        <v>0</v>
      </c>
      <c r="AA44" s="71">
        <f t="shared" si="42"/>
        <v>0</v>
      </c>
      <c r="AB44" s="63">
        <f t="shared" si="43"/>
        <v>0</v>
      </c>
      <c r="AD44" s="64">
        <f t="shared" si="44"/>
        <v>0</v>
      </c>
      <c r="AE44" s="64">
        <f t="shared" si="45"/>
        <v>0</v>
      </c>
      <c r="AF44" s="64">
        <f t="shared" si="46"/>
        <v>0</v>
      </c>
      <c r="AG44" s="64">
        <f t="shared" si="47"/>
        <v>0</v>
      </c>
      <c r="AH44" s="64">
        <f t="shared" si="48"/>
        <v>0</v>
      </c>
      <c r="AI44" s="65">
        <f t="shared" si="49"/>
        <v>0</v>
      </c>
      <c r="AJ44" s="64">
        <f t="shared" si="50"/>
        <v>200</v>
      </c>
      <c r="AK44" s="64">
        <f t="shared" si="51"/>
        <v>-200</v>
      </c>
      <c r="AM44" s="66">
        <f t="shared" si="52"/>
        <v>0</v>
      </c>
      <c r="AN44" s="66">
        <f t="shared" si="53"/>
        <v>0</v>
      </c>
      <c r="AO44" s="66">
        <f t="shared" si="54"/>
        <v>0</v>
      </c>
      <c r="AP44" s="66">
        <f t="shared" si="55"/>
        <v>0</v>
      </c>
      <c r="AQ44" s="66">
        <f t="shared" si="56"/>
        <v>0</v>
      </c>
      <c r="AR44" s="67">
        <f t="shared" si="57"/>
        <v>0</v>
      </c>
      <c r="AT44"/>
      <c r="AU44"/>
    </row>
    <row r="45" spans="1:47" x14ac:dyDescent="0.2">
      <c r="A45" s="32" t="s">
        <v>91</v>
      </c>
      <c r="B45" s="68" t="s">
        <v>105</v>
      </c>
      <c r="C45" s="113">
        <v>400</v>
      </c>
      <c r="D45" s="116" t="s">
        <v>11</v>
      </c>
      <c r="E45" s="117">
        <v>0.375</v>
      </c>
      <c r="F45" s="117">
        <v>0.54166666666666663</v>
      </c>
      <c r="G45" s="27">
        <v>46</v>
      </c>
      <c r="H45" s="92">
        <v>4</v>
      </c>
      <c r="I45" s="69"/>
      <c r="J45" s="22">
        <f t="shared" si="29"/>
        <v>0</v>
      </c>
      <c r="K45" s="61">
        <f t="shared" si="30"/>
        <v>0</v>
      </c>
      <c r="L45" s="69"/>
      <c r="M45" s="73">
        <f t="shared" si="31"/>
        <v>0</v>
      </c>
      <c r="N45" s="74">
        <f t="shared" si="32"/>
        <v>0</v>
      </c>
      <c r="O45" s="69"/>
      <c r="P45" s="73">
        <f t="shared" si="33"/>
        <v>0</v>
      </c>
      <c r="Q45" s="74">
        <f t="shared" si="34"/>
        <v>0</v>
      </c>
      <c r="R45" s="69"/>
      <c r="S45" s="73">
        <f t="shared" si="35"/>
        <v>0</v>
      </c>
      <c r="T45" s="74">
        <f t="shared" si="36"/>
        <v>0</v>
      </c>
      <c r="U45" s="69"/>
      <c r="V45" s="22">
        <f t="shared" si="37"/>
        <v>0</v>
      </c>
      <c r="W45" s="23">
        <f t="shared" si="38"/>
        <v>0</v>
      </c>
      <c r="X45" s="75">
        <f t="shared" si="39"/>
        <v>0</v>
      </c>
      <c r="Y45" s="90">
        <f t="shared" si="40"/>
        <v>0</v>
      </c>
      <c r="Z45" s="107">
        <f t="shared" si="41"/>
        <v>0</v>
      </c>
      <c r="AA45" s="71">
        <f t="shared" si="42"/>
        <v>0</v>
      </c>
      <c r="AB45" s="63">
        <f t="shared" si="43"/>
        <v>0</v>
      </c>
      <c r="AD45" s="64">
        <f t="shared" si="44"/>
        <v>0</v>
      </c>
      <c r="AE45" s="64">
        <f t="shared" si="45"/>
        <v>0</v>
      </c>
      <c r="AF45" s="64">
        <f t="shared" si="46"/>
        <v>0</v>
      </c>
      <c r="AG45" s="64">
        <f t="shared" si="47"/>
        <v>0</v>
      </c>
      <c r="AH45" s="64">
        <f t="shared" si="48"/>
        <v>0</v>
      </c>
      <c r="AI45" s="65">
        <f t="shared" si="49"/>
        <v>0</v>
      </c>
      <c r="AJ45" s="64">
        <f t="shared" si="50"/>
        <v>400</v>
      </c>
      <c r="AK45" s="64">
        <f t="shared" si="51"/>
        <v>-400</v>
      </c>
      <c r="AM45" s="66">
        <f t="shared" si="52"/>
        <v>0</v>
      </c>
      <c r="AN45" s="66">
        <f t="shared" si="53"/>
        <v>0</v>
      </c>
      <c r="AO45" s="66">
        <f t="shared" si="54"/>
        <v>0</v>
      </c>
      <c r="AP45" s="66">
        <f t="shared" si="55"/>
        <v>0</v>
      </c>
      <c r="AQ45" s="66">
        <f t="shared" si="56"/>
        <v>0</v>
      </c>
      <c r="AR45" s="67">
        <f t="shared" si="57"/>
        <v>0</v>
      </c>
      <c r="AT45"/>
      <c r="AU45"/>
    </row>
    <row r="46" spans="1:47" x14ac:dyDescent="0.2">
      <c r="A46" s="32" t="s">
        <v>109</v>
      </c>
      <c r="B46" s="68" t="s">
        <v>103</v>
      </c>
      <c r="C46" s="113">
        <v>650</v>
      </c>
      <c r="D46" s="116" t="s">
        <v>14</v>
      </c>
      <c r="E46" s="117">
        <v>0.375</v>
      </c>
      <c r="F46" s="117">
        <v>0.54166666666666663</v>
      </c>
      <c r="G46" s="27">
        <v>37</v>
      </c>
      <c r="H46" s="92">
        <v>5</v>
      </c>
      <c r="I46" s="69"/>
      <c r="J46" s="22">
        <f t="shared" si="29"/>
        <v>0</v>
      </c>
      <c r="K46" s="61">
        <f t="shared" si="30"/>
        <v>0</v>
      </c>
      <c r="L46" s="69"/>
      <c r="M46" s="73">
        <f t="shared" si="31"/>
        <v>0</v>
      </c>
      <c r="N46" s="74">
        <f t="shared" si="32"/>
        <v>0</v>
      </c>
      <c r="O46" s="69"/>
      <c r="P46" s="73">
        <f t="shared" si="33"/>
        <v>0</v>
      </c>
      <c r="Q46" s="74">
        <f t="shared" si="34"/>
        <v>0</v>
      </c>
      <c r="R46" s="69"/>
      <c r="S46" s="73">
        <f t="shared" si="35"/>
        <v>0</v>
      </c>
      <c r="T46" s="74">
        <f t="shared" si="36"/>
        <v>0</v>
      </c>
      <c r="U46" s="69"/>
      <c r="V46" s="22">
        <f t="shared" si="37"/>
        <v>0</v>
      </c>
      <c r="W46" s="23">
        <f t="shared" si="38"/>
        <v>0</v>
      </c>
      <c r="X46" s="75">
        <f t="shared" si="39"/>
        <v>0</v>
      </c>
      <c r="Y46" s="90">
        <f t="shared" si="40"/>
        <v>0</v>
      </c>
      <c r="Z46" s="107">
        <f t="shared" si="41"/>
        <v>0</v>
      </c>
      <c r="AA46" s="71">
        <f t="shared" si="42"/>
        <v>0</v>
      </c>
      <c r="AB46" s="63">
        <f t="shared" si="43"/>
        <v>0</v>
      </c>
      <c r="AD46" s="64">
        <f t="shared" si="44"/>
        <v>0</v>
      </c>
      <c r="AE46" s="64">
        <f t="shared" si="45"/>
        <v>0</v>
      </c>
      <c r="AF46" s="64">
        <f t="shared" si="46"/>
        <v>0</v>
      </c>
      <c r="AG46" s="64">
        <f t="shared" si="47"/>
        <v>0</v>
      </c>
      <c r="AH46" s="64">
        <f t="shared" si="48"/>
        <v>0</v>
      </c>
      <c r="AI46" s="65">
        <f t="shared" si="49"/>
        <v>0</v>
      </c>
      <c r="AJ46" s="64">
        <f t="shared" si="50"/>
        <v>650</v>
      </c>
      <c r="AK46" s="64">
        <f t="shared" si="51"/>
        <v>-650</v>
      </c>
      <c r="AM46" s="66">
        <f t="shared" si="52"/>
        <v>0</v>
      </c>
      <c r="AN46" s="66">
        <f t="shared" si="53"/>
        <v>0</v>
      </c>
      <c r="AO46" s="66">
        <f t="shared" si="54"/>
        <v>0</v>
      </c>
      <c r="AP46" s="66">
        <f t="shared" si="55"/>
        <v>0</v>
      </c>
      <c r="AQ46" s="66">
        <f t="shared" si="56"/>
        <v>0</v>
      </c>
      <c r="AR46" s="67">
        <f t="shared" si="57"/>
        <v>0</v>
      </c>
      <c r="AT46"/>
      <c r="AU46"/>
    </row>
    <row r="47" spans="1:47" x14ac:dyDescent="0.2">
      <c r="A47" s="32" t="s">
        <v>92</v>
      </c>
      <c r="B47" s="68" t="s">
        <v>103</v>
      </c>
      <c r="C47" s="113">
        <v>500</v>
      </c>
      <c r="D47" s="116" t="s">
        <v>14</v>
      </c>
      <c r="E47" s="117">
        <v>0.375</v>
      </c>
      <c r="F47" s="117">
        <v>0.54166666666666663</v>
      </c>
      <c r="G47" s="27">
        <v>27</v>
      </c>
      <c r="H47" s="92">
        <v>5</v>
      </c>
      <c r="I47" s="69"/>
      <c r="J47" s="22">
        <f t="shared" si="29"/>
        <v>0</v>
      </c>
      <c r="K47" s="61">
        <f t="shared" si="30"/>
        <v>0</v>
      </c>
      <c r="L47" s="69"/>
      <c r="M47" s="73">
        <f t="shared" si="31"/>
        <v>0</v>
      </c>
      <c r="N47" s="74">
        <f t="shared" si="32"/>
        <v>0</v>
      </c>
      <c r="O47" s="69"/>
      <c r="P47" s="73">
        <f t="shared" si="33"/>
        <v>0</v>
      </c>
      <c r="Q47" s="74">
        <f t="shared" si="34"/>
        <v>0</v>
      </c>
      <c r="R47" s="69"/>
      <c r="S47" s="73">
        <f t="shared" si="35"/>
        <v>0</v>
      </c>
      <c r="T47" s="74">
        <f t="shared" si="36"/>
        <v>0</v>
      </c>
      <c r="U47" s="69"/>
      <c r="V47" s="22">
        <f t="shared" si="37"/>
        <v>0</v>
      </c>
      <c r="W47" s="23">
        <f t="shared" si="38"/>
        <v>0</v>
      </c>
      <c r="X47" s="75">
        <f t="shared" si="39"/>
        <v>0</v>
      </c>
      <c r="Y47" s="90">
        <f t="shared" si="40"/>
        <v>0</v>
      </c>
      <c r="Z47" s="107">
        <f t="shared" si="41"/>
        <v>0</v>
      </c>
      <c r="AA47" s="71">
        <f t="shared" si="42"/>
        <v>0</v>
      </c>
      <c r="AB47" s="63">
        <f t="shared" si="43"/>
        <v>0</v>
      </c>
      <c r="AD47" s="64">
        <f t="shared" si="44"/>
        <v>0</v>
      </c>
      <c r="AE47" s="64">
        <f t="shared" si="45"/>
        <v>0</v>
      </c>
      <c r="AF47" s="64">
        <f t="shared" si="46"/>
        <v>0</v>
      </c>
      <c r="AG47" s="64">
        <f t="shared" si="47"/>
        <v>0</v>
      </c>
      <c r="AH47" s="64">
        <f t="shared" si="48"/>
        <v>0</v>
      </c>
      <c r="AI47" s="65">
        <f t="shared" si="49"/>
        <v>0</v>
      </c>
      <c r="AJ47" s="64">
        <f t="shared" si="50"/>
        <v>500</v>
      </c>
      <c r="AK47" s="64">
        <f t="shared" si="51"/>
        <v>-500</v>
      </c>
      <c r="AM47" s="66">
        <f t="shared" si="52"/>
        <v>0</v>
      </c>
      <c r="AN47" s="66">
        <f t="shared" si="53"/>
        <v>0</v>
      </c>
      <c r="AO47" s="66">
        <f t="shared" si="54"/>
        <v>0</v>
      </c>
      <c r="AP47" s="66">
        <f t="shared" si="55"/>
        <v>0</v>
      </c>
      <c r="AQ47" s="66">
        <f t="shared" si="56"/>
        <v>0</v>
      </c>
      <c r="AR47" s="67">
        <f t="shared" si="57"/>
        <v>0</v>
      </c>
      <c r="AT47"/>
      <c r="AU47"/>
    </row>
    <row r="48" spans="1:47" x14ac:dyDescent="0.2">
      <c r="A48" s="32" t="s">
        <v>99</v>
      </c>
      <c r="B48" s="68" t="s">
        <v>103</v>
      </c>
      <c r="C48" s="113">
        <v>54</v>
      </c>
      <c r="D48" s="116" t="s">
        <v>14</v>
      </c>
      <c r="E48" s="117">
        <v>0.35416666666666669</v>
      </c>
      <c r="F48" s="117">
        <v>0.625</v>
      </c>
      <c r="G48" s="27">
        <v>61</v>
      </c>
      <c r="H48" s="92">
        <v>6.5</v>
      </c>
      <c r="I48" s="69"/>
      <c r="J48" s="22">
        <f t="shared" si="29"/>
        <v>0</v>
      </c>
      <c r="K48" s="61">
        <f t="shared" si="30"/>
        <v>0</v>
      </c>
      <c r="L48" s="69"/>
      <c r="M48" s="73">
        <f t="shared" si="31"/>
        <v>0</v>
      </c>
      <c r="N48" s="74">
        <f t="shared" si="32"/>
        <v>0</v>
      </c>
      <c r="O48" s="69"/>
      <c r="P48" s="73">
        <f t="shared" si="33"/>
        <v>0</v>
      </c>
      <c r="Q48" s="74">
        <f t="shared" si="34"/>
        <v>0</v>
      </c>
      <c r="R48" s="69"/>
      <c r="S48" s="73">
        <f t="shared" si="35"/>
        <v>0</v>
      </c>
      <c r="T48" s="74">
        <f t="shared" si="36"/>
        <v>0</v>
      </c>
      <c r="U48" s="69"/>
      <c r="V48" s="22">
        <f t="shared" si="37"/>
        <v>0</v>
      </c>
      <c r="W48" s="23">
        <f t="shared" si="38"/>
        <v>0</v>
      </c>
      <c r="X48" s="75">
        <f t="shared" si="39"/>
        <v>0</v>
      </c>
      <c r="Y48" s="90">
        <f t="shared" si="40"/>
        <v>0</v>
      </c>
      <c r="Z48" s="107">
        <f t="shared" si="41"/>
        <v>0</v>
      </c>
      <c r="AA48" s="71">
        <f t="shared" si="42"/>
        <v>0</v>
      </c>
      <c r="AB48" s="63">
        <f t="shared" si="43"/>
        <v>0</v>
      </c>
      <c r="AD48" s="64">
        <f t="shared" si="44"/>
        <v>0</v>
      </c>
      <c r="AE48" s="64">
        <f t="shared" si="45"/>
        <v>0</v>
      </c>
      <c r="AF48" s="64">
        <f t="shared" si="46"/>
        <v>0</v>
      </c>
      <c r="AG48" s="64">
        <f t="shared" si="47"/>
        <v>0</v>
      </c>
      <c r="AH48" s="64">
        <f t="shared" si="48"/>
        <v>0</v>
      </c>
      <c r="AI48" s="65">
        <f t="shared" si="49"/>
        <v>0</v>
      </c>
      <c r="AJ48" s="64">
        <f t="shared" si="50"/>
        <v>54</v>
      </c>
      <c r="AK48" s="64">
        <f t="shared" si="51"/>
        <v>-54</v>
      </c>
      <c r="AM48" s="66">
        <f t="shared" si="52"/>
        <v>0</v>
      </c>
      <c r="AN48" s="66">
        <f t="shared" si="53"/>
        <v>0</v>
      </c>
      <c r="AO48" s="66">
        <f t="shared" si="54"/>
        <v>0</v>
      </c>
      <c r="AP48" s="66">
        <f t="shared" si="55"/>
        <v>0</v>
      </c>
      <c r="AQ48" s="66">
        <f t="shared" si="56"/>
        <v>0</v>
      </c>
      <c r="AR48" s="67">
        <f t="shared" si="57"/>
        <v>0</v>
      </c>
      <c r="AT48"/>
      <c r="AU48"/>
    </row>
    <row r="49" spans="1:47" x14ac:dyDescent="0.2">
      <c r="A49" s="32" t="s">
        <v>100</v>
      </c>
      <c r="B49" s="68" t="s">
        <v>105</v>
      </c>
      <c r="C49" s="113">
        <v>54</v>
      </c>
      <c r="D49" s="116" t="s">
        <v>17</v>
      </c>
      <c r="E49" s="117">
        <v>0.35416666666666669</v>
      </c>
      <c r="F49" s="117">
        <v>0.66666666666666663</v>
      </c>
      <c r="G49" s="27">
        <v>144</v>
      </c>
      <c r="H49" s="92">
        <v>7.5</v>
      </c>
      <c r="I49" s="69"/>
      <c r="J49" s="22">
        <f t="shared" si="29"/>
        <v>0</v>
      </c>
      <c r="K49" s="61">
        <f t="shared" si="30"/>
        <v>0</v>
      </c>
      <c r="L49" s="69"/>
      <c r="M49" s="73">
        <f t="shared" si="31"/>
        <v>0</v>
      </c>
      <c r="N49" s="74">
        <f t="shared" si="32"/>
        <v>0</v>
      </c>
      <c r="O49" s="69"/>
      <c r="P49" s="73">
        <f t="shared" si="33"/>
        <v>0</v>
      </c>
      <c r="Q49" s="74">
        <f t="shared" si="34"/>
        <v>0</v>
      </c>
      <c r="R49" s="69"/>
      <c r="S49" s="73">
        <f t="shared" si="35"/>
        <v>0</v>
      </c>
      <c r="T49" s="74">
        <f t="shared" si="36"/>
        <v>0</v>
      </c>
      <c r="U49" s="69"/>
      <c r="V49" s="22">
        <f t="shared" si="37"/>
        <v>0</v>
      </c>
      <c r="W49" s="23">
        <f t="shared" si="38"/>
        <v>0</v>
      </c>
      <c r="X49" s="75">
        <f t="shared" si="39"/>
        <v>0</v>
      </c>
      <c r="Y49" s="90">
        <f t="shared" si="40"/>
        <v>0</v>
      </c>
      <c r="Z49" s="107">
        <f t="shared" si="41"/>
        <v>0</v>
      </c>
      <c r="AA49" s="71">
        <f t="shared" si="42"/>
        <v>0</v>
      </c>
      <c r="AB49" s="63">
        <f t="shared" si="43"/>
        <v>0</v>
      </c>
      <c r="AD49" s="64">
        <f t="shared" si="44"/>
        <v>0</v>
      </c>
      <c r="AE49" s="64">
        <f t="shared" si="45"/>
        <v>0</v>
      </c>
      <c r="AF49" s="64">
        <f t="shared" si="46"/>
        <v>0</v>
      </c>
      <c r="AG49" s="64">
        <f t="shared" si="47"/>
        <v>0</v>
      </c>
      <c r="AH49" s="64">
        <f t="shared" si="48"/>
        <v>0</v>
      </c>
      <c r="AI49" s="65">
        <f t="shared" si="49"/>
        <v>0</v>
      </c>
      <c r="AJ49" s="64">
        <f t="shared" si="50"/>
        <v>54</v>
      </c>
      <c r="AK49" s="64">
        <f t="shared" si="51"/>
        <v>-54</v>
      </c>
      <c r="AM49" s="66">
        <f t="shared" si="52"/>
        <v>0</v>
      </c>
      <c r="AN49" s="66">
        <f t="shared" si="53"/>
        <v>0</v>
      </c>
      <c r="AO49" s="66">
        <f t="shared" si="54"/>
        <v>0</v>
      </c>
      <c r="AP49" s="66">
        <f t="shared" si="55"/>
        <v>0</v>
      </c>
      <c r="AQ49" s="66">
        <f t="shared" si="56"/>
        <v>0</v>
      </c>
      <c r="AR49" s="67">
        <f t="shared" si="57"/>
        <v>0</v>
      </c>
      <c r="AT49"/>
      <c r="AU49"/>
    </row>
    <row r="50" spans="1:47" x14ac:dyDescent="0.2">
      <c r="A50" s="32" t="s">
        <v>97</v>
      </c>
      <c r="B50" s="68" t="s">
        <v>103</v>
      </c>
      <c r="C50" s="113">
        <v>170</v>
      </c>
      <c r="D50" s="116" t="s">
        <v>17</v>
      </c>
      <c r="E50" s="117">
        <v>0.36458333333333331</v>
      </c>
      <c r="F50" s="117">
        <v>0.65625</v>
      </c>
      <c r="G50" s="27">
        <v>148</v>
      </c>
      <c r="H50" s="92">
        <v>7</v>
      </c>
      <c r="I50" s="69"/>
      <c r="J50" s="22">
        <f t="shared" si="29"/>
        <v>0</v>
      </c>
      <c r="K50" s="61">
        <f t="shared" si="30"/>
        <v>0</v>
      </c>
      <c r="L50" s="69"/>
      <c r="M50" s="73">
        <f t="shared" si="31"/>
        <v>0</v>
      </c>
      <c r="N50" s="74">
        <f t="shared" si="32"/>
        <v>0</v>
      </c>
      <c r="O50" s="69"/>
      <c r="P50" s="73">
        <f t="shared" si="33"/>
        <v>0</v>
      </c>
      <c r="Q50" s="74">
        <f t="shared" si="34"/>
        <v>0</v>
      </c>
      <c r="R50" s="69"/>
      <c r="S50" s="73">
        <f t="shared" si="35"/>
        <v>0</v>
      </c>
      <c r="T50" s="74">
        <f t="shared" si="36"/>
        <v>0</v>
      </c>
      <c r="U50" s="69"/>
      <c r="V50" s="22">
        <f t="shared" si="37"/>
        <v>0</v>
      </c>
      <c r="W50" s="23">
        <f t="shared" si="38"/>
        <v>0</v>
      </c>
      <c r="X50" s="75">
        <f t="shared" si="39"/>
        <v>0</v>
      </c>
      <c r="Y50" s="90">
        <f t="shared" si="40"/>
        <v>0</v>
      </c>
      <c r="Z50" s="107">
        <f t="shared" si="41"/>
        <v>0</v>
      </c>
      <c r="AA50" s="71">
        <f t="shared" si="42"/>
        <v>0</v>
      </c>
      <c r="AB50" s="63">
        <f t="shared" si="43"/>
        <v>0</v>
      </c>
      <c r="AD50" s="64">
        <f t="shared" si="44"/>
        <v>0</v>
      </c>
      <c r="AE50" s="64">
        <f t="shared" si="45"/>
        <v>0</v>
      </c>
      <c r="AF50" s="64">
        <f t="shared" si="46"/>
        <v>0</v>
      </c>
      <c r="AG50" s="64">
        <f t="shared" si="47"/>
        <v>0</v>
      </c>
      <c r="AH50" s="64">
        <f t="shared" si="48"/>
        <v>0</v>
      </c>
      <c r="AI50" s="65">
        <f t="shared" si="49"/>
        <v>0</v>
      </c>
      <c r="AJ50" s="64">
        <f t="shared" si="50"/>
        <v>170</v>
      </c>
      <c r="AK50" s="64">
        <f t="shared" si="51"/>
        <v>-170</v>
      </c>
      <c r="AM50" s="66">
        <f t="shared" si="52"/>
        <v>0</v>
      </c>
      <c r="AN50" s="66">
        <f t="shared" si="53"/>
        <v>0</v>
      </c>
      <c r="AO50" s="66">
        <f t="shared" si="54"/>
        <v>0</v>
      </c>
      <c r="AP50" s="66">
        <f t="shared" si="55"/>
        <v>0</v>
      </c>
      <c r="AQ50" s="66">
        <f t="shared" si="56"/>
        <v>0</v>
      </c>
      <c r="AR50" s="67">
        <f t="shared" si="57"/>
        <v>0</v>
      </c>
      <c r="AT50"/>
      <c r="AU50"/>
    </row>
    <row r="51" spans="1:47" x14ac:dyDescent="0.2">
      <c r="A51" s="32" t="s">
        <v>83</v>
      </c>
      <c r="B51" s="68" t="s">
        <v>103</v>
      </c>
      <c r="C51" s="113">
        <v>31</v>
      </c>
      <c r="D51" s="116" t="s">
        <v>17</v>
      </c>
      <c r="E51" s="117">
        <v>0.375</v>
      </c>
      <c r="F51" s="117">
        <v>0.72916666666666663</v>
      </c>
      <c r="G51" s="27">
        <v>216</v>
      </c>
      <c r="H51" s="92">
        <v>8.5</v>
      </c>
      <c r="I51" s="69"/>
      <c r="J51" s="22">
        <f t="shared" si="29"/>
        <v>0</v>
      </c>
      <c r="K51" s="61">
        <f t="shared" si="30"/>
        <v>0</v>
      </c>
      <c r="L51" s="69"/>
      <c r="M51" s="73">
        <f t="shared" si="31"/>
        <v>0</v>
      </c>
      <c r="N51" s="74">
        <f t="shared" si="32"/>
        <v>0</v>
      </c>
      <c r="O51" s="69"/>
      <c r="P51" s="73">
        <f t="shared" si="33"/>
        <v>0</v>
      </c>
      <c r="Q51" s="74">
        <f t="shared" si="34"/>
        <v>0</v>
      </c>
      <c r="R51" s="69"/>
      <c r="S51" s="73">
        <f t="shared" si="35"/>
        <v>0</v>
      </c>
      <c r="T51" s="74">
        <f t="shared" si="36"/>
        <v>0</v>
      </c>
      <c r="U51" s="69"/>
      <c r="V51" s="22">
        <f t="shared" si="37"/>
        <v>0</v>
      </c>
      <c r="W51" s="23">
        <f t="shared" si="38"/>
        <v>0</v>
      </c>
      <c r="X51" s="75">
        <f t="shared" si="39"/>
        <v>0</v>
      </c>
      <c r="Y51" s="90">
        <f t="shared" si="40"/>
        <v>0</v>
      </c>
      <c r="Z51" s="107">
        <f t="shared" si="41"/>
        <v>0</v>
      </c>
      <c r="AA51" s="71">
        <f t="shared" si="42"/>
        <v>0</v>
      </c>
      <c r="AB51" s="63">
        <f t="shared" si="43"/>
        <v>0</v>
      </c>
      <c r="AD51" s="64">
        <f t="shared" si="44"/>
        <v>0</v>
      </c>
      <c r="AE51" s="64">
        <f t="shared" si="45"/>
        <v>0</v>
      </c>
      <c r="AF51" s="64">
        <f t="shared" si="46"/>
        <v>0</v>
      </c>
      <c r="AG51" s="64">
        <f t="shared" si="47"/>
        <v>0</v>
      </c>
      <c r="AH51" s="64">
        <f t="shared" si="48"/>
        <v>0</v>
      </c>
      <c r="AI51" s="65">
        <f t="shared" si="49"/>
        <v>0</v>
      </c>
      <c r="AJ51" s="64">
        <f t="shared" si="50"/>
        <v>31</v>
      </c>
      <c r="AK51" s="64">
        <f t="shared" si="51"/>
        <v>-31</v>
      </c>
      <c r="AM51" s="66">
        <f t="shared" si="52"/>
        <v>0</v>
      </c>
      <c r="AN51" s="66">
        <f t="shared" si="53"/>
        <v>0</v>
      </c>
      <c r="AO51" s="66">
        <f t="shared" si="54"/>
        <v>0</v>
      </c>
      <c r="AP51" s="66">
        <f t="shared" si="55"/>
        <v>0</v>
      </c>
      <c r="AQ51" s="66">
        <f t="shared" si="56"/>
        <v>0</v>
      </c>
      <c r="AR51" s="67">
        <f t="shared" si="57"/>
        <v>0</v>
      </c>
      <c r="AT51"/>
      <c r="AU51"/>
    </row>
    <row r="52" spans="1:47" x14ac:dyDescent="0.2">
      <c r="A52" s="32" t="s">
        <v>101</v>
      </c>
      <c r="B52" s="68" t="s">
        <v>103</v>
      </c>
      <c r="C52" s="113">
        <v>10</v>
      </c>
      <c r="D52" s="116" t="s">
        <v>20</v>
      </c>
      <c r="E52" s="117">
        <v>0.27083333333333331</v>
      </c>
      <c r="F52" s="117">
        <v>0.79166666666666663</v>
      </c>
      <c r="G52" s="27">
        <v>626</v>
      </c>
      <c r="H52" s="92">
        <v>12.5</v>
      </c>
      <c r="I52" s="69"/>
      <c r="J52" s="22">
        <f t="shared" si="29"/>
        <v>0</v>
      </c>
      <c r="K52" s="61">
        <f t="shared" si="30"/>
        <v>0</v>
      </c>
      <c r="L52" s="69"/>
      <c r="M52" s="73">
        <f t="shared" si="31"/>
        <v>0</v>
      </c>
      <c r="N52" s="74">
        <f t="shared" si="32"/>
        <v>0</v>
      </c>
      <c r="O52" s="69"/>
      <c r="P52" s="73">
        <f t="shared" si="33"/>
        <v>0</v>
      </c>
      <c r="Q52" s="74">
        <f t="shared" si="34"/>
        <v>0</v>
      </c>
      <c r="R52" s="69"/>
      <c r="S52" s="73">
        <f t="shared" si="35"/>
        <v>0</v>
      </c>
      <c r="T52" s="74">
        <f t="shared" si="36"/>
        <v>0</v>
      </c>
      <c r="U52" s="69"/>
      <c r="V52" s="22">
        <f t="shared" si="37"/>
        <v>0</v>
      </c>
      <c r="W52" s="23">
        <f t="shared" si="38"/>
        <v>0</v>
      </c>
      <c r="X52" s="75">
        <f t="shared" si="39"/>
        <v>0</v>
      </c>
      <c r="Y52" s="90">
        <f t="shared" si="40"/>
        <v>0</v>
      </c>
      <c r="Z52" s="107">
        <f t="shared" si="41"/>
        <v>0</v>
      </c>
      <c r="AA52" s="71">
        <f t="shared" si="42"/>
        <v>0</v>
      </c>
      <c r="AB52" s="63">
        <f t="shared" si="43"/>
        <v>0</v>
      </c>
      <c r="AD52" s="64">
        <f t="shared" si="44"/>
        <v>0</v>
      </c>
      <c r="AE52" s="64">
        <f t="shared" si="45"/>
        <v>0</v>
      </c>
      <c r="AF52" s="64">
        <f t="shared" si="46"/>
        <v>0</v>
      </c>
      <c r="AG52" s="64">
        <f t="shared" si="47"/>
        <v>0</v>
      </c>
      <c r="AH52" s="64">
        <f t="shared" si="48"/>
        <v>0</v>
      </c>
      <c r="AI52" s="65">
        <f t="shared" si="49"/>
        <v>0</v>
      </c>
      <c r="AJ52" s="64">
        <f t="shared" si="50"/>
        <v>10</v>
      </c>
      <c r="AK52" s="64">
        <f t="shared" si="51"/>
        <v>-10</v>
      </c>
      <c r="AM52" s="66">
        <f t="shared" si="52"/>
        <v>0</v>
      </c>
      <c r="AN52" s="66">
        <f t="shared" si="53"/>
        <v>0</v>
      </c>
      <c r="AO52" s="66">
        <f t="shared" si="54"/>
        <v>0</v>
      </c>
      <c r="AP52" s="66">
        <f t="shared" si="55"/>
        <v>0</v>
      </c>
      <c r="AQ52" s="66">
        <f t="shared" si="56"/>
        <v>0</v>
      </c>
      <c r="AR52" s="67">
        <f t="shared" si="57"/>
        <v>0</v>
      </c>
      <c r="AT52"/>
      <c r="AU52"/>
    </row>
    <row r="53" spans="1:47" x14ac:dyDescent="0.2">
      <c r="A53" s="32" t="s">
        <v>101</v>
      </c>
      <c r="B53" s="68" t="s">
        <v>103</v>
      </c>
      <c r="C53" s="113">
        <v>10</v>
      </c>
      <c r="D53" s="116" t="s">
        <v>20</v>
      </c>
      <c r="E53" s="117">
        <v>0.27083333333333331</v>
      </c>
      <c r="F53" s="117">
        <v>0.79166666666666663</v>
      </c>
      <c r="G53" s="27">
        <v>626</v>
      </c>
      <c r="H53" s="92">
        <v>12.5</v>
      </c>
      <c r="I53" s="69"/>
      <c r="J53" s="22">
        <f t="shared" si="29"/>
        <v>0</v>
      </c>
      <c r="K53" s="61">
        <f t="shared" si="30"/>
        <v>0</v>
      </c>
      <c r="L53" s="69"/>
      <c r="M53" s="73">
        <f t="shared" si="31"/>
        <v>0</v>
      </c>
      <c r="N53" s="74">
        <f t="shared" si="32"/>
        <v>0</v>
      </c>
      <c r="O53" s="69"/>
      <c r="P53" s="73">
        <f t="shared" si="33"/>
        <v>0</v>
      </c>
      <c r="Q53" s="74">
        <f t="shared" si="34"/>
        <v>0</v>
      </c>
      <c r="R53" s="69"/>
      <c r="S53" s="73">
        <f t="shared" si="35"/>
        <v>0</v>
      </c>
      <c r="T53" s="74">
        <f t="shared" si="36"/>
        <v>0</v>
      </c>
      <c r="U53" s="69"/>
      <c r="V53" s="22">
        <f t="shared" si="37"/>
        <v>0</v>
      </c>
      <c r="W53" s="23">
        <f t="shared" si="38"/>
        <v>0</v>
      </c>
      <c r="X53" s="75">
        <f t="shared" si="39"/>
        <v>0</v>
      </c>
      <c r="Y53" s="90">
        <f t="shared" si="40"/>
        <v>0</v>
      </c>
      <c r="Z53" s="107">
        <f t="shared" si="41"/>
        <v>0</v>
      </c>
      <c r="AA53" s="71">
        <f t="shared" si="42"/>
        <v>0</v>
      </c>
      <c r="AB53" s="63">
        <f t="shared" si="43"/>
        <v>0</v>
      </c>
      <c r="AD53" s="64">
        <f t="shared" si="44"/>
        <v>0</v>
      </c>
      <c r="AE53" s="64">
        <f t="shared" si="45"/>
        <v>0</v>
      </c>
      <c r="AF53" s="64">
        <f t="shared" si="46"/>
        <v>0</v>
      </c>
      <c r="AG53" s="64">
        <f t="shared" si="47"/>
        <v>0</v>
      </c>
      <c r="AH53" s="64">
        <f t="shared" si="48"/>
        <v>0</v>
      </c>
      <c r="AI53" s="65">
        <f t="shared" si="49"/>
        <v>0</v>
      </c>
      <c r="AJ53" s="64">
        <f t="shared" si="50"/>
        <v>10</v>
      </c>
      <c r="AK53" s="64">
        <f t="shared" si="51"/>
        <v>-10</v>
      </c>
      <c r="AM53" s="66">
        <f t="shared" si="52"/>
        <v>0</v>
      </c>
      <c r="AN53" s="66">
        <f t="shared" si="53"/>
        <v>0</v>
      </c>
      <c r="AO53" s="66">
        <f t="shared" si="54"/>
        <v>0</v>
      </c>
      <c r="AP53" s="66">
        <f t="shared" si="55"/>
        <v>0</v>
      </c>
      <c r="AQ53" s="66">
        <f t="shared" si="56"/>
        <v>0</v>
      </c>
      <c r="AR53" s="67">
        <f t="shared" si="57"/>
        <v>0</v>
      </c>
      <c r="AT53"/>
      <c r="AU53"/>
    </row>
    <row r="54" spans="1:47" x14ac:dyDescent="0.2">
      <c r="A54" s="32" t="s">
        <v>91</v>
      </c>
      <c r="B54" s="68" t="s">
        <v>103</v>
      </c>
      <c r="C54" s="113">
        <v>89</v>
      </c>
      <c r="D54" s="116" t="s">
        <v>20</v>
      </c>
      <c r="E54" s="117">
        <v>0.33333333333333331</v>
      </c>
      <c r="F54" s="117">
        <v>0.54166666666666663</v>
      </c>
      <c r="G54" s="27">
        <v>82</v>
      </c>
      <c r="H54" s="92">
        <v>5</v>
      </c>
      <c r="I54" s="69"/>
      <c r="J54" s="22">
        <f t="shared" si="29"/>
        <v>0</v>
      </c>
      <c r="K54" s="61">
        <f t="shared" si="30"/>
        <v>0</v>
      </c>
      <c r="L54" s="69"/>
      <c r="M54" s="73">
        <f t="shared" si="31"/>
        <v>0</v>
      </c>
      <c r="N54" s="74">
        <f t="shared" si="32"/>
        <v>0</v>
      </c>
      <c r="O54" s="69"/>
      <c r="P54" s="73">
        <f t="shared" si="33"/>
        <v>0</v>
      </c>
      <c r="Q54" s="74">
        <f t="shared" si="34"/>
        <v>0</v>
      </c>
      <c r="R54" s="69"/>
      <c r="S54" s="73">
        <f t="shared" si="35"/>
        <v>0</v>
      </c>
      <c r="T54" s="74">
        <f t="shared" si="36"/>
        <v>0</v>
      </c>
      <c r="U54" s="69"/>
      <c r="V54" s="22">
        <f t="shared" si="37"/>
        <v>0</v>
      </c>
      <c r="W54" s="23">
        <f t="shared" si="38"/>
        <v>0</v>
      </c>
      <c r="X54" s="75">
        <f t="shared" si="39"/>
        <v>0</v>
      </c>
      <c r="Y54" s="90">
        <f t="shared" si="40"/>
        <v>0</v>
      </c>
      <c r="Z54" s="107">
        <f t="shared" si="41"/>
        <v>0</v>
      </c>
      <c r="AA54" s="71">
        <f t="shared" si="42"/>
        <v>0</v>
      </c>
      <c r="AB54" s="63">
        <f t="shared" si="43"/>
        <v>0</v>
      </c>
      <c r="AD54" s="64">
        <f t="shared" si="44"/>
        <v>0</v>
      </c>
      <c r="AE54" s="64">
        <f t="shared" si="45"/>
        <v>0</v>
      </c>
      <c r="AF54" s="64">
        <f t="shared" si="46"/>
        <v>0</v>
      </c>
      <c r="AG54" s="64">
        <f t="shared" si="47"/>
        <v>0</v>
      </c>
      <c r="AH54" s="64">
        <f t="shared" si="48"/>
        <v>0</v>
      </c>
      <c r="AI54" s="65">
        <f t="shared" si="49"/>
        <v>0</v>
      </c>
      <c r="AJ54" s="64">
        <f t="shared" si="50"/>
        <v>89</v>
      </c>
      <c r="AK54" s="64">
        <f t="shared" si="51"/>
        <v>-89</v>
      </c>
      <c r="AM54" s="66">
        <f t="shared" si="52"/>
        <v>0</v>
      </c>
      <c r="AN54" s="66">
        <f t="shared" si="53"/>
        <v>0</v>
      </c>
      <c r="AO54" s="66">
        <f t="shared" si="54"/>
        <v>0</v>
      </c>
      <c r="AP54" s="66">
        <f t="shared" si="55"/>
        <v>0</v>
      </c>
      <c r="AQ54" s="66">
        <f t="shared" si="56"/>
        <v>0</v>
      </c>
      <c r="AR54" s="67">
        <f t="shared" si="57"/>
        <v>0</v>
      </c>
      <c r="AT54"/>
      <c r="AU54"/>
    </row>
    <row r="55" spans="1:47" x14ac:dyDescent="0.2">
      <c r="A55" s="32" t="s">
        <v>91</v>
      </c>
      <c r="B55" s="68" t="s">
        <v>103</v>
      </c>
      <c r="C55" s="113">
        <v>129</v>
      </c>
      <c r="D55" s="116" t="s">
        <v>20</v>
      </c>
      <c r="E55" s="117">
        <v>0.5</v>
      </c>
      <c r="F55" s="117">
        <v>0.70833333333333337</v>
      </c>
      <c r="G55" s="27">
        <v>82</v>
      </c>
      <c r="H55" s="92">
        <v>5</v>
      </c>
      <c r="I55" s="69"/>
      <c r="J55" s="22">
        <f t="shared" si="29"/>
        <v>0</v>
      </c>
      <c r="K55" s="61">
        <f t="shared" si="30"/>
        <v>0</v>
      </c>
      <c r="L55" s="69"/>
      <c r="M55" s="73">
        <f t="shared" si="31"/>
        <v>0</v>
      </c>
      <c r="N55" s="74">
        <f t="shared" si="32"/>
        <v>0</v>
      </c>
      <c r="O55" s="69"/>
      <c r="P55" s="73">
        <f t="shared" si="33"/>
        <v>0</v>
      </c>
      <c r="Q55" s="74">
        <f t="shared" si="34"/>
        <v>0</v>
      </c>
      <c r="R55" s="69"/>
      <c r="S55" s="73">
        <f t="shared" si="35"/>
        <v>0</v>
      </c>
      <c r="T55" s="74">
        <f t="shared" si="36"/>
        <v>0</v>
      </c>
      <c r="U55" s="69"/>
      <c r="V55" s="22">
        <f t="shared" si="37"/>
        <v>0</v>
      </c>
      <c r="W55" s="23">
        <f t="shared" si="38"/>
        <v>0</v>
      </c>
      <c r="X55" s="75">
        <f t="shared" si="39"/>
        <v>0</v>
      </c>
      <c r="Y55" s="90">
        <f t="shared" si="40"/>
        <v>0</v>
      </c>
      <c r="Z55" s="107">
        <f t="shared" si="41"/>
        <v>0</v>
      </c>
      <c r="AA55" s="71">
        <f t="shared" si="42"/>
        <v>0</v>
      </c>
      <c r="AB55" s="63">
        <f t="shared" si="43"/>
        <v>0</v>
      </c>
      <c r="AD55" s="64">
        <f t="shared" si="44"/>
        <v>0</v>
      </c>
      <c r="AE55" s="64">
        <f t="shared" si="45"/>
        <v>0</v>
      </c>
      <c r="AF55" s="64">
        <f t="shared" si="46"/>
        <v>0</v>
      </c>
      <c r="AG55" s="64">
        <f t="shared" si="47"/>
        <v>0</v>
      </c>
      <c r="AH55" s="64">
        <f t="shared" si="48"/>
        <v>0</v>
      </c>
      <c r="AI55" s="65">
        <f t="shared" si="49"/>
        <v>0</v>
      </c>
      <c r="AJ55" s="64">
        <f t="shared" si="50"/>
        <v>129</v>
      </c>
      <c r="AK55" s="64">
        <f t="shared" si="51"/>
        <v>-129</v>
      </c>
      <c r="AM55" s="66">
        <f t="shared" si="52"/>
        <v>0</v>
      </c>
      <c r="AN55" s="66">
        <f t="shared" si="53"/>
        <v>0</v>
      </c>
      <c r="AO55" s="66">
        <f t="shared" si="54"/>
        <v>0</v>
      </c>
      <c r="AP55" s="66">
        <f t="shared" si="55"/>
        <v>0</v>
      </c>
      <c r="AQ55" s="66">
        <f t="shared" si="56"/>
        <v>0</v>
      </c>
      <c r="AR55" s="67">
        <f t="shared" si="57"/>
        <v>0</v>
      </c>
      <c r="AT55"/>
      <c r="AU55"/>
    </row>
    <row r="56" spans="1:47" x14ac:dyDescent="0.2">
      <c r="A56" s="32" t="s">
        <v>102</v>
      </c>
      <c r="B56" s="68" t="s">
        <v>103</v>
      </c>
      <c r="C56" s="113">
        <v>300</v>
      </c>
      <c r="D56" s="116" t="s">
        <v>20</v>
      </c>
      <c r="E56" s="117">
        <v>0.3125</v>
      </c>
      <c r="F56" s="117">
        <v>0.70833333333333337</v>
      </c>
      <c r="G56" s="27">
        <v>300</v>
      </c>
      <c r="H56" s="92">
        <v>9.5</v>
      </c>
      <c r="I56" s="69"/>
      <c r="J56" s="22">
        <f t="shared" si="29"/>
        <v>0</v>
      </c>
      <c r="K56" s="61">
        <f t="shared" si="30"/>
        <v>0</v>
      </c>
      <c r="L56" s="69"/>
      <c r="M56" s="73">
        <f t="shared" si="31"/>
        <v>0</v>
      </c>
      <c r="N56" s="74">
        <f t="shared" si="32"/>
        <v>0</v>
      </c>
      <c r="O56" s="69"/>
      <c r="P56" s="73">
        <f t="shared" si="33"/>
        <v>0</v>
      </c>
      <c r="Q56" s="74">
        <f t="shared" si="34"/>
        <v>0</v>
      </c>
      <c r="R56" s="69"/>
      <c r="S56" s="73">
        <f t="shared" si="35"/>
        <v>0</v>
      </c>
      <c r="T56" s="74">
        <f t="shared" si="36"/>
        <v>0</v>
      </c>
      <c r="U56" s="69"/>
      <c r="V56" s="22">
        <f t="shared" si="37"/>
        <v>0</v>
      </c>
      <c r="W56" s="23">
        <f t="shared" si="38"/>
        <v>0</v>
      </c>
      <c r="X56" s="75">
        <f t="shared" si="39"/>
        <v>0</v>
      </c>
      <c r="Y56" s="90">
        <f t="shared" si="40"/>
        <v>0</v>
      </c>
      <c r="Z56" s="107">
        <f t="shared" si="41"/>
        <v>0</v>
      </c>
      <c r="AA56" s="71">
        <f t="shared" si="42"/>
        <v>0</v>
      </c>
      <c r="AB56" s="63">
        <f t="shared" si="43"/>
        <v>0</v>
      </c>
      <c r="AD56" s="64">
        <f t="shared" si="44"/>
        <v>0</v>
      </c>
      <c r="AE56" s="64">
        <f t="shared" si="45"/>
        <v>0</v>
      </c>
      <c r="AF56" s="64">
        <f t="shared" si="46"/>
        <v>0</v>
      </c>
      <c r="AG56" s="64">
        <f t="shared" si="47"/>
        <v>0</v>
      </c>
      <c r="AH56" s="64">
        <f t="shared" si="48"/>
        <v>0</v>
      </c>
      <c r="AI56" s="65">
        <f t="shared" si="49"/>
        <v>0</v>
      </c>
      <c r="AJ56" s="64">
        <f t="shared" si="50"/>
        <v>300</v>
      </c>
      <c r="AK56" s="64">
        <f t="shared" si="51"/>
        <v>-300</v>
      </c>
      <c r="AM56" s="66">
        <f t="shared" si="52"/>
        <v>0</v>
      </c>
      <c r="AN56" s="66">
        <f t="shared" si="53"/>
        <v>0</v>
      </c>
      <c r="AO56" s="66">
        <f t="shared" si="54"/>
        <v>0</v>
      </c>
      <c r="AP56" s="66">
        <f t="shared" si="55"/>
        <v>0</v>
      </c>
      <c r="AQ56" s="66">
        <f t="shared" si="56"/>
        <v>0</v>
      </c>
      <c r="AR56" s="67">
        <f t="shared" si="57"/>
        <v>0</v>
      </c>
      <c r="AT56"/>
      <c r="AU56"/>
    </row>
    <row r="57" spans="1:47" x14ac:dyDescent="0.2">
      <c r="A57" s="32" t="s">
        <v>91</v>
      </c>
      <c r="B57" s="68" t="s">
        <v>103</v>
      </c>
      <c r="C57" s="113">
        <v>52</v>
      </c>
      <c r="D57" s="116" t="s">
        <v>20</v>
      </c>
      <c r="E57" s="117">
        <v>0.33333333333333331</v>
      </c>
      <c r="F57" s="117">
        <v>0.54166666666666663</v>
      </c>
      <c r="G57" s="27">
        <v>82</v>
      </c>
      <c r="H57" s="92">
        <v>5</v>
      </c>
      <c r="I57" s="69"/>
      <c r="J57" s="22">
        <f t="shared" si="29"/>
        <v>0</v>
      </c>
      <c r="K57" s="61">
        <f t="shared" si="30"/>
        <v>0</v>
      </c>
      <c r="L57" s="69"/>
      <c r="M57" s="73">
        <f t="shared" si="31"/>
        <v>0</v>
      </c>
      <c r="N57" s="74">
        <f t="shared" si="32"/>
        <v>0</v>
      </c>
      <c r="O57" s="69"/>
      <c r="P57" s="73">
        <f t="shared" si="33"/>
        <v>0</v>
      </c>
      <c r="Q57" s="74">
        <f t="shared" si="34"/>
        <v>0</v>
      </c>
      <c r="R57" s="69"/>
      <c r="S57" s="73">
        <f t="shared" si="35"/>
        <v>0</v>
      </c>
      <c r="T57" s="74">
        <f t="shared" si="36"/>
        <v>0</v>
      </c>
      <c r="U57" s="69"/>
      <c r="V57" s="22">
        <f t="shared" si="37"/>
        <v>0</v>
      </c>
      <c r="W57" s="23">
        <f t="shared" si="38"/>
        <v>0</v>
      </c>
      <c r="X57" s="75">
        <f t="shared" si="39"/>
        <v>0</v>
      </c>
      <c r="Y57" s="90">
        <f t="shared" si="40"/>
        <v>0</v>
      </c>
      <c r="Z57" s="107">
        <f t="shared" si="41"/>
        <v>0</v>
      </c>
      <c r="AA57" s="71">
        <f t="shared" si="42"/>
        <v>0</v>
      </c>
      <c r="AB57" s="63">
        <f t="shared" si="43"/>
        <v>0</v>
      </c>
      <c r="AD57" s="64">
        <f t="shared" si="44"/>
        <v>0</v>
      </c>
      <c r="AE57" s="64">
        <f t="shared" si="45"/>
        <v>0</v>
      </c>
      <c r="AF57" s="64">
        <f t="shared" si="46"/>
        <v>0</v>
      </c>
      <c r="AG57" s="64">
        <f t="shared" si="47"/>
        <v>0</v>
      </c>
      <c r="AH57" s="64">
        <f t="shared" si="48"/>
        <v>0</v>
      </c>
      <c r="AI57" s="65">
        <f t="shared" si="49"/>
        <v>0</v>
      </c>
      <c r="AJ57" s="64">
        <f t="shared" si="50"/>
        <v>52</v>
      </c>
      <c r="AK57" s="64">
        <f t="shared" si="51"/>
        <v>-52</v>
      </c>
      <c r="AM57" s="66">
        <f t="shared" si="52"/>
        <v>0</v>
      </c>
      <c r="AN57" s="66">
        <f t="shared" si="53"/>
        <v>0</v>
      </c>
      <c r="AO57" s="66">
        <f t="shared" si="54"/>
        <v>0</v>
      </c>
      <c r="AP57" s="66">
        <f t="shared" si="55"/>
        <v>0</v>
      </c>
      <c r="AQ57" s="66">
        <f t="shared" si="56"/>
        <v>0</v>
      </c>
      <c r="AR57" s="67">
        <f t="shared" si="57"/>
        <v>0</v>
      </c>
      <c r="AT57"/>
      <c r="AU57"/>
    </row>
    <row r="58" spans="1:47" x14ac:dyDescent="0.2">
      <c r="A58" s="32" t="s">
        <v>91</v>
      </c>
      <c r="B58" s="68" t="s">
        <v>103</v>
      </c>
      <c r="C58" s="113">
        <v>52</v>
      </c>
      <c r="D58" s="116" t="s">
        <v>20</v>
      </c>
      <c r="E58" s="117">
        <v>0.5</v>
      </c>
      <c r="F58" s="117">
        <v>0.70833333333333337</v>
      </c>
      <c r="G58" s="27">
        <v>82</v>
      </c>
      <c r="H58" s="92">
        <v>5</v>
      </c>
      <c r="I58" s="69"/>
      <c r="J58" s="22">
        <f t="shared" si="29"/>
        <v>0</v>
      </c>
      <c r="K58" s="61">
        <f t="shared" si="30"/>
        <v>0</v>
      </c>
      <c r="L58" s="69"/>
      <c r="M58" s="73">
        <f t="shared" si="31"/>
        <v>0</v>
      </c>
      <c r="N58" s="74">
        <f t="shared" si="32"/>
        <v>0</v>
      </c>
      <c r="O58" s="69"/>
      <c r="P58" s="73">
        <f t="shared" si="33"/>
        <v>0</v>
      </c>
      <c r="Q58" s="74">
        <f t="shared" si="34"/>
        <v>0</v>
      </c>
      <c r="R58" s="69"/>
      <c r="S58" s="73">
        <f t="shared" si="35"/>
        <v>0</v>
      </c>
      <c r="T58" s="74">
        <f t="shared" si="36"/>
        <v>0</v>
      </c>
      <c r="U58" s="69"/>
      <c r="V58" s="22">
        <f t="shared" si="37"/>
        <v>0</v>
      </c>
      <c r="W58" s="23">
        <f t="shared" si="38"/>
        <v>0</v>
      </c>
      <c r="X58" s="75">
        <f t="shared" si="39"/>
        <v>0</v>
      </c>
      <c r="Y58" s="90">
        <f t="shared" si="40"/>
        <v>0</v>
      </c>
      <c r="Z58" s="107">
        <f t="shared" si="41"/>
        <v>0</v>
      </c>
      <c r="AA58" s="71">
        <f t="shared" si="42"/>
        <v>0</v>
      </c>
      <c r="AB58" s="63">
        <f t="shared" si="43"/>
        <v>0</v>
      </c>
      <c r="AD58" s="64">
        <f t="shared" si="44"/>
        <v>0</v>
      </c>
      <c r="AE58" s="64">
        <f t="shared" si="45"/>
        <v>0</v>
      </c>
      <c r="AF58" s="64">
        <f t="shared" si="46"/>
        <v>0</v>
      </c>
      <c r="AG58" s="64">
        <f t="shared" si="47"/>
        <v>0</v>
      </c>
      <c r="AH58" s="64">
        <f t="shared" si="48"/>
        <v>0</v>
      </c>
      <c r="AI58" s="65">
        <f t="shared" si="49"/>
        <v>0</v>
      </c>
      <c r="AJ58" s="64">
        <f t="shared" si="50"/>
        <v>52</v>
      </c>
      <c r="AK58" s="64">
        <f t="shared" si="51"/>
        <v>-52</v>
      </c>
      <c r="AM58" s="66">
        <f t="shared" si="52"/>
        <v>0</v>
      </c>
      <c r="AN58" s="66">
        <f t="shared" si="53"/>
        <v>0</v>
      </c>
      <c r="AO58" s="66">
        <f t="shared" si="54"/>
        <v>0</v>
      </c>
      <c r="AP58" s="66">
        <f t="shared" si="55"/>
        <v>0</v>
      </c>
      <c r="AQ58" s="66">
        <f t="shared" si="56"/>
        <v>0</v>
      </c>
      <c r="AR58" s="67">
        <f t="shared" si="57"/>
        <v>0</v>
      </c>
      <c r="AT58"/>
      <c r="AU58"/>
    </row>
    <row r="59" spans="1:47" x14ac:dyDescent="0.2">
      <c r="A59" s="32" t="s">
        <v>83</v>
      </c>
      <c r="B59" s="68" t="s">
        <v>104</v>
      </c>
      <c r="C59" s="113">
        <v>40</v>
      </c>
      <c r="D59" s="116" t="s">
        <v>20</v>
      </c>
      <c r="E59" s="117">
        <v>0.29166666666666669</v>
      </c>
      <c r="F59" s="117">
        <v>0.75</v>
      </c>
      <c r="G59" s="27">
        <v>204</v>
      </c>
      <c r="H59" s="92">
        <v>11</v>
      </c>
      <c r="I59" s="69"/>
      <c r="J59" s="22">
        <f t="shared" si="29"/>
        <v>0</v>
      </c>
      <c r="K59" s="61">
        <f t="shared" si="30"/>
        <v>0</v>
      </c>
      <c r="L59" s="69"/>
      <c r="M59" s="73">
        <f t="shared" si="31"/>
        <v>0</v>
      </c>
      <c r="N59" s="74">
        <f t="shared" si="32"/>
        <v>0</v>
      </c>
      <c r="O59" s="69"/>
      <c r="P59" s="73">
        <f t="shared" si="33"/>
        <v>0</v>
      </c>
      <c r="Q59" s="74">
        <f t="shared" si="34"/>
        <v>0</v>
      </c>
      <c r="R59" s="69"/>
      <c r="S59" s="73">
        <f t="shared" si="35"/>
        <v>0</v>
      </c>
      <c r="T59" s="74">
        <f t="shared" si="36"/>
        <v>0</v>
      </c>
      <c r="U59" s="69"/>
      <c r="V59" s="22">
        <f t="shared" si="37"/>
        <v>0</v>
      </c>
      <c r="W59" s="23">
        <f t="shared" si="38"/>
        <v>0</v>
      </c>
      <c r="X59" s="75">
        <f t="shared" si="39"/>
        <v>0</v>
      </c>
      <c r="Y59" s="90">
        <f t="shared" si="40"/>
        <v>0</v>
      </c>
      <c r="Z59" s="107">
        <f t="shared" si="41"/>
        <v>0</v>
      </c>
      <c r="AA59" s="71">
        <f t="shared" si="42"/>
        <v>0</v>
      </c>
      <c r="AB59" s="63">
        <f t="shared" si="43"/>
        <v>0</v>
      </c>
      <c r="AD59" s="64">
        <f t="shared" si="44"/>
        <v>0</v>
      </c>
      <c r="AE59" s="64">
        <f t="shared" si="45"/>
        <v>0</v>
      </c>
      <c r="AF59" s="64">
        <f t="shared" si="46"/>
        <v>0</v>
      </c>
      <c r="AG59" s="64">
        <f t="shared" si="47"/>
        <v>0</v>
      </c>
      <c r="AH59" s="64">
        <f t="shared" si="48"/>
        <v>0</v>
      </c>
      <c r="AI59" s="65">
        <f t="shared" si="49"/>
        <v>0</v>
      </c>
      <c r="AJ59" s="64">
        <f t="shared" si="50"/>
        <v>40</v>
      </c>
      <c r="AK59" s="64">
        <f t="shared" si="51"/>
        <v>-40</v>
      </c>
      <c r="AM59" s="66">
        <f t="shared" si="52"/>
        <v>0</v>
      </c>
      <c r="AN59" s="66">
        <f t="shared" si="53"/>
        <v>0</v>
      </c>
      <c r="AO59" s="66">
        <f t="shared" si="54"/>
        <v>0</v>
      </c>
      <c r="AP59" s="66">
        <f t="shared" si="55"/>
        <v>0</v>
      </c>
      <c r="AQ59" s="66">
        <f t="shared" si="56"/>
        <v>0</v>
      </c>
      <c r="AR59" s="67">
        <f t="shared" si="57"/>
        <v>0</v>
      </c>
      <c r="AT59"/>
      <c r="AU59"/>
    </row>
    <row r="60" spans="1:47" x14ac:dyDescent="0.2">
      <c r="A60" s="32" t="s">
        <v>91</v>
      </c>
      <c r="B60" s="68" t="s">
        <v>103</v>
      </c>
      <c r="C60" s="113">
        <v>16</v>
      </c>
      <c r="D60" s="116" t="s">
        <v>22</v>
      </c>
      <c r="E60" s="117">
        <v>0.39583333333333331</v>
      </c>
      <c r="F60" s="117">
        <v>0.5625</v>
      </c>
      <c r="G60" s="27">
        <v>82</v>
      </c>
      <c r="H60" s="92">
        <v>4</v>
      </c>
      <c r="I60" s="69"/>
      <c r="J60" s="22">
        <f t="shared" si="29"/>
        <v>0</v>
      </c>
      <c r="K60" s="61">
        <f t="shared" si="30"/>
        <v>0</v>
      </c>
      <c r="L60" s="69"/>
      <c r="M60" s="73">
        <f t="shared" si="31"/>
        <v>0</v>
      </c>
      <c r="N60" s="74">
        <f t="shared" si="32"/>
        <v>0</v>
      </c>
      <c r="O60" s="69"/>
      <c r="P60" s="73">
        <f t="shared" si="33"/>
        <v>0</v>
      </c>
      <c r="Q60" s="74">
        <f t="shared" si="34"/>
        <v>0</v>
      </c>
      <c r="R60" s="69"/>
      <c r="S60" s="73">
        <f t="shared" si="35"/>
        <v>0</v>
      </c>
      <c r="T60" s="74">
        <f t="shared" si="36"/>
        <v>0</v>
      </c>
      <c r="U60" s="69"/>
      <c r="V60" s="22">
        <f t="shared" si="37"/>
        <v>0</v>
      </c>
      <c r="W60" s="23">
        <f t="shared" si="38"/>
        <v>0</v>
      </c>
      <c r="X60" s="75">
        <f t="shared" si="39"/>
        <v>0</v>
      </c>
      <c r="Y60" s="90">
        <f t="shared" si="40"/>
        <v>0</v>
      </c>
      <c r="Z60" s="107">
        <f t="shared" si="41"/>
        <v>0</v>
      </c>
      <c r="AA60" s="71">
        <f t="shared" si="42"/>
        <v>0</v>
      </c>
      <c r="AB60" s="63">
        <f t="shared" si="43"/>
        <v>0</v>
      </c>
      <c r="AD60" s="64">
        <f t="shared" si="44"/>
        <v>0</v>
      </c>
      <c r="AE60" s="64">
        <f t="shared" si="45"/>
        <v>0</v>
      </c>
      <c r="AF60" s="64">
        <f t="shared" si="46"/>
        <v>0</v>
      </c>
      <c r="AG60" s="64">
        <f t="shared" si="47"/>
        <v>0</v>
      </c>
      <c r="AH60" s="64">
        <f t="shared" si="48"/>
        <v>0</v>
      </c>
      <c r="AI60" s="65">
        <f t="shared" si="49"/>
        <v>0</v>
      </c>
      <c r="AJ60" s="64">
        <f t="shared" si="50"/>
        <v>16</v>
      </c>
      <c r="AK60" s="64">
        <f t="shared" si="51"/>
        <v>-16</v>
      </c>
      <c r="AM60" s="66">
        <f t="shared" si="52"/>
        <v>0</v>
      </c>
      <c r="AN60" s="66">
        <f t="shared" si="53"/>
        <v>0</v>
      </c>
      <c r="AO60" s="66">
        <f t="shared" si="54"/>
        <v>0</v>
      </c>
      <c r="AP60" s="66">
        <f t="shared" si="55"/>
        <v>0</v>
      </c>
      <c r="AQ60" s="66">
        <f t="shared" si="56"/>
        <v>0</v>
      </c>
      <c r="AR60" s="67">
        <f t="shared" si="57"/>
        <v>0</v>
      </c>
      <c r="AT60"/>
      <c r="AU60"/>
    </row>
    <row r="61" spans="1:47" x14ac:dyDescent="0.2">
      <c r="A61" s="32" t="s">
        <v>91</v>
      </c>
      <c r="B61" s="68" t="s">
        <v>103</v>
      </c>
      <c r="C61" s="113">
        <v>62</v>
      </c>
      <c r="D61" s="116" t="s">
        <v>22</v>
      </c>
      <c r="E61" s="117">
        <v>0.41666666666666669</v>
      </c>
      <c r="F61" s="117">
        <v>0.66666666666666663</v>
      </c>
      <c r="G61" s="27">
        <v>82</v>
      </c>
      <c r="H61" s="92">
        <v>6</v>
      </c>
      <c r="I61" s="69"/>
      <c r="J61" s="22">
        <f t="shared" si="29"/>
        <v>0</v>
      </c>
      <c r="K61" s="61">
        <f t="shared" si="30"/>
        <v>0</v>
      </c>
      <c r="L61" s="69"/>
      <c r="M61" s="73">
        <f t="shared" si="31"/>
        <v>0</v>
      </c>
      <c r="N61" s="74">
        <f t="shared" si="32"/>
        <v>0</v>
      </c>
      <c r="O61" s="69"/>
      <c r="P61" s="73">
        <f t="shared" si="33"/>
        <v>0</v>
      </c>
      <c r="Q61" s="74">
        <f t="shared" si="34"/>
        <v>0</v>
      </c>
      <c r="R61" s="69"/>
      <c r="S61" s="73">
        <f t="shared" si="35"/>
        <v>0</v>
      </c>
      <c r="T61" s="74">
        <f t="shared" si="36"/>
        <v>0</v>
      </c>
      <c r="U61" s="69"/>
      <c r="V61" s="22">
        <f t="shared" si="37"/>
        <v>0</v>
      </c>
      <c r="W61" s="23">
        <f t="shared" si="38"/>
        <v>0</v>
      </c>
      <c r="X61" s="75">
        <f t="shared" si="39"/>
        <v>0</v>
      </c>
      <c r="Y61" s="90">
        <f t="shared" si="40"/>
        <v>0</v>
      </c>
      <c r="Z61" s="107">
        <f t="shared" si="41"/>
        <v>0</v>
      </c>
      <c r="AA61" s="71">
        <f t="shared" si="42"/>
        <v>0</v>
      </c>
      <c r="AB61" s="63">
        <f t="shared" si="43"/>
        <v>0</v>
      </c>
      <c r="AD61" s="64">
        <f t="shared" si="44"/>
        <v>0</v>
      </c>
      <c r="AE61" s="64">
        <f t="shared" si="45"/>
        <v>0</v>
      </c>
      <c r="AF61" s="64">
        <f t="shared" si="46"/>
        <v>0</v>
      </c>
      <c r="AG61" s="64">
        <f t="shared" si="47"/>
        <v>0</v>
      </c>
      <c r="AH61" s="64">
        <f t="shared" si="48"/>
        <v>0</v>
      </c>
      <c r="AI61" s="65">
        <f t="shared" si="49"/>
        <v>0</v>
      </c>
      <c r="AJ61" s="64">
        <f t="shared" si="50"/>
        <v>62</v>
      </c>
      <c r="AK61" s="64">
        <f t="shared" si="51"/>
        <v>-62</v>
      </c>
      <c r="AM61" s="66">
        <f t="shared" si="52"/>
        <v>0</v>
      </c>
      <c r="AN61" s="66">
        <f t="shared" si="53"/>
        <v>0</v>
      </c>
      <c r="AO61" s="66">
        <f t="shared" si="54"/>
        <v>0</v>
      </c>
      <c r="AP61" s="66">
        <f t="shared" si="55"/>
        <v>0</v>
      </c>
      <c r="AQ61" s="66">
        <f t="shared" si="56"/>
        <v>0</v>
      </c>
      <c r="AR61" s="67">
        <f t="shared" si="57"/>
        <v>0</v>
      </c>
      <c r="AT61"/>
      <c r="AU61"/>
    </row>
    <row r="62" spans="1:47" x14ac:dyDescent="0.2">
      <c r="A62" s="32" t="s">
        <v>109</v>
      </c>
      <c r="B62" s="68" t="s">
        <v>103</v>
      </c>
      <c r="C62" s="113">
        <v>400</v>
      </c>
      <c r="D62" s="116" t="s">
        <v>22</v>
      </c>
      <c r="E62" s="117">
        <v>0.375</v>
      </c>
      <c r="F62" s="117">
        <v>0.54166666666666663</v>
      </c>
      <c r="G62" s="27">
        <v>37</v>
      </c>
      <c r="H62" s="92">
        <v>5</v>
      </c>
      <c r="I62" s="69"/>
      <c r="J62" s="22">
        <f t="shared" si="29"/>
        <v>0</v>
      </c>
      <c r="K62" s="61">
        <f t="shared" si="30"/>
        <v>0</v>
      </c>
      <c r="L62" s="69"/>
      <c r="M62" s="73">
        <f t="shared" si="31"/>
        <v>0</v>
      </c>
      <c r="N62" s="74">
        <f t="shared" si="32"/>
        <v>0</v>
      </c>
      <c r="O62" s="69"/>
      <c r="P62" s="73">
        <f t="shared" si="33"/>
        <v>0</v>
      </c>
      <c r="Q62" s="74">
        <f t="shared" si="34"/>
        <v>0</v>
      </c>
      <c r="R62" s="69"/>
      <c r="S62" s="73">
        <f t="shared" si="35"/>
        <v>0</v>
      </c>
      <c r="T62" s="74">
        <f t="shared" si="36"/>
        <v>0</v>
      </c>
      <c r="U62" s="69"/>
      <c r="V62" s="22">
        <f t="shared" si="37"/>
        <v>0</v>
      </c>
      <c r="W62" s="23">
        <f t="shared" si="38"/>
        <v>0</v>
      </c>
      <c r="X62" s="75">
        <f t="shared" si="39"/>
        <v>0</v>
      </c>
      <c r="Y62" s="90">
        <f t="shared" si="40"/>
        <v>0</v>
      </c>
      <c r="Z62" s="107">
        <f t="shared" si="41"/>
        <v>0</v>
      </c>
      <c r="AA62" s="71">
        <f t="shared" si="42"/>
        <v>0</v>
      </c>
      <c r="AB62" s="63">
        <f t="shared" si="43"/>
        <v>0</v>
      </c>
      <c r="AD62" s="64">
        <f t="shared" si="44"/>
        <v>0</v>
      </c>
      <c r="AE62" s="64">
        <f t="shared" si="45"/>
        <v>0</v>
      </c>
      <c r="AF62" s="64">
        <f t="shared" si="46"/>
        <v>0</v>
      </c>
      <c r="AG62" s="64">
        <f t="shared" si="47"/>
        <v>0</v>
      </c>
      <c r="AH62" s="64">
        <f t="shared" si="48"/>
        <v>0</v>
      </c>
      <c r="AI62" s="65">
        <f t="shared" si="49"/>
        <v>0</v>
      </c>
      <c r="AJ62" s="64">
        <f t="shared" si="50"/>
        <v>400</v>
      </c>
      <c r="AK62" s="64">
        <f t="shared" si="51"/>
        <v>-400</v>
      </c>
      <c r="AM62" s="66">
        <f t="shared" si="52"/>
        <v>0</v>
      </c>
      <c r="AN62" s="66">
        <f t="shared" si="53"/>
        <v>0</v>
      </c>
      <c r="AO62" s="66">
        <f t="shared" si="54"/>
        <v>0</v>
      </c>
      <c r="AP62" s="66">
        <f t="shared" si="55"/>
        <v>0</v>
      </c>
      <c r="AQ62" s="66">
        <f t="shared" si="56"/>
        <v>0</v>
      </c>
      <c r="AR62" s="67">
        <f t="shared" si="57"/>
        <v>0</v>
      </c>
      <c r="AT62"/>
      <c r="AU62"/>
    </row>
    <row r="63" spans="1:47" x14ac:dyDescent="0.2">
      <c r="A63" s="32" t="s">
        <v>105</v>
      </c>
      <c r="B63" s="68" t="s">
        <v>103</v>
      </c>
      <c r="C63" s="113">
        <v>400</v>
      </c>
      <c r="D63" s="116" t="s">
        <v>22</v>
      </c>
      <c r="E63" s="117">
        <v>0.375</v>
      </c>
      <c r="F63" s="117">
        <v>0.54166666666666663</v>
      </c>
      <c r="G63" s="27">
        <v>27</v>
      </c>
      <c r="H63" s="92">
        <v>5</v>
      </c>
      <c r="I63" s="69"/>
      <c r="J63" s="22">
        <f t="shared" si="29"/>
        <v>0</v>
      </c>
      <c r="K63" s="61">
        <f t="shared" si="30"/>
        <v>0</v>
      </c>
      <c r="L63" s="69"/>
      <c r="M63" s="73">
        <f t="shared" si="31"/>
        <v>0</v>
      </c>
      <c r="N63" s="74">
        <f t="shared" si="32"/>
        <v>0</v>
      </c>
      <c r="O63" s="69"/>
      <c r="P63" s="73">
        <f t="shared" si="33"/>
        <v>0</v>
      </c>
      <c r="Q63" s="74">
        <f t="shared" si="34"/>
        <v>0</v>
      </c>
      <c r="R63" s="69"/>
      <c r="S63" s="73">
        <f t="shared" si="35"/>
        <v>0</v>
      </c>
      <c r="T63" s="74">
        <f t="shared" si="36"/>
        <v>0</v>
      </c>
      <c r="U63" s="69"/>
      <c r="V63" s="22">
        <f t="shared" si="37"/>
        <v>0</v>
      </c>
      <c r="W63" s="23">
        <f t="shared" si="38"/>
        <v>0</v>
      </c>
      <c r="X63" s="75">
        <f t="shared" si="39"/>
        <v>0</v>
      </c>
      <c r="Y63" s="90">
        <f t="shared" si="40"/>
        <v>0</v>
      </c>
      <c r="Z63" s="107">
        <f t="shared" si="41"/>
        <v>0</v>
      </c>
      <c r="AA63" s="71">
        <f t="shared" si="42"/>
        <v>0</v>
      </c>
      <c r="AB63" s="63">
        <f t="shared" si="43"/>
        <v>0</v>
      </c>
      <c r="AD63" s="64">
        <f t="shared" si="44"/>
        <v>0</v>
      </c>
      <c r="AE63" s="64">
        <f t="shared" si="45"/>
        <v>0</v>
      </c>
      <c r="AF63" s="64">
        <f t="shared" si="46"/>
        <v>0</v>
      </c>
      <c r="AG63" s="64">
        <f t="shared" si="47"/>
        <v>0</v>
      </c>
      <c r="AH63" s="64">
        <f t="shared" si="48"/>
        <v>0</v>
      </c>
      <c r="AI63" s="65">
        <f t="shared" si="49"/>
        <v>0</v>
      </c>
      <c r="AJ63" s="64">
        <f t="shared" si="50"/>
        <v>400</v>
      </c>
      <c r="AK63" s="64">
        <f t="shared" si="51"/>
        <v>-400</v>
      </c>
      <c r="AM63" s="66">
        <f t="shared" si="52"/>
        <v>0</v>
      </c>
      <c r="AN63" s="66">
        <f t="shared" si="53"/>
        <v>0</v>
      </c>
      <c r="AO63" s="66">
        <f t="shared" si="54"/>
        <v>0</v>
      </c>
      <c r="AP63" s="66">
        <f t="shared" si="55"/>
        <v>0</v>
      </c>
      <c r="AQ63" s="66">
        <f t="shared" si="56"/>
        <v>0</v>
      </c>
      <c r="AR63" s="67">
        <f t="shared" si="57"/>
        <v>0</v>
      </c>
      <c r="AT63"/>
      <c r="AU63"/>
    </row>
    <row r="64" spans="1:47" x14ac:dyDescent="0.2">
      <c r="A64" s="32" t="s">
        <v>89</v>
      </c>
      <c r="B64" s="68" t="s">
        <v>103</v>
      </c>
      <c r="C64" s="113">
        <v>400</v>
      </c>
      <c r="D64" s="116" t="s">
        <v>22</v>
      </c>
      <c r="E64" s="117">
        <v>0.375</v>
      </c>
      <c r="F64" s="117">
        <v>0.54166666666666663</v>
      </c>
      <c r="G64" s="27">
        <v>108</v>
      </c>
      <c r="H64" s="92">
        <v>5</v>
      </c>
      <c r="I64" s="69"/>
      <c r="J64" s="22">
        <f t="shared" si="29"/>
        <v>0</v>
      </c>
      <c r="K64" s="61">
        <f t="shared" si="30"/>
        <v>0</v>
      </c>
      <c r="L64" s="69"/>
      <c r="M64" s="73">
        <f t="shared" si="31"/>
        <v>0</v>
      </c>
      <c r="N64" s="74">
        <f t="shared" si="32"/>
        <v>0</v>
      </c>
      <c r="O64" s="69"/>
      <c r="P64" s="73">
        <f t="shared" si="33"/>
        <v>0</v>
      </c>
      <c r="Q64" s="74">
        <f t="shared" si="34"/>
        <v>0</v>
      </c>
      <c r="R64" s="69"/>
      <c r="S64" s="73">
        <f t="shared" si="35"/>
        <v>0</v>
      </c>
      <c r="T64" s="74">
        <f t="shared" si="36"/>
        <v>0</v>
      </c>
      <c r="U64" s="69"/>
      <c r="V64" s="22">
        <f t="shared" si="37"/>
        <v>0</v>
      </c>
      <c r="W64" s="23">
        <f t="shared" si="38"/>
        <v>0</v>
      </c>
      <c r="X64" s="75">
        <f t="shared" si="39"/>
        <v>0</v>
      </c>
      <c r="Y64" s="90">
        <f t="shared" si="40"/>
        <v>0</v>
      </c>
      <c r="Z64" s="107">
        <f t="shared" si="41"/>
        <v>0</v>
      </c>
      <c r="AA64" s="71">
        <f t="shared" si="42"/>
        <v>0</v>
      </c>
      <c r="AB64" s="63">
        <f t="shared" si="43"/>
        <v>0</v>
      </c>
      <c r="AD64" s="64">
        <f t="shared" si="44"/>
        <v>0</v>
      </c>
      <c r="AE64" s="64">
        <f t="shared" si="45"/>
        <v>0</v>
      </c>
      <c r="AF64" s="64">
        <f t="shared" si="46"/>
        <v>0</v>
      </c>
      <c r="AG64" s="64">
        <f t="shared" si="47"/>
        <v>0</v>
      </c>
      <c r="AH64" s="64">
        <f t="shared" si="48"/>
        <v>0</v>
      </c>
      <c r="AI64" s="65">
        <f t="shared" si="49"/>
        <v>0</v>
      </c>
      <c r="AJ64" s="64">
        <f t="shared" si="50"/>
        <v>400</v>
      </c>
      <c r="AK64" s="64">
        <f t="shared" si="51"/>
        <v>-400</v>
      </c>
      <c r="AM64" s="66">
        <f t="shared" si="52"/>
        <v>0</v>
      </c>
      <c r="AN64" s="66">
        <f t="shared" si="53"/>
        <v>0</v>
      </c>
      <c r="AO64" s="66">
        <f t="shared" si="54"/>
        <v>0</v>
      </c>
      <c r="AP64" s="66">
        <f t="shared" si="55"/>
        <v>0</v>
      </c>
      <c r="AQ64" s="66">
        <f t="shared" si="56"/>
        <v>0</v>
      </c>
      <c r="AR64" s="67">
        <f t="shared" si="57"/>
        <v>0</v>
      </c>
      <c r="AT64"/>
      <c r="AU64"/>
    </row>
    <row r="65" spans="1:47" x14ac:dyDescent="0.2">
      <c r="A65" s="32" t="s">
        <v>89</v>
      </c>
      <c r="B65" s="68" t="s">
        <v>104</v>
      </c>
      <c r="C65" s="113">
        <v>108</v>
      </c>
      <c r="D65" s="116" t="s">
        <v>22</v>
      </c>
      <c r="E65" s="117">
        <v>0.375</v>
      </c>
      <c r="F65" s="117">
        <v>0.58333333333333337</v>
      </c>
      <c r="G65" s="27">
        <v>90</v>
      </c>
      <c r="H65" s="92">
        <v>5</v>
      </c>
      <c r="I65" s="69"/>
      <c r="J65" s="22">
        <f t="shared" si="29"/>
        <v>0</v>
      </c>
      <c r="K65" s="61">
        <f t="shared" si="30"/>
        <v>0</v>
      </c>
      <c r="L65" s="69"/>
      <c r="M65" s="73">
        <f t="shared" si="31"/>
        <v>0</v>
      </c>
      <c r="N65" s="74">
        <f t="shared" si="32"/>
        <v>0</v>
      </c>
      <c r="O65" s="69"/>
      <c r="P65" s="73">
        <f t="shared" si="33"/>
        <v>0</v>
      </c>
      <c r="Q65" s="74">
        <f t="shared" si="34"/>
        <v>0</v>
      </c>
      <c r="R65" s="69"/>
      <c r="S65" s="73">
        <f t="shared" si="35"/>
        <v>0</v>
      </c>
      <c r="T65" s="74">
        <f t="shared" si="36"/>
        <v>0</v>
      </c>
      <c r="U65" s="69"/>
      <c r="V65" s="22">
        <f t="shared" si="37"/>
        <v>0</v>
      </c>
      <c r="W65" s="23">
        <f t="shared" si="38"/>
        <v>0</v>
      </c>
      <c r="X65" s="75">
        <f t="shared" si="39"/>
        <v>0</v>
      </c>
      <c r="Y65" s="90">
        <f t="shared" si="40"/>
        <v>0</v>
      </c>
      <c r="Z65" s="107">
        <f t="shared" si="41"/>
        <v>0</v>
      </c>
      <c r="AA65" s="71">
        <f t="shared" si="42"/>
        <v>0</v>
      </c>
      <c r="AB65" s="63">
        <f t="shared" si="43"/>
        <v>0</v>
      </c>
      <c r="AD65" s="64">
        <f t="shared" si="44"/>
        <v>0</v>
      </c>
      <c r="AE65" s="64">
        <f t="shared" si="45"/>
        <v>0</v>
      </c>
      <c r="AF65" s="64">
        <f t="shared" si="46"/>
        <v>0</v>
      </c>
      <c r="AG65" s="64">
        <f t="shared" si="47"/>
        <v>0</v>
      </c>
      <c r="AH65" s="64">
        <f t="shared" si="48"/>
        <v>0</v>
      </c>
      <c r="AI65" s="65">
        <f t="shared" si="49"/>
        <v>0</v>
      </c>
      <c r="AJ65" s="64">
        <f t="shared" si="50"/>
        <v>108</v>
      </c>
      <c r="AK65" s="64">
        <f t="shared" si="51"/>
        <v>-108</v>
      </c>
      <c r="AM65" s="66">
        <f t="shared" si="52"/>
        <v>0</v>
      </c>
      <c r="AN65" s="66">
        <f t="shared" si="53"/>
        <v>0</v>
      </c>
      <c r="AO65" s="66">
        <f t="shared" si="54"/>
        <v>0</v>
      </c>
      <c r="AP65" s="66">
        <f t="shared" si="55"/>
        <v>0</v>
      </c>
      <c r="AQ65" s="66">
        <f t="shared" si="56"/>
        <v>0</v>
      </c>
      <c r="AR65" s="67">
        <f t="shared" si="57"/>
        <v>0</v>
      </c>
      <c r="AT65"/>
      <c r="AU65"/>
    </row>
    <row r="66" spans="1:47" x14ac:dyDescent="0.2">
      <c r="A66" s="32" t="s">
        <v>89</v>
      </c>
      <c r="B66" s="68" t="s">
        <v>104</v>
      </c>
      <c r="C66" s="113">
        <v>54</v>
      </c>
      <c r="D66" s="116" t="s">
        <v>22</v>
      </c>
      <c r="E66" s="117">
        <v>0.5</v>
      </c>
      <c r="F66" s="117">
        <v>0.70833333333333337</v>
      </c>
      <c r="G66" s="27">
        <v>90</v>
      </c>
      <c r="H66" s="92">
        <v>5</v>
      </c>
      <c r="I66" s="69"/>
      <c r="J66" s="22">
        <f t="shared" si="29"/>
        <v>0</v>
      </c>
      <c r="K66" s="61">
        <f t="shared" si="30"/>
        <v>0</v>
      </c>
      <c r="L66" s="69"/>
      <c r="M66" s="73">
        <f t="shared" si="31"/>
        <v>0</v>
      </c>
      <c r="N66" s="74">
        <f t="shared" si="32"/>
        <v>0</v>
      </c>
      <c r="O66" s="69"/>
      <c r="P66" s="73">
        <f t="shared" si="33"/>
        <v>0</v>
      </c>
      <c r="Q66" s="74">
        <f t="shared" si="34"/>
        <v>0</v>
      </c>
      <c r="R66" s="69"/>
      <c r="S66" s="73">
        <f t="shared" si="35"/>
        <v>0</v>
      </c>
      <c r="T66" s="74">
        <f t="shared" si="36"/>
        <v>0</v>
      </c>
      <c r="U66" s="69"/>
      <c r="V66" s="22">
        <f t="shared" si="37"/>
        <v>0</v>
      </c>
      <c r="W66" s="23">
        <f t="shared" si="38"/>
        <v>0</v>
      </c>
      <c r="X66" s="75">
        <f t="shared" si="39"/>
        <v>0</v>
      </c>
      <c r="Y66" s="90">
        <f t="shared" si="40"/>
        <v>0</v>
      </c>
      <c r="Z66" s="107">
        <f t="shared" si="41"/>
        <v>0</v>
      </c>
      <c r="AA66" s="71">
        <f t="shared" si="42"/>
        <v>0</v>
      </c>
      <c r="AB66" s="63">
        <f t="shared" si="43"/>
        <v>0</v>
      </c>
      <c r="AD66" s="64">
        <f t="shared" si="44"/>
        <v>0</v>
      </c>
      <c r="AE66" s="64">
        <f t="shared" si="45"/>
        <v>0</v>
      </c>
      <c r="AF66" s="64">
        <f t="shared" si="46"/>
        <v>0</v>
      </c>
      <c r="AG66" s="64">
        <f t="shared" si="47"/>
        <v>0</v>
      </c>
      <c r="AH66" s="64">
        <f t="shared" si="48"/>
        <v>0</v>
      </c>
      <c r="AI66" s="65">
        <f t="shared" si="49"/>
        <v>0</v>
      </c>
      <c r="AJ66" s="64">
        <f t="shared" si="50"/>
        <v>54</v>
      </c>
      <c r="AK66" s="64">
        <f t="shared" si="51"/>
        <v>-54</v>
      </c>
      <c r="AM66" s="66">
        <f t="shared" si="52"/>
        <v>0</v>
      </c>
      <c r="AN66" s="66">
        <f t="shared" si="53"/>
        <v>0</v>
      </c>
      <c r="AO66" s="66">
        <f t="shared" si="54"/>
        <v>0</v>
      </c>
      <c r="AP66" s="66">
        <f t="shared" si="55"/>
        <v>0</v>
      </c>
      <c r="AQ66" s="66">
        <f t="shared" si="56"/>
        <v>0</v>
      </c>
      <c r="AR66" s="67">
        <f t="shared" si="57"/>
        <v>0</v>
      </c>
      <c r="AT66"/>
      <c r="AU66"/>
    </row>
    <row r="67" spans="1:47" x14ac:dyDescent="0.2">
      <c r="A67" s="32" t="s">
        <v>89</v>
      </c>
      <c r="B67" s="68" t="s">
        <v>104</v>
      </c>
      <c r="C67" s="113">
        <v>54</v>
      </c>
      <c r="D67" s="116" t="s">
        <v>22</v>
      </c>
      <c r="E67" s="117">
        <v>0.375</v>
      </c>
      <c r="F67" s="117">
        <v>0.58333333333333337</v>
      </c>
      <c r="G67" s="27">
        <v>90</v>
      </c>
      <c r="H67" s="92">
        <v>5</v>
      </c>
      <c r="I67" s="69"/>
      <c r="J67" s="22">
        <f t="shared" si="29"/>
        <v>0</v>
      </c>
      <c r="K67" s="61">
        <f t="shared" si="30"/>
        <v>0</v>
      </c>
      <c r="L67" s="69"/>
      <c r="M67" s="73">
        <f t="shared" si="31"/>
        <v>0</v>
      </c>
      <c r="N67" s="74">
        <f t="shared" si="32"/>
        <v>0</v>
      </c>
      <c r="O67" s="69"/>
      <c r="P67" s="73">
        <f t="shared" si="33"/>
        <v>0</v>
      </c>
      <c r="Q67" s="74">
        <f t="shared" si="34"/>
        <v>0</v>
      </c>
      <c r="R67" s="69"/>
      <c r="S67" s="73">
        <f t="shared" si="35"/>
        <v>0</v>
      </c>
      <c r="T67" s="74">
        <f t="shared" si="36"/>
        <v>0</v>
      </c>
      <c r="U67" s="69"/>
      <c r="V67" s="22">
        <f t="shared" si="37"/>
        <v>0</v>
      </c>
      <c r="W67" s="23">
        <f t="shared" si="38"/>
        <v>0</v>
      </c>
      <c r="X67" s="75">
        <f t="shared" si="39"/>
        <v>0</v>
      </c>
      <c r="Y67" s="90">
        <f t="shared" si="40"/>
        <v>0</v>
      </c>
      <c r="Z67" s="107">
        <f t="shared" si="41"/>
        <v>0</v>
      </c>
      <c r="AA67" s="71">
        <f t="shared" si="42"/>
        <v>0</v>
      </c>
      <c r="AB67" s="63">
        <f t="shared" si="43"/>
        <v>0</v>
      </c>
      <c r="AD67" s="64">
        <f t="shared" si="44"/>
        <v>0</v>
      </c>
      <c r="AE67" s="64">
        <f t="shared" si="45"/>
        <v>0</v>
      </c>
      <c r="AF67" s="64">
        <f t="shared" si="46"/>
        <v>0</v>
      </c>
      <c r="AG67" s="64">
        <f t="shared" si="47"/>
        <v>0</v>
      </c>
      <c r="AH67" s="64">
        <f t="shared" si="48"/>
        <v>0</v>
      </c>
      <c r="AI67" s="65">
        <f t="shared" si="49"/>
        <v>0</v>
      </c>
      <c r="AJ67" s="64">
        <f t="shared" si="50"/>
        <v>54</v>
      </c>
      <c r="AK67" s="64">
        <f t="shared" si="51"/>
        <v>-54</v>
      </c>
      <c r="AM67" s="66">
        <f t="shared" si="52"/>
        <v>0</v>
      </c>
      <c r="AN67" s="66">
        <f t="shared" si="53"/>
        <v>0</v>
      </c>
      <c r="AO67" s="66">
        <f t="shared" si="54"/>
        <v>0</v>
      </c>
      <c r="AP67" s="66">
        <f t="shared" si="55"/>
        <v>0</v>
      </c>
      <c r="AQ67" s="66">
        <f t="shared" si="56"/>
        <v>0</v>
      </c>
      <c r="AR67" s="67">
        <f t="shared" si="57"/>
        <v>0</v>
      </c>
      <c r="AT67"/>
      <c r="AU67"/>
    </row>
    <row r="68" spans="1:47" x14ac:dyDescent="0.2">
      <c r="A68" s="32" t="s">
        <v>89</v>
      </c>
      <c r="B68" s="68" t="s">
        <v>104</v>
      </c>
      <c r="C68" s="113">
        <v>54</v>
      </c>
      <c r="D68" s="116" t="s">
        <v>22</v>
      </c>
      <c r="E68" s="117">
        <v>0.5</v>
      </c>
      <c r="F68" s="117">
        <v>0.70833333333333337</v>
      </c>
      <c r="G68" s="27">
        <v>90</v>
      </c>
      <c r="H68" s="92">
        <v>5</v>
      </c>
      <c r="I68" s="69"/>
      <c r="J68" s="22">
        <f t="shared" si="29"/>
        <v>0</v>
      </c>
      <c r="K68" s="61">
        <f t="shared" si="30"/>
        <v>0</v>
      </c>
      <c r="L68" s="69"/>
      <c r="M68" s="73">
        <f t="shared" si="31"/>
        <v>0</v>
      </c>
      <c r="N68" s="74">
        <f t="shared" si="32"/>
        <v>0</v>
      </c>
      <c r="O68" s="69"/>
      <c r="P68" s="73">
        <f t="shared" si="33"/>
        <v>0</v>
      </c>
      <c r="Q68" s="74">
        <f t="shared" si="34"/>
        <v>0</v>
      </c>
      <c r="R68" s="69"/>
      <c r="S68" s="73">
        <f t="shared" si="35"/>
        <v>0</v>
      </c>
      <c r="T68" s="74">
        <f t="shared" si="36"/>
        <v>0</v>
      </c>
      <c r="U68" s="69"/>
      <c r="V68" s="22">
        <f t="shared" si="37"/>
        <v>0</v>
      </c>
      <c r="W68" s="23">
        <f t="shared" si="38"/>
        <v>0</v>
      </c>
      <c r="X68" s="75">
        <f t="shared" si="39"/>
        <v>0</v>
      </c>
      <c r="Y68" s="90">
        <f t="shared" si="40"/>
        <v>0</v>
      </c>
      <c r="Z68" s="107">
        <f t="shared" si="41"/>
        <v>0</v>
      </c>
      <c r="AA68" s="71">
        <f t="shared" si="42"/>
        <v>0</v>
      </c>
      <c r="AB68" s="63">
        <f t="shared" si="43"/>
        <v>0</v>
      </c>
      <c r="AD68" s="64">
        <f t="shared" si="44"/>
        <v>0</v>
      </c>
      <c r="AE68" s="64">
        <f t="shared" si="45"/>
        <v>0</v>
      </c>
      <c r="AF68" s="64">
        <f t="shared" si="46"/>
        <v>0</v>
      </c>
      <c r="AG68" s="64">
        <f t="shared" si="47"/>
        <v>0</v>
      </c>
      <c r="AH68" s="64">
        <f t="shared" si="48"/>
        <v>0</v>
      </c>
      <c r="AI68" s="65">
        <f t="shared" si="49"/>
        <v>0</v>
      </c>
      <c r="AJ68" s="64">
        <f t="shared" si="50"/>
        <v>54</v>
      </c>
      <c r="AK68" s="64">
        <f t="shared" si="51"/>
        <v>-54</v>
      </c>
      <c r="AM68" s="66">
        <f t="shared" si="52"/>
        <v>0</v>
      </c>
      <c r="AN68" s="66">
        <f t="shared" si="53"/>
        <v>0</v>
      </c>
      <c r="AO68" s="66">
        <f t="shared" si="54"/>
        <v>0</v>
      </c>
      <c r="AP68" s="66">
        <f t="shared" si="55"/>
        <v>0</v>
      </c>
      <c r="AQ68" s="66">
        <f t="shared" si="56"/>
        <v>0</v>
      </c>
      <c r="AR68" s="67">
        <f t="shared" si="57"/>
        <v>0</v>
      </c>
      <c r="AT68"/>
      <c r="AU68"/>
    </row>
    <row r="69" spans="1:47" x14ac:dyDescent="0.2">
      <c r="A69" s="32" t="s">
        <v>89</v>
      </c>
      <c r="B69" s="68" t="s">
        <v>104</v>
      </c>
      <c r="C69" s="113">
        <v>54</v>
      </c>
      <c r="D69" s="116" t="s">
        <v>22</v>
      </c>
      <c r="E69" s="117">
        <v>0.375</v>
      </c>
      <c r="F69" s="117">
        <v>0.58333333333333337</v>
      </c>
      <c r="G69" s="27">
        <v>90</v>
      </c>
      <c r="H69" s="92">
        <v>5</v>
      </c>
      <c r="I69" s="69"/>
      <c r="J69" s="22">
        <f t="shared" si="29"/>
        <v>0</v>
      </c>
      <c r="K69" s="61">
        <f t="shared" si="30"/>
        <v>0</v>
      </c>
      <c r="L69" s="69"/>
      <c r="M69" s="73">
        <f t="shared" si="31"/>
        <v>0</v>
      </c>
      <c r="N69" s="74">
        <f t="shared" si="32"/>
        <v>0</v>
      </c>
      <c r="O69" s="69"/>
      <c r="P69" s="73">
        <f t="shared" si="33"/>
        <v>0</v>
      </c>
      <c r="Q69" s="74">
        <f t="shared" si="34"/>
        <v>0</v>
      </c>
      <c r="R69" s="69"/>
      <c r="S69" s="73">
        <f t="shared" si="35"/>
        <v>0</v>
      </c>
      <c r="T69" s="74">
        <f t="shared" si="36"/>
        <v>0</v>
      </c>
      <c r="U69" s="69"/>
      <c r="V69" s="22">
        <f t="shared" si="37"/>
        <v>0</v>
      </c>
      <c r="W69" s="23">
        <f t="shared" si="38"/>
        <v>0</v>
      </c>
      <c r="X69" s="75">
        <f t="shared" si="39"/>
        <v>0</v>
      </c>
      <c r="Y69" s="90">
        <f t="shared" si="40"/>
        <v>0</v>
      </c>
      <c r="Z69" s="107">
        <f t="shared" si="41"/>
        <v>0</v>
      </c>
      <c r="AA69" s="71">
        <f t="shared" si="42"/>
        <v>0</v>
      </c>
      <c r="AB69" s="63">
        <f t="shared" si="43"/>
        <v>0</v>
      </c>
      <c r="AD69" s="64">
        <f t="shared" si="44"/>
        <v>0</v>
      </c>
      <c r="AE69" s="64">
        <f t="shared" si="45"/>
        <v>0</v>
      </c>
      <c r="AF69" s="64">
        <f t="shared" si="46"/>
        <v>0</v>
      </c>
      <c r="AG69" s="64">
        <f t="shared" si="47"/>
        <v>0</v>
      </c>
      <c r="AH69" s="64">
        <f t="shared" si="48"/>
        <v>0</v>
      </c>
      <c r="AI69" s="65">
        <f t="shared" si="49"/>
        <v>0</v>
      </c>
      <c r="AJ69" s="64">
        <f t="shared" si="50"/>
        <v>54</v>
      </c>
      <c r="AK69" s="64">
        <f t="shared" si="51"/>
        <v>-54</v>
      </c>
      <c r="AM69" s="66">
        <f t="shared" si="52"/>
        <v>0</v>
      </c>
      <c r="AN69" s="66">
        <f t="shared" si="53"/>
        <v>0</v>
      </c>
      <c r="AO69" s="66">
        <f t="shared" si="54"/>
        <v>0</v>
      </c>
      <c r="AP69" s="66">
        <f t="shared" si="55"/>
        <v>0</v>
      </c>
      <c r="AQ69" s="66">
        <f t="shared" si="56"/>
        <v>0</v>
      </c>
      <c r="AR69" s="67">
        <f t="shared" si="57"/>
        <v>0</v>
      </c>
      <c r="AT69"/>
      <c r="AU69"/>
    </row>
    <row r="70" spans="1:47" ht="13.5" thickBot="1" x14ac:dyDescent="0.25">
      <c r="A70" s="32" t="s">
        <v>88</v>
      </c>
      <c r="B70" s="68" t="s">
        <v>104</v>
      </c>
      <c r="C70" s="113">
        <v>23</v>
      </c>
      <c r="D70" s="116" t="s">
        <v>22</v>
      </c>
      <c r="E70" s="117">
        <v>0.35416666666666669</v>
      </c>
      <c r="F70" s="117">
        <v>0.66666666666666663</v>
      </c>
      <c r="G70" s="27">
        <v>118</v>
      </c>
      <c r="H70" s="92">
        <v>7.5</v>
      </c>
      <c r="I70" s="69"/>
      <c r="J70" s="22">
        <f t="shared" si="29"/>
        <v>0</v>
      </c>
      <c r="K70" s="61">
        <f t="shared" si="30"/>
        <v>0</v>
      </c>
      <c r="L70" s="69"/>
      <c r="M70" s="73">
        <f t="shared" si="31"/>
        <v>0</v>
      </c>
      <c r="N70" s="74">
        <f t="shared" si="32"/>
        <v>0</v>
      </c>
      <c r="O70" s="69"/>
      <c r="P70" s="73">
        <f t="shared" si="33"/>
        <v>0</v>
      </c>
      <c r="Q70" s="74">
        <f t="shared" si="34"/>
        <v>0</v>
      </c>
      <c r="R70" s="69"/>
      <c r="S70" s="73">
        <f t="shared" si="35"/>
        <v>0</v>
      </c>
      <c r="T70" s="74">
        <f t="shared" si="36"/>
        <v>0</v>
      </c>
      <c r="U70" s="69"/>
      <c r="V70" s="22">
        <f t="shared" si="37"/>
        <v>0</v>
      </c>
      <c r="W70" s="23">
        <f t="shared" si="38"/>
        <v>0</v>
      </c>
      <c r="X70" s="75">
        <f t="shared" si="39"/>
        <v>0</v>
      </c>
      <c r="Y70" s="90">
        <f t="shared" si="40"/>
        <v>0</v>
      </c>
      <c r="Z70" s="107">
        <f t="shared" si="41"/>
        <v>0</v>
      </c>
      <c r="AA70" s="71">
        <f t="shared" si="42"/>
        <v>0</v>
      </c>
      <c r="AB70" s="63">
        <f t="shared" si="43"/>
        <v>0</v>
      </c>
      <c r="AD70" s="64">
        <f t="shared" si="44"/>
        <v>0</v>
      </c>
      <c r="AE70" s="64">
        <f t="shared" si="45"/>
        <v>0</v>
      </c>
      <c r="AF70" s="64">
        <f t="shared" si="46"/>
        <v>0</v>
      </c>
      <c r="AG70" s="64">
        <f t="shared" si="47"/>
        <v>0</v>
      </c>
      <c r="AH70" s="64">
        <f t="shared" si="48"/>
        <v>0</v>
      </c>
      <c r="AI70" s="65">
        <f t="shared" si="49"/>
        <v>0</v>
      </c>
      <c r="AJ70" s="64">
        <f t="shared" si="50"/>
        <v>23</v>
      </c>
      <c r="AK70" s="64">
        <f t="shared" si="51"/>
        <v>-23</v>
      </c>
      <c r="AM70" s="66">
        <f t="shared" si="52"/>
        <v>0</v>
      </c>
      <c r="AN70" s="66">
        <f t="shared" si="53"/>
        <v>0</v>
      </c>
      <c r="AO70" s="66">
        <f t="shared" si="54"/>
        <v>0</v>
      </c>
      <c r="AP70" s="66">
        <f t="shared" si="55"/>
        <v>0</v>
      </c>
      <c r="AQ70" s="66">
        <f t="shared" si="56"/>
        <v>0</v>
      </c>
      <c r="AR70" s="67">
        <f t="shared" si="57"/>
        <v>0</v>
      </c>
      <c r="AT70"/>
      <c r="AU70"/>
    </row>
    <row r="71" spans="1:47" ht="13.5" thickBot="1" x14ac:dyDescent="0.25">
      <c r="A71" s="7" t="s">
        <v>53</v>
      </c>
      <c r="B71" s="8"/>
      <c r="C71" s="31"/>
      <c r="D71" s="9"/>
      <c r="E71" s="9"/>
      <c r="F71" s="9"/>
      <c r="G71" s="9"/>
      <c r="H71" s="29"/>
      <c r="I71" s="41"/>
      <c r="J71" s="42">
        <f>SUM(J15:J70)</f>
        <v>0</v>
      </c>
      <c r="K71" s="42">
        <f>SUM(K15:K70)</f>
        <v>0</v>
      </c>
      <c r="L71" s="44"/>
      <c r="M71" s="42">
        <f>SUM(M15:M70)</f>
        <v>0</v>
      </c>
      <c r="N71" s="43">
        <f>SUM(N15:N70)</f>
        <v>0</v>
      </c>
      <c r="O71" s="44"/>
      <c r="P71" s="42">
        <f>SUM(P15:P70)</f>
        <v>0</v>
      </c>
      <c r="Q71" s="43">
        <f>SUM(Q15:Q70)</f>
        <v>0</v>
      </c>
      <c r="R71" s="41"/>
      <c r="S71" s="42">
        <f>SUM(S15:S70)</f>
        <v>0</v>
      </c>
      <c r="T71" s="43">
        <f>SUM(T15:T70)</f>
        <v>0</v>
      </c>
      <c r="U71" s="41"/>
      <c r="V71" s="45">
        <f>SUM(V15:V70)</f>
        <v>0</v>
      </c>
      <c r="W71" s="46">
        <f>SUM(W15:W70)</f>
        <v>0</v>
      </c>
      <c r="X71" s="72">
        <f>SUM(X15:X70)</f>
        <v>0</v>
      </c>
      <c r="Y71" s="91"/>
      <c r="Z71" s="103">
        <f>SUM(Z15:Z70)</f>
        <v>0</v>
      </c>
      <c r="AA71" s="45"/>
      <c r="AB71" s="72">
        <f>SUM(AB15:AB70)</f>
        <v>0</v>
      </c>
      <c r="AC71"/>
      <c r="AE71" s="36"/>
      <c r="AT71"/>
      <c r="AU71"/>
    </row>
    <row r="72" spans="1:47" x14ac:dyDescent="0.2">
      <c r="K72" s="5"/>
      <c r="L72" s="5"/>
      <c r="M72" s="5"/>
      <c r="N72" s="4"/>
      <c r="O72" s="5"/>
      <c r="P72" s="5"/>
      <c r="Q72" s="4"/>
      <c r="R72" s="5"/>
      <c r="S72" s="5"/>
      <c r="T72" s="5"/>
      <c r="U72" s="5"/>
      <c r="V72" s="5"/>
      <c r="W72" s="5"/>
      <c r="X72" s="38"/>
    </row>
    <row r="74" spans="1:47" ht="13.5" thickBot="1" x14ac:dyDescent="0.25">
      <c r="V74" s="36"/>
      <c r="W74" s="36"/>
      <c r="AB74"/>
      <c r="AE74" s="36"/>
      <c r="AO74"/>
      <c r="AP74"/>
      <c r="AQ74"/>
      <c r="AR74"/>
      <c r="AS74"/>
      <c r="AT74"/>
      <c r="AU74"/>
    </row>
    <row r="75" spans="1:47" ht="15.75" thickBot="1" x14ac:dyDescent="0.25">
      <c r="A75" s="47" t="s">
        <v>54</v>
      </c>
      <c r="B75" s="48"/>
      <c r="C75" s="49"/>
      <c r="D75" s="48"/>
      <c r="E75" s="48"/>
      <c r="F75" s="48"/>
      <c r="G75" s="48"/>
      <c r="H75" s="48"/>
      <c r="I75" s="48"/>
      <c r="J75" s="48"/>
      <c r="K75" s="48"/>
      <c r="L75" s="50"/>
      <c r="M75" s="51"/>
      <c r="N75" s="9"/>
      <c r="O75" s="9"/>
      <c r="P75" s="9"/>
      <c r="Q75" s="9"/>
      <c r="R75" s="9"/>
      <c r="S75" s="9"/>
      <c r="T75" s="9"/>
      <c r="U75" s="8"/>
      <c r="V75" s="8"/>
      <c r="W75" s="8"/>
      <c r="X75" s="37"/>
      <c r="Y75" s="37"/>
      <c r="Z75" s="37"/>
      <c r="AA75" s="37"/>
      <c r="AB75" s="52">
        <f>AB71</f>
        <v>0</v>
      </c>
      <c r="AE75" s="36"/>
      <c r="AN75"/>
      <c r="AO75"/>
      <c r="AP75"/>
      <c r="AQ75"/>
      <c r="AR75"/>
      <c r="AS75"/>
      <c r="AT75"/>
      <c r="AU75"/>
    </row>
    <row r="76" spans="1:47" x14ac:dyDescent="0.2">
      <c r="W76" s="36"/>
      <c r="AD76"/>
      <c r="AE76" s="36"/>
      <c r="AO76"/>
      <c r="AP76"/>
      <c r="AQ76"/>
      <c r="AR76"/>
      <c r="AS76"/>
      <c r="AT76"/>
      <c r="AU76"/>
    </row>
    <row r="77" spans="1:47" x14ac:dyDescent="0.2">
      <c r="A77" s="39"/>
      <c r="AP77"/>
      <c r="AQ77"/>
      <c r="AR77"/>
      <c r="AS77"/>
      <c r="AT77"/>
      <c r="AU77"/>
    </row>
    <row r="78" spans="1:47" x14ac:dyDescent="0.2">
      <c r="A78" s="39"/>
      <c r="AP78"/>
      <c r="AQ78"/>
      <c r="AR78"/>
      <c r="AS78"/>
      <c r="AT78"/>
      <c r="AU78"/>
    </row>
    <row r="79" spans="1:47" x14ac:dyDescent="0.2">
      <c r="A79" s="40" t="s">
        <v>55</v>
      </c>
      <c r="B79" s="145"/>
      <c r="C79" s="146"/>
      <c r="D79" s="146"/>
      <c r="E79" s="146"/>
      <c r="F79" s="147"/>
      <c r="AP79"/>
      <c r="AQ79"/>
      <c r="AR79"/>
      <c r="AS79"/>
      <c r="AT79"/>
      <c r="AU79"/>
    </row>
    <row r="80" spans="1:47" ht="77.25" customHeight="1" x14ac:dyDescent="0.2">
      <c r="A80" s="40" t="s">
        <v>56</v>
      </c>
      <c r="B80" s="145"/>
      <c r="C80" s="146"/>
      <c r="D80" s="146"/>
      <c r="E80" s="146"/>
      <c r="F80" s="147"/>
      <c r="AP80"/>
      <c r="AQ80"/>
      <c r="AR80"/>
      <c r="AS80"/>
      <c r="AT80"/>
      <c r="AU80"/>
    </row>
    <row r="81" spans="1:47" x14ac:dyDescent="0.2">
      <c r="A81" s="40" t="s">
        <v>57</v>
      </c>
      <c r="B81" s="145"/>
      <c r="C81" s="146"/>
      <c r="D81" s="146"/>
      <c r="E81" s="146"/>
      <c r="F81" s="147"/>
      <c r="AP81"/>
      <c r="AQ81"/>
      <c r="AR81"/>
      <c r="AS81"/>
      <c r="AT81"/>
      <c r="AU81"/>
    </row>
    <row r="82" spans="1:47" x14ac:dyDescent="0.2">
      <c r="A82" s="40" t="s">
        <v>58</v>
      </c>
      <c r="B82" s="145"/>
      <c r="C82" s="146"/>
      <c r="D82" s="146"/>
      <c r="E82" s="146"/>
      <c r="F82" s="147"/>
      <c r="AP82"/>
      <c r="AQ82"/>
      <c r="AR82"/>
      <c r="AS82"/>
      <c r="AT82"/>
      <c r="AU82"/>
    </row>
  </sheetData>
  <autoFilter ref="A14:AU71" xr:uid="{00000000-0001-0000-0000-000000000000}"/>
  <mergeCells count="24">
    <mergeCell ref="AM13:AR13"/>
    <mergeCell ref="J11:K11"/>
    <mergeCell ref="B81:F81"/>
    <mergeCell ref="B82:F82"/>
    <mergeCell ref="AD13:AK13"/>
    <mergeCell ref="B79:F79"/>
    <mergeCell ref="B80:F80"/>
    <mergeCell ref="C11:D11"/>
    <mergeCell ref="M5:Q5"/>
    <mergeCell ref="C5:D5"/>
    <mergeCell ref="F11:G11"/>
    <mergeCell ref="J6:K10"/>
    <mergeCell ref="C6:D6"/>
    <mergeCell ref="C7:D7"/>
    <mergeCell ref="F6:G6"/>
    <mergeCell ref="F7:G7"/>
    <mergeCell ref="F8:G8"/>
    <mergeCell ref="C8:D8"/>
    <mergeCell ref="C9:D9"/>
    <mergeCell ref="F9:G9"/>
    <mergeCell ref="F10:G10"/>
    <mergeCell ref="F5:G5"/>
    <mergeCell ref="J5:K5"/>
    <mergeCell ref="C10:D10"/>
  </mergeCells>
  <phoneticPr fontId="3" type="noConversion"/>
  <conditionalFormatting sqref="AK15:AK70">
    <cfRule type="cellIs" dxfId="0" priority="14" operator="lessThan">
      <formula>0</formula>
    </cfRule>
  </conditionalFormatting>
  <pageMargins left="0.78740157480314965" right="0" top="0.23622047244094491" bottom="0.15748031496062992" header="0.51181102362204722" footer="0.51181102362204722"/>
  <pageSetup paperSize="8" scale="49" orientation="landscape" r:id="rId1"/>
  <headerFooter alignWithMargins="0">
    <oddFooter>&amp;F</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35390-BFE5-4257-BD31-22AB04C2FBAD}">
  <sheetPr>
    <tabColor rgb="FF92D050"/>
  </sheetPr>
  <dimension ref="A1:AF23"/>
  <sheetViews>
    <sheetView zoomScaleNormal="100" workbookViewId="0"/>
  </sheetViews>
  <sheetFormatPr defaultRowHeight="12.75" x14ac:dyDescent="0.2"/>
  <cols>
    <col min="1" max="1" width="25.85546875" customWidth="1"/>
    <col min="2" max="2" width="104.140625" customWidth="1"/>
  </cols>
  <sheetData>
    <row r="1" spans="1:32" ht="18" x14ac:dyDescent="0.25">
      <c r="A1" s="1" t="s">
        <v>74</v>
      </c>
    </row>
    <row r="3" spans="1:32" x14ac:dyDescent="0.2">
      <c r="A3" s="3" t="s">
        <v>75</v>
      </c>
      <c r="C3" s="28"/>
      <c r="X3" s="36"/>
      <c r="Y3" s="36"/>
      <c r="Z3" s="36"/>
      <c r="AA3" s="36"/>
      <c r="AB3" s="36"/>
      <c r="AC3" s="36"/>
      <c r="AD3" s="36"/>
      <c r="AE3" s="36"/>
      <c r="AF3" s="36"/>
    </row>
    <row r="4" spans="1:32" x14ac:dyDescent="0.2">
      <c r="C4" s="28"/>
      <c r="X4" s="36"/>
      <c r="Y4" s="36"/>
      <c r="Z4" s="36"/>
      <c r="AA4" s="36"/>
      <c r="AB4" s="36"/>
      <c r="AC4" s="36"/>
      <c r="AD4" s="36"/>
      <c r="AE4" s="36"/>
      <c r="AF4" s="36"/>
    </row>
    <row r="5" spans="1:32" x14ac:dyDescent="0.2">
      <c r="A5" s="93" t="s">
        <v>59</v>
      </c>
      <c r="C5" s="28"/>
      <c r="X5" s="36"/>
      <c r="Y5" s="36"/>
      <c r="Z5" s="36"/>
      <c r="AA5" s="36"/>
      <c r="AB5" s="36"/>
      <c r="AC5" s="36"/>
      <c r="AD5" s="36"/>
      <c r="AE5" s="36"/>
      <c r="AF5" s="36"/>
    </row>
    <row r="6" spans="1:32" ht="13.5" thickBot="1" x14ac:dyDescent="0.25">
      <c r="A6" s="76"/>
      <c r="B6" s="76"/>
      <c r="C6" s="76"/>
      <c r="D6" s="76"/>
      <c r="E6" s="76"/>
      <c r="F6" s="76"/>
      <c r="G6" s="76"/>
      <c r="H6" s="76"/>
      <c r="I6" s="76"/>
      <c r="J6" s="76"/>
      <c r="K6" s="76"/>
      <c r="L6" s="76"/>
      <c r="M6" s="76"/>
      <c r="N6" s="76"/>
      <c r="O6" s="76"/>
      <c r="P6" s="76"/>
      <c r="Q6" s="76"/>
      <c r="R6" s="76"/>
      <c r="S6" s="76"/>
      <c r="T6" s="76"/>
      <c r="U6" s="76"/>
      <c r="V6" s="76"/>
      <c r="W6" s="76"/>
      <c r="X6" s="76"/>
      <c r="Y6" s="76"/>
      <c r="Z6" s="76"/>
      <c r="AA6" s="76"/>
      <c r="AB6" s="76"/>
      <c r="AC6" s="76"/>
      <c r="AD6" s="76"/>
      <c r="AE6" s="76"/>
      <c r="AF6" s="76"/>
    </row>
    <row r="7" spans="1:32" ht="91.5" customHeight="1" x14ac:dyDescent="0.2">
      <c r="A7" s="153" t="s">
        <v>71</v>
      </c>
      <c r="B7" s="154"/>
      <c r="C7" s="76"/>
      <c r="D7" s="76"/>
      <c r="E7" s="76"/>
      <c r="F7" s="76"/>
      <c r="G7" s="76"/>
      <c r="H7" s="76"/>
      <c r="I7" s="76"/>
      <c r="J7" s="76"/>
      <c r="K7" s="76"/>
      <c r="L7" s="76"/>
      <c r="M7" s="76"/>
      <c r="N7" s="76"/>
      <c r="O7" s="76"/>
      <c r="P7" s="76"/>
      <c r="Q7" s="76"/>
      <c r="R7" s="76"/>
      <c r="S7" s="76"/>
      <c r="T7" s="76"/>
      <c r="U7" s="76"/>
      <c r="V7" s="76"/>
      <c r="W7" s="76"/>
      <c r="X7" s="76"/>
      <c r="Y7" s="76"/>
      <c r="Z7" s="76"/>
      <c r="AA7" s="76"/>
      <c r="AB7" s="76"/>
      <c r="AC7" s="76"/>
      <c r="AD7" s="76"/>
      <c r="AE7" s="76"/>
      <c r="AF7" s="76"/>
    </row>
    <row r="8" spans="1:32" ht="42" customHeight="1" thickBot="1" x14ac:dyDescent="0.25">
      <c r="A8" s="155" t="s">
        <v>79</v>
      </c>
      <c r="B8" s="156"/>
      <c r="C8" s="76"/>
      <c r="D8" s="76"/>
      <c r="E8" s="76"/>
      <c r="F8" s="76"/>
      <c r="G8" s="76"/>
      <c r="H8" s="76"/>
      <c r="I8" s="76"/>
      <c r="J8" s="76"/>
      <c r="K8" s="76"/>
      <c r="L8" s="76"/>
      <c r="M8" s="76"/>
      <c r="N8" s="76"/>
      <c r="O8" s="76"/>
      <c r="P8" s="76"/>
      <c r="Q8" s="76"/>
      <c r="R8" s="76"/>
      <c r="S8" s="76"/>
      <c r="T8" s="76"/>
      <c r="U8" s="76"/>
      <c r="V8" s="76"/>
      <c r="W8" s="76"/>
      <c r="X8" s="76"/>
      <c r="Y8" s="76"/>
      <c r="Z8" s="76"/>
      <c r="AA8" s="76"/>
      <c r="AB8" s="76"/>
      <c r="AC8" s="76"/>
      <c r="AD8" s="76"/>
      <c r="AE8" s="76"/>
      <c r="AF8" s="76"/>
    </row>
    <row r="9" spans="1:32" x14ac:dyDescent="0.2">
      <c r="A9" s="76"/>
      <c r="B9" s="76"/>
      <c r="C9" s="76"/>
      <c r="D9" s="76"/>
      <c r="E9" s="76"/>
      <c r="F9" s="76"/>
      <c r="G9" s="76"/>
      <c r="H9" s="76"/>
      <c r="I9" s="76"/>
      <c r="J9" s="76"/>
      <c r="K9" s="76"/>
      <c r="L9" s="76"/>
      <c r="M9" s="76"/>
      <c r="N9" s="76"/>
      <c r="O9" s="76"/>
      <c r="P9" s="76"/>
      <c r="Q9" s="76"/>
      <c r="R9" s="76"/>
      <c r="S9" s="76"/>
      <c r="T9" s="76"/>
      <c r="U9" s="76"/>
      <c r="V9" s="76"/>
      <c r="W9" s="76"/>
      <c r="X9" s="76"/>
      <c r="Y9" s="76"/>
      <c r="Z9" s="76"/>
      <c r="AA9" s="76"/>
      <c r="AB9" s="76"/>
      <c r="AC9" s="76"/>
      <c r="AD9" s="76"/>
      <c r="AE9" s="76"/>
      <c r="AF9" s="76"/>
    </row>
    <row r="11" spans="1:32" x14ac:dyDescent="0.2">
      <c r="A11" s="93" t="s">
        <v>60</v>
      </c>
    </row>
    <row r="12" spans="1:32" ht="13.5" thickBot="1" x14ac:dyDescent="0.25"/>
    <row r="13" spans="1:32" ht="13.5" thickBot="1" x14ac:dyDescent="0.25">
      <c r="A13" s="95" t="s">
        <v>61</v>
      </c>
      <c r="B13" s="94" t="s">
        <v>62</v>
      </c>
    </row>
    <row r="14" spans="1:32" ht="63.75" x14ac:dyDescent="0.2">
      <c r="A14" s="98" t="s">
        <v>3</v>
      </c>
      <c r="B14" s="105" t="s">
        <v>63</v>
      </c>
    </row>
    <row r="15" spans="1:32" ht="140.25" x14ac:dyDescent="0.2">
      <c r="A15" s="109" t="s">
        <v>78</v>
      </c>
      <c r="B15" s="106" t="s">
        <v>80</v>
      </c>
    </row>
    <row r="16" spans="1:32" ht="25.5" x14ac:dyDescent="0.2">
      <c r="A16" s="96" t="s">
        <v>72</v>
      </c>
      <c r="B16" s="106" t="s">
        <v>64</v>
      </c>
    </row>
    <row r="17" spans="1:2" ht="26.25" thickBot="1" x14ac:dyDescent="0.25">
      <c r="A17" s="97" t="s">
        <v>5</v>
      </c>
      <c r="B17" s="110" t="s">
        <v>65</v>
      </c>
    </row>
    <row r="20" spans="1:2" x14ac:dyDescent="0.2">
      <c r="A20" s="93" t="s">
        <v>66</v>
      </c>
    </row>
    <row r="21" spans="1:2" ht="13.5" thickBot="1" x14ac:dyDescent="0.25"/>
    <row r="22" spans="1:2" ht="51" x14ac:dyDescent="0.2">
      <c r="A22" s="111" t="s">
        <v>67</v>
      </c>
      <c r="B22" s="112" t="s">
        <v>81</v>
      </c>
    </row>
    <row r="23" spans="1:2" ht="39" thickBot="1" x14ac:dyDescent="0.25">
      <c r="A23" s="97" t="s">
        <v>68</v>
      </c>
      <c r="B23" s="99" t="s">
        <v>73</v>
      </c>
    </row>
  </sheetData>
  <mergeCells count="2">
    <mergeCell ref="A7:B7"/>
    <mergeCell ref="A8:B8"/>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05022422477C44CA0516C7EF458BDC6" ma:contentTypeVersion="16" ma:contentTypeDescription="Een nieuw document maken." ma:contentTypeScope="" ma:versionID="c6d9403666d96ba40324e184694503c2">
  <xsd:schema xmlns:xsd="http://www.w3.org/2001/XMLSchema" xmlns:xs="http://www.w3.org/2001/XMLSchema" xmlns:p="http://schemas.microsoft.com/office/2006/metadata/properties" xmlns:ns2="46c995e6-7f53-48aa-a5ad-a9d38912b46a" xmlns:ns3="5d807127-6dfe-4777-9fc9-8a2ccfc388c3" targetNamespace="http://schemas.microsoft.com/office/2006/metadata/properties" ma:root="true" ma:fieldsID="62d1ebe47228ed999d61fc3cbe4d7595" ns2:_="" ns3:_="">
    <xsd:import namespace="46c995e6-7f53-48aa-a5ad-a9d38912b46a"/>
    <xsd:import namespace="5d807127-6dfe-4777-9fc9-8a2ccfc388c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c995e6-7f53-48aa-a5ad-a9d38912b46a"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886c822f-eec8-42d4-8054-049d3dc82beb}" ma:internalName="TaxCatchAll" ma:showField="CatchAllData" ma:web="46c995e6-7f53-48aa-a5ad-a9d38912b46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d807127-6dfe-4777-9fc9-8a2ccfc388c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62568fe7-1f97-42b2-b87e-bec22f3baa5b"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d807127-6dfe-4777-9fc9-8a2ccfc388c3">
      <Terms xmlns="http://schemas.microsoft.com/office/infopath/2007/PartnerControls"/>
    </lcf76f155ced4ddcb4097134ff3c332f>
    <TaxCatchAll xmlns="46c995e6-7f53-48aa-a5ad-a9d38912b46a" xsi:nil="true"/>
  </documentManagement>
</p:properties>
</file>

<file path=customXml/itemProps1.xml><?xml version="1.0" encoding="utf-8"?>
<ds:datastoreItem xmlns:ds="http://schemas.openxmlformats.org/officeDocument/2006/customXml" ds:itemID="{CD9D1883-CBCA-44D3-B450-B7F296E1C8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c995e6-7f53-48aa-a5ad-a9d38912b46a"/>
    <ds:schemaRef ds:uri="5d807127-6dfe-4777-9fc9-8a2ccfc388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027E213-DC0A-456D-B03B-C8FE5486BCC8}">
  <ds:schemaRefs>
    <ds:schemaRef ds:uri="http://schemas.microsoft.com/sharepoint/v3/contenttype/forms"/>
  </ds:schemaRefs>
</ds:datastoreItem>
</file>

<file path=customXml/itemProps3.xml><?xml version="1.0" encoding="utf-8"?>
<ds:datastoreItem xmlns:ds="http://schemas.openxmlformats.org/officeDocument/2006/customXml" ds:itemID="{0F0E2EB0-0992-48F9-BEF4-065F194F0E03}">
  <ds:schemaRefs>
    <ds:schemaRef ds:uri="http://purl.org/dc/dcmitype/"/>
    <ds:schemaRef ds:uri="http://schemas.microsoft.com/office/2006/documentManagement/types"/>
    <ds:schemaRef ds:uri="http://purl.org/dc/elements/1.1/"/>
    <ds:schemaRef ds:uri="http://schemas.openxmlformats.org/package/2006/metadata/core-properties"/>
    <ds:schemaRef ds:uri="http://schemas.microsoft.com/office/infopath/2007/PartnerControls"/>
    <ds:schemaRef ds:uri="http://schemas.microsoft.com/office/2006/metadata/properties"/>
    <ds:schemaRef ds:uri="8b227c78-4d94-4247-ae4d-ecaf2ca13879"/>
    <ds:schemaRef ds:uri="http://www.w3.org/XML/1998/namespace"/>
    <ds:schemaRef ds:uri="http://purl.org/dc/terms/"/>
    <ds:schemaRef ds:uri="5d807127-6dfe-4777-9fc9-8a2ccfc388c3"/>
    <ds:schemaRef ds:uri="46c995e6-7f53-48aa-a5ad-a9d38912b46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Calculatieblad</vt:lpstr>
      <vt:lpstr>Toelichting Calculatieblad</vt:lpstr>
      <vt:lpstr>Calculatieblad!Afdrukbereik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Ramon</dc:creator>
  <cp:keywords/>
  <dc:description/>
  <cp:lastModifiedBy>Ramon Nieuwenhuizen</cp:lastModifiedBy>
  <cp:revision/>
  <dcterms:created xsi:type="dcterms:W3CDTF">2010-01-15T14:53:07Z</dcterms:created>
  <dcterms:modified xsi:type="dcterms:W3CDTF">2023-01-23T10:54:06Z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0x010100F05022422477C44CA0516C7EF458BDC6</vt:lpwstr>
  </property>
  <property fmtid="{D5CDD505-2E9C-101B-9397-08002B2CF9AE}" pid="3" name="MediaServiceImageTags">
    <vt:lpwstr/>
  </property>
</Properties>
</file>