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ataproj\inkoop\Lydia\EA End User Devices\Definitieve documenten (TenderNed)\"/>
    </mc:Choice>
  </mc:AlternateContent>
  <xr:revisionPtr revIDLastSave="0" documentId="8_{27E1CDC1-2755-42A7-94CF-D6A6F6FE3D2F}" xr6:coauthVersionLast="47" xr6:coauthVersionMax="47" xr10:uidLastSave="{00000000-0000-0000-0000-000000000000}"/>
  <workbookProtection workbookAlgorithmName="SHA-512" workbookHashValue="qWadsUP7sBZvE0z1+RLsdePZxE4ZLTcIX7sjio54zZNDUUhMi/tmHC2MI1jQwxv3TMH45sGEAQlSC+I1BZZbNg==" workbookSaltValue="2SCli8ME/L+cLbdEp0Pmzw==" workbookSpinCount="100000" lockStructure="1"/>
  <bookViews>
    <workbookView xWindow="-120" yWindow="-120" windowWidth="20760" windowHeight="13320" xr2:uid="{1B928764-61A0-4AB6-8809-CB5E32A46206}"/>
  </bookViews>
  <sheets>
    <sheet name="Perceel 1" sheetId="1" r:id="rId1"/>
    <sheet name="Perceel 2" sheetId="2" r:id="rId2"/>
    <sheet name="Testmodel" sheetId="3" r:id="rId3"/>
    <sheet name="Beoordeling wensen" sheetId="4" r:id="rId4"/>
    <sheet name=" BPKV Inschrijver 1" sheetId="5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5" l="1"/>
  <c r="F24" i="1"/>
  <c r="F25" i="1"/>
  <c r="F26" i="1"/>
  <c r="F23" i="1"/>
  <c r="E5" i="1"/>
  <c r="F16" i="1"/>
  <c r="E18" i="1"/>
  <c r="F18" i="1" s="1"/>
  <c r="E19" i="1"/>
  <c r="F19" i="1" s="1"/>
  <c r="E20" i="1"/>
  <c r="F20" i="1" s="1"/>
  <c r="E21" i="1"/>
  <c r="F21" i="1" s="1"/>
  <c r="E17" i="1"/>
  <c r="F17" i="1" s="1"/>
  <c r="F4" i="1"/>
  <c r="E6" i="1"/>
  <c r="F6" i="1" s="1"/>
  <c r="E7" i="1"/>
  <c r="F7" i="1" s="1"/>
  <c r="E8" i="1"/>
  <c r="F8" i="1" s="1"/>
  <c r="E9" i="1"/>
  <c r="F9" i="1" s="1"/>
  <c r="E10" i="1"/>
  <c r="F10" i="1" s="1"/>
  <c r="E11" i="1"/>
  <c r="F11" i="1" s="1"/>
  <c r="E12" i="1"/>
  <c r="F12" i="1" s="1"/>
  <c r="E13" i="1"/>
  <c r="F13" i="1" s="1"/>
  <c r="E14" i="1"/>
  <c r="F14" i="1" s="1"/>
  <c r="F5" i="1"/>
  <c r="E3" i="2"/>
  <c r="D30" i="4"/>
  <c r="D31" i="4" s="1"/>
  <c r="D18" i="5"/>
  <c r="D17" i="5"/>
  <c r="D16" i="5"/>
  <c r="C27" i="1"/>
  <c r="C2" i="1"/>
  <c r="B11" i="5"/>
  <c r="D25" i="4"/>
  <c r="D10" i="4"/>
  <c r="D15" i="4"/>
  <c r="F28" i="1" l="1"/>
  <c r="E11" i="5"/>
  <c r="D16" i="4"/>
</calcChain>
</file>

<file path=xl/sharedStrings.xml><?xml version="1.0" encoding="utf-8"?>
<sst xmlns="http://schemas.openxmlformats.org/spreadsheetml/2006/main" count="139" uniqueCount="113">
  <si>
    <t>Houdt u rekening met de gestelde Prijseisen bij het invullen van dit model!!</t>
  </si>
  <si>
    <t>Beschrijving categorie</t>
  </si>
  <si>
    <t>Type, model</t>
  </si>
  <si>
    <t>Inkoopprijs per stuk/ per dienstverlening</t>
  </si>
  <si>
    <t>Opslagpercentage</t>
  </si>
  <si>
    <t>Netto Prijs</t>
  </si>
  <si>
    <t>Cat. I   End user devices </t>
  </si>
  <si>
    <t>laptop</t>
  </si>
  <si>
    <t>DELL Latitude 5530 Laptop-i7, 16 GB,512 GB</t>
  </si>
  <si>
    <t>laptop Microsoft Surface</t>
  </si>
  <si>
    <t>5BL-00034</t>
  </si>
  <si>
    <t xml:space="preserve">1NB-00003,Surface Pro 7+ 256 GB 31,2 cm (12.3") Intel® Core™ i5 16 GB Wi-Fi 6 (802.11ax) Windows 10 Pro Platina
</t>
  </si>
  <si>
    <t>docking station  Microsoft Surface</t>
  </si>
  <si>
    <t>1GK-00003</t>
  </si>
  <si>
    <t>docking station lenovo</t>
  </si>
  <si>
    <t>40AF0135EU notebook dock &amp; poortreplicator Bedraad Zwart</t>
  </si>
  <si>
    <t>Autocad Laptop</t>
  </si>
  <si>
    <t>HP ZBook Fury 15 G7 - Core i7 10850H (2.7GHz, 6C) - 2x16GB - 512GB SSD - 15.6" FHD - NO ODD</t>
  </si>
  <si>
    <t>workstation Intel NUC</t>
  </si>
  <si>
    <t>BNUC11TNHI70002</t>
  </si>
  <si>
    <t>tablet</t>
  </si>
  <si>
    <t>Apple iPad (2021) 10.2-inch Wi-Fi + Cellular</t>
  </si>
  <si>
    <t>Tablet</t>
  </si>
  <si>
    <t>Ipad pro 12,9"Wifi+Cellular</t>
  </si>
  <si>
    <t>smartphone Apple SE-III</t>
  </si>
  <si>
    <t>MMXF3ZD/A</t>
  </si>
  <si>
    <t>Smartphone Samsung</t>
  </si>
  <si>
    <t>Samsung Galaxy A33 5G Enterprise Edition</t>
  </si>
  <si>
    <t>Cat. II   End User device accessoires </t>
  </si>
  <si>
    <t>Toetsenbord</t>
  </si>
  <si>
    <t>Bakker Elkhuizen S-Board 840 Design Compact Keyboard</t>
  </si>
  <si>
    <t>Microsoft Wired Keyboard 600, Volledige grootte (100%), Bedraad, USB, Membraan keyswitch, QWERTY, Zwart</t>
  </si>
  <si>
    <t>Styli</t>
  </si>
  <si>
    <t>Microsoft Surface Pen v4 (Zwart)</t>
  </si>
  <si>
    <t>Tassen</t>
  </si>
  <si>
    <t>Targus 15 - 15.6 inch / 38.1 - 39.6cm Classic+ Clamshell Case</t>
  </si>
  <si>
    <t>Telefoon screenprotector</t>
  </si>
  <si>
    <t>Spigen AGL03385 (iPhone 13 / iPhone 13 Pro)</t>
  </si>
  <si>
    <t>Telefoon oplader</t>
  </si>
  <si>
    <t>Apple 20W USB-C Oplaad Adapter (zonder kabel )</t>
  </si>
  <si>
    <t>Cat. III   Uitrol support </t>
  </si>
  <si>
    <t>Configureren van devices (enrollment MDM/MAM/EMM, inspoelen, standaardinstellingen BIOS); </t>
  </si>
  <si>
    <t>inrichten device aan de hand aangeleverde image/instructies opdrachtgever</t>
  </si>
  <si>
    <t>n.v.t</t>
  </si>
  <si>
    <t>Aansluiten van apparatuur op locatie, inclusief kabelmanagement; </t>
  </si>
  <si>
    <t>Ondersteuning bij ingebruikname en uitleg van functionaliteit. </t>
  </si>
  <si>
    <t>CI label maken en plakken, screenprotector plakken, CMDB gegevens aanleveren, opvoeren AppelBuisnissManager</t>
  </si>
  <si>
    <t xml:space="preserve">Totaal </t>
  </si>
  <si>
    <t>Vergelijkingswaarde</t>
  </si>
  <si>
    <t>Beste Prijs Kwaliteit verhouding</t>
  </si>
  <si>
    <t>Beoordeling Prijs (P) en Kwaliteit (Q) volgens de Gewogen Factior Methode</t>
  </si>
  <si>
    <t>Perceel 1</t>
  </si>
  <si>
    <t>Subgunningscriteria</t>
  </si>
  <si>
    <t>Score wens Inschrijver 1</t>
  </si>
  <si>
    <t>Score wens Inschrijver 2</t>
  </si>
  <si>
    <t>Score wens Inschrijver 3</t>
  </si>
  <si>
    <t>Prijs/kwaliteits verhouding</t>
  </si>
  <si>
    <t xml:space="preserve">Wens 1 </t>
  </si>
  <si>
    <t>advies marktontwikkelingen</t>
  </si>
  <si>
    <t xml:space="preserve">P </t>
  </si>
  <si>
    <t>relevantie artikelen webshop</t>
  </si>
  <si>
    <t>Q</t>
  </si>
  <si>
    <t>reactietermijn offerte</t>
  </si>
  <si>
    <t>transparantie prijzen</t>
  </si>
  <si>
    <t>ondersteuning migratie</t>
  </si>
  <si>
    <t>visie herinzetbare artikelen</t>
  </si>
  <si>
    <t>Subtotaal</t>
  </si>
  <si>
    <t>Wens 2</t>
  </si>
  <si>
    <t>visie circulariteit</t>
  </si>
  <si>
    <t>inrichting bedrijfsvoering circulaire economie</t>
  </si>
  <si>
    <t>welke ideeen</t>
  </si>
  <si>
    <t xml:space="preserve">Subtotaal </t>
  </si>
  <si>
    <t>Totaal aantal behaalde punten perceel 1, inschrijver</t>
  </si>
  <si>
    <t>Perceel 2</t>
  </si>
  <si>
    <t>advies complexe hardware</t>
  </si>
  <si>
    <t>ondersteuing toekomstige uitrol</t>
  </si>
  <si>
    <t>Totaal aantal behaalde punten perceel 2, inschrijver</t>
  </si>
  <si>
    <t>Naam Inschrijver</t>
  </si>
  <si>
    <t>XXXX</t>
  </si>
  <si>
    <t>Totaal score</t>
  </si>
  <si>
    <t>Wegingsfactor (%)</t>
  </si>
  <si>
    <t>Score totaal wens 1</t>
  </si>
  <si>
    <t>Score totaal wens 2</t>
  </si>
  <si>
    <t>Prijs</t>
  </si>
  <si>
    <t>Wegingsfactor</t>
  </si>
  <si>
    <t>Score Prijs</t>
  </si>
  <si>
    <t>Scorebepaling</t>
  </si>
  <si>
    <t>Kwaliteit en prijs</t>
  </si>
  <si>
    <t>Totaal, score</t>
  </si>
  <si>
    <t>(Punten totaal kwaliteit + punten prijs)</t>
  </si>
  <si>
    <t>Handeling bestelling iPhone/iPad</t>
  </si>
  <si>
    <t>Complexe hardware</t>
  </si>
  <si>
    <t>Categorie</t>
  </si>
  <si>
    <t>Beschrijving perceel</t>
  </si>
  <si>
    <t>ideeen samenwerken circulariteit</t>
  </si>
  <si>
    <t xml:space="preserve">ondersteuning advisering </t>
  </si>
  <si>
    <t>score = 30-30*(log(prijs/minimale prijs)/log2)</t>
  </si>
  <si>
    <t>S = 30 – 30 x log (P/L) / log 2</t>
  </si>
  <si>
    <t>Prijs Inschrijver 1</t>
  </si>
  <si>
    <t>Prijs Inschrijver 2</t>
  </si>
  <si>
    <t>Prijs Inschrijver 3</t>
  </si>
  <si>
    <t>Cat.VI  Servers, Cat. VII Opslagsystemen (SAN/NAS/DAS), Cat.VIII Netwerkcomponenten</t>
  </si>
  <si>
    <t>Prijsmodel Perceel 1</t>
  </si>
  <si>
    <t>Opdrachtwaarde *</t>
  </si>
  <si>
    <t xml:space="preserve">* Aan de vermelde opdrachtwaarde kunnen geen rechten worden ontleend. </t>
  </si>
  <si>
    <t>Perceel 1, Perceel 2</t>
  </si>
  <si>
    <t>Kwaliteit (70%)</t>
  </si>
  <si>
    <t>Prijs (30%)</t>
  </si>
  <si>
    <t xml:space="preserve">Maximaal te behalen score, wens 1 en 2  </t>
  </si>
  <si>
    <t xml:space="preserve">Perceel 1 </t>
  </si>
  <si>
    <t>Perceel 1, perceel 2</t>
  </si>
  <si>
    <t>Prijsmodel Perceel 2</t>
  </si>
  <si>
    <t>Niet in gebruik.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</si>
</sst>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</font>
    <font>
      <b/>
      <sz val="11"/>
      <name val="Calibri"/>
      <family val="2"/>
      <scheme val="minor"/>
    </font>
    <font>
      <b/>
      <sz val="12"/>
      <color rgb="FF00B0F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4" tint="-0.249977111117893"/>
      <name val="Calibri"/>
      <family val="2"/>
      <scheme val="minor"/>
    </font>
    <font>
      <sz val="8"/>
      <name val="Calibri"/>
      <family val="2"/>
      <scheme val="minor"/>
    </font>
    <font>
      <b/>
      <sz val="12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08">
    <xf numFmtId="0" fontId="0" fillId="0" borderId="0" xfId="0"/>
    <xf numFmtId="0" fontId="1" fillId="0" borderId="1" xfId="0" applyFont="1" applyBorder="1"/>
    <xf numFmtId="0" fontId="0" fillId="0" borderId="1" xfId="0" applyBorder="1"/>
    <xf numFmtId="0" fontId="1" fillId="0" borderId="2" xfId="0" applyFont="1" applyBorder="1"/>
    <xf numFmtId="0" fontId="1" fillId="0" borderId="0" xfId="0" applyFont="1"/>
    <xf numFmtId="0" fontId="5" fillId="0" borderId="0" xfId="0" applyFont="1"/>
    <xf numFmtId="0" fontId="8" fillId="0" borderId="0" xfId="0" applyFont="1"/>
    <xf numFmtId="0" fontId="9" fillId="0" borderId="0" xfId="0" applyFont="1"/>
    <xf numFmtId="3" fontId="0" fillId="0" borderId="0" xfId="0" applyNumberFormat="1"/>
    <xf numFmtId="9" fontId="0" fillId="0" borderId="0" xfId="0" applyNumberFormat="1" applyAlignment="1">
      <alignment horizontal="center"/>
    </xf>
    <xf numFmtId="0" fontId="1" fillId="7" borderId="1" xfId="0" applyFont="1" applyFill="1" applyBorder="1"/>
    <xf numFmtId="0" fontId="1" fillId="7" borderId="1" xfId="0" applyFont="1" applyFill="1" applyBorder="1" applyAlignment="1">
      <alignment wrapText="1"/>
    </xf>
    <xf numFmtId="2" fontId="5" fillId="0" borderId="0" xfId="0" applyNumberFormat="1" applyFont="1"/>
    <xf numFmtId="0" fontId="5" fillId="0" borderId="1" xfId="0" applyFont="1" applyBorder="1"/>
    <xf numFmtId="0" fontId="1" fillId="0" borderId="0" xfId="0" applyFont="1" applyAlignment="1">
      <alignment horizontal="center"/>
    </xf>
    <xf numFmtId="0" fontId="0" fillId="0" borderId="0" xfId="0" applyAlignment="1">
      <alignment vertical="center"/>
    </xf>
    <xf numFmtId="9" fontId="0" fillId="0" borderId="0" xfId="0" applyNumberFormat="1"/>
    <xf numFmtId="1" fontId="0" fillId="0" borderId="0" xfId="0" applyNumberFormat="1"/>
    <xf numFmtId="1" fontId="5" fillId="0" borderId="0" xfId="0" applyNumberFormat="1" applyFont="1"/>
    <xf numFmtId="0" fontId="0" fillId="0" borderId="2" xfId="0" applyBorder="1"/>
    <xf numFmtId="1" fontId="0" fillId="0" borderId="0" xfId="0" applyNumberFormat="1" applyAlignment="1">
      <alignment horizontal="center"/>
    </xf>
    <xf numFmtId="0" fontId="5" fillId="0" borderId="2" xfId="0" applyFont="1" applyBorder="1"/>
    <xf numFmtId="0" fontId="1" fillId="7" borderId="2" xfId="0" applyFont="1" applyFill="1" applyBorder="1"/>
    <xf numFmtId="0" fontId="0" fillId="7" borderId="3" xfId="0" applyFill="1" applyBorder="1"/>
    <xf numFmtId="0" fontId="0" fillId="7" borderId="4" xfId="0" applyFill="1" applyBorder="1"/>
    <xf numFmtId="0" fontId="1" fillId="6" borderId="2" xfId="0" applyFont="1" applyFill="1" applyBorder="1"/>
    <xf numFmtId="0" fontId="10" fillId="6" borderId="3" xfId="0" applyFont="1" applyFill="1" applyBorder="1"/>
    <xf numFmtId="0" fontId="0" fillId="6" borderId="3" xfId="0" applyFill="1" applyBorder="1"/>
    <xf numFmtId="0" fontId="0" fillId="6" borderId="4" xfId="0" applyFill="1" applyBorder="1"/>
    <xf numFmtId="0" fontId="10" fillId="0" borderId="1" xfId="0" applyFont="1" applyBorder="1"/>
    <xf numFmtId="0" fontId="0" fillId="3" borderId="1" xfId="0" applyFill="1" applyBorder="1"/>
    <xf numFmtId="0" fontId="0" fillId="3" borderId="1" xfId="0" applyFill="1" applyBorder="1" applyAlignment="1">
      <alignment horizontal="right" wrapText="1"/>
    </xf>
    <xf numFmtId="9" fontId="0" fillId="3" borderId="1" xfId="1" applyFont="1" applyFill="1" applyBorder="1"/>
    <xf numFmtId="0" fontId="5" fillId="0" borderId="0" xfId="0" applyFont="1" applyAlignment="1">
      <alignment horizontal="center"/>
    </xf>
    <xf numFmtId="0" fontId="1" fillId="8" borderId="17" xfId="0" applyFont="1" applyFill="1" applyBorder="1"/>
    <xf numFmtId="0" fontId="0" fillId="8" borderId="18" xfId="0" applyFill="1" applyBorder="1"/>
    <xf numFmtId="0" fontId="0" fillId="8" borderId="19" xfId="0" applyFill="1" applyBorder="1"/>
    <xf numFmtId="0" fontId="1" fillId="8" borderId="20" xfId="0" applyFont="1" applyFill="1" applyBorder="1"/>
    <xf numFmtId="0" fontId="0" fillId="8" borderId="21" xfId="0" applyFill="1" applyBorder="1"/>
    <xf numFmtId="0" fontId="0" fillId="8" borderId="22" xfId="0" applyFill="1" applyBorder="1"/>
    <xf numFmtId="0" fontId="1" fillId="0" borderId="0" xfId="0" applyFont="1" applyAlignment="1">
      <alignment wrapText="1"/>
    </xf>
    <xf numFmtId="9" fontId="0" fillId="0" borderId="0" xfId="1" applyFont="1" applyFill="1" applyBorder="1"/>
    <xf numFmtId="0" fontId="0" fillId="0" borderId="0" xfId="0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 wrapText="1"/>
    </xf>
    <xf numFmtId="0" fontId="1" fillId="8" borderId="1" xfId="0" applyFont="1" applyFill="1" applyBorder="1"/>
    <xf numFmtId="0" fontId="4" fillId="8" borderId="1" xfId="0" applyFont="1" applyFill="1" applyBorder="1"/>
    <xf numFmtId="0" fontId="13" fillId="8" borderId="1" xfId="0" applyFont="1" applyFill="1" applyBorder="1"/>
    <xf numFmtId="0" fontId="2" fillId="2" borderId="7" xfId="0" applyFont="1" applyFill="1" applyBorder="1"/>
    <xf numFmtId="0" fontId="11" fillId="2" borderId="16" xfId="0" applyFont="1" applyFill="1" applyBorder="1"/>
    <xf numFmtId="0" fontId="0" fillId="2" borderId="8" xfId="0" applyFill="1" applyBorder="1"/>
    <xf numFmtId="0" fontId="0" fillId="2" borderId="9" xfId="0" applyFill="1" applyBorder="1"/>
    <xf numFmtId="0" fontId="0" fillId="4" borderId="4" xfId="0" applyFill="1" applyBorder="1"/>
    <xf numFmtId="0" fontId="0" fillId="4" borderId="1" xfId="0" applyFill="1" applyBorder="1"/>
    <xf numFmtId="0" fontId="1" fillId="3" borderId="10" xfId="0" applyFont="1" applyFill="1" applyBorder="1"/>
    <xf numFmtId="0" fontId="1" fillId="3" borderId="4" xfId="0" applyFont="1" applyFill="1" applyBorder="1"/>
    <xf numFmtId="0" fontId="1" fillId="3" borderId="1" xfId="0" applyFont="1" applyFill="1" applyBorder="1"/>
    <xf numFmtId="0" fontId="1" fillId="3" borderId="11" xfId="0" applyFont="1" applyFill="1" applyBorder="1"/>
    <xf numFmtId="0" fontId="1" fillId="4" borderId="4" xfId="0" applyFont="1" applyFill="1" applyBorder="1"/>
    <xf numFmtId="0" fontId="1" fillId="4" borderId="1" xfId="0" applyFont="1" applyFill="1" applyBorder="1"/>
    <xf numFmtId="0" fontId="1" fillId="4" borderId="10" xfId="0" applyFont="1" applyFill="1" applyBorder="1" applyAlignment="1">
      <alignment vertical="top"/>
    </xf>
    <xf numFmtId="0" fontId="1" fillId="4" borderId="10" xfId="0" applyFont="1" applyFill="1" applyBorder="1" applyAlignment="1">
      <alignment horizontal="left" vertical="top" wrapText="1"/>
    </xf>
    <xf numFmtId="44" fontId="1" fillId="4" borderId="1" xfId="0" applyNumberFormat="1" applyFont="1" applyFill="1" applyBorder="1"/>
    <xf numFmtId="44" fontId="1" fillId="2" borderId="11" xfId="0" applyNumberFormat="1" applyFont="1" applyFill="1" applyBorder="1"/>
    <xf numFmtId="0" fontId="1" fillId="4" borderId="10" xfId="0" applyFont="1" applyFill="1" applyBorder="1" applyAlignment="1">
      <alignment vertical="center"/>
    </xf>
    <xf numFmtId="0" fontId="0" fillId="4" borderId="11" xfId="0" applyFill="1" applyBorder="1"/>
    <xf numFmtId="0" fontId="1" fillId="4" borderId="11" xfId="0" applyFont="1" applyFill="1" applyBorder="1"/>
    <xf numFmtId="0" fontId="0" fillId="0" borderId="10" xfId="0" applyBorder="1" applyAlignment="1">
      <alignment wrapText="1"/>
    </xf>
    <xf numFmtId="0" fontId="1" fillId="0" borderId="4" xfId="0" applyFont="1" applyBorder="1"/>
    <xf numFmtId="0" fontId="1" fillId="0" borderId="1" xfId="0" applyFont="1" applyBorder="1" applyAlignment="1">
      <alignment horizontal="left"/>
    </xf>
    <xf numFmtId="0" fontId="1" fillId="0" borderId="11" xfId="0" applyFont="1" applyBorder="1"/>
    <xf numFmtId="0" fontId="0" fillId="0" borderId="6" xfId="0" applyBorder="1"/>
    <xf numFmtId="44" fontId="0" fillId="0" borderId="1" xfId="0" applyNumberFormat="1" applyBorder="1"/>
    <xf numFmtId="164" fontId="0" fillId="0" borderId="0" xfId="0" applyNumberFormat="1"/>
    <xf numFmtId="10" fontId="0" fillId="0" borderId="0" xfId="0" applyNumberFormat="1"/>
    <xf numFmtId="0" fontId="0" fillId="0" borderId="4" xfId="0" applyBorder="1"/>
    <xf numFmtId="164" fontId="0" fillId="0" borderId="1" xfId="0" applyNumberFormat="1" applyBorder="1"/>
    <xf numFmtId="10" fontId="0" fillId="0" borderId="1" xfId="0" applyNumberFormat="1" applyBorder="1"/>
    <xf numFmtId="9" fontId="1" fillId="4" borderId="1" xfId="1" applyFont="1" applyFill="1" applyBorder="1" applyProtection="1">
      <protection locked="0"/>
    </xf>
    <xf numFmtId="0" fontId="11" fillId="2" borderId="8" xfId="0" applyFont="1" applyFill="1" applyBorder="1"/>
    <xf numFmtId="164" fontId="0" fillId="2" borderId="8" xfId="0" applyNumberFormat="1" applyFill="1" applyBorder="1"/>
    <xf numFmtId="164" fontId="0" fillId="2" borderId="9" xfId="0" applyNumberFormat="1" applyFill="1" applyBorder="1"/>
    <xf numFmtId="164" fontId="1" fillId="3" borderId="1" xfId="0" applyNumberFormat="1" applyFont="1" applyFill="1" applyBorder="1" applyAlignment="1">
      <alignment wrapText="1"/>
    </xf>
    <xf numFmtId="164" fontId="1" fillId="3" borderId="11" xfId="0" applyNumberFormat="1" applyFont="1" applyFill="1" applyBorder="1"/>
    <xf numFmtId="0" fontId="1" fillId="5" borderId="10" xfId="0" applyFont="1" applyFill="1" applyBorder="1" applyAlignment="1">
      <alignment vertical="center"/>
    </xf>
    <xf numFmtId="0" fontId="0" fillId="5" borderId="1" xfId="0" applyFill="1" applyBorder="1"/>
    <xf numFmtId="164" fontId="0" fillId="5" borderId="1" xfId="0" applyNumberFormat="1" applyFill="1" applyBorder="1"/>
    <xf numFmtId="164" fontId="0" fillId="5" borderId="11" xfId="0" applyNumberFormat="1" applyFill="1" applyBorder="1"/>
    <xf numFmtId="0" fontId="0" fillId="0" borderId="10" xfId="0" applyBorder="1" applyAlignment="1">
      <alignment vertical="center"/>
    </xf>
    <xf numFmtId="164" fontId="0" fillId="0" borderId="11" xfId="0" applyNumberFormat="1" applyBorder="1"/>
    <xf numFmtId="0" fontId="1" fillId="5" borderId="1" xfId="0" applyFont="1" applyFill="1" applyBorder="1"/>
    <xf numFmtId="164" fontId="1" fillId="5" borderId="1" xfId="0" applyNumberFormat="1" applyFont="1" applyFill="1" applyBorder="1"/>
    <xf numFmtId="164" fontId="1" fillId="5" borderId="11" xfId="0" applyNumberFormat="1" applyFont="1" applyFill="1" applyBorder="1"/>
    <xf numFmtId="0" fontId="0" fillId="0" borderId="10" xfId="0" applyBorder="1" applyAlignment="1">
      <alignment vertical="top" wrapText="1"/>
    </xf>
    <xf numFmtId="0" fontId="7" fillId="2" borderId="10" xfId="0" applyFont="1" applyFill="1" applyBorder="1"/>
    <xf numFmtId="0" fontId="4" fillId="2" borderId="1" xfId="0" applyFont="1" applyFill="1" applyBorder="1"/>
    <xf numFmtId="0" fontId="7" fillId="2" borderId="1" xfId="0" applyFont="1" applyFill="1" applyBorder="1"/>
    <xf numFmtId="164" fontId="4" fillId="2" borderId="1" xfId="0" applyNumberFormat="1" applyFont="1" applyFill="1" applyBorder="1"/>
    <xf numFmtId="164" fontId="4" fillId="2" borderId="15" xfId="0" applyNumberFormat="1" applyFont="1" applyFill="1" applyBorder="1"/>
    <xf numFmtId="0" fontId="6" fillId="2" borderId="12" xfId="0" applyFont="1" applyFill="1" applyBorder="1"/>
    <xf numFmtId="0" fontId="4" fillId="2" borderId="13" xfId="0" applyFont="1" applyFill="1" applyBorder="1"/>
    <xf numFmtId="0" fontId="5" fillId="2" borderId="13" xfId="0" applyFont="1" applyFill="1" applyBorder="1"/>
    <xf numFmtId="164" fontId="4" fillId="2" borderId="13" xfId="0" applyNumberFormat="1" applyFont="1" applyFill="1" applyBorder="1"/>
    <xf numFmtId="0" fontId="4" fillId="2" borderId="14" xfId="0" applyFont="1" applyFill="1" applyBorder="1"/>
    <xf numFmtId="164" fontId="0" fillId="0" borderId="6" xfId="0" applyNumberFormat="1" applyBorder="1"/>
    <xf numFmtId="164" fontId="0" fillId="0" borderId="1" xfId="0" applyNumberFormat="1" applyBorder="1" applyProtection="1">
      <protection locked="0"/>
    </xf>
    <xf numFmtId="10" fontId="0" fillId="0" borderId="1" xfId="0" applyNumberFormat="1" applyBorder="1" applyProtection="1">
      <protection locked="0"/>
    </xf>
    <xf numFmtId="164" fontId="7" fillId="2" borderId="5" xfId="0" applyNumberFormat="1" applyFont="1" applyFill="1" applyBorder="1"/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9"/>
  <sheetViews>
    <sheetView tabSelected="1" zoomScaleNormal="100" workbookViewId="0">
      <selection activeCell="D7" sqref="D7"/>
    </sheetView>
  </sheetViews>
  <sheetFormatPr defaultColWidth="9.140625" defaultRowHeight="15" x14ac:dyDescent="0.25"/>
  <cols>
    <col min="1" max="1" width="52.42578125" style="2" customWidth="1"/>
    <col min="2" max="2" width="101.140625" style="2" bestFit="1" customWidth="1"/>
    <col min="3" max="3" width="11.28515625" style="2" customWidth="1"/>
    <col min="4" max="4" width="18.7109375" style="76" customWidth="1"/>
    <col min="5" max="5" width="18.7109375" style="2" customWidth="1"/>
    <col min="6" max="6" width="18.140625" style="76" customWidth="1"/>
    <col min="7" max="16384" width="9.140625" style="2"/>
  </cols>
  <sheetData>
    <row r="1" spans="1:7" s="53" customFormat="1" ht="31.5" customHeight="1" x14ac:dyDescent="0.3">
      <c r="A1" s="48" t="s">
        <v>102</v>
      </c>
      <c r="B1" s="79" t="s">
        <v>0</v>
      </c>
      <c r="C1" s="50"/>
      <c r="D1" s="80"/>
      <c r="E1" s="50"/>
      <c r="F1" s="81"/>
      <c r="G1" s="52"/>
    </row>
    <row r="2" spans="1:7" s="59" customFormat="1" ht="27.75" customHeight="1" x14ac:dyDescent="0.25">
      <c r="A2" s="54" t="s">
        <v>1</v>
      </c>
      <c r="B2" s="56" t="s">
        <v>2</v>
      </c>
      <c r="C2" s="56">
        <f>SUM(C27)</f>
        <v>1000</v>
      </c>
      <c r="D2" s="82" t="s">
        <v>3</v>
      </c>
      <c r="E2" s="56" t="s">
        <v>4</v>
      </c>
      <c r="F2" s="83" t="s">
        <v>5</v>
      </c>
      <c r="G2" s="58"/>
    </row>
    <row r="3" spans="1:7" s="53" customFormat="1" ht="17.25" customHeight="1" x14ac:dyDescent="0.25">
      <c r="A3" s="84" t="s">
        <v>6</v>
      </c>
      <c r="B3" s="85"/>
      <c r="C3" s="85"/>
      <c r="D3" s="86"/>
      <c r="E3" s="85"/>
      <c r="F3" s="87"/>
      <c r="G3" s="52"/>
    </row>
    <row r="4" spans="1:7" x14ac:dyDescent="0.25">
      <c r="A4" s="88" t="s">
        <v>7</v>
      </c>
      <c r="B4" s="2" t="s">
        <v>8</v>
      </c>
      <c r="C4" s="2">
        <v>250</v>
      </c>
      <c r="D4" s="105"/>
      <c r="E4" s="106">
        <v>0</v>
      </c>
      <c r="F4" s="89">
        <f>C4*D4+C4*D4*E4</f>
        <v>0</v>
      </c>
      <c r="G4" s="75"/>
    </row>
    <row r="5" spans="1:7" x14ac:dyDescent="0.25">
      <c r="A5" s="88" t="s">
        <v>9</v>
      </c>
      <c r="B5" s="2" t="s">
        <v>10</v>
      </c>
      <c r="C5" s="2">
        <v>150</v>
      </c>
      <c r="D5" s="105"/>
      <c r="E5" s="77">
        <f t="shared" ref="E5:E14" si="0">$E$4</f>
        <v>0</v>
      </c>
      <c r="F5" s="89">
        <f t="shared" ref="F5:F21" si="1">C5*D5+C5*D5*E5</f>
        <v>0</v>
      </c>
      <c r="G5" s="75"/>
    </row>
    <row r="6" spans="1:7" x14ac:dyDescent="0.25">
      <c r="A6" s="88" t="s">
        <v>9</v>
      </c>
      <c r="B6" s="2" t="s">
        <v>11</v>
      </c>
      <c r="C6" s="2">
        <v>150</v>
      </c>
      <c r="D6" s="105"/>
      <c r="E6" s="77">
        <f t="shared" si="0"/>
        <v>0</v>
      </c>
      <c r="F6" s="89">
        <f t="shared" si="1"/>
        <v>0</v>
      </c>
      <c r="G6" s="75"/>
    </row>
    <row r="7" spans="1:7" x14ac:dyDescent="0.25">
      <c r="A7" s="88" t="s">
        <v>12</v>
      </c>
      <c r="B7" s="2" t="s">
        <v>13</v>
      </c>
      <c r="C7" s="2">
        <v>50</v>
      </c>
      <c r="D7" s="105"/>
      <c r="E7" s="77">
        <f t="shared" si="0"/>
        <v>0</v>
      </c>
      <c r="F7" s="89">
        <f t="shared" si="1"/>
        <v>0</v>
      </c>
      <c r="G7" s="75"/>
    </row>
    <row r="8" spans="1:7" x14ac:dyDescent="0.25">
      <c r="A8" s="88" t="s">
        <v>14</v>
      </c>
      <c r="B8" s="2" t="s">
        <v>15</v>
      </c>
      <c r="C8" s="2">
        <v>50</v>
      </c>
      <c r="D8" s="105"/>
      <c r="E8" s="77">
        <f t="shared" si="0"/>
        <v>0</v>
      </c>
      <c r="F8" s="89">
        <f t="shared" si="1"/>
        <v>0</v>
      </c>
      <c r="G8" s="75"/>
    </row>
    <row r="9" spans="1:7" x14ac:dyDescent="0.25">
      <c r="A9" s="88" t="s">
        <v>16</v>
      </c>
      <c r="B9" s="2" t="s">
        <v>17</v>
      </c>
      <c r="C9" s="2">
        <v>100</v>
      </c>
      <c r="D9" s="105"/>
      <c r="E9" s="77">
        <f t="shared" si="0"/>
        <v>0</v>
      </c>
      <c r="F9" s="89">
        <f t="shared" si="1"/>
        <v>0</v>
      </c>
      <c r="G9" s="75"/>
    </row>
    <row r="10" spans="1:7" x14ac:dyDescent="0.25">
      <c r="A10" s="88" t="s">
        <v>18</v>
      </c>
      <c r="B10" s="2" t="s">
        <v>19</v>
      </c>
      <c r="C10" s="2">
        <v>50</v>
      </c>
      <c r="D10" s="105"/>
      <c r="E10" s="77">
        <f t="shared" si="0"/>
        <v>0</v>
      </c>
      <c r="F10" s="89">
        <f t="shared" si="1"/>
        <v>0</v>
      </c>
      <c r="G10" s="75"/>
    </row>
    <row r="11" spans="1:7" x14ac:dyDescent="0.25">
      <c r="A11" s="88" t="s">
        <v>20</v>
      </c>
      <c r="B11" s="2" t="s">
        <v>21</v>
      </c>
      <c r="C11" s="2">
        <v>15</v>
      </c>
      <c r="D11" s="105"/>
      <c r="E11" s="77">
        <f t="shared" si="0"/>
        <v>0</v>
      </c>
      <c r="F11" s="89">
        <f t="shared" si="1"/>
        <v>0</v>
      </c>
      <c r="G11" s="75"/>
    </row>
    <row r="12" spans="1:7" x14ac:dyDescent="0.25">
      <c r="A12" s="88" t="s">
        <v>22</v>
      </c>
      <c r="B12" s="2" t="s">
        <v>23</v>
      </c>
      <c r="C12" s="2">
        <v>15</v>
      </c>
      <c r="D12" s="105"/>
      <c r="E12" s="77">
        <f t="shared" si="0"/>
        <v>0</v>
      </c>
      <c r="F12" s="89">
        <f t="shared" si="1"/>
        <v>0</v>
      </c>
      <c r="G12" s="75"/>
    </row>
    <row r="13" spans="1:7" x14ac:dyDescent="0.25">
      <c r="A13" s="88" t="s">
        <v>24</v>
      </c>
      <c r="B13" s="2" t="s">
        <v>25</v>
      </c>
      <c r="C13" s="2">
        <v>50</v>
      </c>
      <c r="D13" s="105"/>
      <c r="E13" s="77">
        <f t="shared" si="0"/>
        <v>0</v>
      </c>
      <c r="F13" s="89">
        <f t="shared" si="1"/>
        <v>0</v>
      </c>
      <c r="G13" s="75"/>
    </row>
    <row r="14" spans="1:7" x14ac:dyDescent="0.25">
      <c r="A14" s="88" t="s">
        <v>26</v>
      </c>
      <c r="B14" s="2" t="s">
        <v>27</v>
      </c>
      <c r="C14" s="2">
        <v>35</v>
      </c>
      <c r="D14" s="105"/>
      <c r="E14" s="77">
        <f t="shared" si="0"/>
        <v>0</v>
      </c>
      <c r="F14" s="89">
        <f t="shared" si="1"/>
        <v>0</v>
      </c>
      <c r="G14" s="75"/>
    </row>
    <row r="15" spans="1:7" s="59" customFormat="1" x14ac:dyDescent="0.25">
      <c r="A15" s="84" t="s">
        <v>28</v>
      </c>
      <c r="B15" s="90"/>
      <c r="C15" s="90"/>
      <c r="D15" s="91"/>
      <c r="E15" s="90"/>
      <c r="F15" s="87"/>
      <c r="G15" s="58"/>
    </row>
    <row r="16" spans="1:7" x14ac:dyDescent="0.25">
      <c r="A16" s="88" t="s">
        <v>29</v>
      </c>
      <c r="B16" s="2" t="s">
        <v>30</v>
      </c>
      <c r="C16" s="2">
        <v>2</v>
      </c>
      <c r="D16" s="105"/>
      <c r="E16" s="106">
        <v>0</v>
      </c>
      <c r="F16" s="89">
        <f t="shared" si="1"/>
        <v>0</v>
      </c>
      <c r="G16" s="75"/>
    </row>
    <row r="17" spans="1:7" x14ac:dyDescent="0.25">
      <c r="A17" s="88" t="s">
        <v>29</v>
      </c>
      <c r="B17" s="2" t="s">
        <v>31</v>
      </c>
      <c r="C17" s="2">
        <v>2</v>
      </c>
      <c r="D17" s="105"/>
      <c r="E17" s="77">
        <f>$E$16</f>
        <v>0</v>
      </c>
      <c r="F17" s="89">
        <f t="shared" si="1"/>
        <v>0</v>
      </c>
      <c r="G17" s="75"/>
    </row>
    <row r="18" spans="1:7" x14ac:dyDescent="0.25">
      <c r="A18" s="88" t="s">
        <v>32</v>
      </c>
      <c r="B18" s="2" t="s">
        <v>33</v>
      </c>
      <c r="C18" s="2">
        <v>2</v>
      </c>
      <c r="D18" s="105"/>
      <c r="E18" s="77">
        <f t="shared" ref="E18:E21" si="2">$E$16</f>
        <v>0</v>
      </c>
      <c r="F18" s="89">
        <f t="shared" si="1"/>
        <v>0</v>
      </c>
      <c r="G18" s="75"/>
    </row>
    <row r="19" spans="1:7" x14ac:dyDescent="0.25">
      <c r="A19" s="88" t="s">
        <v>34</v>
      </c>
      <c r="B19" s="2" t="s">
        <v>35</v>
      </c>
      <c r="C19" s="2">
        <v>2</v>
      </c>
      <c r="D19" s="105"/>
      <c r="E19" s="77">
        <f t="shared" si="2"/>
        <v>0</v>
      </c>
      <c r="F19" s="89">
        <f t="shared" si="1"/>
        <v>0</v>
      </c>
      <c r="G19" s="75"/>
    </row>
    <row r="20" spans="1:7" x14ac:dyDescent="0.25">
      <c r="A20" s="88" t="s">
        <v>36</v>
      </c>
      <c r="B20" s="2" t="s">
        <v>37</v>
      </c>
      <c r="C20" s="2">
        <v>2</v>
      </c>
      <c r="D20" s="105"/>
      <c r="E20" s="77">
        <f t="shared" si="2"/>
        <v>0</v>
      </c>
      <c r="F20" s="89">
        <f t="shared" si="1"/>
        <v>0</v>
      </c>
      <c r="G20" s="75"/>
    </row>
    <row r="21" spans="1:7" x14ac:dyDescent="0.25">
      <c r="A21" s="88" t="s">
        <v>38</v>
      </c>
      <c r="B21" s="2" t="s">
        <v>39</v>
      </c>
      <c r="C21" s="2">
        <v>2</v>
      </c>
      <c r="D21" s="105"/>
      <c r="E21" s="77">
        <f t="shared" si="2"/>
        <v>0</v>
      </c>
      <c r="F21" s="89">
        <f t="shared" si="1"/>
        <v>0</v>
      </c>
      <c r="G21" s="75"/>
    </row>
    <row r="22" spans="1:7" s="59" customFormat="1" x14ac:dyDescent="0.25">
      <c r="A22" s="84" t="s">
        <v>40</v>
      </c>
      <c r="B22" s="90"/>
      <c r="C22" s="90"/>
      <c r="D22" s="91"/>
      <c r="E22" s="90"/>
      <c r="F22" s="92"/>
      <c r="G22" s="58"/>
    </row>
    <row r="23" spans="1:7" ht="45" x14ac:dyDescent="0.25">
      <c r="A23" s="93" t="s">
        <v>41</v>
      </c>
      <c r="B23" s="2" t="s">
        <v>42</v>
      </c>
      <c r="C23" s="2">
        <v>15</v>
      </c>
      <c r="D23" s="105"/>
      <c r="E23" s="2" t="s">
        <v>43</v>
      </c>
      <c r="F23" s="89">
        <f>C23*D23</f>
        <v>0</v>
      </c>
      <c r="G23" s="75"/>
    </row>
    <row r="24" spans="1:7" ht="30" x14ac:dyDescent="0.25">
      <c r="A24" s="93" t="s">
        <v>44</v>
      </c>
      <c r="C24" s="2">
        <v>13</v>
      </c>
      <c r="D24" s="105"/>
      <c r="E24" s="2" t="s">
        <v>43</v>
      </c>
      <c r="F24" s="89">
        <f t="shared" ref="F24:F26" si="3">C24*D24</f>
        <v>0</v>
      </c>
      <c r="G24" s="75"/>
    </row>
    <row r="25" spans="1:7" ht="30.4" customHeight="1" x14ac:dyDescent="0.25">
      <c r="A25" s="93" t="s">
        <v>45</v>
      </c>
      <c r="C25" s="2">
        <v>15</v>
      </c>
      <c r="D25" s="105"/>
      <c r="E25" s="2" t="s">
        <v>43</v>
      </c>
      <c r="F25" s="89">
        <f t="shared" si="3"/>
        <v>0</v>
      </c>
      <c r="G25" s="75"/>
    </row>
    <row r="26" spans="1:7" ht="28.9" customHeight="1" x14ac:dyDescent="0.25">
      <c r="A26" s="93" t="s">
        <v>90</v>
      </c>
      <c r="B26" s="2" t="s">
        <v>46</v>
      </c>
      <c r="C26" s="2">
        <v>30</v>
      </c>
      <c r="D26" s="105"/>
      <c r="F26" s="89">
        <f t="shared" si="3"/>
        <v>0</v>
      </c>
      <c r="G26" s="75"/>
    </row>
    <row r="27" spans="1:7" s="53" customFormat="1" ht="15.75" thickBot="1" x14ac:dyDescent="0.3">
      <c r="A27" s="94" t="s">
        <v>47</v>
      </c>
      <c r="B27" s="95"/>
      <c r="C27" s="96">
        <f>SUM(C4:C26)</f>
        <v>1000</v>
      </c>
      <c r="D27" s="97"/>
      <c r="E27" s="95"/>
      <c r="F27" s="98"/>
      <c r="G27" s="52"/>
    </row>
    <row r="28" spans="1:7" s="53" customFormat="1" ht="30" customHeight="1" thickBot="1" x14ac:dyDescent="0.3">
      <c r="A28" s="99" t="s">
        <v>48</v>
      </c>
      <c r="B28" s="100"/>
      <c r="C28" s="101"/>
      <c r="D28" s="102"/>
      <c r="E28" s="103"/>
      <c r="F28" s="107">
        <f>SUM(F4:F26)</f>
        <v>0</v>
      </c>
      <c r="G28" s="52"/>
    </row>
    <row r="29" spans="1:7" x14ac:dyDescent="0.25">
      <c r="A29" s="71"/>
      <c r="B29" s="71"/>
      <c r="C29" s="71"/>
      <c r="D29" s="104"/>
      <c r="E29" s="71"/>
      <c r="F29" s="104"/>
    </row>
  </sheetData>
  <sheetProtection algorithmName="SHA-512" hashValue="61r/pzNzQfrD4z7cZlNyeni+rr/7hJ3IBlRfPPOuPuJQ4KAxUgnFlfjZ06O+6u3kNEiXE6I34HDMJIVnvyjfqA==" saltValue="q3ASLoXyCTpl303QH2X5m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0"/>
  <sheetViews>
    <sheetView workbookViewId="0">
      <selection activeCell="D3" sqref="D3"/>
    </sheetView>
  </sheetViews>
  <sheetFormatPr defaultColWidth="9.140625" defaultRowHeight="15" x14ac:dyDescent="0.25"/>
  <cols>
    <col min="1" max="1" width="54.5703125" style="2" customWidth="1"/>
    <col min="2" max="2" width="43" style="2" customWidth="1"/>
    <col min="3" max="4" width="18.7109375" style="2" customWidth="1"/>
    <col min="5" max="5" width="20.7109375" style="2" customWidth="1"/>
    <col min="6" max="16384" width="9.140625" style="2"/>
  </cols>
  <sheetData>
    <row r="1" spans="1:6" s="53" customFormat="1" ht="31.5" customHeight="1" x14ac:dyDescent="0.3">
      <c r="A1" s="48" t="s">
        <v>111</v>
      </c>
      <c r="B1" s="49" t="s">
        <v>0</v>
      </c>
      <c r="C1" s="50"/>
      <c r="D1" s="50"/>
      <c r="E1" s="51"/>
      <c r="F1" s="52"/>
    </row>
    <row r="2" spans="1:6" s="59" customFormat="1" ht="28.5" customHeight="1" x14ac:dyDescent="0.25">
      <c r="A2" s="54" t="s">
        <v>93</v>
      </c>
      <c r="B2" s="55" t="s">
        <v>92</v>
      </c>
      <c r="C2" s="56" t="s">
        <v>103</v>
      </c>
      <c r="D2" s="56" t="s">
        <v>4</v>
      </c>
      <c r="E2" s="57" t="s">
        <v>48</v>
      </c>
      <c r="F2" s="58"/>
    </row>
    <row r="3" spans="1:6" s="59" customFormat="1" ht="45" customHeight="1" x14ac:dyDescent="0.25">
      <c r="A3" s="60" t="s">
        <v>91</v>
      </c>
      <c r="B3" s="61" t="s">
        <v>101</v>
      </c>
      <c r="C3" s="62">
        <v>5168000</v>
      </c>
      <c r="D3" s="78">
        <v>0</v>
      </c>
      <c r="E3" s="63">
        <f>C3+C3*D3</f>
        <v>5168000</v>
      </c>
      <c r="F3" s="58"/>
    </row>
    <row r="4" spans="1:6" s="53" customFormat="1" ht="17.25" customHeight="1" x14ac:dyDescent="0.25">
      <c r="B4" s="64"/>
      <c r="E4" s="65"/>
      <c r="F4" s="52"/>
    </row>
    <row r="5" spans="1:6" s="59" customFormat="1" x14ac:dyDescent="0.25">
      <c r="B5" s="64"/>
      <c r="E5" s="66"/>
      <c r="F5" s="58"/>
    </row>
    <row r="6" spans="1:6" s="59" customFormat="1" x14ac:dyDescent="0.25">
      <c r="E6" s="66"/>
      <c r="F6" s="58"/>
    </row>
    <row r="7" spans="1:6" s="1" customFormat="1" ht="30" x14ac:dyDescent="0.25">
      <c r="A7" s="67" t="s">
        <v>104</v>
      </c>
      <c r="B7" s="68"/>
      <c r="C7" s="69"/>
      <c r="E7" s="70"/>
      <c r="F7" s="68"/>
    </row>
    <row r="8" spans="1:6" x14ac:dyDescent="0.25">
      <c r="A8" s="71"/>
      <c r="B8" s="71"/>
      <c r="C8" s="71"/>
      <c r="D8" s="71"/>
      <c r="E8" s="71"/>
    </row>
    <row r="10" spans="1:6" x14ac:dyDescent="0.25">
      <c r="D10" s="72"/>
    </row>
  </sheetData>
  <sheetProtection algorithmName="SHA-512" hashValue="0Q9yRNWMSVxhbocQTl/VaRBZTYHUAQivfXi4fKzfgX6lGYc3yUc2EaC/+g7giXQ2ZIPwFvFol+11JBUWmKqieQ==" saltValue="RL65lKh6mg2ts8RSufQqzw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"/>
  <sheetViews>
    <sheetView zoomScale="110" zoomScaleNormal="110" workbookViewId="0">
      <selection activeCell="C4" sqref="C4"/>
    </sheetView>
  </sheetViews>
  <sheetFormatPr defaultRowHeight="15" x14ac:dyDescent="0.25"/>
  <cols>
    <col min="4" max="4" width="9.140625" style="73"/>
    <col min="5" max="5" width="9.140625" style="74"/>
    <col min="6" max="7" width="9.140625" style="73"/>
  </cols>
  <sheetData>
    <row r="1" spans="1:1" x14ac:dyDescent="0.25">
      <c r="A1" t="s">
        <v>112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BB29A-8A56-4B76-943C-330D2160A642}">
  <dimension ref="A1:I31"/>
  <sheetViews>
    <sheetView topLeftCell="A9" workbookViewId="0">
      <selection activeCell="D13" sqref="D13"/>
    </sheetView>
  </sheetViews>
  <sheetFormatPr defaultRowHeight="15" x14ac:dyDescent="0.25"/>
  <cols>
    <col min="1" max="1" width="13.7109375" customWidth="1"/>
    <col min="3" max="3" width="48.7109375" customWidth="1"/>
    <col min="4" max="4" width="13.42578125" customWidth="1"/>
    <col min="5" max="5" width="12.7109375" customWidth="1"/>
    <col min="6" max="6" width="13.140625" customWidth="1"/>
    <col min="8" max="8" width="10.5703125" customWidth="1"/>
    <col min="9" max="9" width="24.5703125" customWidth="1"/>
    <col min="12" max="12" width="15.42578125" customWidth="1"/>
  </cols>
  <sheetData>
    <row r="1" spans="1:9" ht="27.75" customHeight="1" x14ac:dyDescent="0.25">
      <c r="A1" s="34" t="s">
        <v>49</v>
      </c>
      <c r="B1" s="35"/>
      <c r="C1" s="35"/>
      <c r="D1" s="35"/>
      <c r="E1" s="35"/>
      <c r="F1" s="36"/>
    </row>
    <row r="2" spans="1:9" ht="18" customHeight="1" x14ac:dyDescent="0.25">
      <c r="A2" s="37" t="s">
        <v>50</v>
      </c>
      <c r="B2" s="38"/>
      <c r="C2" s="38"/>
      <c r="D2" s="38"/>
      <c r="E2" s="38"/>
      <c r="F2" s="39"/>
    </row>
    <row r="3" spans="1:9" s="4" customFormat="1" ht="51.75" customHeight="1" x14ac:dyDescent="0.25">
      <c r="A3" s="10" t="s">
        <v>51</v>
      </c>
      <c r="B3" s="10"/>
      <c r="C3" s="10" t="s">
        <v>52</v>
      </c>
      <c r="D3" s="11" t="s">
        <v>53</v>
      </c>
      <c r="E3" s="11" t="s">
        <v>54</v>
      </c>
      <c r="F3" s="11" t="s">
        <v>55</v>
      </c>
      <c r="H3" s="30"/>
      <c r="I3" s="31" t="s">
        <v>56</v>
      </c>
    </row>
    <row r="4" spans="1:9" x14ac:dyDescent="0.25">
      <c r="A4" s="1" t="s">
        <v>57</v>
      </c>
      <c r="B4" s="2">
        <v>1</v>
      </c>
      <c r="C4" s="2" t="s">
        <v>58</v>
      </c>
      <c r="D4" s="19"/>
      <c r="E4" s="2"/>
      <c r="F4" s="2"/>
      <c r="H4" s="30" t="s">
        <v>59</v>
      </c>
      <c r="I4" s="32">
        <v>0.3</v>
      </c>
    </row>
    <row r="5" spans="1:9" x14ac:dyDescent="0.25">
      <c r="A5" s="2"/>
      <c r="B5" s="2">
        <v>2</v>
      </c>
      <c r="C5" s="2" t="s">
        <v>60</v>
      </c>
      <c r="D5" s="19"/>
      <c r="E5" s="2"/>
      <c r="F5" s="2"/>
      <c r="H5" s="30" t="s">
        <v>61</v>
      </c>
      <c r="I5" s="32">
        <v>0.7</v>
      </c>
    </row>
    <row r="6" spans="1:9" x14ac:dyDescent="0.25">
      <c r="A6" s="2"/>
      <c r="B6" s="2">
        <v>3</v>
      </c>
      <c r="C6" s="2" t="s">
        <v>62</v>
      </c>
      <c r="D6" s="19"/>
      <c r="E6" s="2"/>
      <c r="F6" s="2"/>
    </row>
    <row r="7" spans="1:9" x14ac:dyDescent="0.25">
      <c r="A7" s="2"/>
      <c r="B7" s="2">
        <v>4</v>
      </c>
      <c r="C7" s="2" t="s">
        <v>63</v>
      </c>
      <c r="D7" s="19"/>
      <c r="E7" s="2"/>
      <c r="F7" s="2"/>
    </row>
    <row r="8" spans="1:9" x14ac:dyDescent="0.25">
      <c r="A8" s="2"/>
      <c r="B8" s="2">
        <v>5</v>
      </c>
      <c r="C8" s="2" t="s">
        <v>64</v>
      </c>
      <c r="D8" s="19"/>
      <c r="E8" s="2"/>
      <c r="F8" s="2"/>
    </row>
    <row r="9" spans="1:9" x14ac:dyDescent="0.25">
      <c r="A9" s="2"/>
      <c r="B9" s="2">
        <v>6</v>
      </c>
      <c r="C9" s="2" t="s">
        <v>65</v>
      </c>
      <c r="D9" s="19"/>
      <c r="E9" s="2"/>
      <c r="F9" s="2"/>
    </row>
    <row r="10" spans="1:9" x14ac:dyDescent="0.25">
      <c r="A10" s="2"/>
      <c r="B10" s="2"/>
      <c r="C10" s="1" t="s">
        <v>66</v>
      </c>
      <c r="D10" s="3">
        <f>SUM(D4:D9)</f>
        <v>0</v>
      </c>
      <c r="E10" s="1"/>
      <c r="F10" s="1"/>
    </row>
    <row r="11" spans="1:9" x14ac:dyDescent="0.25">
      <c r="A11" s="2"/>
      <c r="B11" s="2"/>
      <c r="C11" s="2"/>
      <c r="D11" s="19"/>
      <c r="E11" s="2"/>
      <c r="F11" s="2"/>
    </row>
    <row r="12" spans="1:9" x14ac:dyDescent="0.25">
      <c r="A12" s="1" t="s">
        <v>67</v>
      </c>
      <c r="B12" s="2">
        <v>1</v>
      </c>
      <c r="C12" s="2" t="s">
        <v>68</v>
      </c>
      <c r="D12" s="19"/>
      <c r="E12" s="2"/>
      <c r="F12" s="2"/>
    </row>
    <row r="13" spans="1:9" x14ac:dyDescent="0.25">
      <c r="A13" s="2"/>
      <c r="B13" s="2">
        <v>2</v>
      </c>
      <c r="C13" s="2" t="s">
        <v>69</v>
      </c>
      <c r="D13" s="19"/>
      <c r="E13" s="2"/>
      <c r="F13" s="2"/>
    </row>
    <row r="14" spans="1:9" x14ac:dyDescent="0.25">
      <c r="A14" s="2"/>
      <c r="B14" s="2">
        <v>3</v>
      </c>
      <c r="C14" s="2" t="s">
        <v>94</v>
      </c>
      <c r="D14" s="19"/>
      <c r="E14" s="2"/>
      <c r="F14" s="2"/>
    </row>
    <row r="15" spans="1:9" x14ac:dyDescent="0.25">
      <c r="A15" s="2"/>
      <c r="B15" s="2"/>
      <c r="C15" s="1" t="s">
        <v>71</v>
      </c>
      <c r="D15" s="3">
        <f>SUM(D12:D14)</f>
        <v>0</v>
      </c>
      <c r="E15" s="1"/>
      <c r="F15" s="1"/>
    </row>
    <row r="16" spans="1:9" x14ac:dyDescent="0.25">
      <c r="A16" s="2"/>
      <c r="B16" s="2"/>
      <c r="C16" s="1" t="s">
        <v>72</v>
      </c>
      <c r="D16" s="21">
        <f>D10+D15</f>
        <v>0</v>
      </c>
      <c r="E16" s="1"/>
      <c r="F16" s="1"/>
    </row>
    <row r="17" spans="1:6" x14ac:dyDescent="0.25">
      <c r="C17" s="4"/>
      <c r="D17" s="4"/>
      <c r="E17" s="4"/>
      <c r="F17" s="4"/>
    </row>
    <row r="18" spans="1:6" x14ac:dyDescent="0.25">
      <c r="C18" s="4"/>
      <c r="D18" s="4"/>
      <c r="E18" s="4"/>
      <c r="F18" s="4"/>
    </row>
    <row r="19" spans="1:6" ht="45" customHeight="1" x14ac:dyDescent="0.25">
      <c r="A19" s="10" t="s">
        <v>73</v>
      </c>
      <c r="B19" s="10"/>
      <c r="C19" s="10" t="s">
        <v>52</v>
      </c>
      <c r="D19" s="11" t="s">
        <v>53</v>
      </c>
      <c r="E19" s="11" t="s">
        <v>54</v>
      </c>
      <c r="F19" s="11" t="s">
        <v>55</v>
      </c>
    </row>
    <row r="20" spans="1:6" x14ac:dyDescent="0.25">
      <c r="A20" s="1" t="s">
        <v>57</v>
      </c>
      <c r="B20" s="2">
        <v>1</v>
      </c>
      <c r="C20" s="2" t="s">
        <v>74</v>
      </c>
      <c r="D20" s="2"/>
      <c r="E20" s="2"/>
      <c r="F20" s="2"/>
    </row>
    <row r="21" spans="1:6" x14ac:dyDescent="0.25">
      <c r="A21" s="2"/>
      <c r="B21" s="2">
        <v>2</v>
      </c>
      <c r="C21" s="2" t="s">
        <v>75</v>
      </c>
      <c r="D21" s="2"/>
      <c r="E21" s="2"/>
      <c r="F21" s="2"/>
    </row>
    <row r="22" spans="1:6" x14ac:dyDescent="0.25">
      <c r="A22" s="2"/>
      <c r="B22" s="2">
        <v>3</v>
      </c>
      <c r="C22" s="2" t="s">
        <v>63</v>
      </c>
      <c r="D22" s="2"/>
      <c r="E22" s="2"/>
      <c r="F22" s="2"/>
    </row>
    <row r="23" spans="1:6" x14ac:dyDescent="0.25">
      <c r="A23" s="2"/>
      <c r="B23" s="2">
        <v>4</v>
      </c>
      <c r="C23" s="29" t="s">
        <v>95</v>
      </c>
      <c r="D23" s="2"/>
      <c r="E23" s="2"/>
      <c r="F23" s="2"/>
    </row>
    <row r="24" spans="1:6" x14ac:dyDescent="0.25">
      <c r="A24" s="2"/>
      <c r="B24" s="2">
        <v>5</v>
      </c>
      <c r="C24" s="2" t="s">
        <v>65</v>
      </c>
      <c r="D24" s="2"/>
      <c r="E24" s="2"/>
      <c r="F24" s="2"/>
    </row>
    <row r="25" spans="1:6" x14ac:dyDescent="0.25">
      <c r="A25" s="2"/>
      <c r="B25" s="2"/>
      <c r="C25" s="1" t="s">
        <v>66</v>
      </c>
      <c r="D25" s="1">
        <f>SUM(D20:D24)</f>
        <v>0</v>
      </c>
      <c r="E25" s="1"/>
      <c r="F25" s="1"/>
    </row>
    <row r="26" spans="1:6" x14ac:dyDescent="0.25">
      <c r="A26" s="2"/>
      <c r="B26" s="2"/>
      <c r="C26" s="1"/>
      <c r="D26" s="2"/>
      <c r="E26" s="2"/>
      <c r="F26" s="2"/>
    </row>
    <row r="27" spans="1:6" x14ac:dyDescent="0.25">
      <c r="A27" s="1" t="s">
        <v>67</v>
      </c>
      <c r="B27" s="2">
        <v>1</v>
      </c>
      <c r="C27" s="2" t="s">
        <v>68</v>
      </c>
      <c r="D27" s="2"/>
      <c r="E27" s="2"/>
      <c r="F27" s="2"/>
    </row>
    <row r="28" spans="1:6" x14ac:dyDescent="0.25">
      <c r="A28" s="2"/>
      <c r="B28" s="2">
        <v>2</v>
      </c>
      <c r="C28" s="2" t="s">
        <v>69</v>
      </c>
      <c r="D28" s="2"/>
      <c r="E28" s="2"/>
      <c r="F28" s="2"/>
    </row>
    <row r="29" spans="1:6" x14ac:dyDescent="0.25">
      <c r="A29" s="2"/>
      <c r="B29" s="2">
        <v>3</v>
      </c>
      <c r="C29" s="2" t="s">
        <v>70</v>
      </c>
      <c r="D29" s="2"/>
      <c r="E29" s="2"/>
      <c r="F29" s="2"/>
    </row>
    <row r="30" spans="1:6" x14ac:dyDescent="0.25">
      <c r="A30" s="2"/>
      <c r="B30" s="2"/>
      <c r="C30" s="1" t="s">
        <v>66</v>
      </c>
      <c r="D30" s="1">
        <f>SUM(D27:D29)</f>
        <v>0</v>
      </c>
      <c r="E30" s="1"/>
      <c r="F30" s="1"/>
    </row>
    <row r="31" spans="1:6" x14ac:dyDescent="0.25">
      <c r="A31" s="2"/>
      <c r="B31" s="2"/>
      <c r="C31" s="1" t="s">
        <v>76</v>
      </c>
      <c r="D31" s="13">
        <f>D25+D30</f>
        <v>0</v>
      </c>
      <c r="E31" s="1"/>
      <c r="F31" s="1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B4CF5-99D5-4E7F-9867-CD6863BC255C}">
  <dimension ref="A1:I28"/>
  <sheetViews>
    <sheetView workbookViewId="0">
      <selection activeCell="D12" sqref="D12"/>
    </sheetView>
  </sheetViews>
  <sheetFormatPr defaultRowHeight="15" x14ac:dyDescent="0.25"/>
  <cols>
    <col min="1" max="1" width="41.42578125" customWidth="1"/>
    <col min="2" max="2" width="18.42578125" customWidth="1"/>
    <col min="3" max="3" width="20.85546875" customWidth="1"/>
    <col min="4" max="4" width="13.85546875" customWidth="1"/>
    <col min="5" max="5" width="14.42578125" bestFit="1" customWidth="1"/>
    <col min="7" max="7" width="16.7109375" customWidth="1"/>
    <col min="8" max="8" width="22.42578125" customWidth="1"/>
  </cols>
  <sheetData>
    <row r="1" spans="1:9" ht="30" customHeight="1" x14ac:dyDescent="0.25">
      <c r="A1" s="22" t="s">
        <v>105</v>
      </c>
      <c r="B1" s="23"/>
      <c r="C1" s="23"/>
      <c r="D1" s="24"/>
    </row>
    <row r="2" spans="1:9" ht="31.5" customHeight="1" x14ac:dyDescent="0.25">
      <c r="A2" s="25" t="s">
        <v>77</v>
      </c>
      <c r="B2" s="26" t="s">
        <v>78</v>
      </c>
      <c r="C2" s="27"/>
      <c r="D2" s="28"/>
      <c r="G2" s="30"/>
      <c r="H2" s="31" t="s">
        <v>56</v>
      </c>
    </row>
    <row r="3" spans="1:9" x14ac:dyDescent="0.25">
      <c r="G3" s="30" t="s">
        <v>59</v>
      </c>
      <c r="H3" s="32">
        <v>0.3</v>
      </c>
    </row>
    <row r="4" spans="1:9" ht="15.75" x14ac:dyDescent="0.25">
      <c r="A4" s="6" t="s">
        <v>106</v>
      </c>
      <c r="D4" s="4"/>
      <c r="G4" s="30" t="s">
        <v>61</v>
      </c>
      <c r="H4" s="32">
        <v>0.7</v>
      </c>
    </row>
    <row r="5" spans="1:9" ht="15.75" x14ac:dyDescent="0.25">
      <c r="A5" s="6"/>
      <c r="D5" s="43" t="s">
        <v>109</v>
      </c>
      <c r="E5" s="44" t="s">
        <v>73</v>
      </c>
      <c r="H5" s="41"/>
    </row>
    <row r="6" spans="1:9" ht="16.5" customHeight="1" x14ac:dyDescent="0.25">
      <c r="A6" s="40" t="s">
        <v>108</v>
      </c>
      <c r="D6" s="14">
        <v>72</v>
      </c>
      <c r="E6" s="42">
        <v>64</v>
      </c>
    </row>
    <row r="7" spans="1:9" ht="15.75" customHeight="1" x14ac:dyDescent="0.25">
      <c r="A7" s="40"/>
      <c r="D7" s="4"/>
    </row>
    <row r="8" spans="1:9" x14ac:dyDescent="0.25">
      <c r="A8" s="45" t="s">
        <v>110</v>
      </c>
      <c r="B8" s="43" t="s">
        <v>79</v>
      </c>
      <c r="C8" s="43" t="s">
        <v>80</v>
      </c>
      <c r="D8" s="43" t="s">
        <v>51</v>
      </c>
      <c r="E8" s="43" t="s">
        <v>73</v>
      </c>
    </row>
    <row r="9" spans="1:9" x14ac:dyDescent="0.25">
      <c r="A9" s="4" t="s">
        <v>81</v>
      </c>
      <c r="B9" s="14">
        <v>28</v>
      </c>
      <c r="C9" s="17"/>
      <c r="D9" s="16"/>
      <c r="E9" s="12"/>
    </row>
    <row r="10" spans="1:9" x14ac:dyDescent="0.25">
      <c r="A10" s="4" t="s">
        <v>82</v>
      </c>
      <c r="B10" s="14">
        <v>18</v>
      </c>
      <c r="C10" s="17"/>
      <c r="D10" s="16"/>
      <c r="E10" s="12"/>
      <c r="I10" s="4"/>
    </row>
    <row r="11" spans="1:9" x14ac:dyDescent="0.25">
      <c r="A11" s="4"/>
      <c r="B11" s="33">
        <f>SUM(B9:B10)</f>
        <v>46</v>
      </c>
      <c r="C11" s="20">
        <v>70</v>
      </c>
      <c r="D11" s="18">
        <f>(B11/D6)*C11</f>
        <v>44.722222222222221</v>
      </c>
      <c r="E11" s="12">
        <f>(B11/E6)*C11</f>
        <v>50.3125</v>
      </c>
      <c r="I11" s="4"/>
    </row>
    <row r="12" spans="1:9" x14ac:dyDescent="0.25">
      <c r="A12" s="4"/>
      <c r="B12" s="33"/>
      <c r="C12" s="20"/>
      <c r="D12" s="18"/>
      <c r="E12" s="12"/>
      <c r="I12" s="4"/>
    </row>
    <row r="14" spans="1:9" ht="15.75" x14ac:dyDescent="0.25">
      <c r="A14" s="6" t="s">
        <v>107</v>
      </c>
    </row>
    <row r="15" spans="1:9" ht="15.75" x14ac:dyDescent="0.25">
      <c r="A15" s="47" t="s">
        <v>110</v>
      </c>
      <c r="B15" s="43" t="s">
        <v>83</v>
      </c>
      <c r="C15" s="43" t="s">
        <v>84</v>
      </c>
      <c r="D15" s="43" t="s">
        <v>85</v>
      </c>
      <c r="E15" s="46"/>
    </row>
    <row r="16" spans="1:9" x14ac:dyDescent="0.25">
      <c r="A16" s="4" t="s">
        <v>98</v>
      </c>
      <c r="B16" s="8">
        <v>260000</v>
      </c>
      <c r="C16" s="9">
        <v>0.3</v>
      </c>
      <c r="D16" s="5">
        <f>ROUND(30-30*(LOG(B16/MIN($B$16:$B$18))/(LOG(2))),0)</f>
        <v>0</v>
      </c>
    </row>
    <row r="17" spans="1:4" x14ac:dyDescent="0.25">
      <c r="A17" s="4" t="s">
        <v>99</v>
      </c>
      <c r="B17" s="8">
        <v>140000</v>
      </c>
      <c r="C17" s="9">
        <v>0.3</v>
      </c>
      <c r="D17" s="5">
        <f>ROUND(30-30*(LOG(B17/MIN($B$16:$B$18))/(LOG(2))),0)</f>
        <v>27</v>
      </c>
    </row>
    <row r="18" spans="1:4" x14ac:dyDescent="0.25">
      <c r="A18" s="4" t="s">
        <v>100</v>
      </c>
      <c r="B18" s="8">
        <v>130000</v>
      </c>
      <c r="C18" s="9">
        <v>0.3</v>
      </c>
      <c r="D18" s="5">
        <f>ROUND(30-30*(LOG(B18/MIN($B$16:$B$18))/(LOG(2))),0)</f>
        <v>30</v>
      </c>
    </row>
    <row r="20" spans="1:4" ht="15.75" x14ac:dyDescent="0.25">
      <c r="A20" s="7" t="s">
        <v>86</v>
      </c>
    </row>
    <row r="21" spans="1:4" x14ac:dyDescent="0.25">
      <c r="A21" t="s">
        <v>96</v>
      </c>
    </row>
    <row r="22" spans="1:4" x14ac:dyDescent="0.25">
      <c r="A22" s="15" t="s">
        <v>97</v>
      </c>
    </row>
    <row r="24" spans="1:4" ht="15.75" x14ac:dyDescent="0.25">
      <c r="A24" s="6" t="s">
        <v>87</v>
      </c>
    </row>
    <row r="25" spans="1:4" ht="15.75" x14ac:dyDescent="0.25">
      <c r="A25" s="7" t="s">
        <v>88</v>
      </c>
      <c r="D25" s="4"/>
    </row>
    <row r="26" spans="1:4" x14ac:dyDescent="0.25">
      <c r="A26" t="s">
        <v>89</v>
      </c>
    </row>
    <row r="28" spans="1:4" x14ac:dyDescent="0.25">
      <c r="A28" s="15"/>
    </row>
  </sheetData>
  <phoneticPr fontId="12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FAF14A7817734F8C83E65957B4B502" ma:contentTypeVersion="2" ma:contentTypeDescription="Een nieuw document maken." ma:contentTypeScope="" ma:versionID="6b75d5c1b16c16c405a868fe37f97010">
  <xsd:schema xmlns:xsd="http://www.w3.org/2001/XMLSchema" xmlns:xs="http://www.w3.org/2001/XMLSchema" xmlns:p="http://schemas.microsoft.com/office/2006/metadata/properties" xmlns:ns2="f0981cd9-3847-4145-9015-bf9d83c660ae" targetNamespace="http://schemas.microsoft.com/office/2006/metadata/properties" ma:root="true" ma:fieldsID="5e2f2bc689bdfb542dfa44369c7d64f0" ns2:_="">
    <xsd:import namespace="f0981cd9-3847-4145-9015-bf9d83c660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981cd9-3847-4145-9015-bf9d83c660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A0AE35F-3394-47A5-902E-A48290447C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981cd9-3847-4145-9015-bf9d83c660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5A7F9DA-2CDC-4627-A5C1-F71316C81DCE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f0981cd9-3847-4145-9015-bf9d83c660ae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4038A8C-1016-479F-87F8-75AA704156F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Perceel 1</vt:lpstr>
      <vt:lpstr>Perceel 2</vt:lpstr>
      <vt:lpstr>Testmodel</vt:lpstr>
      <vt:lpstr>Beoordeling wensen</vt:lpstr>
      <vt:lpstr> BPKV Inschrijver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Leurink, Lydia</dc:creator>
  <cp:keywords/>
  <dc:description/>
  <cp:lastModifiedBy>Leurink, Lydia</cp:lastModifiedBy>
  <cp:revision/>
  <dcterms:created xsi:type="dcterms:W3CDTF">2022-06-14T14:24:19Z</dcterms:created>
  <dcterms:modified xsi:type="dcterms:W3CDTF">2022-09-02T08:51:11Z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0x010100A9FAF14A7817734F8C83E65957B4B502</vt:lpwstr>
  </property>
</Properties>
</file>