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Attendiz/Aanbestedingen/Inhuur/OP/6. NvI/"/>
    </mc:Choice>
  </mc:AlternateContent>
  <xr:revisionPtr revIDLastSave="155" documentId="8_{C290971C-DC70-401E-8516-2D477A22BDB6}" xr6:coauthVersionLast="47" xr6:coauthVersionMax="47" xr10:uidLastSave="{20A45852-BFD4-49E0-A4D7-225863FABCBB}"/>
  <bookViews>
    <workbookView xWindow="-108" yWindow="-108" windowWidth="23256" windowHeight="12576" xr2:uid="{00000000-000D-0000-FFFF-FFFF00000000}"/>
  </bookViews>
  <sheets>
    <sheet name="Perceel 1" sheetId="1" r:id="rId1"/>
    <sheet name="Perceel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C69" i="1" l="1"/>
  <c r="G71" i="1" s="1"/>
  <c r="D37" i="2"/>
  <c r="F34" i="2"/>
  <c r="E46" i="1"/>
  <c r="C46" i="1"/>
  <c r="E27" i="1"/>
  <c r="C27" i="1"/>
  <c r="V29" i="2" l="1"/>
  <c r="U29" i="2"/>
  <c r="E29" i="2" s="1"/>
  <c r="T29" i="2"/>
  <c r="S29" i="2"/>
  <c r="F29" i="2"/>
  <c r="D29" i="2"/>
  <c r="C29" i="2"/>
  <c r="V28" i="2"/>
  <c r="U28" i="2"/>
  <c r="E28" i="2" s="1"/>
  <c r="T28" i="2"/>
  <c r="S28" i="2"/>
  <c r="F28" i="2"/>
  <c r="D28" i="2"/>
  <c r="C28" i="2"/>
  <c r="V27" i="2"/>
  <c r="U27" i="2"/>
  <c r="T27" i="2"/>
  <c r="S27" i="2"/>
  <c r="F27" i="2"/>
  <c r="E27" i="2"/>
  <c r="D27" i="2"/>
  <c r="C27" i="2"/>
  <c r="V26" i="2"/>
  <c r="U26" i="2"/>
  <c r="T26" i="2"/>
  <c r="S26" i="2"/>
  <c r="F26" i="2"/>
  <c r="E26" i="2"/>
  <c r="D26" i="2"/>
  <c r="C26" i="2"/>
  <c r="V25" i="2"/>
  <c r="U25" i="2"/>
  <c r="E25" i="2" s="1"/>
  <c r="T25" i="2"/>
  <c r="S25" i="2"/>
  <c r="F25" i="2"/>
  <c r="D25" i="2"/>
  <c r="C25" i="2"/>
  <c r="V24" i="2"/>
  <c r="U24" i="2"/>
  <c r="E24" i="2" s="1"/>
  <c r="T24" i="2"/>
  <c r="S24" i="2"/>
  <c r="F24" i="2"/>
  <c r="D24" i="2"/>
  <c r="C24" i="2"/>
  <c r="V23" i="2"/>
  <c r="U23" i="2"/>
  <c r="E23" i="2" s="1"/>
  <c r="T23" i="2"/>
  <c r="S23" i="2"/>
  <c r="F23" i="2"/>
  <c r="D23" i="2"/>
  <c r="C23" i="2"/>
  <c r="V22" i="2"/>
  <c r="U22" i="2"/>
  <c r="E22" i="2" s="1"/>
  <c r="T22" i="2"/>
  <c r="S22" i="2"/>
  <c r="F22" i="2"/>
  <c r="D22" i="2"/>
  <c r="C22" i="2"/>
  <c r="V21" i="2"/>
  <c r="F21" i="2" s="1"/>
  <c r="U21" i="2"/>
  <c r="T21" i="2"/>
  <c r="S21" i="2"/>
  <c r="C21" i="2" s="1"/>
  <c r="E21" i="2"/>
  <c r="D21" i="2"/>
  <c r="V20" i="2"/>
  <c r="F20" i="2" s="1"/>
  <c r="U20" i="2"/>
  <c r="E20" i="2" s="1"/>
  <c r="T20" i="2"/>
  <c r="S20" i="2"/>
  <c r="D20" i="2"/>
  <c r="C20" i="2"/>
  <c r="V19" i="2"/>
  <c r="U19" i="2"/>
  <c r="E19" i="2" s="1"/>
  <c r="T19" i="2"/>
  <c r="S19" i="2"/>
  <c r="F19" i="2"/>
  <c r="D19" i="2"/>
  <c r="C19" i="2"/>
  <c r="V18" i="2"/>
  <c r="F18" i="2" s="1"/>
  <c r="U18" i="2"/>
  <c r="E18" i="2" s="1"/>
  <c r="T18" i="2"/>
  <c r="D18" i="2"/>
  <c r="V17" i="2"/>
  <c r="F17" i="2"/>
  <c r="V16" i="2"/>
  <c r="F16" i="2"/>
  <c r="E52" i="1"/>
  <c r="C52" i="1"/>
  <c r="E32" i="1"/>
  <c r="C32" i="1"/>
  <c r="F17" i="1"/>
  <c r="D17" i="1"/>
  <c r="D28" i="1" l="1"/>
  <c r="D33" i="1" s="1"/>
  <c r="D47" i="1" s="1"/>
  <c r="D53" i="1" s="1"/>
  <c r="D57" i="1" s="1"/>
  <c r="J65" i="1" s="1"/>
  <c r="F28" i="1"/>
  <c r="F33" i="1" s="1"/>
  <c r="F47" i="1" s="1"/>
  <c r="F53" i="1" l="1"/>
  <c r="F57" i="1" s="1"/>
  <c r="J66" i="1" s="1"/>
  <c r="J73" i="1" l="1"/>
</calcChain>
</file>

<file path=xl/sharedStrings.xml><?xml version="1.0" encoding="utf-8"?>
<sst xmlns="http://schemas.openxmlformats.org/spreadsheetml/2006/main" count="96" uniqueCount="74">
  <si>
    <t>Inschrijver dient de gele cellen in te vullen</t>
  </si>
  <si>
    <t>De som van alle uitgevraagde posten leidt tot een fictief uurtarief.</t>
  </si>
  <si>
    <r>
      <rPr>
        <sz val="11"/>
        <color theme="1"/>
        <rFont val="Calibri"/>
        <family val="2"/>
      </rPr>
      <t xml:space="preserve">Uitzenden </t>
    </r>
    <r>
      <rPr>
        <b/>
        <sz val="11"/>
        <color theme="1"/>
        <rFont val="Calibri"/>
        <family val="2"/>
      </rPr>
      <t>(STiPP Plus)</t>
    </r>
  </si>
  <si>
    <r>
      <rPr>
        <sz val="11"/>
        <color theme="1"/>
        <rFont val="Calibri"/>
        <family val="2"/>
      </rPr>
      <t xml:space="preserve">Detacheren </t>
    </r>
    <r>
      <rPr>
        <b/>
        <sz val="11"/>
        <color theme="1"/>
        <rFont val="Calibri"/>
        <family val="2"/>
      </rPr>
      <t>(STiPP Plus)</t>
    </r>
  </si>
  <si>
    <t>Fase A-ABU / Fase 1+2-NBBU</t>
  </si>
  <si>
    <t>Fase B-ABU / Fase 3-NBBU</t>
  </si>
  <si>
    <t>Blok 1</t>
  </si>
  <si>
    <t>Brutoloon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</si>
  <si>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</si>
  <si>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</si>
  <si>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</si>
  <si>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</si>
  <si>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</si>
  <si>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</si>
  <si>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</si>
  <si>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</si>
  <si>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</si>
  <si>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</si>
  <si>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</si>
  <si>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eindejaarsuitkering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</si>
  <si>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</si>
  <si>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</si>
  <si>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</si>
  <si>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</si>
  <si>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</si>
  <si>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</si>
  <si>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</si>
  <si>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</si>
  <si>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</si>
  <si>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</si>
  <si>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 Plus)</t>
  </si>
  <si>
    <t>Opleiding&amp;social fonds</t>
  </si>
  <si>
    <t>Blok 4</t>
  </si>
  <si>
    <t>overige directe en indirecte lasten</t>
  </si>
  <si>
    <t>marge</t>
  </si>
  <si>
    <t>totaalbedrag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</si>
  <si>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</si>
  <si>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</si>
  <si>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</si>
  <si>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Fictieve totaalprijs</t>
  </si>
  <si>
    <t>Fase A-ABU / Fase 1+2 - NBBU</t>
  </si>
  <si>
    <t>uur</t>
  </si>
  <si>
    <t>Fase B-ABU / Fase 3 - NBBU</t>
  </si>
  <si>
    <t>Afkoopsom overname</t>
  </si>
  <si>
    <t>Totaal</t>
  </si>
  <si>
    <t xml:space="preserve">Inschrijfprijs perceel </t>
  </si>
  <si>
    <t xml:space="preserve">Inhuur Onderwijzend Personeel </t>
  </si>
  <si>
    <t>Prijzenblad Perceel 1 (uitzend- of detacheringsbasis met een uitzend cao)</t>
  </si>
  <si>
    <t>Attendiz</t>
  </si>
  <si>
    <t>marge InhuurMeesters</t>
  </si>
  <si>
    <t>Inhuur Onderwijzend Personeel</t>
  </si>
  <si>
    <t>Prijzenblad Perceel 2  (detacheringsbasis zonder een uitzend cao)</t>
  </si>
  <si>
    <t>Naam Inschrijver</t>
  </si>
  <si>
    <t>Toelichting berekening</t>
  </si>
  <si>
    <t>Verhouding t.o.v. LB trede 1</t>
  </si>
  <si>
    <t>trede</t>
  </si>
  <si>
    <t>LB</t>
  </si>
  <si>
    <t>LC</t>
  </si>
  <si>
    <t>LD</t>
  </si>
  <si>
    <t>LE</t>
  </si>
  <si>
    <t>a</t>
  </si>
  <si>
    <t>b</t>
  </si>
  <si>
    <t>Inschrijfprijs perceel 2</t>
  </si>
  <si>
    <t>CAO lonen PO 1-07-2022</t>
  </si>
  <si>
    <t>Tarieven zijn exclusief btw maar inclusief vergoeding InhuurMeesters.</t>
  </si>
  <si>
    <t xml:space="preserve">Het maximale totale uurtarief is € 50 exclusief btw. </t>
  </si>
  <si>
    <t xml:space="preserve">Prijzen boven het maximumtarief leiden tot uitsluiting. </t>
  </si>
  <si>
    <t>Uitzenden (STiPP Plus)</t>
  </si>
  <si>
    <t xml:space="preserve">Detacheren (STiPP Plus)    </t>
  </si>
  <si>
    <t>Marge</t>
  </si>
  <si>
    <t>Fictief uurtarief</t>
  </si>
  <si>
    <t>Fictief aantal uren</t>
  </si>
  <si>
    <r>
      <t>Het maximale totale uurtarief is € 57</t>
    </r>
    <r>
      <rPr>
        <b/>
        <sz val="11"/>
        <color theme="1"/>
        <rFont val="Calibri"/>
        <family val="2"/>
        <scheme val="minor"/>
      </rPr>
      <t xml:space="preserve"> exclusief btw. </t>
    </r>
  </si>
  <si>
    <t>Fictief resterend aantal uur t.o.v. 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</si>
</sst>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.00_ ;_ &quot;€&quot;\ * \-#,##0.00_ ;_ &quot;€&quot;\ * &quot;-&quot;?????_ ;_ @_ "/>
    <numFmt numFmtId="165" formatCode="0.00000"/>
    <numFmt numFmtId="166" formatCode="_ [$€-413]\ * #,##0.00_ ;_ [$€-413]\ * \-#,##0.00_ ;_ [$€-413]\ * &quot;-&quot;??_ ;_ @_ 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rgb="FFA4C2F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05">
    <xf numFmtId="0" fontId="0" fillId="0" borderId="0" xfId="0" applyFont="1" applyAlignment="1"/>
    <xf numFmtId="0" fontId="0" fillId="0" borderId="0" xfId="0" applyFont="1"/>
    <xf numFmtId="0" fontId="0" fillId="0" borderId="0" xfId="0" applyFont="1"/>
    <xf numFmtId="14" fontId="4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5" xfId="0" applyFont="1" applyBorder="1"/>
    <xf numFmtId="0" fontId="0" fillId="0" borderId="6" xfId="0" applyFont="1" applyBorder="1"/>
    <xf numFmtId="0" fontId="4" fillId="0" borderId="5" xfId="0" applyFont="1" applyBorder="1"/>
    <xf numFmtId="44" fontId="0" fillId="0" borderId="0" xfId="0" applyNumberFormat="1" applyFont="1"/>
    <xf numFmtId="44" fontId="0" fillId="0" borderId="6" xfId="0" applyNumberFormat="1" applyFont="1" applyBorder="1"/>
    <xf numFmtId="10" fontId="0" fillId="2" borderId="7" xfId="0" applyNumberFormat="1" applyFont="1" applyFill="1" applyBorder="1" applyAlignment="1"/>
    <xf numFmtId="10" fontId="0" fillId="2" borderId="7" xfId="0" applyNumberFormat="1" applyFont="1" applyFill="1" applyBorder="1"/>
    <xf numFmtId="10" fontId="0" fillId="2" borderId="8" xfId="0" applyNumberFormat="1" applyFont="1" applyFill="1" applyBorder="1"/>
    <xf numFmtId="10" fontId="0" fillId="0" borderId="5" xfId="0" applyNumberFormat="1" applyFont="1" applyBorder="1"/>
    <xf numFmtId="0" fontId="0" fillId="0" borderId="6" xfId="0" applyFont="1" applyBorder="1" applyAlignment="1"/>
    <xf numFmtId="10" fontId="0" fillId="2" borderId="8" xfId="0" applyNumberFormat="1" applyFont="1" applyFill="1" applyBorder="1" applyAlignment="1"/>
    <xf numFmtId="0" fontId="4" fillId="0" borderId="5" xfId="0" applyFont="1" applyBorder="1" applyAlignment="1">
      <alignment horizontal="left" vertical="top"/>
    </xf>
    <xf numFmtId="0" fontId="0" fillId="0" borderId="6" xfId="0" applyFont="1" applyBorder="1" applyAlignment="1">
      <alignment wrapText="1"/>
    </xf>
    <xf numFmtId="0" fontId="0" fillId="0" borderId="6" xfId="0" applyFont="1" applyBorder="1" applyAlignment="1">
      <alignment horizontal="left"/>
    </xf>
    <xf numFmtId="0" fontId="4" fillId="0" borderId="6" xfId="0" applyFont="1" applyBorder="1" applyAlignment="1">
      <alignment horizontal="right"/>
    </xf>
    <xf numFmtId="44" fontId="0" fillId="3" borderId="9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3" xfId="0" applyFont="1" applyBorder="1" applyAlignment="1">
      <alignment vertical="center"/>
    </xf>
    <xf numFmtId="44" fontId="0" fillId="0" borderId="13" xfId="0" applyNumberFormat="1" applyFont="1" applyBorder="1" applyAlignment="1">
      <alignment vertical="center"/>
    </xf>
    <xf numFmtId="44" fontId="0" fillId="0" borderId="0" xfId="0" applyNumberFormat="1" applyFont="1" applyAlignment="1">
      <alignment vertical="center"/>
    </xf>
    <xf numFmtId="44" fontId="0" fillId="3" borderId="13" xfId="0" applyNumberFormat="1" applyFont="1" applyFill="1" applyBorder="1"/>
    <xf numFmtId="44" fontId="0" fillId="4" borderId="13" xfId="0" applyNumberFormat="1" applyFont="1" applyFill="1" applyBorder="1"/>
    <xf numFmtId="0" fontId="0" fillId="5" borderId="13" xfId="0" applyFont="1" applyFill="1" applyBorder="1"/>
    <xf numFmtId="44" fontId="0" fillId="5" borderId="0" xfId="0" applyNumberFormat="1" applyFont="1" applyFill="1"/>
    <xf numFmtId="44" fontId="0" fillId="5" borderId="6" xfId="0" applyNumberFormat="1" applyFont="1" applyFill="1" applyBorder="1"/>
    <xf numFmtId="0" fontId="8" fillId="0" borderId="0" xfId="0" applyFont="1"/>
    <xf numFmtId="0" fontId="8" fillId="0" borderId="0" xfId="0" applyFont="1" applyAlignment="1"/>
    <xf numFmtId="0" fontId="11" fillId="0" borderId="0" xfId="0" applyFont="1"/>
    <xf numFmtId="0" fontId="4" fillId="0" borderId="0" xfId="0" applyFont="1"/>
    <xf numFmtId="0" fontId="0" fillId="0" borderId="0" xfId="0"/>
    <xf numFmtId="0" fontId="0" fillId="0" borderId="7" xfId="0" applyFont="1" applyBorder="1"/>
    <xf numFmtId="0" fontId="4" fillId="0" borderId="9" xfId="0" applyFont="1" applyBorder="1" applyAlignment="1">
      <alignment horizontal="right"/>
    </xf>
    <xf numFmtId="10" fontId="0" fillId="0" borderId="7" xfId="0" applyNumberFormat="1" applyFont="1" applyBorder="1"/>
    <xf numFmtId="0" fontId="0" fillId="0" borderId="9" xfId="0" applyFont="1" applyBorder="1"/>
    <xf numFmtId="44" fontId="0" fillId="0" borderId="9" xfId="0" applyNumberFormat="1" applyFont="1" applyBorder="1"/>
    <xf numFmtId="0" fontId="2" fillId="0" borderId="9" xfId="0" applyFont="1" applyBorder="1" applyAlignment="1">
      <alignment horizontal="right"/>
    </xf>
    <xf numFmtId="0" fontId="2" fillId="0" borderId="0" xfId="0" applyFont="1"/>
    <xf numFmtId="0" fontId="0" fillId="0" borderId="0" xfId="0" applyFont="1" applyFill="1" applyBorder="1"/>
    <xf numFmtId="0" fontId="9" fillId="0" borderId="0" xfId="0" applyFont="1"/>
    <xf numFmtId="1" fontId="0" fillId="0" borderId="0" xfId="0" applyNumberFormat="1"/>
    <xf numFmtId="14" fontId="9" fillId="0" borderId="0" xfId="0" applyNumberFormat="1" applyFont="1"/>
    <xf numFmtId="14" fontId="9" fillId="2" borderId="0" xfId="0" applyNumberFormat="1" applyFont="1" applyFill="1"/>
    <xf numFmtId="14" fontId="0" fillId="0" borderId="0" xfId="0" applyNumberFormat="1"/>
    <xf numFmtId="0" fontId="10" fillId="0" borderId="0" xfId="0" applyFont="1"/>
    <xf numFmtId="0" fontId="10" fillId="0" borderId="0" xfId="0" applyFont="1" applyAlignment="1">
      <alignment horizontal="right"/>
    </xf>
    <xf numFmtId="164" fontId="10" fillId="0" borderId="16" xfId="0" applyNumberFormat="1" applyFont="1" applyBorder="1"/>
    <xf numFmtId="0" fontId="0" fillId="0" borderId="0" xfId="0" applyAlignment="1">
      <alignment horizontal="right"/>
    </xf>
    <xf numFmtId="44" fontId="2" fillId="0" borderId="0" xfId="1" applyFont="1" applyAlignment="1"/>
    <xf numFmtId="165" fontId="0" fillId="0" borderId="0" xfId="0" applyNumberFormat="1"/>
    <xf numFmtId="44" fontId="0" fillId="0" borderId="0" xfId="1" applyFont="1" applyAlignment="1"/>
    <xf numFmtId="44" fontId="10" fillId="6" borderId="16" xfId="1" applyFont="1" applyFill="1" applyBorder="1" applyProtection="1">
      <protection locked="0"/>
    </xf>
    <xf numFmtId="44" fontId="10" fillId="0" borderId="16" xfId="1" applyFont="1" applyFill="1" applyBorder="1"/>
    <xf numFmtId="44" fontId="10" fillId="0" borderId="14" xfId="1" applyFont="1" applyFill="1" applyBorder="1"/>
    <xf numFmtId="44" fontId="10" fillId="0" borderId="0" xfId="1" applyFont="1" applyFill="1" applyBorder="1"/>
    <xf numFmtId="166" fontId="0" fillId="0" borderId="0" xfId="0" applyNumberFormat="1"/>
    <xf numFmtId="165" fontId="2" fillId="0" borderId="0" xfId="0" applyNumberFormat="1" applyFont="1"/>
    <xf numFmtId="2" fontId="0" fillId="0" borderId="0" xfId="0" applyNumberFormat="1"/>
    <xf numFmtId="0" fontId="0" fillId="0" borderId="16" xfId="0" applyBorder="1"/>
    <xf numFmtId="44" fontId="0" fillId="7" borderId="16" xfId="1" applyFont="1" applyFill="1" applyBorder="1"/>
    <xf numFmtId="44" fontId="0" fillId="8" borderId="16" xfId="0" applyNumberFormat="1" applyFill="1" applyBorder="1"/>
    <xf numFmtId="14" fontId="10" fillId="0" borderId="0" xfId="0" applyNumberFormat="1" applyFont="1" applyAlignment="1">
      <alignment horizontal="left"/>
    </xf>
    <xf numFmtId="10" fontId="0" fillId="9" borderId="3" xfId="0" applyNumberFormat="1" applyFont="1" applyFill="1" applyBorder="1" applyAlignment="1"/>
    <xf numFmtId="0" fontId="0" fillId="0" borderId="0" xfId="0" applyFont="1" applyFill="1"/>
    <xf numFmtId="0" fontId="0" fillId="2" borderId="0" xfId="0" applyFill="1"/>
    <xf numFmtId="14" fontId="13" fillId="0" borderId="0" xfId="0" applyNumberFormat="1" applyFont="1"/>
    <xf numFmtId="0" fontId="1" fillId="0" borderId="10" xfId="0" applyFont="1" applyBorder="1"/>
    <xf numFmtId="0" fontId="1" fillId="0" borderId="13" xfId="0" applyFont="1" applyBorder="1"/>
    <xf numFmtId="0" fontId="1" fillId="0" borderId="16" xfId="0" applyFont="1" applyBorder="1" applyAlignment="1"/>
    <xf numFmtId="44" fontId="0" fillId="0" borderId="16" xfId="0" applyNumberFormat="1" applyFont="1" applyBorder="1" applyAlignment="1"/>
    <xf numFmtId="44" fontId="0" fillId="0" borderId="0" xfId="0" applyNumberFormat="1"/>
    <xf numFmtId="0" fontId="0" fillId="0" borderId="0" xfId="0" applyBorder="1" applyAlignment="1"/>
    <xf numFmtId="44" fontId="0" fillId="0" borderId="16" xfId="1" applyFont="1" applyFill="1" applyBorder="1" applyAlignment="1" applyProtection="1"/>
    <xf numFmtId="10" fontId="0" fillId="6" borderId="16" xfId="2" applyNumberFormat="1" applyFont="1" applyFill="1" applyBorder="1" applyAlignment="1" applyProtection="1">
      <protection locked="0"/>
    </xf>
    <xf numFmtId="9" fontId="0" fillId="0" borderId="10" xfId="2" applyFont="1" applyFill="1" applyBorder="1" applyAlignment="1"/>
    <xf numFmtId="0" fontId="0" fillId="0" borderId="3" xfId="0" applyFont="1" applyBorder="1" applyAlignment="1">
      <alignment horizontal="center"/>
    </xf>
    <xf numFmtId="0" fontId="5" fillId="0" borderId="4" xfId="0" applyFont="1" applyBorder="1"/>
    <xf numFmtId="0" fontId="3" fillId="5" borderId="10" xfId="0" applyFont="1" applyFill="1" applyBorder="1" applyAlignment="1">
      <alignment horizontal="left"/>
    </xf>
    <xf numFmtId="0" fontId="5" fillId="5" borderId="12" xfId="0" applyFont="1" applyFill="1" applyBorder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5" fillId="0" borderId="2" xfId="0" applyFont="1" applyBorder="1"/>
    <xf numFmtId="0" fontId="0" fillId="0" borderId="8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0" fillId="5" borderId="11" xfId="0" applyFont="1" applyFill="1" applyBorder="1" applyAlignment="1">
      <alignment horizontal="left"/>
    </xf>
    <xf numFmtId="0" fontId="10" fillId="5" borderId="12" xfId="0" applyFont="1" applyFill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14" fontId="9" fillId="2" borderId="0" xfId="0" applyNumberFormat="1" applyFont="1" applyFill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6" borderId="14" xfId="0" applyFill="1" applyBorder="1" applyProtection="1">
      <protection locked="0"/>
    </xf>
    <xf numFmtId="0" fontId="0" fillId="6" borderId="15" xfId="0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/>
  </sheetViews>
  <sheetFormatPr defaultColWidth="14.44140625" defaultRowHeight="15" customHeight="1" x14ac:dyDescent="0.3"/>
  <cols>
    <col min="1" max="1" width="10.109375" customWidth="1"/>
    <col min="2" max="2" width="32.44140625" customWidth="1"/>
    <col min="3" max="3" width="12.33203125" customWidth="1"/>
    <col min="4" max="4" width="13.6640625" bestFit="1" customWidth="1"/>
    <col min="5" max="9" width="12.33203125" customWidth="1"/>
    <col min="10" max="10" width="16" bestFit="1" customWidth="1"/>
    <col min="11" max="11" width="8.5546875" customWidth="1"/>
    <col min="12" max="26" width="7.5546875" customWidth="1"/>
  </cols>
  <sheetData>
    <row r="1" spans="1:26" ht="14.25" customHeight="1" x14ac:dyDescent="0.3">
      <c r="A1" s="39" t="s">
        <v>48</v>
      </c>
      <c r="B1" s="7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3">
      <c r="A2" s="40" t="s">
        <v>46</v>
      </c>
      <c r="B2" s="73"/>
      <c r="C2" s="73"/>
      <c r="D2" s="73"/>
      <c r="E2" s="7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">
      <c r="A3" s="40" t="s">
        <v>47</v>
      </c>
      <c r="B3" s="7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">
      <c r="A4" s="71">
        <v>44875</v>
      </c>
      <c r="B4" s="7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40" customFormat="1" ht="14.25" customHeight="1" x14ac:dyDescent="0.3">
      <c r="A6" s="52" t="s">
        <v>0</v>
      </c>
      <c r="B6" s="74"/>
    </row>
    <row r="7" spans="1:26" s="40" customFormat="1" ht="14.25" customHeight="1" x14ac:dyDescent="0.3">
      <c r="A7" s="75" t="s">
        <v>64</v>
      </c>
    </row>
    <row r="8" spans="1:26" s="40" customFormat="1" ht="14.25" customHeight="1" x14ac:dyDescent="0.3">
      <c r="A8" s="51" t="s">
        <v>65</v>
      </c>
      <c r="B8" s="36"/>
      <c r="C8" s="36"/>
      <c r="D8" s="36"/>
      <c r="E8" s="36"/>
      <c r="F8" s="36"/>
      <c r="G8" s="36"/>
      <c r="H8" s="36"/>
    </row>
    <row r="9" spans="1:26" s="40" customFormat="1" ht="14.25" customHeight="1" x14ac:dyDescent="0.3">
      <c r="A9" s="51" t="s">
        <v>66</v>
      </c>
      <c r="B9" s="36"/>
      <c r="C9" s="36"/>
      <c r="D9" s="36"/>
      <c r="E9" s="36"/>
      <c r="F9" s="36"/>
      <c r="G9" s="36"/>
      <c r="H9" s="36"/>
    </row>
    <row r="10" spans="1:26" s="40" customFormat="1" ht="14.25" customHeight="1" x14ac:dyDescent="0.3">
      <c r="A10" s="51" t="s">
        <v>1</v>
      </c>
    </row>
    <row r="11" spans="1:26" s="40" customFormat="1" ht="14.25" customHeight="1" x14ac:dyDescent="0.3">
      <c r="A11" s="51"/>
    </row>
    <row r="12" spans="1:26" ht="14.25" customHeight="1" x14ac:dyDescent="0.3">
      <c r="A12" s="1"/>
      <c r="B12" s="1"/>
      <c r="C12" s="89" t="s">
        <v>2</v>
      </c>
      <c r="D12" s="90"/>
      <c r="E12" s="89" t="s">
        <v>3</v>
      </c>
      <c r="F12" s="91"/>
      <c r="K12" s="1"/>
      <c r="L12" s="3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3">
      <c r="A13" s="1"/>
      <c r="B13" s="1"/>
      <c r="C13" s="92" t="s">
        <v>4</v>
      </c>
      <c r="D13" s="93"/>
      <c r="E13" s="85" t="s">
        <v>5</v>
      </c>
      <c r="F13" s="86"/>
      <c r="K13" s="1"/>
      <c r="L13" s="3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3">
      <c r="A14" s="4"/>
      <c r="B14" s="5"/>
      <c r="C14" s="6"/>
      <c r="D14" s="7"/>
      <c r="E14" s="6"/>
      <c r="F14" s="7"/>
      <c r="K14" s="1"/>
      <c r="L14" s="3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">
      <c r="A15" s="8" t="s">
        <v>6</v>
      </c>
      <c r="B15" s="2" t="s">
        <v>7</v>
      </c>
      <c r="C15" s="6"/>
      <c r="D15" s="34">
        <v>20</v>
      </c>
      <c r="E15" s="6"/>
      <c r="F15" s="35">
        <v>20</v>
      </c>
      <c r="K15" s="1"/>
      <c r="L15" s="38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8"/>
      <c r="B16" s="2" t="s">
        <v>8</v>
      </c>
      <c r="C16" s="11">
        <v>0</v>
      </c>
      <c r="D16" s="9"/>
      <c r="E16" s="12">
        <v>0</v>
      </c>
      <c r="F16" s="10"/>
      <c r="K16" s="1"/>
      <c r="L16" s="38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">
      <c r="A17" s="8"/>
      <c r="B17" s="2"/>
      <c r="C17" s="6"/>
      <c r="D17" s="9">
        <f>D15+(D15*C16)</f>
        <v>20</v>
      </c>
      <c r="E17" s="6"/>
      <c r="F17" s="10">
        <f>F15+(F15*E16)</f>
        <v>20</v>
      </c>
      <c r="K17" s="1"/>
      <c r="L17" s="3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8"/>
      <c r="B18" s="7"/>
      <c r="C18" s="6"/>
      <c r="D18" s="7"/>
      <c r="E18" s="6"/>
      <c r="F18" s="7"/>
      <c r="K18" s="1"/>
      <c r="L18" s="40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8" t="s">
        <v>9</v>
      </c>
      <c r="B19" s="7" t="s">
        <v>10</v>
      </c>
      <c r="C19" s="11">
        <v>0</v>
      </c>
      <c r="D19" s="7"/>
      <c r="E19" s="11">
        <v>0</v>
      </c>
      <c r="F19" s="7"/>
      <c r="K19" s="1"/>
      <c r="L19" s="3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8"/>
      <c r="B20" s="7" t="s">
        <v>11</v>
      </c>
      <c r="C20" s="11">
        <v>0</v>
      </c>
      <c r="D20" s="7"/>
      <c r="E20" s="11">
        <v>0</v>
      </c>
      <c r="F20" s="7"/>
      <c r="K20" s="1"/>
      <c r="L20" s="40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8"/>
      <c r="B21" s="7" t="s">
        <v>12</v>
      </c>
      <c r="C21" s="12">
        <v>0</v>
      </c>
      <c r="D21" s="7"/>
      <c r="E21" s="12">
        <v>0</v>
      </c>
      <c r="F21" s="7"/>
      <c r="K21" s="1"/>
      <c r="L21" s="40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8"/>
      <c r="B22" s="7" t="s">
        <v>13</v>
      </c>
      <c r="C22" s="12">
        <v>0</v>
      </c>
      <c r="D22" s="7"/>
      <c r="E22" s="12">
        <v>0</v>
      </c>
      <c r="F22" s="7"/>
      <c r="K22" s="1"/>
      <c r="L22" s="40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8"/>
      <c r="B23" s="7" t="s">
        <v>14</v>
      </c>
      <c r="C23" s="11">
        <v>0</v>
      </c>
      <c r="D23" s="7"/>
      <c r="E23" s="12">
        <v>0</v>
      </c>
      <c r="F23" s="7"/>
      <c r="K23" s="1"/>
      <c r="L23" s="40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8"/>
      <c r="B24" s="7" t="s">
        <v>15</v>
      </c>
      <c r="C24" s="12">
        <v>0</v>
      </c>
      <c r="D24" s="7"/>
      <c r="E24" s="12">
        <v>0</v>
      </c>
      <c r="F24" s="7"/>
      <c r="K24" s="1"/>
      <c r="L24" s="40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8"/>
      <c r="B25" s="7" t="s">
        <v>16</v>
      </c>
      <c r="C25" s="11">
        <v>0</v>
      </c>
      <c r="D25" s="7"/>
      <c r="E25" s="12">
        <v>0</v>
      </c>
      <c r="F25" s="7"/>
      <c r="K25" s="1"/>
      <c r="L25" s="40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8"/>
      <c r="B26" s="7" t="s">
        <v>17</v>
      </c>
      <c r="C26" s="13">
        <v>0</v>
      </c>
      <c r="D26" s="7"/>
      <c r="E26" s="13">
        <v>0</v>
      </c>
      <c r="F26" s="7"/>
      <c r="K26" s="1"/>
      <c r="L26" s="40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8"/>
      <c r="B27" s="7"/>
      <c r="C27" s="14">
        <f>SUM(C19:C26)</f>
        <v>0</v>
      </c>
      <c r="D27" s="7"/>
      <c r="E27" s="14">
        <f>SUM(E19:E26)</f>
        <v>0</v>
      </c>
      <c r="F27" s="7"/>
      <c r="K27" s="1"/>
      <c r="L27" s="40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8"/>
      <c r="B28" s="7"/>
      <c r="C28" s="14"/>
      <c r="D28" s="10">
        <f>D17+(D17*C27)</f>
        <v>20</v>
      </c>
      <c r="E28" s="14"/>
      <c r="F28" s="10">
        <f>F17+(F17*E27)</f>
        <v>20</v>
      </c>
      <c r="K28" s="1"/>
      <c r="L28" s="40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8"/>
      <c r="B29" s="7"/>
      <c r="C29" s="14"/>
      <c r="D29" s="10"/>
      <c r="E29" s="14"/>
      <c r="F29" s="10"/>
      <c r="K29" s="1"/>
      <c r="L29" s="40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8"/>
      <c r="B30" s="7" t="s">
        <v>18</v>
      </c>
      <c r="C30" s="11">
        <v>0</v>
      </c>
      <c r="D30" s="7"/>
      <c r="E30" s="11">
        <v>0</v>
      </c>
      <c r="F30" s="7"/>
      <c r="K30" s="1"/>
      <c r="L30" s="40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8"/>
      <c r="B31" s="7" t="s">
        <v>19</v>
      </c>
      <c r="C31" s="72">
        <v>0</v>
      </c>
      <c r="D31" s="7"/>
      <c r="E31" s="72">
        <v>0</v>
      </c>
      <c r="F31" s="7"/>
      <c r="K31" s="1"/>
      <c r="L31" s="38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8"/>
      <c r="B32" s="7"/>
      <c r="C32" s="14">
        <f>C30+C31</f>
        <v>0</v>
      </c>
      <c r="D32" s="7"/>
      <c r="E32" s="14">
        <f>E30+E31</f>
        <v>0</v>
      </c>
      <c r="F32" s="7"/>
      <c r="K32" s="1"/>
      <c r="L32" s="38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8"/>
      <c r="B33" s="7"/>
      <c r="C33" s="6"/>
      <c r="D33" s="10">
        <f>D28+(D28*C32)</f>
        <v>20</v>
      </c>
      <c r="E33" s="6"/>
      <c r="F33" s="10">
        <f>F28+(F28*E32)</f>
        <v>20</v>
      </c>
      <c r="K33" s="1"/>
      <c r="L33" s="38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8"/>
      <c r="B34" s="7"/>
      <c r="C34" s="6"/>
      <c r="D34" s="7"/>
      <c r="E34" s="6"/>
      <c r="F34" s="7"/>
      <c r="K34" s="1"/>
      <c r="L34" s="38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8" t="s">
        <v>20</v>
      </c>
      <c r="B35" s="7" t="s">
        <v>21</v>
      </c>
      <c r="C35" s="11">
        <v>0</v>
      </c>
      <c r="D35" s="7"/>
      <c r="E35" s="11">
        <v>0</v>
      </c>
      <c r="F35" s="7"/>
      <c r="K35" s="1"/>
      <c r="L35" s="38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8"/>
      <c r="B36" s="7" t="s">
        <v>22</v>
      </c>
      <c r="C36" s="11">
        <v>0</v>
      </c>
      <c r="D36" s="7"/>
      <c r="E36" s="12">
        <v>0</v>
      </c>
      <c r="F36" s="7"/>
      <c r="K36" s="1"/>
      <c r="L36" s="38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8"/>
      <c r="B37" s="7" t="s">
        <v>23</v>
      </c>
      <c r="C37" s="11">
        <v>0</v>
      </c>
      <c r="D37" s="7"/>
      <c r="E37" s="11">
        <v>0</v>
      </c>
      <c r="F37" s="7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8"/>
      <c r="B38" s="7" t="s">
        <v>24</v>
      </c>
      <c r="C38" s="11">
        <v>0</v>
      </c>
      <c r="D38" s="7"/>
      <c r="E38" s="11">
        <v>0</v>
      </c>
      <c r="F38" s="7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8"/>
      <c r="B39" s="15" t="s">
        <v>25</v>
      </c>
      <c r="C39" s="11">
        <v>0</v>
      </c>
      <c r="D39" s="7"/>
      <c r="E39" s="11">
        <v>0</v>
      </c>
      <c r="F39" s="7"/>
      <c r="K39" s="1"/>
      <c r="L39" s="38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8"/>
      <c r="B40" s="7" t="s">
        <v>26</v>
      </c>
      <c r="C40" s="12">
        <v>0</v>
      </c>
      <c r="D40" s="7"/>
      <c r="E40" s="12">
        <v>0</v>
      </c>
      <c r="F40" s="7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8"/>
      <c r="B41" s="7" t="s">
        <v>27</v>
      </c>
      <c r="C41" s="11">
        <v>0</v>
      </c>
      <c r="D41" s="7"/>
      <c r="E41" s="11">
        <v>0</v>
      </c>
      <c r="F41" s="7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8"/>
      <c r="B42" s="7" t="s">
        <v>28</v>
      </c>
      <c r="C42" s="11">
        <v>0</v>
      </c>
      <c r="D42" s="7"/>
      <c r="E42" s="11">
        <v>0</v>
      </c>
      <c r="F42" s="7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8"/>
      <c r="B43" s="7" t="s">
        <v>29</v>
      </c>
      <c r="C43" s="11">
        <v>0</v>
      </c>
      <c r="D43" s="7"/>
      <c r="E43" s="11">
        <v>0</v>
      </c>
      <c r="F43" s="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8"/>
      <c r="B44" s="7" t="s">
        <v>30</v>
      </c>
      <c r="C44" s="11">
        <v>0</v>
      </c>
      <c r="D44" s="7"/>
      <c r="E44" s="11">
        <v>0</v>
      </c>
      <c r="F44" s="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8"/>
      <c r="B45" s="15" t="s">
        <v>31</v>
      </c>
      <c r="C45" s="16">
        <v>0</v>
      </c>
      <c r="D45" s="7"/>
      <c r="E45" s="13">
        <v>0</v>
      </c>
      <c r="F45" s="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8"/>
      <c r="B46" s="7"/>
      <c r="C46" s="14">
        <f>SUM(C35:C45)</f>
        <v>0</v>
      </c>
      <c r="D46" s="7"/>
      <c r="E46" s="14">
        <f>SUM(E35:E45)</f>
        <v>0</v>
      </c>
      <c r="F46" s="7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8"/>
      <c r="B47" s="7"/>
      <c r="C47" s="6"/>
      <c r="D47" s="10">
        <f>D33+(D33*C46)</f>
        <v>20</v>
      </c>
      <c r="E47" s="6"/>
      <c r="F47" s="10">
        <f>F33+(F33*E46)</f>
        <v>20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8"/>
      <c r="B48" s="7"/>
      <c r="C48" s="6"/>
      <c r="D48" s="10"/>
      <c r="E48" s="6"/>
      <c r="F48" s="1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8"/>
      <c r="B49" s="7"/>
      <c r="C49" s="6"/>
      <c r="D49" s="10"/>
      <c r="E49" s="6"/>
      <c r="F49" s="1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7" t="s">
        <v>32</v>
      </c>
      <c r="B50" s="18" t="s">
        <v>33</v>
      </c>
      <c r="C50" s="11">
        <v>0</v>
      </c>
      <c r="D50" s="7"/>
      <c r="E50" s="11">
        <v>0</v>
      </c>
      <c r="F50" s="7"/>
      <c r="K50" s="3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6"/>
      <c r="B51" s="19" t="s">
        <v>34</v>
      </c>
      <c r="C51" s="16">
        <v>0</v>
      </c>
      <c r="D51" s="7"/>
      <c r="E51" s="16">
        <v>0</v>
      </c>
      <c r="F51" s="7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6"/>
      <c r="B52" s="20"/>
      <c r="C52" s="14">
        <f>SUM(C50:C51)</f>
        <v>0</v>
      </c>
      <c r="D52" s="7"/>
      <c r="E52" s="14">
        <f>SUM(E50:E51)</f>
        <v>0</v>
      </c>
      <c r="F52" s="7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41"/>
      <c r="B53" s="42"/>
      <c r="C53" s="43"/>
      <c r="D53" s="45">
        <f>D47+(D47*C52)</f>
        <v>20</v>
      </c>
      <c r="E53" s="43"/>
      <c r="F53" s="45">
        <f>F47+(F47*E52)</f>
        <v>20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41"/>
      <c r="B54" s="42"/>
      <c r="C54" s="43"/>
      <c r="D54" s="44"/>
      <c r="E54" s="43"/>
      <c r="F54" s="44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41"/>
      <c r="B55" s="46" t="s">
        <v>49</v>
      </c>
      <c r="C55" s="43">
        <v>0.04</v>
      </c>
      <c r="D55" s="44"/>
      <c r="E55" s="43">
        <v>0.04</v>
      </c>
      <c r="F55" s="44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41"/>
      <c r="B56" s="46"/>
      <c r="C56" s="43"/>
      <c r="D56" s="44"/>
      <c r="E56" s="43"/>
      <c r="F56" s="44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6"/>
      <c r="B57" s="20" t="s">
        <v>35</v>
      </c>
      <c r="C57" s="6"/>
      <c r="D57" s="21">
        <f>(D53+(D53*C55))</f>
        <v>20.8</v>
      </c>
      <c r="E57" s="6"/>
      <c r="F57" s="21">
        <f>(F53+(F53*E55))</f>
        <v>20.8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22"/>
      <c r="B58" s="23"/>
      <c r="C58" s="22"/>
      <c r="D58" s="23"/>
      <c r="E58" s="22"/>
      <c r="F58" s="2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2"/>
      <c r="D59" s="2"/>
      <c r="E59" s="2"/>
      <c r="F59" s="2"/>
      <c r="G59" s="2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2" t="s">
        <v>36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2" t="s">
        <v>37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2" t="s">
        <v>38</v>
      </c>
      <c r="B62" s="2"/>
      <c r="C62" s="2"/>
      <c r="D62" s="2"/>
      <c r="E62" s="2"/>
      <c r="F62" s="2"/>
      <c r="G62" s="2"/>
      <c r="H62" s="2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24"/>
      <c r="C64" s="25"/>
      <c r="D64" s="25"/>
      <c r="E64" s="25"/>
      <c r="F64" s="25"/>
      <c r="G64" s="26"/>
      <c r="H64" s="77" t="s">
        <v>71</v>
      </c>
      <c r="I64" s="27"/>
      <c r="J64" s="28" t="s">
        <v>39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76" t="s">
        <v>67</v>
      </c>
      <c r="C65" s="25" t="s">
        <v>40</v>
      </c>
      <c r="D65" s="24"/>
      <c r="E65" s="25"/>
      <c r="F65" s="25"/>
      <c r="G65" s="26"/>
      <c r="H65" s="33">
        <v>50</v>
      </c>
      <c r="I65" s="27" t="s">
        <v>41</v>
      </c>
      <c r="J65" s="29">
        <f>(D57)*H65</f>
        <v>1040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76" t="s">
        <v>68</v>
      </c>
      <c r="C66" s="25" t="s">
        <v>42</v>
      </c>
      <c r="D66" s="24"/>
      <c r="E66" s="25"/>
      <c r="F66" s="25"/>
      <c r="G66" s="26"/>
      <c r="H66" s="33">
        <v>10</v>
      </c>
      <c r="I66" s="27" t="s">
        <v>41</v>
      </c>
      <c r="J66" s="29">
        <f>(F57)*H66</f>
        <v>208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36"/>
      <c r="C67" s="2"/>
      <c r="D67" s="2"/>
      <c r="E67" s="2"/>
      <c r="F67" s="2"/>
      <c r="G67" s="2"/>
      <c r="H67" s="2"/>
      <c r="I67" s="2"/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76" t="s">
        <v>69</v>
      </c>
      <c r="D68" s="78" t="s">
        <v>70</v>
      </c>
      <c r="E68" s="94" t="s">
        <v>73</v>
      </c>
      <c r="F68" s="94"/>
      <c r="G68" s="95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27" t="s">
        <v>43</v>
      </c>
      <c r="C69" s="84">
        <f>(C51+E51)/2</f>
        <v>0</v>
      </c>
      <c r="D69" s="79">
        <v>20</v>
      </c>
      <c r="E69" s="96">
        <v>20</v>
      </c>
      <c r="F69" s="96"/>
      <c r="G69" s="97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4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2" t="s">
        <v>44</v>
      </c>
      <c r="E71" s="1"/>
      <c r="F71" s="1"/>
      <c r="G71" s="31">
        <f>C69*D69*E69</f>
        <v>0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87" t="s">
        <v>45</v>
      </c>
      <c r="I73" s="88"/>
      <c r="J73" s="32">
        <f>J65+J66+G71</f>
        <v>1248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sheetProtection algorithmName="SHA-512" hashValue="6uEoVosT87WiVqicKrzhmitDaPUlr4CfTQJ96hxfMWZEvpOShM1ezHia6R87pzvctFR+1bnwICcWQ5EgzhLHoQ==" saltValue="ckZMwXNwrKS5/VzNlU+8AQ==" spinCount="100000" sheet="1" objects="1" scenarios="1"/>
  <mergeCells count="7">
    <mergeCell ref="E13:F13"/>
    <mergeCell ref="H73:I73"/>
    <mergeCell ref="C12:D12"/>
    <mergeCell ref="E12:F12"/>
    <mergeCell ref="C13:D13"/>
    <mergeCell ref="E68:G68"/>
    <mergeCell ref="E69:G69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3FBA-834C-41BF-AEBB-E64FF1914819}">
  <dimension ref="A1:X37"/>
  <sheetViews>
    <sheetView workbookViewId="0"/>
  </sheetViews>
  <sheetFormatPr defaultRowHeight="14.4" x14ac:dyDescent="0.3"/>
  <cols>
    <col min="1" max="1" width="10.33203125" style="40" bestFit="1" customWidth="1"/>
    <col min="2" max="2" width="20.88671875" style="40" bestFit="1" customWidth="1"/>
    <col min="3" max="5" width="10.33203125" style="40" bestFit="1" customWidth="1"/>
    <col min="6" max="6" width="13.44140625" style="40" bestFit="1" customWidth="1"/>
    <col min="7" max="11" width="8.88671875" style="40"/>
    <col min="12" max="16" width="10.44140625" style="40" bestFit="1" customWidth="1"/>
    <col min="17" max="17" width="8.88671875" style="40"/>
    <col min="18" max="18" width="8.88671875" style="50"/>
    <col min="19" max="21" width="8.88671875" style="40"/>
    <col min="22" max="22" width="9.21875" style="40" customWidth="1"/>
    <col min="23" max="16384" width="8.88671875" style="40"/>
  </cols>
  <sheetData>
    <row r="1" spans="1:23" x14ac:dyDescent="0.3">
      <c r="A1" s="49" t="s">
        <v>48</v>
      </c>
    </row>
    <row r="2" spans="1:23" x14ac:dyDescent="0.3">
      <c r="A2" s="40" t="s">
        <v>50</v>
      </c>
    </row>
    <row r="3" spans="1:23" x14ac:dyDescent="0.3">
      <c r="A3" s="47" t="s">
        <v>51</v>
      </c>
    </row>
    <row r="4" spans="1:23" x14ac:dyDescent="0.3">
      <c r="A4" s="71">
        <v>44875</v>
      </c>
    </row>
    <row r="5" spans="1:23" x14ac:dyDescent="0.3">
      <c r="A5" s="51"/>
    </row>
    <row r="6" spans="1:23" x14ac:dyDescent="0.3">
      <c r="A6" s="98" t="s">
        <v>0</v>
      </c>
      <c r="B6" s="98"/>
      <c r="C6" s="98"/>
      <c r="G6" s="80"/>
      <c r="H6" s="80"/>
    </row>
    <row r="7" spans="1:23" x14ac:dyDescent="0.3">
      <c r="A7" s="75" t="s">
        <v>64</v>
      </c>
      <c r="G7" s="80"/>
      <c r="H7" s="80"/>
    </row>
    <row r="8" spans="1:23" x14ac:dyDescent="0.3">
      <c r="A8" s="3" t="s">
        <v>72</v>
      </c>
      <c r="G8" s="80"/>
      <c r="H8" s="80"/>
    </row>
    <row r="9" spans="1:23" x14ac:dyDescent="0.3">
      <c r="A9" s="51" t="s">
        <v>66</v>
      </c>
      <c r="G9" s="80"/>
      <c r="H9" s="80"/>
    </row>
    <row r="12" spans="1:23" x14ac:dyDescent="0.3">
      <c r="B12" s="53" t="s">
        <v>52</v>
      </c>
      <c r="C12" s="103"/>
      <c r="D12" s="104"/>
      <c r="L12" s="38" t="s">
        <v>53</v>
      </c>
    </row>
    <row r="13" spans="1:23" x14ac:dyDescent="0.3">
      <c r="L13" s="38" t="s">
        <v>63</v>
      </c>
      <c r="S13" s="38" t="s">
        <v>54</v>
      </c>
    </row>
    <row r="15" spans="1:23" x14ac:dyDescent="0.3">
      <c r="B15" s="54" t="s">
        <v>55</v>
      </c>
      <c r="C15" s="54" t="s">
        <v>56</v>
      </c>
      <c r="D15" s="54" t="s">
        <v>57</v>
      </c>
      <c r="E15" s="54" t="s">
        <v>58</v>
      </c>
      <c r="F15" s="54" t="s">
        <v>59</v>
      </c>
      <c r="G15" s="54"/>
      <c r="H15" s="36"/>
      <c r="L15" s="47" t="s">
        <v>56</v>
      </c>
      <c r="M15" s="47" t="s">
        <v>57</v>
      </c>
      <c r="N15" s="47" t="s">
        <v>58</v>
      </c>
      <c r="O15" s="47" t="s">
        <v>59</v>
      </c>
      <c r="P15" s="47"/>
      <c r="S15" s="47" t="s">
        <v>56</v>
      </c>
      <c r="T15" s="47" t="s">
        <v>57</v>
      </c>
      <c r="U15" s="47" t="s">
        <v>58</v>
      </c>
      <c r="V15" s="47" t="s">
        <v>59</v>
      </c>
      <c r="W15" s="47"/>
    </row>
    <row r="16" spans="1:23" x14ac:dyDescent="0.3">
      <c r="B16" s="55" t="s">
        <v>60</v>
      </c>
      <c r="C16" s="54"/>
      <c r="D16" s="54"/>
      <c r="E16" s="54"/>
      <c r="F16" s="56">
        <f>C18*V16</f>
        <v>0</v>
      </c>
      <c r="G16" s="54"/>
      <c r="H16" s="36"/>
      <c r="K16" s="57" t="s">
        <v>60</v>
      </c>
      <c r="L16" s="47"/>
      <c r="M16" s="47"/>
      <c r="N16" s="47"/>
      <c r="O16" s="58">
        <v>3300</v>
      </c>
      <c r="P16" s="47"/>
      <c r="R16" s="57" t="s">
        <v>60</v>
      </c>
      <c r="S16" s="47"/>
      <c r="T16" s="47"/>
      <c r="U16" s="47"/>
      <c r="V16" s="59">
        <f>O16/L18</f>
        <v>1.0996334555148284</v>
      </c>
      <c r="W16" s="47"/>
    </row>
    <row r="17" spans="2:24" x14ac:dyDescent="0.3">
      <c r="B17" s="55" t="s">
        <v>61</v>
      </c>
      <c r="C17" s="54"/>
      <c r="D17" s="54"/>
      <c r="E17" s="54"/>
      <c r="F17" s="56">
        <f>C18*V17</f>
        <v>0</v>
      </c>
      <c r="G17" s="54"/>
      <c r="H17" s="36"/>
      <c r="K17" s="57" t="s">
        <v>61</v>
      </c>
      <c r="O17" s="60">
        <v>3562</v>
      </c>
      <c r="R17" s="57" t="s">
        <v>61</v>
      </c>
      <c r="V17" s="59">
        <f>O17/L18</f>
        <v>1.1869376874375208</v>
      </c>
    </row>
    <row r="18" spans="2:24" x14ac:dyDescent="0.3">
      <c r="B18" s="54">
        <v>1</v>
      </c>
      <c r="C18" s="61"/>
      <c r="D18" s="62">
        <f>C18*T18</f>
        <v>0</v>
      </c>
      <c r="E18" s="63">
        <f>C18*U18</f>
        <v>0</v>
      </c>
      <c r="F18" s="62">
        <f>C18*V18</f>
        <v>0</v>
      </c>
      <c r="G18" s="64"/>
      <c r="H18" s="36"/>
      <c r="K18" s="40">
        <v>1</v>
      </c>
      <c r="L18" s="65">
        <v>3001</v>
      </c>
      <c r="M18" s="65">
        <v>3019</v>
      </c>
      <c r="N18" s="65">
        <v>3031</v>
      </c>
      <c r="O18" s="65">
        <v>3890</v>
      </c>
      <c r="P18" s="65"/>
      <c r="R18" s="50">
        <v>1</v>
      </c>
      <c r="S18" s="59">
        <v>1</v>
      </c>
      <c r="T18" s="59">
        <f>M18/L18</f>
        <v>1.0059980006664446</v>
      </c>
      <c r="U18" s="59">
        <f>N18/L18</f>
        <v>1.0099966677774075</v>
      </c>
      <c r="V18" s="59">
        <f>O18/L18</f>
        <v>1.2962345884705098</v>
      </c>
      <c r="W18" s="66"/>
      <c r="X18" s="67"/>
    </row>
    <row r="19" spans="2:24" x14ac:dyDescent="0.3">
      <c r="B19" s="54">
        <v>2</v>
      </c>
      <c r="C19" s="62">
        <f>C18*S19</f>
        <v>0</v>
      </c>
      <c r="D19" s="62">
        <f>C18*T19</f>
        <v>0</v>
      </c>
      <c r="E19" s="62">
        <f>C18*U19</f>
        <v>0</v>
      </c>
      <c r="F19" s="62">
        <f>C18*V19</f>
        <v>0</v>
      </c>
      <c r="G19" s="54"/>
      <c r="H19" s="36"/>
      <c r="K19" s="40">
        <v>2</v>
      </c>
      <c r="L19" s="65">
        <v>3074</v>
      </c>
      <c r="M19" s="65">
        <v>3162</v>
      </c>
      <c r="N19" s="65">
        <v>3210</v>
      </c>
      <c r="O19" s="65">
        <v>4035</v>
      </c>
      <c r="R19" s="50">
        <v>2</v>
      </c>
      <c r="S19" s="59">
        <f>L19/L18</f>
        <v>1.024325224925025</v>
      </c>
      <c r="T19" s="59">
        <f>M19/L18</f>
        <v>1.0536487837387538</v>
      </c>
      <c r="U19" s="59">
        <f>N19/L18</f>
        <v>1.0696434521826057</v>
      </c>
      <c r="V19" s="59">
        <f>O19/L18</f>
        <v>1.3445518160613128</v>
      </c>
      <c r="W19" s="59"/>
      <c r="X19" s="67"/>
    </row>
    <row r="20" spans="2:24" x14ac:dyDescent="0.3">
      <c r="B20" s="54">
        <v>3</v>
      </c>
      <c r="C20" s="62">
        <f>C18*S20</f>
        <v>0</v>
      </c>
      <c r="D20" s="62">
        <f>C18*T20</f>
        <v>0</v>
      </c>
      <c r="E20" s="62">
        <f>C18*U20</f>
        <v>0</v>
      </c>
      <c r="F20" s="62">
        <f>C18*V20</f>
        <v>0</v>
      </c>
      <c r="G20" s="54"/>
      <c r="H20" s="36"/>
      <c r="K20" s="40">
        <v>3</v>
      </c>
      <c r="L20" s="65">
        <v>3166</v>
      </c>
      <c r="M20" s="65">
        <v>3326</v>
      </c>
      <c r="N20" s="65">
        <v>3418</v>
      </c>
      <c r="O20" s="65">
        <v>4164</v>
      </c>
      <c r="R20" s="50">
        <v>3</v>
      </c>
      <c r="S20" s="59">
        <f>L20/L18</f>
        <v>1.0549816727757415</v>
      </c>
      <c r="T20" s="59">
        <f>M20/L18</f>
        <v>1.1082972342552482</v>
      </c>
      <c r="U20" s="59">
        <f>N20/L18</f>
        <v>1.1389536821059647</v>
      </c>
      <c r="V20" s="59">
        <f>O20/L18</f>
        <v>1.3875374875041653</v>
      </c>
      <c r="W20" s="59"/>
      <c r="X20" s="67"/>
    </row>
    <row r="21" spans="2:24" x14ac:dyDescent="0.3">
      <c r="B21" s="54">
        <v>4</v>
      </c>
      <c r="C21" s="62">
        <f>C18*S21</f>
        <v>0</v>
      </c>
      <c r="D21" s="62">
        <f>C18*T21</f>
        <v>0</v>
      </c>
      <c r="E21" s="62">
        <f>C18*U21</f>
        <v>0</v>
      </c>
      <c r="F21" s="62">
        <f>C18*V21</f>
        <v>0</v>
      </c>
      <c r="G21" s="54"/>
      <c r="H21" s="36"/>
      <c r="K21" s="40">
        <v>4</v>
      </c>
      <c r="L21" s="65">
        <v>3258</v>
      </c>
      <c r="M21" s="65">
        <v>3491</v>
      </c>
      <c r="N21" s="65">
        <v>3625</v>
      </c>
      <c r="O21" s="65">
        <v>4425</v>
      </c>
      <c r="R21" s="50">
        <v>4</v>
      </c>
      <c r="S21" s="59">
        <f>L21/L18</f>
        <v>1.0856381206264578</v>
      </c>
      <c r="T21" s="59">
        <f>M21/L18</f>
        <v>1.1632789070309897</v>
      </c>
      <c r="U21" s="59">
        <f>N21/L18</f>
        <v>1.2079306897700766</v>
      </c>
      <c r="V21" s="59">
        <f>O21/L18</f>
        <v>1.4745084971676108</v>
      </c>
      <c r="W21" s="59"/>
      <c r="X21" s="67"/>
    </row>
    <row r="22" spans="2:24" x14ac:dyDescent="0.3">
      <c r="B22" s="54">
        <v>5</v>
      </c>
      <c r="C22" s="62">
        <f>C18*S22</f>
        <v>0</v>
      </c>
      <c r="D22" s="62">
        <f>C18*T22</f>
        <v>0</v>
      </c>
      <c r="E22" s="62">
        <f>C18*U22</f>
        <v>0</v>
      </c>
      <c r="F22" s="62">
        <f>C18*V22</f>
        <v>0</v>
      </c>
      <c r="G22" s="54"/>
      <c r="H22" s="36"/>
      <c r="K22" s="40">
        <v>5</v>
      </c>
      <c r="L22" s="65">
        <v>3352</v>
      </c>
      <c r="M22" s="65">
        <v>3653</v>
      </c>
      <c r="N22" s="65">
        <v>3833</v>
      </c>
      <c r="O22" s="65">
        <v>4715</v>
      </c>
      <c r="R22" s="50">
        <v>5</v>
      </c>
      <c r="S22" s="59">
        <f>L22/L18</f>
        <v>1.1169610129956682</v>
      </c>
      <c r="T22" s="59">
        <f>M22/L18</f>
        <v>1.2172609130289904</v>
      </c>
      <c r="U22" s="59">
        <f>N22/L18</f>
        <v>1.2772409196934356</v>
      </c>
      <c r="V22" s="59">
        <f>O22/L18</f>
        <v>1.5711429523492169</v>
      </c>
      <c r="W22" s="59"/>
      <c r="X22" s="67"/>
    </row>
    <row r="23" spans="2:24" x14ac:dyDescent="0.3">
      <c r="B23" s="54">
        <v>6</v>
      </c>
      <c r="C23" s="62">
        <f>C18*S23</f>
        <v>0</v>
      </c>
      <c r="D23" s="62">
        <f>C18*T23</f>
        <v>0</v>
      </c>
      <c r="E23" s="62">
        <f>C18*U23</f>
        <v>0</v>
      </c>
      <c r="F23" s="62">
        <f>C18*V23</f>
        <v>0</v>
      </c>
      <c r="G23" s="54"/>
      <c r="H23" s="36"/>
      <c r="K23" s="40">
        <v>6</v>
      </c>
      <c r="L23" s="65">
        <v>3467</v>
      </c>
      <c r="M23" s="65">
        <v>3836</v>
      </c>
      <c r="N23" s="65">
        <v>4068</v>
      </c>
      <c r="O23" s="65">
        <v>4980</v>
      </c>
      <c r="R23" s="50">
        <v>6</v>
      </c>
      <c r="S23" s="59">
        <f>L23/L18</f>
        <v>1.1552815728090637</v>
      </c>
      <c r="T23" s="59">
        <f>M23/L18</f>
        <v>1.2782405864711763</v>
      </c>
      <c r="U23" s="59">
        <f>N23/L18</f>
        <v>1.3555481506164613</v>
      </c>
      <c r="V23" s="59">
        <f>O23/L18</f>
        <v>1.6594468510496501</v>
      </c>
      <c r="W23" s="59"/>
      <c r="X23" s="67"/>
    </row>
    <row r="24" spans="2:24" x14ac:dyDescent="0.3">
      <c r="B24" s="54">
        <v>7</v>
      </c>
      <c r="C24" s="62">
        <f>C18*S24</f>
        <v>0</v>
      </c>
      <c r="D24" s="62">
        <f>C18*T24</f>
        <v>0</v>
      </c>
      <c r="E24" s="62">
        <f>C18*U24</f>
        <v>0</v>
      </c>
      <c r="F24" s="62">
        <f>C18*V24</f>
        <v>0</v>
      </c>
      <c r="G24" s="54"/>
      <c r="H24" s="36"/>
      <c r="K24" s="40">
        <v>7</v>
      </c>
      <c r="L24" s="65">
        <v>3602</v>
      </c>
      <c r="M24" s="65">
        <v>4037</v>
      </c>
      <c r="N24" s="65">
        <v>4329</v>
      </c>
      <c r="O24" s="65">
        <v>5244</v>
      </c>
      <c r="R24" s="50">
        <v>7</v>
      </c>
      <c r="S24" s="59">
        <f>L24/L18</f>
        <v>1.2002665778073975</v>
      </c>
      <c r="T24" s="59">
        <f>M24/L18</f>
        <v>1.3452182605798066</v>
      </c>
      <c r="U24" s="59">
        <f>N24/L18</f>
        <v>1.4425191602799068</v>
      </c>
      <c r="V24" s="59">
        <f>O24/L18</f>
        <v>1.7474175274908363</v>
      </c>
      <c r="W24" s="59"/>
      <c r="X24" s="67"/>
    </row>
    <row r="25" spans="2:24" x14ac:dyDescent="0.3">
      <c r="B25" s="54">
        <v>8</v>
      </c>
      <c r="C25" s="62">
        <f>C18*S25</f>
        <v>0</v>
      </c>
      <c r="D25" s="62">
        <f>C18*T25</f>
        <v>0</v>
      </c>
      <c r="E25" s="62">
        <f>C18*U25</f>
        <v>0</v>
      </c>
      <c r="F25" s="62">
        <f>C18*V25</f>
        <v>0</v>
      </c>
      <c r="G25" s="54"/>
      <c r="H25" s="36"/>
      <c r="K25" s="40">
        <v>8</v>
      </c>
      <c r="L25" s="65">
        <v>3755</v>
      </c>
      <c r="M25" s="65">
        <v>4257</v>
      </c>
      <c r="N25" s="65">
        <v>4621</v>
      </c>
      <c r="O25" s="65">
        <v>5509</v>
      </c>
      <c r="R25" s="50">
        <v>8</v>
      </c>
      <c r="S25" s="59">
        <f>L25/L18</f>
        <v>1.251249583472176</v>
      </c>
      <c r="T25" s="59">
        <f>M25/L18</f>
        <v>1.4185271576141287</v>
      </c>
      <c r="U25" s="59">
        <f>N25/L18</f>
        <v>1.5398200599800067</v>
      </c>
      <c r="V25" s="59">
        <f>O25/L18</f>
        <v>1.8357214261912695</v>
      </c>
      <c r="W25" s="59"/>
      <c r="X25" s="67"/>
    </row>
    <row r="26" spans="2:24" x14ac:dyDescent="0.3">
      <c r="B26" s="54">
        <v>9</v>
      </c>
      <c r="C26" s="62">
        <f>C18*S26</f>
        <v>0</v>
      </c>
      <c r="D26" s="62">
        <f>C18*T26</f>
        <v>0</v>
      </c>
      <c r="E26" s="62">
        <f>C18*U26</f>
        <v>0</v>
      </c>
      <c r="F26" s="62">
        <f>C18*V26</f>
        <v>0</v>
      </c>
      <c r="G26" s="54"/>
      <c r="H26" s="36"/>
      <c r="K26" s="40">
        <v>9</v>
      </c>
      <c r="L26" s="65">
        <v>3929</v>
      </c>
      <c r="M26" s="65">
        <v>4497</v>
      </c>
      <c r="N26" s="65">
        <v>4938</v>
      </c>
      <c r="O26" s="65">
        <v>5774</v>
      </c>
      <c r="R26" s="50">
        <v>9</v>
      </c>
      <c r="S26" s="59">
        <f>L26/L18</f>
        <v>1.3092302565811396</v>
      </c>
      <c r="T26" s="59">
        <f>M26/L18</f>
        <v>1.4985004998333888</v>
      </c>
      <c r="U26" s="59">
        <f>N26/L18</f>
        <v>1.6454515161612795</v>
      </c>
      <c r="V26" s="59">
        <f>O26/L18</f>
        <v>1.9240253248917027</v>
      </c>
      <c r="W26" s="59"/>
      <c r="X26" s="67"/>
    </row>
    <row r="27" spans="2:24" x14ac:dyDescent="0.3">
      <c r="B27" s="54">
        <v>10</v>
      </c>
      <c r="C27" s="62">
        <f>C18*S27</f>
        <v>0</v>
      </c>
      <c r="D27" s="62">
        <f>C18*T27</f>
        <v>0</v>
      </c>
      <c r="E27" s="62">
        <f>C18*U27</f>
        <v>0</v>
      </c>
      <c r="F27" s="62">
        <f>C18*V27</f>
        <v>0</v>
      </c>
      <c r="G27" s="54"/>
      <c r="H27" s="36"/>
      <c r="K27" s="40">
        <v>10</v>
      </c>
      <c r="L27" s="65">
        <v>4122</v>
      </c>
      <c r="M27" s="65">
        <v>4755</v>
      </c>
      <c r="N27" s="65">
        <v>5284</v>
      </c>
      <c r="O27" s="65">
        <v>6037</v>
      </c>
      <c r="R27" s="50">
        <v>10</v>
      </c>
      <c r="S27" s="59">
        <f>L27/L18</f>
        <v>1.3735421526157947</v>
      </c>
      <c r="T27" s="59">
        <f>M27/L18</f>
        <v>1.5844718427190936</v>
      </c>
      <c r="U27" s="59">
        <f>N27/L18</f>
        <v>1.7607464178607131</v>
      </c>
      <c r="V27" s="59">
        <f>O27/L18</f>
        <v>2.0116627790736423</v>
      </c>
      <c r="W27" s="59"/>
      <c r="X27" s="67"/>
    </row>
    <row r="28" spans="2:24" x14ac:dyDescent="0.3">
      <c r="B28" s="54">
        <v>11</v>
      </c>
      <c r="C28" s="62">
        <f>C18*S28</f>
        <v>0</v>
      </c>
      <c r="D28" s="62">
        <f>C18*T28</f>
        <v>0</v>
      </c>
      <c r="E28" s="62">
        <f>C18*U28</f>
        <v>0</v>
      </c>
      <c r="F28" s="62">
        <f>C18*V28</f>
        <v>0</v>
      </c>
      <c r="G28" s="54"/>
      <c r="H28" s="36"/>
      <c r="K28" s="40">
        <v>11</v>
      </c>
      <c r="L28" s="65">
        <v>4336</v>
      </c>
      <c r="M28" s="65">
        <v>5032</v>
      </c>
      <c r="N28" s="65">
        <v>5657</v>
      </c>
      <c r="O28" s="65">
        <v>6301</v>
      </c>
      <c r="R28" s="50">
        <v>11</v>
      </c>
      <c r="S28" s="59">
        <f>L28/L18</f>
        <v>1.444851716094635</v>
      </c>
      <c r="T28" s="59">
        <f>M28/L18</f>
        <v>1.6767744085304899</v>
      </c>
      <c r="U28" s="59">
        <f>N28/L18</f>
        <v>1.8850383205598134</v>
      </c>
      <c r="V28" s="59">
        <f>O28/L18</f>
        <v>2.0996334555148284</v>
      </c>
      <c r="W28" s="59"/>
      <c r="X28" s="67"/>
    </row>
    <row r="29" spans="2:24" x14ac:dyDescent="0.3">
      <c r="B29" s="54">
        <v>12</v>
      </c>
      <c r="C29" s="62">
        <f>C18*S29</f>
        <v>0</v>
      </c>
      <c r="D29" s="62">
        <f>C18*T29</f>
        <v>0</v>
      </c>
      <c r="E29" s="62">
        <f>C18*U29</f>
        <v>0</v>
      </c>
      <c r="F29" s="62">
        <f>C18*V29</f>
        <v>0</v>
      </c>
      <c r="G29" s="54"/>
      <c r="H29" s="36"/>
      <c r="K29" s="40">
        <v>12</v>
      </c>
      <c r="L29" s="65">
        <v>4573</v>
      </c>
      <c r="M29" s="65">
        <v>5329</v>
      </c>
      <c r="N29" s="65">
        <v>6059</v>
      </c>
      <c r="O29" s="65">
        <v>6568</v>
      </c>
      <c r="R29" s="50">
        <v>12</v>
      </c>
      <c r="S29" s="59">
        <f>L29/L18</f>
        <v>1.5238253915361546</v>
      </c>
      <c r="T29" s="59">
        <f>M29/L18</f>
        <v>1.7757414195268244</v>
      </c>
      <c r="U29" s="59">
        <f>N29/L18</f>
        <v>2.0189936687770742</v>
      </c>
      <c r="V29" s="59">
        <f>O29/L18</f>
        <v>2.1886037987337552</v>
      </c>
      <c r="W29" s="59"/>
      <c r="X29" s="67"/>
    </row>
    <row r="30" spans="2:24" x14ac:dyDescent="0.3">
      <c r="S30" s="67"/>
      <c r="T30" s="67"/>
      <c r="U30" s="67"/>
      <c r="V30" s="67"/>
      <c r="W30" s="67"/>
      <c r="X30" s="67"/>
    </row>
    <row r="31" spans="2:24" x14ac:dyDescent="0.3">
      <c r="C31" s="78" t="s">
        <v>69</v>
      </c>
      <c r="D31" s="78" t="s">
        <v>70</v>
      </c>
      <c r="E31" s="99" t="s">
        <v>73</v>
      </c>
      <c r="F31" s="100"/>
      <c r="G31" s="101"/>
      <c r="H31" s="81"/>
    </row>
    <row r="32" spans="2:24" x14ac:dyDescent="0.3">
      <c r="B32" s="68" t="s">
        <v>43</v>
      </c>
      <c r="C32" s="83">
        <v>0</v>
      </c>
      <c r="D32" s="82">
        <v>55</v>
      </c>
      <c r="E32" s="99">
        <v>1</v>
      </c>
      <c r="F32" s="100"/>
      <c r="G32" s="101"/>
      <c r="H32" s="81"/>
    </row>
    <row r="33" spans="2:6" x14ac:dyDescent="0.3">
      <c r="B33" s="47"/>
    </row>
    <row r="34" spans="2:6" x14ac:dyDescent="0.3">
      <c r="E34" s="40" t="s">
        <v>44</v>
      </c>
      <c r="F34" s="69">
        <f>C32*D32*E32</f>
        <v>0</v>
      </c>
    </row>
    <row r="37" spans="2:6" x14ac:dyDescent="0.3">
      <c r="B37" s="102" t="s">
        <v>62</v>
      </c>
      <c r="C37" s="102"/>
      <c r="D37" s="70">
        <f>C18+F34</f>
        <v>0</v>
      </c>
    </row>
  </sheetData>
  <sheetProtection algorithmName="SHA-512" hashValue="Op/OzOlO35lL0ylGbMvHmn4Zmz5YYUNhGfYVB5UxNfViEWJ4Pfe62QYKGgIkwunHpo7IzVYKb9+woL+aNa7gWw==" saltValue="qOa075iLJFljEH/sxbKYiQ==" spinCount="100000" sheet="1" objects="1" scenarios="1"/>
  <mergeCells count="5">
    <mergeCell ref="A6:C6"/>
    <mergeCell ref="E31:G31"/>
    <mergeCell ref="E32:G32"/>
    <mergeCell ref="B37:C37"/>
    <mergeCell ref="C12:D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12FC32-B9E6-4600-AF81-A213EFF467CD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7FABAC7E-063A-4468-9EF1-B19B304A1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Merel Swinkels | InkoopMeesters</cp:lastModifiedBy>
  <dcterms:created xsi:type="dcterms:W3CDTF">2018-10-11T11:47:56Z</dcterms:created>
  <dcterms:modified xsi:type="dcterms:W3CDTF">2022-11-10T08:11:18Z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