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filterPrivacy="1" codeName="ThisWorkbook" autoCompressPictures="0"/>
  <xr:revisionPtr revIDLastSave="0" documentId="13_ncr:1_{95D825AA-2BE9-9D4E-A45D-75CAF7CB7F42}" xr6:coauthVersionLast="47" xr6:coauthVersionMax="47" xr10:uidLastSave="{00000000-0000-0000-0000-000000000000}"/>
  <bookViews>
    <workbookView xWindow="32020" yWindow="500" windowWidth="39120" windowHeight="17860" xr2:uid="{00000000-000D-0000-FFFF-FFFF00000000}"/>
  </bookViews>
  <sheets>
    <sheet name="Beoordelen open vragen" sheetId="6" r:id="rId1"/>
    <sheet name="Beoordelaar 1" sheetId="7" r:id="rId2"/>
    <sheet name="Beoordelaar 2" sheetId="15" r:id="rId3"/>
    <sheet name="Beoordelaar 3" sheetId="16" r:id="rId4"/>
    <sheet name="Beoordelaar 4" sheetId="17" r:id="rId5"/>
    <sheet name="Beoordelaar 5" sheetId="22" r:id="rId6"/>
    <sheet name="Beoordelaar 6" sheetId="21" r:id="rId7"/>
    <sheet name="Beoordelaar 7" sheetId="20" r:id="rId8"/>
    <sheet name="Consensus" sheetId="9" r:id="rId9"/>
    <sheet name="Eindscores" sheetId="18" r:id="rId10"/>
  </sheets>
  <definedNames>
    <definedName name="SCORE">'Beoordelen open vragen'!$A$19:$A$24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8" i="18" l="1"/>
  <c r="C4" i="18"/>
  <c r="J76" i="9"/>
  <c r="G76" i="9"/>
  <c r="D76" i="9"/>
  <c r="J74" i="9"/>
  <c r="G74" i="9"/>
  <c r="D74" i="9"/>
  <c r="J65" i="9"/>
  <c r="G65" i="9"/>
  <c r="D65" i="9"/>
  <c r="J56" i="9"/>
  <c r="G56" i="9"/>
  <c r="D56" i="9"/>
  <c r="J47" i="9"/>
  <c r="G47" i="9"/>
  <c r="D47" i="9"/>
  <c r="J38" i="9"/>
  <c r="G38" i="9"/>
  <c r="D38" i="9"/>
  <c r="J29" i="9"/>
  <c r="G29" i="9"/>
  <c r="D29" i="9"/>
  <c r="J20" i="9"/>
  <c r="G20" i="9"/>
  <c r="D20" i="9"/>
  <c r="J11" i="9"/>
  <c r="G11" i="9"/>
  <c r="D11" i="9"/>
  <c r="A12" i="20"/>
  <c r="A18" i="20"/>
  <c r="A17" i="20"/>
  <c r="A16" i="20"/>
  <c r="A15" i="20"/>
  <c r="A14" i="20"/>
  <c r="A13" i="20"/>
  <c r="A11" i="20"/>
  <c r="A10" i="20"/>
  <c r="A9" i="20"/>
  <c r="A8" i="20"/>
  <c r="A7" i="20"/>
  <c r="A6" i="20"/>
  <c r="A5" i="20"/>
  <c r="A4" i="20"/>
  <c r="A3" i="20"/>
  <c r="A18" i="21"/>
  <c r="A17" i="21"/>
  <c r="A16" i="21"/>
  <c r="A15" i="21"/>
  <c r="A14" i="21"/>
  <c r="A13" i="21"/>
  <c r="A12" i="21"/>
  <c r="A11" i="21"/>
  <c r="A10" i="21"/>
  <c r="A9" i="21"/>
  <c r="A8" i="21"/>
  <c r="A7" i="21"/>
  <c r="A6" i="21"/>
  <c r="A5" i="21"/>
  <c r="A4" i="21"/>
  <c r="A3" i="21"/>
  <c r="A18" i="22"/>
  <c r="A17" i="22"/>
  <c r="A16" i="22"/>
  <c r="A15" i="22"/>
  <c r="A14" i="22"/>
  <c r="A13" i="22"/>
  <c r="A12" i="22"/>
  <c r="A11" i="22"/>
  <c r="A10" i="22"/>
  <c r="A9" i="22"/>
  <c r="A8" i="22"/>
  <c r="A7" i="22"/>
  <c r="A6" i="22"/>
  <c r="A5" i="22"/>
  <c r="A4" i="22"/>
  <c r="A3" i="22"/>
  <c r="A18" i="17"/>
  <c r="A17" i="17"/>
  <c r="A16" i="17"/>
  <c r="A15" i="17"/>
  <c r="A14" i="17"/>
  <c r="A13" i="17"/>
  <c r="A12" i="17"/>
  <c r="A11" i="17"/>
  <c r="A10" i="17"/>
  <c r="A9" i="17"/>
  <c r="A8" i="17"/>
  <c r="A7" i="17"/>
  <c r="A6" i="17"/>
  <c r="A5" i="17"/>
  <c r="A4" i="17"/>
  <c r="A3" i="17"/>
  <c r="A18" i="16"/>
  <c r="A17" i="16"/>
  <c r="A16" i="16"/>
  <c r="A15" i="16"/>
  <c r="A14" i="16"/>
  <c r="A13" i="16"/>
  <c r="A12" i="16"/>
  <c r="A11" i="16"/>
  <c r="A10" i="16"/>
  <c r="A9" i="16"/>
  <c r="A8" i="16"/>
  <c r="A7" i="16"/>
  <c r="A6" i="16"/>
  <c r="A5" i="16"/>
  <c r="A4" i="16"/>
  <c r="A3" i="16"/>
  <c r="A18" i="15"/>
  <c r="A17" i="15"/>
  <c r="A16" i="15"/>
  <c r="A15" i="15"/>
  <c r="A14" i="15"/>
  <c r="A13" i="15"/>
  <c r="A12" i="15"/>
  <c r="A11" i="15"/>
  <c r="A10" i="15"/>
  <c r="A9" i="15"/>
  <c r="A8" i="15"/>
  <c r="A7" i="15"/>
  <c r="A6" i="15"/>
  <c r="A5" i="15"/>
  <c r="A4" i="15"/>
  <c r="A3" i="15"/>
  <c r="C3" i="18"/>
  <c r="G3" i="18"/>
  <c r="G4" i="18"/>
  <c r="G8" i="18"/>
  <c r="E3" i="18"/>
  <c r="E4" i="18"/>
  <c r="E8" i="18"/>
  <c r="J72" i="9"/>
  <c r="J71" i="9"/>
  <c r="J70" i="9"/>
  <c r="J69" i="9"/>
  <c r="J68" i="9"/>
  <c r="J67" i="9"/>
  <c r="J66" i="9"/>
  <c r="G72" i="9"/>
  <c r="G71" i="9"/>
  <c r="G70" i="9"/>
  <c r="G69" i="9"/>
  <c r="G68" i="9"/>
  <c r="G67" i="9"/>
  <c r="G66" i="9"/>
  <c r="D66" i="9"/>
  <c r="J63" i="9"/>
  <c r="J62" i="9"/>
  <c r="J61" i="9"/>
  <c r="J60" i="9"/>
  <c r="J59" i="9"/>
  <c r="J58" i="9"/>
  <c r="J57" i="9"/>
  <c r="G63" i="9"/>
  <c r="G62" i="9"/>
  <c r="G61" i="9"/>
  <c r="G60" i="9"/>
  <c r="G59" i="9"/>
  <c r="G58" i="9"/>
  <c r="G57" i="9"/>
  <c r="J54" i="9"/>
  <c r="J53" i="9"/>
  <c r="J52" i="9"/>
  <c r="J51" i="9"/>
  <c r="J50" i="9"/>
  <c r="J49" i="9"/>
  <c r="J48" i="9"/>
  <c r="G54" i="9"/>
  <c r="G53" i="9"/>
  <c r="G52" i="9"/>
  <c r="G51" i="9"/>
  <c r="G50" i="9"/>
  <c r="G49" i="9"/>
  <c r="G48" i="9"/>
  <c r="J45" i="9"/>
  <c r="J44" i="9"/>
  <c r="J43" i="9"/>
  <c r="J42" i="9"/>
  <c r="J41" i="9"/>
  <c r="J40" i="9"/>
  <c r="J39" i="9"/>
  <c r="G45" i="9"/>
  <c r="G44" i="9"/>
  <c r="G43" i="9"/>
  <c r="G42" i="9"/>
  <c r="G41" i="9"/>
  <c r="G40" i="9"/>
  <c r="G39" i="9"/>
  <c r="D72" i="9"/>
  <c r="D71" i="9"/>
  <c r="D70" i="9"/>
  <c r="D69" i="9"/>
  <c r="D68" i="9"/>
  <c r="D67" i="9"/>
  <c r="D63" i="9"/>
  <c r="D62" i="9"/>
  <c r="D61" i="9"/>
  <c r="D60" i="9"/>
  <c r="D59" i="9"/>
  <c r="D58" i="9"/>
  <c r="D57" i="9"/>
  <c r="D54" i="9"/>
  <c r="D53" i="9"/>
  <c r="D52" i="9"/>
  <c r="D51" i="9"/>
  <c r="D50" i="9"/>
  <c r="D49" i="9"/>
  <c r="D48" i="9"/>
  <c r="D45" i="9"/>
  <c r="D44" i="9"/>
  <c r="D43" i="9"/>
  <c r="D42" i="9"/>
  <c r="D41" i="9"/>
  <c r="D40" i="9"/>
  <c r="D39" i="9"/>
  <c r="J36" i="9"/>
  <c r="J35" i="9"/>
  <c r="J34" i="9"/>
  <c r="J33" i="9"/>
  <c r="J32" i="9"/>
  <c r="J31" i="9"/>
  <c r="J30" i="9"/>
  <c r="G36" i="9"/>
  <c r="G35" i="9"/>
  <c r="G34" i="9"/>
  <c r="G33" i="9"/>
  <c r="G32" i="9"/>
  <c r="G31" i="9"/>
  <c r="G30" i="9"/>
  <c r="D36" i="9"/>
  <c r="D35" i="9"/>
  <c r="D34" i="9"/>
  <c r="D33" i="9"/>
  <c r="D32" i="9"/>
  <c r="D31" i="9"/>
  <c r="D30" i="9"/>
  <c r="J27" i="9"/>
  <c r="J26" i="9"/>
  <c r="J25" i="9"/>
  <c r="J24" i="9"/>
  <c r="J23" i="9"/>
  <c r="J22" i="9"/>
  <c r="J21" i="9"/>
  <c r="G27" i="9"/>
  <c r="G26" i="9"/>
  <c r="G25" i="9"/>
  <c r="G24" i="9"/>
  <c r="G23" i="9"/>
  <c r="G22" i="9"/>
  <c r="G21" i="9"/>
  <c r="D27" i="9"/>
  <c r="D26" i="9"/>
  <c r="D25" i="9"/>
  <c r="D24" i="9"/>
  <c r="D23" i="9"/>
  <c r="D22" i="9"/>
  <c r="D21" i="9"/>
  <c r="J18" i="9"/>
  <c r="J17" i="9"/>
  <c r="J16" i="9"/>
  <c r="J15" i="9"/>
  <c r="J14" i="9"/>
  <c r="J13" i="9"/>
  <c r="J12" i="9"/>
  <c r="G18" i="9"/>
  <c r="G17" i="9"/>
  <c r="G16" i="9"/>
  <c r="G15" i="9"/>
  <c r="G14" i="9"/>
  <c r="G13" i="9"/>
  <c r="G12" i="9"/>
  <c r="D18" i="9"/>
  <c r="D17" i="9"/>
  <c r="D16" i="9"/>
  <c r="D15" i="9"/>
  <c r="D14" i="9"/>
  <c r="D13" i="9"/>
  <c r="D12" i="9"/>
  <c r="J9" i="9"/>
  <c r="J8" i="9"/>
  <c r="J7" i="9"/>
  <c r="J6" i="9"/>
  <c r="J5" i="9"/>
  <c r="J4" i="9"/>
  <c r="J3" i="9"/>
  <c r="G9" i="9"/>
  <c r="G8" i="9"/>
  <c r="G7" i="9"/>
  <c r="G6" i="9"/>
  <c r="D9" i="9"/>
  <c r="D8" i="9"/>
  <c r="D7" i="9"/>
  <c r="B72" i="9"/>
  <c r="B71" i="9"/>
  <c r="B70" i="9"/>
  <c r="B69" i="9"/>
  <c r="B68" i="9"/>
  <c r="B67" i="9"/>
  <c r="B66" i="9"/>
  <c r="B18" i="9"/>
  <c r="B27" i="9"/>
  <c r="B36" i="9"/>
  <c r="B45" i="9"/>
  <c r="B54" i="9"/>
  <c r="B63" i="9"/>
  <c r="B17" i="9"/>
  <c r="B26" i="9"/>
  <c r="B35" i="9"/>
  <c r="B44" i="9"/>
  <c r="B53" i="9"/>
  <c r="B62" i="9"/>
  <c r="B16" i="9"/>
  <c r="B25" i="9"/>
  <c r="B34" i="9"/>
  <c r="B43" i="9"/>
  <c r="B52" i="9"/>
  <c r="B61" i="9"/>
  <c r="B15" i="9"/>
  <c r="B24" i="9"/>
  <c r="B33" i="9"/>
  <c r="B42" i="9"/>
  <c r="B51" i="9"/>
  <c r="B60" i="9"/>
  <c r="B14" i="9"/>
  <c r="B23" i="9"/>
  <c r="B32" i="9"/>
  <c r="B41" i="9"/>
  <c r="B50" i="9"/>
  <c r="B59" i="9"/>
  <c r="B13" i="9"/>
  <c r="B22" i="9"/>
  <c r="B31" i="9"/>
  <c r="B40" i="9"/>
  <c r="B49" i="9"/>
  <c r="B58" i="9"/>
  <c r="B12" i="9"/>
  <c r="B21" i="9"/>
  <c r="B30" i="9"/>
  <c r="B39" i="9"/>
  <c r="B48" i="9"/>
  <c r="B57" i="9"/>
  <c r="A66" i="9"/>
  <c r="A18" i="7"/>
  <c r="A16" i="7"/>
  <c r="A17" i="7"/>
  <c r="A15" i="7"/>
  <c r="A57" i="9"/>
  <c r="A48" i="9"/>
  <c r="A39" i="9"/>
  <c r="A30" i="9"/>
  <c r="A21" i="9"/>
  <c r="A12" i="9"/>
  <c r="A3" i="9"/>
  <c r="A4" i="7"/>
  <c r="A14" i="7"/>
  <c r="A13" i="7"/>
  <c r="A12" i="7"/>
  <c r="A11" i="7"/>
  <c r="A10" i="7"/>
  <c r="A9" i="7"/>
  <c r="A8" i="7"/>
  <c r="A7" i="7"/>
  <c r="A6" i="7"/>
  <c r="A5" i="7"/>
  <c r="A3" i="7"/>
  <c r="G2" i="18"/>
  <c r="E2" i="18"/>
  <c r="C2" i="18"/>
  <c r="D2" i="9"/>
  <c r="J2" i="9"/>
  <c r="G2" i="9"/>
  <c r="G3" i="9"/>
  <c r="G4" i="9"/>
  <c r="G5" i="9"/>
  <c r="D6" i="9"/>
  <c r="D5" i="9"/>
  <c r="D4" i="9"/>
  <c r="D3" i="9"/>
</calcChain>
</file>

<file path=xl/sharedStrings.xml><?xml version="1.0" encoding="utf-8"?>
<sst xmlns="http://schemas.openxmlformats.org/spreadsheetml/2006/main" count="505" uniqueCount="65">
  <si>
    <t>Beoordelaar 1: &lt;&lt;&gt;&gt;</t>
  </si>
  <si>
    <t>Beoordelaar 2: &lt;&lt;&gt;&gt;</t>
  </si>
  <si>
    <t>Beoordelaar 3: &lt;&lt;&gt;&gt;</t>
  </si>
  <si>
    <t>&lt;MOTIVATIE&gt;</t>
  </si>
  <si>
    <t>&lt;NAAM INSCHRIJVER&gt;</t>
  </si>
  <si>
    <t>Consensus</t>
  </si>
  <si>
    <t>SCORE</t>
  </si>
  <si>
    <t>Onvoldoende</t>
  </si>
  <si>
    <t>Matig</t>
  </si>
  <si>
    <t>Voldoende</t>
  </si>
  <si>
    <t>Goed</t>
  </si>
  <si>
    <t>Uitmuntend</t>
  </si>
  <si>
    <t>Beoordelaar 1</t>
  </si>
  <si>
    <t>Beoordelaar 2</t>
  </si>
  <si>
    <t>Beoordelaar 3</t>
  </si>
  <si>
    <t>Totaal behaalde waarde open vragen:</t>
  </si>
  <si>
    <t>Score:</t>
  </si>
  <si>
    <t>Om de kwaliteit en toegevoegde waarde van de inschrijver(s) te kunnen beoordelen dient inschrijver haar kwaliteit aan te tonen en meerwaarde uit te werken conform onderstaande open vragen.</t>
  </si>
  <si>
    <t>KO</t>
  </si>
  <si>
    <t>Beoordelaar 4: &lt;&lt;&gt;&gt;</t>
  </si>
  <si>
    <t>Beoordelaar 4</t>
  </si>
  <si>
    <t>MOTIVATIE CONSENSUS</t>
  </si>
  <si>
    <t>Totaalwaardes</t>
  </si>
  <si>
    <t>Open vraag</t>
  </si>
  <si>
    <t>Totaalwaarde criterium kwaliteit</t>
  </si>
  <si>
    <t>Onderdeel</t>
  </si>
  <si>
    <t>Totaal behaalde waarde criterium kwaliteit:</t>
  </si>
  <si>
    <t>Totaal behaalde waarde criterium prijs:</t>
  </si>
  <si>
    <t>FICTIEVE EINDWAARDE (prijs -/- kwaliteit):</t>
  </si>
  <si>
    <t>6.1 Open vragen + toelichting</t>
  </si>
  <si>
    <t>Open vragen</t>
  </si>
  <si>
    <t>&lt;&lt;motivatie CONSENSUS&gt;&gt;</t>
  </si>
  <si>
    <t>7.2	Persoonlijke toelichting beantwoording van de schriftelijk ingediende open vragen</t>
  </si>
  <si>
    <t xml:space="preserve">Dit onderdeel kent dus GEEN eigen beoordelingskader, maar kan leiden tot een aanpassing van een beoordeling van de beantwoording van de open vragen. </t>
  </si>
  <si>
    <t>7.1.1</t>
  </si>
  <si>
    <t>7.1.3</t>
  </si>
  <si>
    <t>7.1.4</t>
  </si>
  <si>
    <t>7.1.5</t>
  </si>
  <si>
    <t>7.1.6</t>
  </si>
  <si>
    <t>7.1.7</t>
  </si>
  <si>
    <t>7.1.8</t>
  </si>
  <si>
    <t>Beoordelaar 5: &lt;&lt;&gt;&gt;</t>
  </si>
  <si>
    <t>Beoordelaar 6: &lt;&lt;&gt;&gt;</t>
  </si>
  <si>
    <t>Beoordelaar 7: &lt;&lt;&gt;&gt;</t>
  </si>
  <si>
    <t>Beoordelaar 5</t>
  </si>
  <si>
    <t>Beoordelaar 6</t>
  </si>
  <si>
    <t>Beoordelaar 7</t>
  </si>
  <si>
    <t>7.1.2</t>
  </si>
  <si>
    <t>7.1.1	 BELEVING SCHONE SCHOLEN</t>
  </si>
  <si>
    <t>7.1.3	 ONDERHOUD VLOEREN</t>
  </si>
  <si>
    <t xml:space="preserve">7.1.4	 INVULLING WERKZAAMHEDEN LEIDINGGEVENDE </t>
  </si>
  <si>
    <t>7.1.5	 KWALITEITSVERBETERING</t>
  </si>
  <si>
    <t xml:space="preserve">7.1.6	 OVERMACHTSITUATIES </t>
  </si>
  <si>
    <t>7.1.7	 MILIEU EN DUURZAAMHEID</t>
  </si>
  <si>
    <t>7.1.8	 MAATSCHAPPELIJK VERANTWOORD ONDERNEMEN</t>
  </si>
  <si>
    <t>7.1	 Schriftelijke beantwoording open vragen</t>
  </si>
  <si>
    <t>7.1.2	 GOED WERKGEVERSCHAP EN MANAGEMENT</t>
  </si>
  <si>
    <t>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t>
  </si>
  <si>
    <t>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t>
  </si>
  <si>
    <t>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t>
  </si>
  <si>
    <t>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t>
  </si>
  <si>
    <t>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t>
  </si>
  <si>
    <t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t>
  </si>
  <si>
    <t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t>
  </si>
  <si>
    <t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</si>
</sst>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quot;€&quot;\ #,##0.00_-;&quot;€&quot;\ #,##0.00\-"/>
    <numFmt numFmtId="165" formatCode="&quot;€&quot;\ #,##0_-"/>
    <numFmt numFmtId="166" formatCode="&quot;€&quot;\ #,##0.00"/>
    <numFmt numFmtId="167" formatCode="&quot;€&quot;\ #,##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8"/>
      <color theme="1"/>
      <name val="Verdana"/>
      <family val="2"/>
    </font>
    <font>
      <sz val="12"/>
      <color rgb="FF454545"/>
      <name val="Helvetica Neue"/>
      <family val="2"/>
    </font>
    <font>
      <b/>
      <sz val="9"/>
      <color theme="1"/>
      <name val="Verdana"/>
      <family val="2"/>
    </font>
    <font>
      <i/>
      <sz val="10"/>
      <color theme="1"/>
      <name val="Verdana"/>
      <family val="2"/>
    </font>
    <font>
      <sz val="11"/>
      <color theme="1"/>
      <name val="Calibri"/>
      <family val="2"/>
      <scheme val="minor"/>
    </font>
    <font>
      <b/>
      <sz val="10"/>
      <color theme="6" tint="-0.499984740745262"/>
      <name val="Verdana"/>
      <family val="2"/>
    </font>
    <font>
      <sz val="11"/>
      <color theme="1"/>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rgb="FF000000"/>
      </top>
      <bottom style="thin">
        <color rgb="FF000000"/>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9" fillId="0" borderId="0" applyFont="0" applyFill="0" applyBorder="0" applyAlignment="0" applyProtection="0"/>
  </cellStyleXfs>
  <cellXfs count="12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0" fontId="7" fillId="0" borderId="0" xfId="0" applyFont="1"/>
    <xf numFmtId="165" fontId="3" fillId="2" borderId="10" xfId="0" applyNumberFormat="1" applyFont="1" applyFill="1" applyBorder="1" applyAlignment="1" applyProtection="1">
      <alignment horizontal="center" vertical="center"/>
      <protection locked="0"/>
    </xf>
    <xf numFmtId="165" fontId="3" fillId="2" borderId="5" xfId="0" applyNumberFormat="1" applyFont="1" applyFill="1" applyBorder="1" applyAlignment="1" applyProtection="1">
      <alignment horizontal="center" vertical="center"/>
    </xf>
    <xf numFmtId="0" fontId="4" fillId="2" borderId="8" xfId="0" applyFont="1" applyFill="1" applyBorder="1" applyAlignment="1" applyProtection="1">
      <alignment horizontal="left" vertical="center" indent="1"/>
    </xf>
    <xf numFmtId="0" fontId="9" fillId="2" borderId="8" xfId="0" applyFont="1" applyFill="1" applyBorder="1" applyAlignment="1" applyProtection="1">
      <alignment horizontal="center" vertical="center" wrapText="1"/>
    </xf>
    <xf numFmtId="164" fontId="2" fillId="2" borderId="8" xfId="0" applyNumberFormat="1" applyFont="1" applyFill="1" applyBorder="1" applyAlignment="1" applyProtection="1">
      <alignment horizontal="center" vertical="center" wrapText="1"/>
    </xf>
    <xf numFmtId="0" fontId="0" fillId="0" borderId="0" xfId="0" applyProtection="1"/>
    <xf numFmtId="165" fontId="3" fillId="2" borderId="3" xfId="0" applyNumberFormat="1" applyFont="1" applyFill="1" applyBorder="1" applyAlignment="1" applyProtection="1">
      <alignment horizontal="center" vertical="center" wrapText="1"/>
    </xf>
    <xf numFmtId="0" fontId="4" fillId="2" borderId="8" xfId="0" applyFont="1" applyFill="1" applyBorder="1" applyAlignment="1">
      <alignment horizontal="left" vertical="center" indent="1"/>
    </xf>
    <xf numFmtId="0" fontId="1" fillId="0" borderId="7" xfId="0" applyFont="1" applyFill="1" applyBorder="1" applyAlignment="1">
      <alignment vertical="center"/>
    </xf>
    <xf numFmtId="164" fontId="2" fillId="0" borderId="8" xfId="0" applyNumberFormat="1"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11" fillId="0" borderId="0" xfId="0" applyFont="1" applyFill="1" applyBorder="1" applyAlignment="1">
      <alignment horizontal="right" vertical="center" wrapText="1"/>
    </xf>
    <xf numFmtId="0" fontId="9" fillId="0" borderId="0" xfId="0" applyFont="1" applyFill="1" applyBorder="1" applyAlignment="1" applyProtection="1">
      <alignment horizontal="center" vertical="center" wrapText="1"/>
    </xf>
    <xf numFmtId="0" fontId="0" fillId="0" borderId="0" xfId="0" applyFill="1" applyBorder="1"/>
    <xf numFmtId="0" fontId="0" fillId="0" borderId="0" xfId="0" applyBorder="1" applyProtection="1"/>
    <xf numFmtId="0" fontId="0" fillId="0" borderId="0" xfId="0" applyFill="1" applyBorder="1" applyProtection="1"/>
    <xf numFmtId="0" fontId="0" fillId="0" borderId="0" xfId="0" applyAlignment="1">
      <alignment horizontal="left"/>
    </xf>
    <xf numFmtId="0" fontId="16" fillId="0" borderId="0" xfId="0" applyFont="1"/>
    <xf numFmtId="164" fontId="3" fillId="2" borderId="8"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4" fillId="0" borderId="8" xfId="0" applyFont="1" applyFill="1" applyBorder="1" applyAlignment="1">
      <alignment horizontal="left" vertical="center" indent="1"/>
    </xf>
    <xf numFmtId="0" fontId="4" fillId="0" borderId="8" xfId="0" applyFont="1" applyFill="1" applyBorder="1" applyAlignment="1">
      <alignment horizontal="left" vertical="center"/>
    </xf>
    <xf numFmtId="167" fontId="4" fillId="0" borderId="8" xfId="0" applyNumberFormat="1" applyFont="1" applyFill="1" applyBorder="1" applyAlignment="1">
      <alignment horizontal="lef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5" fillId="4" borderId="1" xfId="0" applyFont="1" applyFill="1" applyBorder="1" applyAlignment="1">
      <alignment horizontal="center" vertical="center"/>
    </xf>
    <xf numFmtId="167" fontId="1" fillId="4" borderId="1" xfId="0" applyNumberFormat="1"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166" fontId="1" fillId="5" borderId="1" xfId="0" applyNumberFormat="1" applyFont="1" applyFill="1" applyBorder="1" applyAlignment="1">
      <alignment horizontal="center" vertical="center"/>
    </xf>
    <xf numFmtId="0" fontId="1" fillId="5" borderId="1" xfId="0" applyFont="1" applyFill="1" applyBorder="1" applyAlignment="1">
      <alignment horizontal="right" vertical="center"/>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1" fillId="7" borderId="1" xfId="0" applyFont="1" applyFill="1" applyBorder="1" applyAlignment="1">
      <alignment vertical="center" wrapText="1"/>
    </xf>
    <xf numFmtId="166" fontId="1" fillId="7" borderId="14" xfId="0" applyNumberFormat="1" applyFont="1" applyFill="1" applyBorder="1" applyAlignment="1">
      <alignment horizontal="center" vertical="center" wrapText="1"/>
    </xf>
    <xf numFmtId="0" fontId="9" fillId="8" borderId="2" xfId="0" applyFont="1" applyFill="1" applyBorder="1" applyAlignment="1" applyProtection="1">
      <alignment horizontal="center" vertical="center" wrapText="1"/>
    </xf>
    <xf numFmtId="0" fontId="9" fillId="8" borderId="1" xfId="0" applyFont="1" applyFill="1" applyBorder="1" applyAlignment="1" applyProtection="1">
      <alignment horizontal="center" vertical="center" wrapText="1"/>
    </xf>
    <xf numFmtId="164" fontId="2" fillId="7" borderId="1" xfId="0" applyNumberFormat="1" applyFont="1" applyFill="1" applyBorder="1" applyAlignment="1">
      <alignment horizontal="center" vertical="center" wrapText="1"/>
    </xf>
    <xf numFmtId="164" fontId="2" fillId="7" borderId="2" xfId="0" applyNumberFormat="1" applyFont="1" applyFill="1" applyBorder="1" applyAlignment="1">
      <alignment horizontal="center" vertical="center" wrapText="1"/>
    </xf>
    <xf numFmtId="0" fontId="2" fillId="6" borderId="1" xfId="0" applyFont="1" applyFill="1" applyBorder="1" applyAlignment="1">
      <alignment horizontal="center" vertical="center"/>
    </xf>
    <xf numFmtId="0" fontId="9" fillId="6" borderId="2"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1" xfId="0" applyFont="1" applyFill="1" applyBorder="1" applyAlignment="1" applyProtection="1">
      <alignment horizontal="left" vertical="center" indent="1"/>
    </xf>
    <xf numFmtId="0" fontId="14" fillId="6"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4" xfId="0" applyFont="1" applyFill="1" applyBorder="1" applyAlignment="1">
      <alignment vertical="center" wrapText="1"/>
    </xf>
    <xf numFmtId="0" fontId="13" fillId="3" borderId="10" xfId="0" applyFont="1" applyFill="1" applyBorder="1" applyAlignment="1">
      <alignment vertical="center"/>
    </xf>
    <xf numFmtId="0" fontId="13" fillId="3" borderId="5" xfId="0" applyFont="1" applyFill="1" applyBorder="1" applyAlignment="1">
      <alignment vertical="center"/>
    </xf>
    <xf numFmtId="0" fontId="2" fillId="5" borderId="7" xfId="0" applyFont="1" applyFill="1" applyBorder="1" applyAlignment="1" applyProtection="1">
      <alignment vertical="center" wrapText="1"/>
    </xf>
    <xf numFmtId="0" fontId="20" fillId="3" borderId="12" xfId="0" applyFont="1" applyFill="1" applyBorder="1" applyAlignment="1">
      <alignment vertical="center"/>
    </xf>
    <xf numFmtId="0" fontId="2" fillId="6" borderId="15" xfId="0" applyFont="1" applyFill="1" applyBorder="1" applyAlignment="1">
      <alignment horizontal="justify" vertical="center" wrapText="1"/>
    </xf>
    <xf numFmtId="0" fontId="12" fillId="6" borderId="15" xfId="0" applyFont="1" applyFill="1" applyBorder="1" applyAlignment="1">
      <alignment horizontal="justify" vertical="center" wrapText="1"/>
    </xf>
    <xf numFmtId="166" fontId="12" fillId="6" borderId="1" xfId="57" applyNumberFormat="1" applyFont="1" applyFill="1" applyBorder="1" applyAlignment="1">
      <alignment horizontal="left" vertical="center" wrapText="1"/>
    </xf>
    <xf numFmtId="166" fontId="14" fillId="6" borderId="1" xfId="0" applyNumberFormat="1" applyFont="1" applyFill="1" applyBorder="1" applyAlignment="1">
      <alignment horizontal="left" vertical="center" wrapText="1"/>
    </xf>
    <xf numFmtId="0" fontId="2" fillId="5" borderId="13" xfId="0" applyFont="1" applyFill="1" applyBorder="1" applyAlignment="1" applyProtection="1">
      <alignment vertical="center" wrapText="1"/>
    </xf>
    <xf numFmtId="164" fontId="3" fillId="4" borderId="2" xfId="0" applyNumberFormat="1" applyFont="1" applyFill="1" applyBorder="1" applyAlignment="1">
      <alignment horizontal="center" vertical="center"/>
    </xf>
    <xf numFmtId="164" fontId="3" fillId="4" borderId="3" xfId="0" applyNumberFormat="1" applyFont="1" applyFill="1" applyBorder="1" applyAlignment="1">
      <alignment horizontal="center" vertical="center"/>
    </xf>
    <xf numFmtId="0" fontId="11" fillId="3" borderId="5" xfId="0" applyFont="1" applyFill="1" applyBorder="1" applyAlignment="1">
      <alignment horizontal="right" vertical="center" wrapText="1"/>
    </xf>
    <xf numFmtId="0" fontId="11" fillId="3" borderId="7" xfId="0" applyFont="1" applyFill="1" applyBorder="1" applyAlignment="1">
      <alignment horizontal="right" vertical="center" wrapText="1"/>
    </xf>
    <xf numFmtId="0" fontId="2" fillId="5" borderId="7" xfId="0" applyFont="1" applyFill="1" applyBorder="1" applyAlignment="1" applyProtection="1">
      <alignment horizontal="left" vertical="center" wrapText="1"/>
    </xf>
    <xf numFmtId="0" fontId="17" fillId="4" borderId="9"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17" fillId="4" borderId="7" xfId="0" applyFont="1" applyFill="1" applyBorder="1" applyAlignment="1" applyProtection="1">
      <alignment horizontal="center" vertical="center"/>
    </xf>
    <xf numFmtId="0" fontId="21" fillId="7" borderId="0" xfId="0" applyFont="1" applyFill="1" applyAlignment="1">
      <alignment horizontal="center"/>
    </xf>
    <xf numFmtId="0" fontId="3" fillId="5" borderId="1" xfId="0" applyFont="1" applyFill="1" applyBorder="1" applyAlignment="1" applyProtection="1">
      <alignment vertical="center" wrapText="1"/>
    </xf>
    <xf numFmtId="166" fontId="14" fillId="6" borderId="1" xfId="57" applyNumberFormat="1"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4" xfId="0" applyFont="1" applyFill="1" applyBorder="1" applyAlignment="1">
      <alignment horizontal="left" vertical="center" wrapText="1"/>
    </xf>
    <xf numFmtId="0" fontId="3" fillId="8" borderId="3" xfId="0" applyFont="1" applyFill="1" applyBorder="1" applyAlignment="1">
      <alignment horizontal="left" vertical="center" wrapText="1"/>
    </xf>
    <xf numFmtId="0" fontId="2" fillId="8" borderId="2" xfId="0" applyFont="1" applyFill="1" applyBorder="1" applyAlignment="1">
      <alignment horizontal="left" vertical="center" wrapText="1"/>
    </xf>
    <xf numFmtId="0" fontId="2" fillId="8" borderId="4" xfId="0" applyFont="1" applyFill="1" applyBorder="1" applyAlignment="1">
      <alignment horizontal="left" vertical="center" wrapText="1"/>
    </xf>
    <xf numFmtId="0" fontId="2" fillId="8" borderId="3"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4" borderId="2"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7" borderId="10"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4" fontId="18" fillId="7" borderId="1" xfId="0" applyNumberFormat="1" applyFont="1" applyFill="1" applyBorder="1" applyAlignment="1" applyProtection="1">
      <alignment horizontal="center" vertical="center" wrapText="1"/>
      <protection locked="0"/>
    </xf>
    <xf numFmtId="164" fontId="18" fillId="7" borderId="8" xfId="0" applyNumberFormat="1" applyFont="1" applyFill="1" applyBorder="1" applyAlignment="1" applyProtection="1">
      <alignment horizontal="center" vertical="center" wrapText="1"/>
      <protection locked="0"/>
    </xf>
    <xf numFmtId="164" fontId="18" fillId="7" borderId="13" xfId="0" applyNumberFormat="1" applyFont="1" applyFill="1" applyBorder="1" applyAlignment="1" applyProtection="1">
      <alignment horizontal="center" vertical="center" wrapText="1"/>
      <protection locked="0"/>
    </xf>
    <xf numFmtId="164" fontId="18" fillId="7" borderId="14"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1" xfId="0" applyFont="1" applyFill="1" applyBorder="1" applyAlignment="1">
      <alignment horizontal="center" vertical="center"/>
    </xf>
    <xf numFmtId="0" fontId="3" fillId="6" borderId="14"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4" borderId="2" xfId="0" applyFont="1" applyFill="1" applyBorder="1" applyAlignment="1">
      <alignment horizontal="right" vertical="center" wrapText="1"/>
    </xf>
    <xf numFmtId="0" fontId="1" fillId="4" borderId="3" xfId="0" applyFont="1" applyFill="1" applyBorder="1" applyAlignment="1">
      <alignment horizontal="right" vertical="center" wrapText="1"/>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11" fillId="3" borderId="7" xfId="0" applyFont="1" applyFill="1" applyBorder="1" applyAlignment="1">
      <alignment horizontal="right" vertical="center" wrapText="1"/>
    </xf>
    <xf numFmtId="0" fontId="11" fillId="3" borderId="5" xfId="0" applyFont="1" applyFill="1" applyBorder="1" applyAlignment="1">
      <alignment horizontal="right" vertical="center" wrapText="1"/>
    </xf>
    <xf numFmtId="0" fontId="11" fillId="3" borderId="9" xfId="0" applyFont="1" applyFill="1" applyBorder="1" applyAlignment="1">
      <alignment horizontal="right" vertical="center" wrapText="1"/>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27"/>
  <sheetViews>
    <sheetView showGridLines="0" tabSelected="1" topLeftCell="A10" zoomScaleNormal="100" workbookViewId="0">
      <selection activeCell="A19" sqref="A19"/>
    </sheetView>
  </sheetViews>
  <sheetFormatPr baseColWidth="10" defaultColWidth="8.83203125" defaultRowHeight="15" x14ac:dyDescent="0.2"/>
  <cols>
    <col min="1" max="1" width="45.83203125" customWidth="1"/>
    <col min="2" max="9" width="16" customWidth="1"/>
  </cols>
  <sheetData>
    <row r="1" spans="1:9" s="28" customFormat="1" ht="30" customHeight="1" x14ac:dyDescent="0.2">
      <c r="A1" s="87" t="s">
        <v>55</v>
      </c>
      <c r="B1" s="88"/>
      <c r="C1" s="88"/>
      <c r="D1" s="88"/>
      <c r="E1" s="88"/>
      <c r="F1" s="88"/>
      <c r="G1" s="88"/>
      <c r="H1" s="88"/>
      <c r="I1" s="89"/>
    </row>
    <row r="2" spans="1:9" s="1" customFormat="1" ht="40" customHeight="1" x14ac:dyDescent="0.2">
      <c r="A2" s="90" t="s">
        <v>17</v>
      </c>
      <c r="B2" s="91"/>
      <c r="C2" s="91"/>
      <c r="D2" s="91"/>
      <c r="E2" s="91"/>
      <c r="F2" s="91"/>
      <c r="G2" s="91"/>
      <c r="H2" s="91"/>
      <c r="I2" s="92"/>
    </row>
    <row r="3" spans="1:9" s="1" customFormat="1" ht="30" customHeight="1" x14ac:dyDescent="0.2">
      <c r="A3" s="81" t="s">
        <v>48</v>
      </c>
      <c r="B3" s="82"/>
      <c r="C3" s="82"/>
      <c r="D3" s="82"/>
      <c r="E3" s="82"/>
      <c r="F3" s="82"/>
      <c r="G3" s="82"/>
      <c r="H3" s="82"/>
      <c r="I3" s="83"/>
    </row>
    <row r="4" spans="1:9" s="1" customFormat="1" ht="187" customHeight="1" x14ac:dyDescent="0.2">
      <c r="A4" s="84" t="s">
        <v>58</v>
      </c>
      <c r="B4" s="85"/>
      <c r="C4" s="85"/>
      <c r="D4" s="85"/>
      <c r="E4" s="85"/>
      <c r="F4" s="85"/>
      <c r="G4" s="85"/>
      <c r="H4" s="85"/>
      <c r="I4" s="86"/>
    </row>
    <row r="5" spans="1:9" s="1" customFormat="1" ht="30" customHeight="1" x14ac:dyDescent="0.2">
      <c r="A5" s="81" t="s">
        <v>56</v>
      </c>
      <c r="B5" s="82"/>
      <c r="C5" s="82"/>
      <c r="D5" s="82"/>
      <c r="E5" s="82"/>
      <c r="F5" s="82"/>
      <c r="G5" s="82"/>
      <c r="H5" s="82"/>
      <c r="I5" s="83"/>
    </row>
    <row r="6" spans="1:9" s="1" customFormat="1" ht="247" customHeight="1" x14ac:dyDescent="0.2">
      <c r="A6" s="84" t="s">
        <v>59</v>
      </c>
      <c r="B6" s="85"/>
      <c r="C6" s="85"/>
      <c r="D6" s="85"/>
      <c r="E6" s="85"/>
      <c r="F6" s="85"/>
      <c r="G6" s="85"/>
      <c r="H6" s="85"/>
      <c r="I6" s="86"/>
    </row>
    <row r="7" spans="1:9" s="1" customFormat="1" ht="30" customHeight="1" x14ac:dyDescent="0.2">
      <c r="A7" s="81" t="s">
        <v>49</v>
      </c>
      <c r="B7" s="82"/>
      <c r="C7" s="82"/>
      <c r="D7" s="82"/>
      <c r="E7" s="82"/>
      <c r="F7" s="82"/>
      <c r="G7" s="82"/>
      <c r="H7" s="82"/>
      <c r="I7" s="83"/>
    </row>
    <row r="8" spans="1:9" ht="119" customHeight="1" x14ac:dyDescent="0.2">
      <c r="A8" s="84" t="s">
        <v>64</v>
      </c>
      <c r="B8" s="85"/>
      <c r="C8" s="85"/>
      <c r="D8" s="85"/>
      <c r="E8" s="85"/>
      <c r="F8" s="85"/>
      <c r="G8" s="85"/>
      <c r="H8" s="85"/>
      <c r="I8" s="86"/>
    </row>
    <row r="9" spans="1:9" s="1" customFormat="1" ht="30" customHeight="1" x14ac:dyDescent="0.2">
      <c r="A9" s="81" t="s">
        <v>50</v>
      </c>
      <c r="B9" s="82"/>
      <c r="C9" s="82"/>
      <c r="D9" s="82"/>
      <c r="E9" s="82"/>
      <c r="F9" s="82"/>
      <c r="G9" s="82"/>
      <c r="H9" s="82"/>
      <c r="I9" s="83"/>
    </row>
    <row r="10" spans="1:9" s="1" customFormat="1" ht="95" customHeight="1" x14ac:dyDescent="0.2">
      <c r="A10" s="84" t="s">
        <v>60</v>
      </c>
      <c r="B10" s="85"/>
      <c r="C10" s="85"/>
      <c r="D10" s="85"/>
      <c r="E10" s="85"/>
      <c r="F10" s="85"/>
      <c r="G10" s="85"/>
      <c r="H10" s="85"/>
      <c r="I10" s="86"/>
    </row>
    <row r="11" spans="1:9" s="1" customFormat="1" ht="30" customHeight="1" x14ac:dyDescent="0.2">
      <c r="A11" s="81" t="s">
        <v>51</v>
      </c>
      <c r="B11" s="82"/>
      <c r="C11" s="82"/>
      <c r="D11" s="82"/>
      <c r="E11" s="82"/>
      <c r="F11" s="82"/>
      <c r="G11" s="82"/>
      <c r="H11" s="82"/>
      <c r="I11" s="83"/>
    </row>
    <row r="12" spans="1:9" ht="80" customHeight="1" x14ac:dyDescent="0.2">
      <c r="A12" s="84" t="s">
        <v>57</v>
      </c>
      <c r="B12" s="85"/>
      <c r="C12" s="85"/>
      <c r="D12" s="85"/>
      <c r="E12" s="85"/>
      <c r="F12" s="85"/>
      <c r="G12" s="85"/>
      <c r="H12" s="85"/>
      <c r="I12" s="86"/>
    </row>
    <row r="13" spans="1:9" s="1" customFormat="1" ht="30" customHeight="1" x14ac:dyDescent="0.2">
      <c r="A13" s="81" t="s">
        <v>52</v>
      </c>
      <c r="B13" s="82"/>
      <c r="C13" s="82"/>
      <c r="D13" s="82"/>
      <c r="E13" s="82"/>
      <c r="F13" s="82"/>
      <c r="G13" s="82"/>
      <c r="H13" s="82"/>
      <c r="I13" s="83"/>
    </row>
    <row r="14" spans="1:9" ht="110" customHeight="1" x14ac:dyDescent="0.2">
      <c r="A14" s="84" t="s">
        <v>61</v>
      </c>
      <c r="B14" s="85"/>
      <c r="C14" s="85"/>
      <c r="D14" s="85"/>
      <c r="E14" s="85"/>
      <c r="F14" s="85"/>
      <c r="G14" s="85"/>
      <c r="H14" s="85"/>
      <c r="I14" s="86"/>
    </row>
    <row r="15" spans="1:9" s="1" customFormat="1" ht="30" customHeight="1" x14ac:dyDescent="0.2">
      <c r="A15" s="81" t="s">
        <v>53</v>
      </c>
      <c r="B15" s="82"/>
      <c r="C15" s="82"/>
      <c r="D15" s="82"/>
      <c r="E15" s="82"/>
      <c r="F15" s="82"/>
      <c r="G15" s="82"/>
      <c r="H15" s="82"/>
      <c r="I15" s="83"/>
    </row>
    <row r="16" spans="1:9" s="1" customFormat="1" ht="80" customHeight="1" x14ac:dyDescent="0.2">
      <c r="A16" s="84" t="s">
        <v>62</v>
      </c>
      <c r="B16" s="85"/>
      <c r="C16" s="85"/>
      <c r="D16" s="85"/>
      <c r="E16" s="85"/>
      <c r="F16" s="85"/>
      <c r="G16" s="85"/>
      <c r="H16" s="85"/>
      <c r="I16" s="86"/>
    </row>
    <row r="17" spans="1:9" s="1" customFormat="1" ht="30" customHeight="1" x14ac:dyDescent="0.2">
      <c r="A17" s="81" t="s">
        <v>54</v>
      </c>
      <c r="B17" s="82"/>
      <c r="C17" s="82"/>
      <c r="D17" s="82"/>
      <c r="E17" s="82"/>
      <c r="F17" s="82"/>
      <c r="G17" s="82"/>
      <c r="H17" s="82"/>
      <c r="I17" s="83"/>
    </row>
    <row r="18" spans="1:9" s="1" customFormat="1" ht="85" customHeight="1" x14ac:dyDescent="0.2">
      <c r="A18" s="84" t="s">
        <v>63</v>
      </c>
      <c r="B18" s="85"/>
      <c r="C18" s="85"/>
      <c r="D18" s="85"/>
      <c r="E18" s="85"/>
      <c r="F18" s="85"/>
      <c r="G18" s="85"/>
      <c r="H18" s="85"/>
      <c r="I18" s="86"/>
    </row>
    <row r="19" spans="1:9" ht="25" customHeight="1" x14ac:dyDescent="0.2">
      <c r="A19" s="59" t="s">
        <v>16</v>
      </c>
      <c r="B19" s="60" t="s">
        <v>34</v>
      </c>
      <c r="C19" s="60" t="s">
        <v>47</v>
      </c>
      <c r="D19" s="60" t="s">
        <v>35</v>
      </c>
      <c r="E19" s="60" t="s">
        <v>36</v>
      </c>
      <c r="F19" s="60" t="s">
        <v>37</v>
      </c>
      <c r="G19" s="60" t="s">
        <v>38</v>
      </c>
      <c r="H19" s="60" t="s">
        <v>39</v>
      </c>
      <c r="I19" s="60" t="s">
        <v>40</v>
      </c>
    </row>
    <row r="20" spans="1:9" ht="20" customHeight="1" x14ac:dyDescent="0.2">
      <c r="A20" s="65" t="s">
        <v>11</v>
      </c>
      <c r="B20" s="67">
        <v>50000</v>
      </c>
      <c r="C20" s="67">
        <v>50000</v>
      </c>
      <c r="D20" s="67">
        <v>10000</v>
      </c>
      <c r="E20" s="67">
        <v>10000</v>
      </c>
      <c r="F20" s="67">
        <v>50000</v>
      </c>
      <c r="G20" s="67">
        <v>10000</v>
      </c>
      <c r="H20" s="67">
        <v>10000</v>
      </c>
      <c r="I20" s="67">
        <v>50000</v>
      </c>
    </row>
    <row r="21" spans="1:9" ht="20" customHeight="1" x14ac:dyDescent="0.2">
      <c r="A21" s="66" t="s">
        <v>10</v>
      </c>
      <c r="B21" s="67">
        <v>25000</v>
      </c>
      <c r="C21" s="67">
        <v>25000</v>
      </c>
      <c r="D21" s="67">
        <v>5000</v>
      </c>
      <c r="E21" s="67">
        <v>5000</v>
      </c>
      <c r="F21" s="67">
        <v>25000</v>
      </c>
      <c r="G21" s="67">
        <v>5000</v>
      </c>
      <c r="H21" s="67">
        <v>5000</v>
      </c>
      <c r="I21" s="67">
        <v>25000</v>
      </c>
    </row>
    <row r="22" spans="1:9" ht="20" customHeight="1" x14ac:dyDescent="0.2">
      <c r="A22" s="66" t="s">
        <v>9</v>
      </c>
      <c r="B22" s="67">
        <v>0</v>
      </c>
      <c r="C22" s="67">
        <v>0</v>
      </c>
      <c r="D22" s="67">
        <v>0</v>
      </c>
      <c r="E22" s="67">
        <v>0</v>
      </c>
      <c r="F22" s="67">
        <v>0</v>
      </c>
      <c r="G22" s="67">
        <v>0</v>
      </c>
      <c r="H22" s="67">
        <v>0</v>
      </c>
      <c r="I22" s="67">
        <v>0</v>
      </c>
    </row>
    <row r="23" spans="1:9" ht="20" customHeight="1" x14ac:dyDescent="0.2">
      <c r="A23" s="65" t="s">
        <v>8</v>
      </c>
      <c r="B23" s="67">
        <v>-100000</v>
      </c>
      <c r="C23" s="67">
        <v>-100000</v>
      </c>
      <c r="D23" s="67">
        <v>-20000</v>
      </c>
      <c r="E23" s="67">
        <v>-20000</v>
      </c>
      <c r="F23" s="67">
        <v>-100000</v>
      </c>
      <c r="G23" s="67">
        <v>-20000</v>
      </c>
      <c r="H23" s="67">
        <v>-20000</v>
      </c>
      <c r="I23" s="67">
        <v>-100000</v>
      </c>
    </row>
    <row r="24" spans="1:9" ht="20" customHeight="1" x14ac:dyDescent="0.2">
      <c r="A24" s="65" t="s">
        <v>7</v>
      </c>
      <c r="B24" s="68" t="s">
        <v>18</v>
      </c>
      <c r="C24" s="58" t="s">
        <v>18</v>
      </c>
      <c r="D24" s="58" t="s">
        <v>18</v>
      </c>
      <c r="E24" s="80">
        <v>-40000</v>
      </c>
      <c r="F24" s="58" t="s">
        <v>18</v>
      </c>
      <c r="G24" s="68">
        <v>-40000</v>
      </c>
      <c r="H24" s="68">
        <v>-40000</v>
      </c>
      <c r="I24" s="80">
        <v>-200000</v>
      </c>
    </row>
    <row r="25" spans="1:9" s="28" customFormat="1" ht="30" customHeight="1" x14ac:dyDescent="0.2">
      <c r="A25" s="87" t="s">
        <v>32</v>
      </c>
      <c r="B25" s="88"/>
      <c r="C25" s="88"/>
      <c r="D25" s="88"/>
      <c r="E25" s="88"/>
      <c r="F25" s="88"/>
      <c r="G25" s="88"/>
      <c r="H25" s="88"/>
      <c r="I25" s="89"/>
    </row>
    <row r="26" spans="1:9" s="1" customFormat="1" ht="40" customHeight="1" x14ac:dyDescent="0.2">
      <c r="A26" s="93" t="s">
        <v>33</v>
      </c>
      <c r="B26" s="94"/>
      <c r="C26" s="94"/>
      <c r="D26" s="94"/>
      <c r="E26" s="94"/>
      <c r="F26" s="94"/>
      <c r="G26" s="94"/>
      <c r="H26" s="94"/>
      <c r="I26" s="95"/>
    </row>
    <row r="27" spans="1:9" ht="20" customHeight="1" x14ac:dyDescent="0.2">
      <c r="A27" s="64" t="s">
        <v>6</v>
      </c>
      <c r="B27" s="61"/>
      <c r="C27" s="61"/>
      <c r="D27" s="61"/>
      <c r="E27" s="61"/>
      <c r="F27" s="61"/>
      <c r="G27" s="61"/>
      <c r="H27" s="61"/>
      <c r="I27" s="62"/>
    </row>
  </sheetData>
  <sheetProtection algorithmName="SHA-512" hashValue="PgqJSclJG562NVsBYgLmgf8sImEIJhuQepF4GJrzsPHCZQq162NUjY1prRfCcymOQL0ulXxs4TTfNRGU3/s1cg==" saltValue="28lG3l+8xsSX7r9J5A96fg==" spinCount="100000" sheet="1" objects="1" scenarios="1"/>
  <mergeCells count="20">
    <mergeCell ref="A15:I15"/>
    <mergeCell ref="A25:I25"/>
    <mergeCell ref="A26:I26"/>
    <mergeCell ref="A14:I14"/>
    <mergeCell ref="A16:I16"/>
    <mergeCell ref="A17:I17"/>
    <mergeCell ref="A18:I18"/>
    <mergeCell ref="A1:I1"/>
    <mergeCell ref="A2:I2"/>
    <mergeCell ref="A4:I4"/>
    <mergeCell ref="A6:I6"/>
    <mergeCell ref="A8:I8"/>
    <mergeCell ref="A13:I13"/>
    <mergeCell ref="A10:I10"/>
    <mergeCell ref="A12:I12"/>
    <mergeCell ref="A3:I3"/>
    <mergeCell ref="A5:I5"/>
    <mergeCell ref="A7:I7"/>
    <mergeCell ref="A9:I9"/>
    <mergeCell ref="A11:I11"/>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8"/>
  <sheetViews>
    <sheetView showGridLines="0" topLeftCell="A2" zoomScale="90" zoomScaleNormal="90" workbookViewId="0">
      <selection activeCell="C9" sqref="C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5" t="s">
        <v>24</v>
      </c>
      <c r="B1" s="32"/>
      <c r="C1" s="36"/>
      <c r="D1" s="32"/>
      <c r="E1" s="36"/>
      <c r="F1" s="32"/>
      <c r="G1" s="36"/>
    </row>
    <row r="2" spans="1:7" ht="30" customHeight="1" x14ac:dyDescent="0.2">
      <c r="A2" s="39" t="s">
        <v>25</v>
      </c>
      <c r="B2" s="32"/>
      <c r="C2" s="40" t="str">
        <f>'Beoordelaar 1'!C1:D1</f>
        <v>&lt;NAAM INSCHRIJVER&gt;</v>
      </c>
      <c r="D2" s="33"/>
      <c r="E2" s="40" t="str">
        <f>'Beoordelaar 1'!F1</f>
        <v>&lt;NAAM INSCHRIJVER&gt;</v>
      </c>
      <c r="F2" s="33"/>
      <c r="G2" s="40" t="str">
        <f>'Beoordelaar 1'!I1</f>
        <v>&lt;NAAM INSCHRIJVER&gt;</v>
      </c>
    </row>
    <row r="3" spans="1:7" s="1" customFormat="1" ht="35" customHeight="1" x14ac:dyDescent="0.2">
      <c r="A3" s="45" t="s">
        <v>29</v>
      </c>
      <c r="B3" s="32"/>
      <c r="C3" s="46" t="e">
        <f>Consensus!D76</f>
        <v>#VALUE!</v>
      </c>
      <c r="D3" s="33"/>
      <c r="E3" s="46" t="e">
        <f>Consensus!G76</f>
        <v>#VALUE!</v>
      </c>
      <c r="F3" s="33"/>
      <c r="G3" s="46" t="e">
        <f>Consensus!J76</f>
        <v>#VALUE!</v>
      </c>
    </row>
    <row r="4" spans="1:7" ht="30" customHeight="1" x14ac:dyDescent="0.2">
      <c r="A4" s="42" t="s">
        <v>26</v>
      </c>
      <c r="B4" s="32"/>
      <c r="C4" s="41" t="e">
        <f>C3</f>
        <v>#VALUE!</v>
      </c>
      <c r="D4" s="33"/>
      <c r="E4" s="41" t="e">
        <f>E3</f>
        <v>#VALUE!</v>
      </c>
      <c r="F4" s="33"/>
      <c r="G4" s="41" t="e">
        <f>G3</f>
        <v>#VALUE!</v>
      </c>
    </row>
    <row r="5" spans="1:7" ht="15" customHeight="1" x14ac:dyDescent="0.2">
      <c r="B5" s="21"/>
      <c r="D5" s="21"/>
      <c r="F5" s="21"/>
    </row>
    <row r="6" spans="1:7" ht="30" customHeight="1" x14ac:dyDescent="0.2">
      <c r="A6" s="43" t="s">
        <v>27</v>
      </c>
      <c r="B6" s="32"/>
      <c r="C6" s="44">
        <v>0</v>
      </c>
      <c r="D6" s="33"/>
      <c r="E6" s="44">
        <v>0</v>
      </c>
      <c r="F6" s="33"/>
      <c r="G6" s="44">
        <v>0</v>
      </c>
    </row>
    <row r="7" spans="1:7" x14ac:dyDescent="0.2">
      <c r="B7" s="21"/>
      <c r="D7" s="21"/>
      <c r="F7" s="21"/>
    </row>
    <row r="8" spans="1:7" ht="30" customHeight="1" x14ac:dyDescent="0.2">
      <c r="A8" s="37" t="s">
        <v>28</v>
      </c>
      <c r="B8" s="32"/>
      <c r="C8" s="38" t="e">
        <f>C6-C4</f>
        <v>#VALUE!</v>
      </c>
      <c r="D8" s="34"/>
      <c r="E8" s="38" t="e">
        <f>E6-E4</f>
        <v>#VALUE!</v>
      </c>
      <c r="F8" s="34"/>
      <c r="G8" s="38" t="e">
        <f>G6-G4</f>
        <v>#VALUE!</v>
      </c>
    </row>
    <row r="9" spans="1:7" x14ac:dyDescent="0.2">
      <c r="B9" s="21"/>
      <c r="D9" s="21"/>
      <c r="F9" s="21"/>
    </row>
    <row r="10" spans="1:7" x14ac:dyDescent="0.2">
      <c r="B10" s="21"/>
      <c r="D10" s="21"/>
      <c r="F10" s="21"/>
    </row>
    <row r="15" spans="1:7" ht="16" x14ac:dyDescent="0.2">
      <c r="C15" s="29"/>
    </row>
    <row r="16" spans="1:7" ht="16" x14ac:dyDescent="0.2">
      <c r="C16" s="29"/>
    </row>
    <row r="17" spans="3:3" ht="16" x14ac:dyDescent="0.2">
      <c r="C17" s="29"/>
    </row>
    <row r="18" spans="3:3" ht="16" x14ac:dyDescent="0.2">
      <c r="C18" s="29"/>
    </row>
  </sheetData>
  <sheetProtection algorithmName="SHA-512" hashValue="CMjSS0TBTCeKnopamV6neWZxpGEX3Ehl5iolXP0X1nE6SFanevXlIFso/3tc+zI0yuENtOr8K0/wze4p9Nw3Kg==" saltValue="GP0awJjGxJn0afCGvV7Lf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9"/>
  <sheetViews>
    <sheetView showGridLines="0" zoomScaleNormal="100" zoomScalePageLayoutView="85" workbookViewId="0">
      <pane ySplit="1" topLeftCell="A2" activePane="bottomLeft" state="frozen"/>
      <selection pane="bottomLeft" activeCell="I17" sqref="I17"/>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0</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30"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Zt3TWWuZ+MCosY8hhlKel1tsppwjFXdPQS6fJN9OzhlTQynDPqzj2TJnZZtlEi53lP3Z0eaXpsLeM/Reob9Cg==" saltValue="YShzaZzLrXhJAvI5zYEMIw==" spinCount="100000" sheet="1" objects="1" scenarios="1"/>
  <mergeCells count="30">
    <mergeCell ref="C8:D8"/>
    <mergeCell ref="C10:D10"/>
    <mergeCell ref="C18:D18"/>
    <mergeCell ref="F18:G18"/>
    <mergeCell ref="I18:J18"/>
    <mergeCell ref="F14:G14"/>
    <mergeCell ref="F12:G12"/>
    <mergeCell ref="C12:D12"/>
    <mergeCell ref="C16:D16"/>
    <mergeCell ref="F16:G16"/>
    <mergeCell ref="I16:J16"/>
    <mergeCell ref="C14:D14"/>
    <mergeCell ref="I14:J14"/>
    <mergeCell ref="I12:J12"/>
    <mergeCell ref="I1:J1"/>
    <mergeCell ref="I8:J8"/>
    <mergeCell ref="I10:J10"/>
    <mergeCell ref="C2:D2"/>
    <mergeCell ref="I2:J2"/>
    <mergeCell ref="C1:D1"/>
    <mergeCell ref="F1:G1"/>
    <mergeCell ref="F8:G8"/>
    <mergeCell ref="F10:G10"/>
    <mergeCell ref="F2:G2"/>
    <mergeCell ref="C4:D4"/>
    <mergeCell ref="F4:G4"/>
    <mergeCell ref="I4:J4"/>
    <mergeCell ref="I6:J6"/>
    <mergeCell ref="F6:G6"/>
    <mergeCell ref="C6:D6"/>
  </mergeCells>
  <dataValidations count="1">
    <dataValidation type="list" errorStyle="warning" allowBlank="1" showErrorMessage="1" error="Voer juiste waarde in. " sqref="C3 F3 I3 I5 F5 C5 C7 F7 I7 I9 F9 C9 C11 F11 I11 I13 F13 C13 C17 F17 I17 C15 F15 I15" xr:uid="{CFADCB4A-99DB-AF4D-B4E3-C5FD69184C31}">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showGridLines="0" zoomScaleNormal="100" zoomScalePageLayoutView="85" workbookViewId="0">
      <pane ySplit="1" topLeftCell="A6" activePane="bottomLeft" state="frozen"/>
      <selection pane="bottomLeft" activeCell="A8" sqref="A8"/>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1</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29"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07aeaW5bEu8ftDHULD3VLNQRf525c6DHc4vMhFE0Rfsg8AcunpgtGOMs/GrcXdES4W1XX2hRg1CQ0Fnt+3IquQ==" saltValue="epLXdAM+zhWcbG7iDroe4Q==" spinCount="100000" sheet="1" objects="1" scenarios="1"/>
  <mergeCells count="30">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I16:J16"/>
    <mergeCell ref="C16:D16"/>
    <mergeCell ref="F16:G16"/>
    <mergeCell ref="C18:D18"/>
    <mergeCell ref="F18:G18"/>
    <mergeCell ref="I18:J18"/>
  </mergeCells>
  <dataValidations count="1">
    <dataValidation type="list" errorStyle="warning" allowBlank="1" showErrorMessage="1" error="Voer juiste waarde in. " sqref="C3 F3 I3 I5 F5 C5 C7 F7 I7 I9 F9 C9 C11 F11 I11 I13 F13 C13 C17 F17 I17 C15 F15 I15" xr:uid="{F37EEB34-0D37-8345-BEA1-1E69CD08A6C4}">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showGridLines="0" zoomScaleNormal="100" zoomScalePageLayoutView="85" workbookViewId="0">
      <pane ySplit="1" topLeftCell="A6" activePane="bottomLeft" state="frozen"/>
      <selection pane="bottomLeft" activeCell="A6" sqref="A6"/>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2</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30"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lnFCWqOnO1GUvQ9UL10LVS75kmte1ou18P8qV8NYlbTfzKS1I+uScHzv8Ueda45fotX0gkmJuXiPF1ytx2B67w==" saltValue="+FtNXMN7K2E0gTJfQJrY4w==" spinCount="100000" sheet="1" objects="1" scenarios="1"/>
  <mergeCells count="30">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I16:J16"/>
    <mergeCell ref="C16:D16"/>
    <mergeCell ref="F16:G16"/>
    <mergeCell ref="C18:D18"/>
    <mergeCell ref="F18:G18"/>
    <mergeCell ref="I18:J18"/>
  </mergeCells>
  <dataValidations count="1">
    <dataValidation type="list" errorStyle="warning" allowBlank="1" showErrorMessage="1" error="Voer juiste waarde in. " sqref="C3 F3 I3 I5 F5 C5 C7 F7 I7 I9 F9 C9 C11 F11 I11 I13 F13 C13 C17 F17 I17 C15 F15 I15" xr:uid="{3E5D07DA-93B1-1947-9235-2BDDBF13DC17}">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19"/>
  <sheetViews>
    <sheetView showGridLines="0" topLeftCell="A6" zoomScaleNormal="100" workbookViewId="0">
      <selection activeCell="A2" sqref="A2"/>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19</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30"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oFr8zDZDWKcp8Jwo/c/CHHWfPeLntJGbOdjSb5wZMH9z55oPK6RlgzU5ixjPSKSY53g07sqMgVJjSZuyCkfbaQ==" saltValue="Z/QgsB8hcH8gK0vDQafuGw==" spinCount="100000" sheet="1" objects="1" scenarios="1"/>
  <mergeCells count="30">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C16:D16"/>
    <mergeCell ref="F16:G16"/>
    <mergeCell ref="I16:J16"/>
    <mergeCell ref="C18:D18"/>
    <mergeCell ref="F18:G18"/>
    <mergeCell ref="I18:J18"/>
  </mergeCells>
  <dataValidations count="1">
    <dataValidation type="list" errorStyle="warning" allowBlank="1" showErrorMessage="1" error="Voer juiste waarde in. " sqref="C3 F3 I3 I5 F5 C5 C7 F7 I7 I9 F9 C9 C11 F11 I11 I13 F13 C13 C17 F17 I17 C15 F15 I15" xr:uid="{760B898C-5658-BD4A-AFA6-ED7E78B62E04}">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7A4A-A834-F045-9D87-558D59B5AF47}">
  <dimension ref="A1:K19"/>
  <sheetViews>
    <sheetView showGridLines="0" zoomScaleNormal="100" workbookViewId="0">
      <selection activeCell="A2" sqref="A2"/>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41</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30"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619GN5gMtDjWp/mv+BBNxEbiXoJHWD6HKABqv8FPVuihEximGQw3RVxuqXwnA8D+8NdvSghWN8FQpMobkV3PFw==" saltValue="U3aPRhVM7HTQCYGzY1KL2g==" spinCount="100000" sheet="1" objects="1" scenarios="1"/>
  <mergeCells count="30">
    <mergeCell ref="C16:D16"/>
    <mergeCell ref="F16:G16"/>
    <mergeCell ref="I16:J16"/>
    <mergeCell ref="C18:D18"/>
    <mergeCell ref="F18:G18"/>
    <mergeCell ref="I18:J18"/>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I5 F5 C5 C7 F7 I7 I9 F9 C9 C11 F11 I11 I13 F13 C13 C17 F17 I17 C15 F15 I15" xr:uid="{C0541C8D-E971-1140-8482-B5C64DBB40E3}">
      <formula1>SCORE</formula1>
    </dataValidation>
  </dataValidation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7447-8D37-EB4B-96CE-15E3352F2811}">
  <dimension ref="A1:K19"/>
  <sheetViews>
    <sheetView showGridLines="0" topLeftCell="A4" workbookViewId="0">
      <selection activeCell="A2" sqref="A2"/>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42</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30"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IDQjsTpc8h04ujIvAxZjbu6U7RnmkOpNqkL9l9Ugy3DUuUAbU0q9LLmd2uZ+x3uBRrv3E6yqb5GaKaIGfd9g5Q==" saltValue="B0LPKhfxJmwM/XlCs/xn0A==" spinCount="100000" sheet="1" objects="1" scenarios="1"/>
  <mergeCells count="30">
    <mergeCell ref="C16:D16"/>
    <mergeCell ref="F16:G16"/>
    <mergeCell ref="I16:J16"/>
    <mergeCell ref="C18:D18"/>
    <mergeCell ref="F18:G18"/>
    <mergeCell ref="I18:J18"/>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I5 F5 C5 C7 F7 I7 I9 F9 C9 C11 F11 I11 I13 F13 C13 C17 F17 I17 C15 F15 I15" xr:uid="{2AC91C37-9FC5-0C46-9C34-3A21AEB5C9E0}">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BE5D-C500-3A47-ADA9-DD2E72784AEC}">
  <dimension ref="A1:K19"/>
  <sheetViews>
    <sheetView showGridLines="0" topLeftCell="A14" zoomScaleNormal="100" workbookViewId="0">
      <selection activeCell="I3" sqref="I3"/>
    </sheetView>
  </sheetViews>
  <sheetFormatPr baseColWidth="10" defaultColWidth="8.83203125" defaultRowHeight="13" x14ac:dyDescent="0.15"/>
  <cols>
    <col min="1" max="1" width="125.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53" t="s">
        <v>43</v>
      </c>
      <c r="B1" s="12"/>
      <c r="C1" s="96" t="s">
        <v>4</v>
      </c>
      <c r="D1" s="97"/>
      <c r="E1" s="12"/>
      <c r="F1" s="96" t="s">
        <v>4</v>
      </c>
      <c r="G1" s="97"/>
      <c r="H1" s="12"/>
      <c r="I1" s="96" t="s">
        <v>4</v>
      </c>
      <c r="J1" s="97"/>
      <c r="K1" s="2"/>
    </row>
    <row r="2" spans="1:11" ht="33" customHeight="1" x14ac:dyDescent="0.15">
      <c r="A2" s="57" t="s">
        <v>30</v>
      </c>
      <c r="B2" s="6"/>
      <c r="C2" s="100" t="s">
        <v>16</v>
      </c>
      <c r="D2" s="101"/>
      <c r="E2" s="6"/>
      <c r="F2" s="100" t="s">
        <v>16</v>
      </c>
      <c r="G2" s="101"/>
      <c r="H2" s="6"/>
      <c r="I2" s="100" t="s">
        <v>16</v>
      </c>
      <c r="J2" s="101"/>
    </row>
    <row r="3" spans="1:11" ht="20" customHeight="1" x14ac:dyDescent="0.15">
      <c r="A3" s="79" t="str">
        <f>'Beoordelen open vragen'!A3</f>
        <v>7.1.1	 BELEVING SCHONE SCHOLEN</v>
      </c>
      <c r="B3" s="7"/>
      <c r="C3" s="10" t="s">
        <v>16</v>
      </c>
      <c r="D3" s="11"/>
      <c r="E3" s="7"/>
      <c r="F3" s="10" t="s">
        <v>16</v>
      </c>
      <c r="G3" s="11"/>
      <c r="H3" s="7"/>
      <c r="I3" s="10" t="s">
        <v>16</v>
      </c>
      <c r="J3" s="11"/>
    </row>
    <row r="4" spans="1:11" ht="200" customHeight="1" x14ac:dyDescent="0.15">
      <c r="A4" s="69" t="str">
        <f>'Beoordelen open vragen'!A4</f>
        <v>Schoon is een beleving! De dag beginnen met een schone school voor leerlingen en medewerkers, iedere dag weer, dat is waar de aanbestedende dienst naar streeft. Met deze aanbesteding wil de aanbestedende dienst een partij selecteren die als geen ander begrijpt dat schoonmaak meer is dan alleen een werkprogramma uitvoeren en afvinken. Bij een schone school hoort een fris gevoel en een prettige geur! Inschrijver dient te beschrijven op maximaal 4 A4 wat zij verstaat onder schoon. Inschrijver beschrijft daarbij minimaal:
- 	Welke invulling inschrijver gaat geven aan de beleving van schoon.
- 	Op welke wijze inschrijver ervoor zorgt dat dit dagelijkse praktijk is gedurende de gehele looptijd van de overeenkomst, dus ook in de verschillende seizoenen.
- 	Welke meerwaarde inschrijver biedt naast het afwerken van alleen het geëiste schoonmaakprogramma.
- 	Hoe inschrijver de schoonmaak ziet gedurende de gehele dag, waarbij het resultaat ook zichtbaar is.
- 	Op welke manier inschrijver omgaat met (opzettelijke) vervuiling door leerlingen.
- 	Welke extra structurele maatregelen de inschrijver treft om het verspreiden van virussen aan deurknoppen, deurgrepen en andere contactelementen in de scholen te minimaliseren. 
- 	Op welke wijze inschrijver invulling geeft aan diverse seizoensinvloeden zoals de herfst en winter wanneer er extra aandacht aan het inlopen van vuil en vocht moet worden gegeven.</v>
      </c>
      <c r="B4" s="7"/>
      <c r="C4" s="102" t="s">
        <v>3</v>
      </c>
      <c r="D4" s="103"/>
      <c r="E4" s="7"/>
      <c r="F4" s="98" t="s">
        <v>3</v>
      </c>
      <c r="G4" s="99"/>
      <c r="H4" s="7"/>
      <c r="I4" s="98" t="s">
        <v>3</v>
      </c>
      <c r="J4" s="99"/>
    </row>
    <row r="5" spans="1:11" ht="20" customHeight="1" x14ac:dyDescent="0.15">
      <c r="A5" s="79" t="str">
        <f>'Beoordelen open vragen'!A5</f>
        <v>7.1.2	 GOED WERKGEVERSCHAP EN MANAGEMENT</v>
      </c>
      <c r="B5" s="7"/>
      <c r="C5" s="10" t="s">
        <v>16</v>
      </c>
      <c r="D5" s="16"/>
      <c r="E5" s="7"/>
      <c r="F5" s="10" t="s">
        <v>16</v>
      </c>
      <c r="G5" s="16"/>
      <c r="H5" s="7"/>
      <c r="I5" s="10" t="s">
        <v>16</v>
      </c>
      <c r="J5" s="16"/>
    </row>
    <row r="6" spans="1:11" ht="330" customHeight="1" x14ac:dyDescent="0.15">
      <c r="A6" s="63" t="str">
        <f>'Beoordelen open vragen'!A6</f>
        <v>Inschrijver dient te beschrijven op maximaal 4 A4 op welke wijze zij invulling geeft aan goed werkgeverschap gericht op haar eigen werknemers en goed management (aansturen van medewerkers in loondienst bij de opdrachtgever) gericht op de medewerkers die bij de opdrachtgever in dienst zijn en beschrijft daarbij minimaal:
- 	Hoe de vaste medewerkers van de opdrachtgever (onder management van) en werknemers van opdrachtnemer worden gestimuleerd en gemotiveerd in hun werken ten einde een goede schoonmaakkwaliteit te realiseren en wat de rol van de direct leidinggevende / manager hierin is.
- 	Hoe inschrijver ervoor zorgt dat de betrokkenheid bij de organisatie van de aanbestedende dienst van de schoonmakers die in dienst zijn bij inschrijver stijgt, zodat de medewerkers van het schoonmaakbedrijf blij en trots zijn om bij en voor de aanbestedende dienst te mogen werken en trots zijn op een schone school.
- 	Welke ervaring inschrijver heeft met het managen van medewerkers die bij de opdrachtnemer in dienst zijn. Op welke wijze inschrijver zorgt voor tevredenheid bij deze medewerkers, daarbij lettend op het functioneren en de motivatie van de medewerkers in relatie tot de nieuwe overeenkomst en uitgangspunten van deze aanbesteding.
- 	Op welke wijze geeft inschrijver invulling aan het managen van de medewerkers in dienst bij de opdrachtgever en hoe zij om wenst te gaan met kwesties waar de formele werkgever een rol in moet vervullen?
- 	Hoe inschrijver omgaat met de situatie dat er bij de medewerkers die bij de opdrachtgever in dienst zijn onvrede ontstaat over de materialen en/of methodes die inschrijver hanteert en de situatie dat de betreffende medewerkers van mening zijn dat eigen materialen en/of methodes beter voldoen.
- 	Welke trainingen en opleidingen medewerkers krijgen van de inschrijver, gericht op communicatie, vakkennis en veiligheid.
- 	Wat voor type medewerkers inschrijver voornemens is in te zetten bij aanbestedende dienst: medewerkers die het werk voor inschrijver uitvoeren als hoofdbaan of als bijbaan.</v>
      </c>
      <c r="B6" s="7"/>
      <c r="C6" s="102" t="s">
        <v>3</v>
      </c>
      <c r="D6" s="103"/>
      <c r="E6" s="7"/>
      <c r="F6" s="98" t="s">
        <v>3</v>
      </c>
      <c r="G6" s="99"/>
      <c r="H6" s="7"/>
      <c r="I6" s="98" t="s">
        <v>3</v>
      </c>
      <c r="J6" s="99"/>
    </row>
    <row r="7" spans="1:11" ht="20" customHeight="1" x14ac:dyDescent="0.15">
      <c r="A7" s="79" t="str">
        <f>'Beoordelen open vragen'!A7</f>
        <v>7.1.3	 ONDERHOUD VLOEREN</v>
      </c>
      <c r="B7" s="7"/>
      <c r="C7" s="10" t="s">
        <v>16</v>
      </c>
      <c r="D7" s="16"/>
      <c r="E7" s="7"/>
      <c r="F7" s="10" t="s">
        <v>16</v>
      </c>
      <c r="G7" s="16"/>
      <c r="H7" s="7"/>
      <c r="I7" s="10" t="s">
        <v>16</v>
      </c>
      <c r="J7" s="16"/>
    </row>
    <row r="8" spans="1:11" ht="140" customHeight="1" x14ac:dyDescent="0.15">
      <c r="A8" s="63" t="str">
        <f>'Beoordelen open vragen'!A8</f>
        <v xml:space="preserve">De aanbestedende dienst heeft diverse locaties die veelal ook verschillende vloeren hebben, zoals hout, marmoleum, linoleum, stof, PVC, rubberen (Nora), Flotex en stenen vloeren. Bij een aantal locaties is er mogelijk sprake van achterstallig onderhoud. Tijdens de locatiebezoeken kunt u zich bekendmaken met deze locaties en de verschillende vloeren. Inschrijver dient per locatie een plan van aanpak in op maximaal 1 A4 per locatie voor:
-	Het (eventueel achterstallige) onderhoud van de vloeren aan te leveren met daarin het advies met betrekking tot herstel en tot de reguliere schoonmaak. 
-	Welke blijvende verbeterpunten inschrijver ziet met betrekking tot het onderhoud van de vloeren.
-	Het periodieke onderhoud en het eventuele jaarlijkse onderhoud.
Inschrijver houdt hierbij rekening met de verschillende vloeren in relatie tot het soort onderwijs (bijvoorbeeld praktijkonderwijs). </v>
      </c>
      <c r="B8" s="7"/>
      <c r="C8" s="104" t="s">
        <v>3</v>
      </c>
      <c r="D8" s="99"/>
      <c r="E8" s="7"/>
      <c r="F8" s="98" t="s">
        <v>3</v>
      </c>
      <c r="G8" s="99"/>
      <c r="H8" s="7"/>
      <c r="I8" s="98" t="s">
        <v>3</v>
      </c>
      <c r="J8" s="99"/>
    </row>
    <row r="9" spans="1:11" ht="20" customHeight="1" x14ac:dyDescent="0.15">
      <c r="A9" s="79" t="str">
        <f>'Beoordelen open vragen'!A9</f>
        <v xml:space="preserve">7.1.4	 INVULLING WERKZAAMHEDEN LEIDINGGEVENDE </v>
      </c>
      <c r="B9" s="7"/>
      <c r="C9" s="10" t="s">
        <v>16</v>
      </c>
      <c r="D9" s="16"/>
      <c r="E9" s="7"/>
      <c r="F9" s="10" t="s">
        <v>16</v>
      </c>
      <c r="G9" s="16"/>
      <c r="H9" s="7"/>
      <c r="I9" s="10" t="s">
        <v>16</v>
      </c>
      <c r="J9" s="16"/>
    </row>
    <row r="10" spans="1:11" ht="128" customHeight="1" x14ac:dyDescent="0.15">
      <c r="A10" s="63" t="str">
        <f>'Beoordelen open vragen'!A10</f>
        <v>De aanbestedende dienst wil van inschrijver weten op welke wijze zij een invulling geeft aan de dagelijkse leiding van de schoonmaak. Inschrijver dient te beschrijven op maximaal 2 A4:
- 	Hoe inschrijver de drie taken borgt die juist thuishoren bij een leidinggevende van de schoonmaakwerkzaamheden. De drie taken zijn (1) het uitvoeren van de controles en het rapporteren hiervan, (2) het leidinggeven aan de schoonmakers van de opdrachtgever en van de opdrachtnemer en (3) het eventueel meewerken/ mede schoonmaken.
- 	Op welke wijze inschrijver invulling geeft op iedere locatie aan de functie leidinggevende waarbij minimaal beschreven wordt (a) hoeveel uur deze per locatie ingezet gaat worden en (b) welke extra aanvullende diensten er geboden worden bovenop de uitvoering van het werkprogramma.
- 	Op welke wijze en met welke frequentie hebben de verschillende locaties contact met de opdrachtnemer?</v>
      </c>
      <c r="B10" s="7"/>
      <c r="C10" s="104" t="s">
        <v>3</v>
      </c>
      <c r="D10" s="99"/>
      <c r="E10" s="7"/>
      <c r="F10" s="98" t="s">
        <v>3</v>
      </c>
      <c r="G10" s="99"/>
      <c r="H10" s="7"/>
      <c r="I10" s="98" t="s">
        <v>3</v>
      </c>
      <c r="J10" s="99"/>
    </row>
    <row r="11" spans="1:11" ht="20" customHeight="1" x14ac:dyDescent="0.15">
      <c r="A11" s="79" t="str">
        <f>'Beoordelen open vragen'!A11</f>
        <v>7.1.5	 KWALITEITSVERBETERING</v>
      </c>
      <c r="B11" s="7"/>
      <c r="C11" s="10" t="s">
        <v>16</v>
      </c>
      <c r="D11" s="16"/>
      <c r="E11" s="7"/>
      <c r="F11" s="10" t="s">
        <v>16</v>
      </c>
      <c r="G11" s="16"/>
      <c r="H11" s="7"/>
      <c r="I11" s="10" t="s">
        <v>16</v>
      </c>
      <c r="J11" s="16"/>
    </row>
    <row r="12" spans="1:11" ht="115" customHeight="1" x14ac:dyDescent="0.15">
      <c r="A12" s="74" t="str">
        <f>'Beoordelen open vragen'!A12</f>
        <v>Inschrijvers hebben de mogelijkheid om de gebouwen te bezoeken tijdens de aanbestedingsprocedure (zie hiervoor het aanbestedingsdocument). Hoe kan, volgens inschrijver, de kwaliteit van de schoonmaak verder omhoog op wat heeft u waargenomen tijdens het locatiebezoek? Wat is u concreet opgevallen aan verbeterpunten? Wat is uw visie hierop en dan niet als eenmalige actie maar als structureel onderdeel van de dienstverlening? Inschrijver dient dit te beschrijven op maximaal 2 A4.</v>
      </c>
      <c r="B12" s="7"/>
      <c r="C12" s="104" t="s">
        <v>3</v>
      </c>
      <c r="D12" s="99"/>
      <c r="E12" s="7"/>
      <c r="F12" s="98" t="s">
        <v>3</v>
      </c>
      <c r="G12" s="99"/>
      <c r="H12" s="7"/>
      <c r="I12" s="98" t="s">
        <v>3</v>
      </c>
      <c r="J12" s="99"/>
    </row>
    <row r="13" spans="1:11" ht="20" customHeight="1" x14ac:dyDescent="0.15">
      <c r="A13" s="79" t="str">
        <f>'Beoordelen open vragen'!A13</f>
        <v xml:space="preserve">7.1.6	 OVERMACHTSITUATIES </v>
      </c>
      <c r="B13" s="7"/>
      <c r="C13" s="10" t="s">
        <v>16</v>
      </c>
      <c r="D13" s="16"/>
      <c r="E13" s="7"/>
      <c r="F13" s="10" t="s">
        <v>16</v>
      </c>
      <c r="G13" s="16"/>
      <c r="H13" s="7"/>
      <c r="I13" s="10" t="s">
        <v>16</v>
      </c>
      <c r="J13" s="16"/>
    </row>
    <row r="14" spans="1:11" ht="160" customHeight="1" x14ac:dyDescent="0.15">
      <c r="A14" s="63" t="str">
        <f>'Beoordelen open vragen'!A14</f>
        <v>Inschrijver beschrijft op maximaal 2 A4 op welke wijze zij handelt in een situatie wanneer een pandemie of een andere overmachtssituatie, waarbij de scholen (deels) zijn gesloten en er weinig tot geen dagelijkse werkzaamheden zijn uit te voeren, langer duurt dan 6 weken. Inschrijver dient hierbij haar visie in en schrijft een plan van aanpak/ voorstel waarbij minimaal de volgende aandachtpunten zijn uitgewerkt:
- 	Welke werkzaamheden zijn nog wel uit te voeren?
- 	Hoe zal dit financieel worden doorbelast aan de aanbestedende dienst?
- 	Hoe gaat inschrijver om met het personeel tijdens een overmachtssituatie dat normaliter wordt ingezet op de scholen, zowel vaste als flexibele schoonmakers als leidinggevende(n)?</v>
      </c>
      <c r="B14" s="7"/>
      <c r="C14" s="104" t="s">
        <v>3</v>
      </c>
      <c r="D14" s="99"/>
      <c r="E14" s="7"/>
      <c r="F14" s="98" t="s">
        <v>3</v>
      </c>
      <c r="G14" s="99"/>
      <c r="H14" s="7"/>
      <c r="I14" s="98" t="s">
        <v>3</v>
      </c>
      <c r="J14" s="99"/>
    </row>
    <row r="15" spans="1:11" ht="20" customHeight="1" x14ac:dyDescent="0.15">
      <c r="A15" s="79" t="str">
        <f>'Beoordelen open vragen'!A15</f>
        <v>7.1.7	 MILIEU EN DUURZAAMHEID</v>
      </c>
      <c r="B15" s="7"/>
      <c r="C15" s="10" t="s">
        <v>16</v>
      </c>
      <c r="D15" s="16"/>
      <c r="E15" s="7"/>
      <c r="F15" s="10" t="s">
        <v>16</v>
      </c>
      <c r="G15" s="16"/>
      <c r="H15" s="7"/>
      <c r="I15" s="10" t="s">
        <v>16</v>
      </c>
      <c r="J15" s="16"/>
    </row>
    <row r="16" spans="1:11" ht="125" customHeight="1" x14ac:dyDescent="0.15">
      <c r="A16" s="63" t="str">
        <f>'Beoordelen open vragen'!A16</f>
        <v xml:space="preserve">Inschrijver beschrijft op maximaal 1 A4 op welke wijze zij bijdraagt aan een beter milieu en duurzaamheid en geeft antwoord op de volgende vragen:
- 	Hoe ecologisch verantwoord zijn de schoonmaakmiddelen die door inschrijver gebruikt worden ten behoeve van een lagere milieu impact?
- 	Hoe duurzaam zijn de materialen, vervoermiddelen en schoonmaakapparatuur die inschrijver gebruikt bij de uitvoering van haar werkzaamheden? </v>
      </c>
      <c r="B16" s="7"/>
      <c r="C16" s="104" t="s">
        <v>3</v>
      </c>
      <c r="D16" s="99"/>
      <c r="E16" s="7"/>
      <c r="F16" s="98" t="s">
        <v>3</v>
      </c>
      <c r="G16" s="99"/>
      <c r="H16" s="7"/>
      <c r="I16" s="98" t="s">
        <v>3</v>
      </c>
      <c r="J16" s="99"/>
    </row>
    <row r="17" spans="1:10" ht="20" customHeight="1" x14ac:dyDescent="0.15">
      <c r="A17" s="79" t="str">
        <f>'Beoordelen open vragen'!A17</f>
        <v>7.1.8	 MAATSCHAPPELIJK VERANTWOORD ONDERNEMEN</v>
      </c>
      <c r="B17" s="7"/>
      <c r="C17" s="10" t="s">
        <v>16</v>
      </c>
      <c r="D17" s="16"/>
      <c r="E17" s="7"/>
      <c r="F17" s="10" t="s">
        <v>16</v>
      </c>
      <c r="G17" s="16"/>
      <c r="H17" s="7"/>
      <c r="I17" s="10" t="s">
        <v>16</v>
      </c>
      <c r="J17" s="16"/>
    </row>
    <row r="18" spans="1:10" ht="125" customHeight="1" x14ac:dyDescent="0.15">
      <c r="A18" s="63" t="str">
        <f>'Beoordelen open vragen'!A18</f>
        <v xml:space="preserve">Inschrijver beschrijft op maximaal 2 A4 op welke wijze zij bijdraagt aan Maatschappelijk Verantwoord Ondernemen (MVO). Hierbij beschrijft inschrijver:
- 	Op welke wijze zij mensen met een afstand tot de arbeidsmarkt inzet en mensen uit de regio van GSG kan betrekken bij de uitvoering van de onderhavige opdracht.
- 	Op welke wijze inschrijver kan bijdragen aan het creëren van werkgelegenheid voor GSG leerlingen uit het praktijkonderwijs (zoals nu al gebeurt bij de locatie Vondelpad 2).
- 	In welke mate inschrijver een bijdrage kan leveren aan het doelgroepen beleid/ Wet banenafspraak waar de opdrachtgever aan dient te voldoen.
- 	Op welke wijze inschrijver haar meerwaarde biedt bij het enthousiasmeren van jongeren voor dit vakgebied. </v>
      </c>
      <c r="B18" s="7"/>
      <c r="C18" s="104" t="s">
        <v>3</v>
      </c>
      <c r="D18" s="99"/>
      <c r="E18" s="7"/>
      <c r="F18" s="98" t="s">
        <v>3</v>
      </c>
      <c r="G18" s="99"/>
      <c r="H18" s="7"/>
      <c r="I18" s="98" t="s">
        <v>3</v>
      </c>
      <c r="J18" s="99"/>
    </row>
    <row r="19" spans="1:10" ht="20" customHeight="1" x14ac:dyDescent="0.15">
      <c r="A19" s="54"/>
      <c r="B19" s="8"/>
      <c r="C19" s="55"/>
      <c r="D19" s="55"/>
      <c r="E19" s="8"/>
      <c r="F19" s="55"/>
      <c r="G19" s="55"/>
      <c r="H19" s="8"/>
      <c r="I19" s="55"/>
      <c r="J19" s="56"/>
    </row>
  </sheetData>
  <sheetProtection algorithmName="SHA-512" hashValue="0yUdG+2n1wLb9VaiB6gvpQa5OiYG5Wv4/7JyQUV7Pbpa4/pRBjfhd0jfljJfgIF6NEXdnjfk552/Pay9RdV+8g==" saltValue="ytMq+UX/IKod4DhBPDFDAg==" spinCount="100000" sheet="1" objects="1" scenarios="1"/>
  <mergeCells count="30">
    <mergeCell ref="C16:D16"/>
    <mergeCell ref="F16:G16"/>
    <mergeCell ref="I16:J16"/>
    <mergeCell ref="C18:D18"/>
    <mergeCell ref="F18:G18"/>
    <mergeCell ref="I18:J18"/>
    <mergeCell ref="C12:D12"/>
    <mergeCell ref="F12:G12"/>
    <mergeCell ref="I12:J12"/>
    <mergeCell ref="C14:D14"/>
    <mergeCell ref="F14:G14"/>
    <mergeCell ref="I14:J14"/>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I5 F5 C5 C7 F7 I7 I9 F9 C9 C11 F11 I11 I13 F13 C13 C17 F17 I17 C15 F15 I15" xr:uid="{A4536164-8C6C-7E4E-A6A5-AF25A74C8FB9}">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77"/>
  <sheetViews>
    <sheetView showGridLines="0" topLeftCell="A43" zoomScaleNormal="100" workbookViewId="0">
      <selection activeCell="G77" sqref="G77"/>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style="21" customWidth="1"/>
    <col min="10" max="11" width="26.1640625" customWidth="1"/>
  </cols>
  <sheetData>
    <row r="1" spans="1:11" ht="40" customHeight="1" x14ac:dyDescent="0.2">
      <c r="A1" s="109" t="s">
        <v>22</v>
      </c>
      <c r="B1" s="110"/>
      <c r="C1" s="17"/>
      <c r="D1" s="111"/>
      <c r="E1" s="111"/>
      <c r="F1" s="18"/>
      <c r="G1" s="115"/>
      <c r="H1" s="116"/>
      <c r="I1" s="22"/>
      <c r="J1" s="115"/>
      <c r="K1" s="116"/>
    </row>
    <row r="2" spans="1:11" ht="28" customHeight="1" x14ac:dyDescent="0.2">
      <c r="A2" s="124" t="s">
        <v>23</v>
      </c>
      <c r="B2" s="125"/>
      <c r="C2" s="14"/>
      <c r="D2" s="75" t="str">
        <f>'Beoordelaar 1'!C1</f>
        <v>&lt;NAAM INSCHRIJVER&gt;</v>
      </c>
      <c r="E2" s="76" t="s">
        <v>21</v>
      </c>
      <c r="F2" s="30"/>
      <c r="G2" s="75" t="str">
        <f>'Beoordelaar 1'!F1</f>
        <v>&lt;NAAM INSCHRIJVER&gt;</v>
      </c>
      <c r="H2" s="77" t="s">
        <v>21</v>
      </c>
      <c r="I2" s="31"/>
      <c r="J2" s="75" t="str">
        <f>'Beoordelaar 1'!I1</f>
        <v>&lt;NAAM INSCHRIJVER&gt;</v>
      </c>
      <c r="K2" s="77" t="s">
        <v>21</v>
      </c>
    </row>
    <row r="3" spans="1:11" ht="18" customHeight="1" x14ac:dyDescent="0.2">
      <c r="A3" s="112" t="str">
        <f>'Beoordelen open vragen'!A3</f>
        <v>7.1.1	 BELEVING SCHONE SCHOLEN</v>
      </c>
      <c r="B3" s="51" t="s">
        <v>12</v>
      </c>
      <c r="C3" s="14"/>
      <c r="D3" s="49" t="str">
        <f>'Beoordelaar 1'!C3</f>
        <v>Score:</v>
      </c>
      <c r="E3" s="105" t="s">
        <v>31</v>
      </c>
      <c r="F3" s="14"/>
      <c r="G3" s="49" t="str">
        <f>'Beoordelaar 1'!F3</f>
        <v>Score:</v>
      </c>
      <c r="H3" s="105" t="s">
        <v>31</v>
      </c>
      <c r="I3" s="19"/>
      <c r="J3" s="49" t="str">
        <f>'Beoordelaar 1'!I3</f>
        <v>Score:</v>
      </c>
      <c r="K3" s="105" t="s">
        <v>31</v>
      </c>
    </row>
    <row r="4" spans="1:11" ht="18" customHeight="1" x14ac:dyDescent="0.2">
      <c r="A4" s="113"/>
      <c r="B4" s="51" t="s">
        <v>13</v>
      </c>
      <c r="C4" s="14"/>
      <c r="D4" s="49" t="str">
        <f>'Beoordelaar 2'!C3</f>
        <v>Score:</v>
      </c>
      <c r="E4" s="105"/>
      <c r="F4" s="14"/>
      <c r="G4" s="49" t="str">
        <f>'Beoordelaar 2'!F3</f>
        <v>Score:</v>
      </c>
      <c r="H4" s="105"/>
      <c r="I4" s="19"/>
      <c r="J4" s="49" t="str">
        <f>'Beoordelaar 2'!I3</f>
        <v>Score:</v>
      </c>
      <c r="K4" s="105"/>
    </row>
    <row r="5" spans="1:11" ht="18" customHeight="1" x14ac:dyDescent="0.2">
      <c r="A5" s="113"/>
      <c r="B5" s="51" t="s">
        <v>14</v>
      </c>
      <c r="C5" s="14"/>
      <c r="D5" s="49" t="str">
        <f>'Beoordelaar 3'!C3</f>
        <v>Score:</v>
      </c>
      <c r="E5" s="105"/>
      <c r="F5" s="14"/>
      <c r="G5" s="49" t="str">
        <f>'Beoordelaar 3'!F3</f>
        <v>Score:</v>
      </c>
      <c r="H5" s="105"/>
      <c r="I5" s="19"/>
      <c r="J5" s="49" t="str">
        <f>'Beoordelaar 3'!I3</f>
        <v>Score:</v>
      </c>
      <c r="K5" s="105"/>
    </row>
    <row r="6" spans="1:11" ht="18" customHeight="1" x14ac:dyDescent="0.2">
      <c r="A6" s="113"/>
      <c r="B6" s="51" t="s">
        <v>20</v>
      </c>
      <c r="C6" s="14"/>
      <c r="D6" s="50" t="str">
        <f>'Beoordelaar 4'!C3</f>
        <v>Score:</v>
      </c>
      <c r="E6" s="105"/>
      <c r="F6" s="14"/>
      <c r="G6" s="50" t="str">
        <f>'Beoordelaar 4'!F3</f>
        <v>Score:</v>
      </c>
      <c r="H6" s="105"/>
      <c r="I6" s="19"/>
      <c r="J6" s="50" t="str">
        <f>'Beoordelaar 4'!I3</f>
        <v>Score:</v>
      </c>
      <c r="K6" s="105"/>
    </row>
    <row r="7" spans="1:11" ht="18" customHeight="1" x14ac:dyDescent="0.2">
      <c r="A7" s="113"/>
      <c r="B7" s="51" t="s">
        <v>44</v>
      </c>
      <c r="C7" s="14"/>
      <c r="D7" s="50" t="str">
        <f>'Beoordelaar 5'!C3</f>
        <v>Score:</v>
      </c>
      <c r="E7" s="105"/>
      <c r="F7" s="14"/>
      <c r="G7" s="50" t="str">
        <f>'Beoordelaar 5'!F3</f>
        <v>Score:</v>
      </c>
      <c r="H7" s="105"/>
      <c r="I7" s="19"/>
      <c r="J7" s="50" t="str">
        <f>'Beoordelaar 5'!I3</f>
        <v>Score:</v>
      </c>
      <c r="K7" s="105"/>
    </row>
    <row r="8" spans="1:11" ht="18" customHeight="1" x14ac:dyDescent="0.2">
      <c r="A8" s="113"/>
      <c r="B8" s="51" t="s">
        <v>45</v>
      </c>
      <c r="C8" s="14"/>
      <c r="D8" s="50" t="str">
        <f>'Beoordelaar 6'!C3</f>
        <v>Score:</v>
      </c>
      <c r="E8" s="105"/>
      <c r="F8" s="14"/>
      <c r="G8" s="50" t="str">
        <f>'Beoordelaar 6'!F3</f>
        <v>Score:</v>
      </c>
      <c r="H8" s="105"/>
      <c r="I8" s="19"/>
      <c r="J8" s="50" t="str">
        <f>'Beoordelaar 6'!I3</f>
        <v>Score:</v>
      </c>
      <c r="K8" s="105"/>
    </row>
    <row r="9" spans="1:11" ht="18" customHeight="1" x14ac:dyDescent="0.2">
      <c r="A9" s="114"/>
      <c r="B9" s="51" t="s">
        <v>46</v>
      </c>
      <c r="C9" s="14"/>
      <c r="D9" s="78" t="str">
        <f>'Beoordelaar 7'!C3</f>
        <v>Score:</v>
      </c>
      <c r="E9" s="105"/>
      <c r="F9" s="14"/>
      <c r="G9" s="78" t="str">
        <f>'Beoordelaar 7'!F3</f>
        <v>Score:</v>
      </c>
      <c r="H9" s="105"/>
      <c r="I9" s="19"/>
      <c r="J9" s="78" t="str">
        <f>'Beoordelaar 7'!I3</f>
        <v>Score:</v>
      </c>
      <c r="K9" s="105"/>
    </row>
    <row r="10" spans="1:11" ht="20" customHeight="1" x14ac:dyDescent="0.2">
      <c r="A10" s="119" t="s">
        <v>5</v>
      </c>
      <c r="B10" s="120"/>
      <c r="C10" s="14"/>
      <c r="D10" s="52" t="s">
        <v>16</v>
      </c>
      <c r="E10" s="105"/>
      <c r="F10" s="14"/>
      <c r="G10" s="52" t="s">
        <v>16</v>
      </c>
      <c r="H10" s="105"/>
      <c r="I10" s="19"/>
      <c r="J10" s="52" t="s">
        <v>16</v>
      </c>
      <c r="K10" s="105"/>
    </row>
    <row r="11" spans="1:11" ht="20" customHeight="1" x14ac:dyDescent="0.2">
      <c r="A11" s="123"/>
      <c r="B11" s="122"/>
      <c r="C11" s="13"/>
      <c r="D11" s="47" t="str">
        <f>IF(D10="Uitmuntend","€ 50.000",IF(D10="Goed","€25.000",IF(D10="Voldoende","€ 0",IF(D10="Matig","-€ 100.000",IF(D10="Onvoldoende","KNOCK OUT"," ")))))</f>
        <v xml:space="preserve"> </v>
      </c>
      <c r="E11" s="105"/>
      <c r="F11" s="13"/>
      <c r="G11" s="47" t="str">
        <f>IF(G10="Uitmuntend","€ 50.000",IF(G10="Goed","€25.000",IF(G10="Voldoende","€ 0",IF(G10="Matig","-€ 100.000",IF(G10="Onvoldoende","KNOCK OUT"," ")))))</f>
        <v xml:space="preserve"> </v>
      </c>
      <c r="H11" s="105"/>
      <c r="I11" s="20"/>
      <c r="J11" s="47" t="str">
        <f>IF(J10="Uitmuntend","€ 50.000",IF(J10="Goed","€25.000",IF(J10="Voldoende","€ 0",IF(J10="Matig","-€ 100.000",IF(J10="Onvoldoende","KNOCK OUT"," ")))))</f>
        <v xml:space="preserve"> </v>
      </c>
      <c r="K11" s="105"/>
    </row>
    <row r="12" spans="1:11" ht="18" customHeight="1" x14ac:dyDescent="0.2">
      <c r="A12" s="112" t="str">
        <f>'Beoordelen open vragen'!A5</f>
        <v>7.1.2	 GOED WERKGEVERSCHAP EN MANAGEMENT</v>
      </c>
      <c r="B12" s="51" t="str">
        <f t="shared" ref="B12:B18" si="0">B3</f>
        <v>Beoordelaar 1</v>
      </c>
      <c r="C12" s="14"/>
      <c r="D12" s="49" t="str">
        <f>'Beoordelaar 1'!C5</f>
        <v>Score:</v>
      </c>
      <c r="E12" s="106" t="s">
        <v>31</v>
      </c>
      <c r="F12" s="14"/>
      <c r="G12" s="49" t="str">
        <f>'Beoordelaar 1'!F5</f>
        <v>Score:</v>
      </c>
      <c r="H12" s="105" t="s">
        <v>31</v>
      </c>
      <c r="I12" s="19"/>
      <c r="J12" s="49" t="str">
        <f>'Beoordelaar 1'!I5</f>
        <v>Score:</v>
      </c>
      <c r="K12" s="105" t="s">
        <v>31</v>
      </c>
    </row>
    <row r="13" spans="1:11" ht="18" customHeight="1" x14ac:dyDescent="0.2">
      <c r="A13" s="113"/>
      <c r="B13" s="51" t="str">
        <f t="shared" si="0"/>
        <v>Beoordelaar 2</v>
      </c>
      <c r="C13" s="14"/>
      <c r="D13" s="49" t="str">
        <f>'Beoordelaar 2'!C5</f>
        <v>Score:</v>
      </c>
      <c r="E13" s="106"/>
      <c r="F13" s="14"/>
      <c r="G13" s="49" t="str">
        <f>'Beoordelaar 2'!F5</f>
        <v>Score:</v>
      </c>
      <c r="H13" s="105"/>
      <c r="I13" s="19"/>
      <c r="J13" s="49" t="str">
        <f>'Beoordelaar 2'!I5</f>
        <v>Score:</v>
      </c>
      <c r="K13" s="105"/>
    </row>
    <row r="14" spans="1:11" ht="18" customHeight="1" x14ac:dyDescent="0.2">
      <c r="A14" s="113"/>
      <c r="B14" s="51" t="str">
        <f t="shared" si="0"/>
        <v>Beoordelaar 3</v>
      </c>
      <c r="C14" s="14"/>
      <c r="D14" s="49" t="str">
        <f>'Beoordelaar 3'!C5</f>
        <v>Score:</v>
      </c>
      <c r="E14" s="106"/>
      <c r="F14" s="14"/>
      <c r="G14" s="49" t="str">
        <f>'Beoordelaar 3'!F5</f>
        <v>Score:</v>
      </c>
      <c r="H14" s="105"/>
      <c r="I14" s="19"/>
      <c r="J14" s="49" t="str">
        <f>'Beoordelaar 3'!I5</f>
        <v>Score:</v>
      </c>
      <c r="K14" s="105"/>
    </row>
    <row r="15" spans="1:11" ht="18" customHeight="1" x14ac:dyDescent="0.2">
      <c r="A15" s="113"/>
      <c r="B15" s="51" t="str">
        <f t="shared" si="0"/>
        <v>Beoordelaar 4</v>
      </c>
      <c r="C15" s="14"/>
      <c r="D15" s="50" t="str">
        <f>'Beoordelaar 4'!C5</f>
        <v>Score:</v>
      </c>
      <c r="E15" s="106"/>
      <c r="F15" s="14"/>
      <c r="G15" s="50" t="str">
        <f>'Beoordelaar 4'!F5</f>
        <v>Score:</v>
      </c>
      <c r="H15" s="105"/>
      <c r="I15" s="19"/>
      <c r="J15" s="50" t="str">
        <f>'Beoordelaar 4'!I5</f>
        <v>Score:</v>
      </c>
      <c r="K15" s="105"/>
    </row>
    <row r="16" spans="1:11" ht="18" customHeight="1" x14ac:dyDescent="0.2">
      <c r="A16" s="113"/>
      <c r="B16" s="51" t="str">
        <f t="shared" si="0"/>
        <v>Beoordelaar 5</v>
      </c>
      <c r="C16" s="14"/>
      <c r="D16" s="50" t="str">
        <f>'Beoordelaar 5'!C5</f>
        <v>Score:</v>
      </c>
      <c r="E16" s="106"/>
      <c r="F16" s="14"/>
      <c r="G16" s="50" t="str">
        <f>'Beoordelaar 5'!F5</f>
        <v>Score:</v>
      </c>
      <c r="H16" s="105"/>
      <c r="I16" s="19"/>
      <c r="J16" s="50" t="str">
        <f>'Beoordelaar 5'!I5</f>
        <v>Score:</v>
      </c>
      <c r="K16" s="105"/>
    </row>
    <row r="17" spans="1:11" ht="18" customHeight="1" x14ac:dyDescent="0.2">
      <c r="A17" s="113"/>
      <c r="B17" s="51" t="str">
        <f t="shared" si="0"/>
        <v>Beoordelaar 6</v>
      </c>
      <c r="C17" s="14"/>
      <c r="D17" s="50" t="str">
        <f>'Beoordelaar 6'!C5</f>
        <v>Score:</v>
      </c>
      <c r="E17" s="106"/>
      <c r="F17" s="14"/>
      <c r="G17" s="50" t="str">
        <f>'Beoordelaar 6'!F5</f>
        <v>Score:</v>
      </c>
      <c r="H17" s="105"/>
      <c r="I17" s="19"/>
      <c r="J17" s="50" t="str">
        <f>'Beoordelaar 6'!I5</f>
        <v>Score:</v>
      </c>
      <c r="K17" s="105"/>
    </row>
    <row r="18" spans="1:11" ht="18" customHeight="1" x14ac:dyDescent="0.2">
      <c r="A18" s="114"/>
      <c r="B18" s="51" t="str">
        <f t="shared" si="0"/>
        <v>Beoordelaar 7</v>
      </c>
      <c r="C18" s="14"/>
      <c r="D18" s="78" t="str">
        <f>'Beoordelaar 7'!C5</f>
        <v>Score:</v>
      </c>
      <c r="E18" s="106"/>
      <c r="F18" s="14"/>
      <c r="G18" s="78" t="str">
        <f>'Beoordelaar 7'!F5</f>
        <v>Score:</v>
      </c>
      <c r="H18" s="105"/>
      <c r="I18" s="19"/>
      <c r="J18" s="78" t="str">
        <f>'Beoordelaar 7'!I5</f>
        <v>Score:</v>
      </c>
      <c r="K18" s="105"/>
    </row>
    <row r="19" spans="1:11" ht="20" customHeight="1" x14ac:dyDescent="0.2">
      <c r="A19" s="119"/>
      <c r="B19" s="120"/>
      <c r="C19" s="13"/>
      <c r="D19" s="52" t="s">
        <v>16</v>
      </c>
      <c r="E19" s="106"/>
      <c r="F19" s="13"/>
      <c r="G19" s="52" t="s">
        <v>16</v>
      </c>
      <c r="H19" s="105"/>
      <c r="I19" s="20"/>
      <c r="J19" s="52" t="s">
        <v>16</v>
      </c>
      <c r="K19" s="105"/>
    </row>
    <row r="20" spans="1:11" ht="20" customHeight="1" x14ac:dyDescent="0.2">
      <c r="A20" s="123"/>
      <c r="B20" s="122"/>
      <c r="C20" s="13"/>
      <c r="D20" s="47" t="str">
        <f>IF(D19="Uitmuntend","€ 50.000",IF(D19="Goed","€25.000",IF(D19="Voldoende","€ 0",IF(D19="Matig","-€ 100.000",IF(D19="Onvoldoende","KNOCK OUT"," ")))))</f>
        <v xml:space="preserve"> </v>
      </c>
      <c r="E20" s="107"/>
      <c r="F20" s="13"/>
      <c r="G20" s="47" t="str">
        <f>IF(G19="Uitmuntend","€ 50.000",IF(G19="Goed","€25.000",IF(G19="Voldoende","€ 0",IF(G19="Matig","-€ 100.000",IF(G19="Onvoldoende","KNOCK OUT"," ")))))</f>
        <v xml:space="preserve"> </v>
      </c>
      <c r="H20" s="105"/>
      <c r="I20" s="20"/>
      <c r="J20" s="47" t="str">
        <f>IF(J19="Uitmuntend","€ 50.000",IF(J19="Goed","€25.000",IF(J19="Voldoende","€ 0",IF(J19="Matig","-€ 100.000",IF(J19="Onvoldoende","KNOCK OUT"," ")))))</f>
        <v xml:space="preserve"> </v>
      </c>
      <c r="K20" s="105"/>
    </row>
    <row r="21" spans="1:11" ht="18" customHeight="1" x14ac:dyDescent="0.2">
      <c r="A21" s="112" t="str">
        <f>'Beoordelen open vragen'!A7</f>
        <v>7.1.3	 ONDERHOUD VLOEREN</v>
      </c>
      <c r="B21" s="51" t="str">
        <f t="shared" ref="B21:B27" si="1">B12</f>
        <v>Beoordelaar 1</v>
      </c>
      <c r="C21" s="14"/>
      <c r="D21" s="49" t="str">
        <f>'Beoordelaar 1'!C7</f>
        <v>Score:</v>
      </c>
      <c r="E21" s="106" t="s">
        <v>31</v>
      </c>
      <c r="F21" s="14"/>
      <c r="G21" s="49" t="str">
        <f>'Beoordelaar 1'!F7</f>
        <v>Score:</v>
      </c>
      <c r="H21" s="105" t="s">
        <v>31</v>
      </c>
      <c r="I21" s="19"/>
      <c r="J21" s="49" t="str">
        <f>'Beoordelaar 1'!I7</f>
        <v>Score:</v>
      </c>
      <c r="K21" s="105" t="s">
        <v>31</v>
      </c>
    </row>
    <row r="22" spans="1:11" ht="18" customHeight="1" x14ac:dyDescent="0.2">
      <c r="A22" s="113"/>
      <c r="B22" s="51" t="str">
        <f t="shared" si="1"/>
        <v>Beoordelaar 2</v>
      </c>
      <c r="C22" s="14"/>
      <c r="D22" s="49" t="str">
        <f>'Beoordelaar 2'!C7</f>
        <v>Score:</v>
      </c>
      <c r="E22" s="106"/>
      <c r="F22" s="14"/>
      <c r="G22" s="49" t="str">
        <f>'Beoordelaar 2'!F7</f>
        <v>Score:</v>
      </c>
      <c r="H22" s="105"/>
      <c r="I22" s="19"/>
      <c r="J22" s="49" t="str">
        <f>'Beoordelaar 2'!I7</f>
        <v>Score:</v>
      </c>
      <c r="K22" s="105"/>
    </row>
    <row r="23" spans="1:11" ht="18" customHeight="1" x14ac:dyDescent="0.2">
      <c r="A23" s="113"/>
      <c r="B23" s="51" t="str">
        <f t="shared" si="1"/>
        <v>Beoordelaar 3</v>
      </c>
      <c r="C23" s="14"/>
      <c r="D23" s="49" t="str">
        <f>'Beoordelaar 3'!C7</f>
        <v>Score:</v>
      </c>
      <c r="E23" s="106"/>
      <c r="F23" s="14"/>
      <c r="G23" s="49" t="str">
        <f>'Beoordelaar 3'!F7</f>
        <v>Score:</v>
      </c>
      <c r="H23" s="105"/>
      <c r="I23" s="19"/>
      <c r="J23" s="49" t="str">
        <f>'Beoordelaar 3'!I7</f>
        <v>Score:</v>
      </c>
      <c r="K23" s="105"/>
    </row>
    <row r="24" spans="1:11" ht="18" customHeight="1" x14ac:dyDescent="0.2">
      <c r="A24" s="113"/>
      <c r="B24" s="51" t="str">
        <f t="shared" si="1"/>
        <v>Beoordelaar 4</v>
      </c>
      <c r="C24" s="14"/>
      <c r="D24" s="50" t="str">
        <f>'Beoordelaar 4'!C7</f>
        <v>Score:</v>
      </c>
      <c r="E24" s="106"/>
      <c r="F24" s="14"/>
      <c r="G24" s="50" t="str">
        <f>'Beoordelaar 4'!F7</f>
        <v>Score:</v>
      </c>
      <c r="H24" s="105"/>
      <c r="I24" s="19"/>
      <c r="J24" s="50" t="str">
        <f>'Beoordelaar 4'!I7</f>
        <v>Score:</v>
      </c>
      <c r="K24" s="105"/>
    </row>
    <row r="25" spans="1:11" ht="18" customHeight="1" x14ac:dyDescent="0.2">
      <c r="A25" s="113"/>
      <c r="B25" s="51" t="str">
        <f t="shared" si="1"/>
        <v>Beoordelaar 5</v>
      </c>
      <c r="C25" s="14"/>
      <c r="D25" s="50" t="str">
        <f>'Beoordelaar 5'!C7</f>
        <v>Score:</v>
      </c>
      <c r="E25" s="106"/>
      <c r="F25" s="14"/>
      <c r="G25" s="50" t="str">
        <f>'Beoordelaar 5'!F7</f>
        <v>Score:</v>
      </c>
      <c r="H25" s="105"/>
      <c r="I25" s="19"/>
      <c r="J25" s="50" t="str">
        <f>'Beoordelaar 5'!I7</f>
        <v>Score:</v>
      </c>
      <c r="K25" s="105"/>
    </row>
    <row r="26" spans="1:11" ht="18" customHeight="1" x14ac:dyDescent="0.2">
      <c r="A26" s="113"/>
      <c r="B26" s="51" t="str">
        <f t="shared" si="1"/>
        <v>Beoordelaar 6</v>
      </c>
      <c r="C26" s="14"/>
      <c r="D26" s="50" t="str">
        <f>'Beoordelaar 6'!C7</f>
        <v>Score:</v>
      </c>
      <c r="E26" s="106"/>
      <c r="F26" s="14"/>
      <c r="G26" s="50" t="str">
        <f>'Beoordelaar 6'!F7</f>
        <v>Score:</v>
      </c>
      <c r="H26" s="105"/>
      <c r="I26" s="19"/>
      <c r="J26" s="50" t="str">
        <f>'Beoordelaar 6'!I7</f>
        <v>Score:</v>
      </c>
      <c r="K26" s="105"/>
    </row>
    <row r="27" spans="1:11" ht="18" customHeight="1" x14ac:dyDescent="0.2">
      <c r="A27" s="114"/>
      <c r="B27" s="51" t="str">
        <f t="shared" si="1"/>
        <v>Beoordelaar 7</v>
      </c>
      <c r="C27" s="14"/>
      <c r="D27" s="78" t="str">
        <f>'Beoordelaar 7'!C7</f>
        <v>Score:</v>
      </c>
      <c r="E27" s="106"/>
      <c r="F27" s="14"/>
      <c r="G27" s="78" t="str">
        <f>'Beoordelaar 7'!F7</f>
        <v>Score:</v>
      </c>
      <c r="H27" s="105"/>
      <c r="I27" s="19"/>
      <c r="J27" s="78" t="str">
        <f>'Beoordelaar 7'!I7</f>
        <v>Score:</v>
      </c>
      <c r="K27" s="105"/>
    </row>
    <row r="28" spans="1:11" ht="20" customHeight="1" x14ac:dyDescent="0.2">
      <c r="A28" s="119" t="s">
        <v>5</v>
      </c>
      <c r="B28" s="120"/>
      <c r="C28" s="13"/>
      <c r="D28" s="52" t="s">
        <v>16</v>
      </c>
      <c r="E28" s="106"/>
      <c r="F28" s="13"/>
      <c r="G28" s="52" t="s">
        <v>16</v>
      </c>
      <c r="H28" s="105"/>
      <c r="I28" s="20"/>
      <c r="J28" s="52" t="s">
        <v>16</v>
      </c>
      <c r="K28" s="105"/>
    </row>
    <row r="29" spans="1:11" ht="20" customHeight="1" x14ac:dyDescent="0.2">
      <c r="A29" s="123"/>
      <c r="B29" s="122"/>
      <c r="C29" s="13"/>
      <c r="D29" s="47" t="str">
        <f>IF(D28="Uitmuntend","€ 10.000",IF(D28="Goed","€ 5.000",IF(D28="Voldoende","€ 0",IF(D28="Matig","-€ 20.000",IF(D28="Onvoldoende","KNOCK OUT"," ")))))</f>
        <v xml:space="preserve"> </v>
      </c>
      <c r="E29" s="107"/>
      <c r="F29" s="13"/>
      <c r="G29" s="47" t="str">
        <f>IF(G28="Uitmuntend","€ 10.000",IF(G28="Goed","€ 5.000",IF(G28="Voldoende","€ 0",IF(G28="Matig","-€ 20.000",IF(G28="Onvoldoende","KNOCK OUT"," ")))))</f>
        <v xml:space="preserve"> </v>
      </c>
      <c r="H29" s="105"/>
      <c r="I29" s="20"/>
      <c r="J29" s="47" t="str">
        <f>IF(J28="Uitmuntend","€ 10.000",IF(J28="Goed","€ 5.000",IF(J28="Voldoende","€ 0",IF(J28="Matig","-€ 20.000",IF(J28="Onvoldoende","KNOCK OUT"," ")))))</f>
        <v xml:space="preserve"> </v>
      </c>
      <c r="K29" s="105"/>
    </row>
    <row r="30" spans="1:11" ht="18" customHeight="1" x14ac:dyDescent="0.2">
      <c r="A30" s="112" t="str">
        <f>'Beoordelen open vragen'!A9</f>
        <v xml:space="preserve">7.1.4	 INVULLING WERKZAAMHEDEN LEIDINGGEVENDE </v>
      </c>
      <c r="B30" s="51" t="str">
        <f t="shared" ref="B30:B36" si="2">B21</f>
        <v>Beoordelaar 1</v>
      </c>
      <c r="C30" s="14"/>
      <c r="D30" s="49" t="str">
        <f>'Beoordelaar 1'!C9</f>
        <v>Score:</v>
      </c>
      <c r="E30" s="106" t="s">
        <v>31</v>
      </c>
      <c r="F30" s="14"/>
      <c r="G30" s="49" t="str">
        <f>'Beoordelaar 1'!F9</f>
        <v>Score:</v>
      </c>
      <c r="H30" s="105" t="s">
        <v>31</v>
      </c>
      <c r="I30" s="19"/>
      <c r="J30" s="49" t="str">
        <f>'Beoordelaar 1'!I9</f>
        <v>Score:</v>
      </c>
      <c r="K30" s="105" t="s">
        <v>31</v>
      </c>
    </row>
    <row r="31" spans="1:11" ht="18" customHeight="1" x14ac:dyDescent="0.2">
      <c r="A31" s="113"/>
      <c r="B31" s="51" t="str">
        <f t="shared" si="2"/>
        <v>Beoordelaar 2</v>
      </c>
      <c r="C31" s="14"/>
      <c r="D31" s="49" t="str">
        <f>'Beoordelaar 2'!C9</f>
        <v>Score:</v>
      </c>
      <c r="E31" s="106"/>
      <c r="F31" s="14"/>
      <c r="G31" s="49" t="str">
        <f>'Beoordelaar 2'!F9</f>
        <v>Score:</v>
      </c>
      <c r="H31" s="105"/>
      <c r="I31" s="19"/>
      <c r="J31" s="49" t="str">
        <f>'Beoordelaar 2'!I9</f>
        <v>Score:</v>
      </c>
      <c r="K31" s="105"/>
    </row>
    <row r="32" spans="1:11" ht="18" customHeight="1" x14ac:dyDescent="0.2">
      <c r="A32" s="113"/>
      <c r="B32" s="51" t="str">
        <f t="shared" si="2"/>
        <v>Beoordelaar 3</v>
      </c>
      <c r="C32" s="14"/>
      <c r="D32" s="49" t="str">
        <f>'Beoordelaar 3'!C9</f>
        <v>Score:</v>
      </c>
      <c r="E32" s="106"/>
      <c r="F32" s="14"/>
      <c r="G32" s="49" t="str">
        <f>'Beoordelaar 3'!F9</f>
        <v>Score:</v>
      </c>
      <c r="H32" s="105"/>
      <c r="I32" s="19"/>
      <c r="J32" s="49" t="str">
        <f>'Beoordelaar 3'!I9</f>
        <v>Score:</v>
      </c>
      <c r="K32" s="105"/>
    </row>
    <row r="33" spans="1:11" ht="18" customHeight="1" x14ac:dyDescent="0.2">
      <c r="A33" s="113"/>
      <c r="B33" s="51" t="str">
        <f t="shared" si="2"/>
        <v>Beoordelaar 4</v>
      </c>
      <c r="C33" s="14"/>
      <c r="D33" s="50" t="str">
        <f>'Beoordelaar 4'!C9</f>
        <v>Score:</v>
      </c>
      <c r="E33" s="106"/>
      <c r="F33" s="14"/>
      <c r="G33" s="50" t="str">
        <f>'Beoordelaar 4'!F9</f>
        <v>Score:</v>
      </c>
      <c r="H33" s="105"/>
      <c r="I33" s="19"/>
      <c r="J33" s="50" t="str">
        <f>'Beoordelaar 4'!I9</f>
        <v>Score:</v>
      </c>
      <c r="K33" s="105"/>
    </row>
    <row r="34" spans="1:11" ht="18" customHeight="1" x14ac:dyDescent="0.2">
      <c r="A34" s="113"/>
      <c r="B34" s="51" t="str">
        <f t="shared" si="2"/>
        <v>Beoordelaar 5</v>
      </c>
      <c r="C34" s="14"/>
      <c r="D34" s="50" t="str">
        <f>'Beoordelaar 5'!C9</f>
        <v>Score:</v>
      </c>
      <c r="E34" s="106"/>
      <c r="F34" s="14"/>
      <c r="G34" s="50" t="str">
        <f>'Beoordelaar 5'!F9</f>
        <v>Score:</v>
      </c>
      <c r="H34" s="105"/>
      <c r="I34" s="19"/>
      <c r="J34" s="50" t="str">
        <f>'Beoordelaar 5'!I9</f>
        <v>Score:</v>
      </c>
      <c r="K34" s="105"/>
    </row>
    <row r="35" spans="1:11" ht="18" customHeight="1" x14ac:dyDescent="0.2">
      <c r="A35" s="113"/>
      <c r="B35" s="51" t="str">
        <f t="shared" si="2"/>
        <v>Beoordelaar 6</v>
      </c>
      <c r="C35" s="14"/>
      <c r="D35" s="50" t="str">
        <f>'Beoordelaar 6'!C9</f>
        <v>Score:</v>
      </c>
      <c r="E35" s="106"/>
      <c r="F35" s="14"/>
      <c r="G35" s="50" t="str">
        <f>'Beoordelaar 6'!F9</f>
        <v>Score:</v>
      </c>
      <c r="H35" s="105"/>
      <c r="I35" s="19"/>
      <c r="J35" s="50" t="str">
        <f>'Beoordelaar 6'!I9</f>
        <v>Score:</v>
      </c>
      <c r="K35" s="105"/>
    </row>
    <row r="36" spans="1:11" ht="18" customHeight="1" x14ac:dyDescent="0.2">
      <c r="A36" s="114"/>
      <c r="B36" s="51" t="str">
        <f t="shared" si="2"/>
        <v>Beoordelaar 7</v>
      </c>
      <c r="C36" s="14"/>
      <c r="D36" s="78" t="str">
        <f>'Beoordelaar 7'!C9</f>
        <v>Score:</v>
      </c>
      <c r="E36" s="106"/>
      <c r="F36" s="14"/>
      <c r="G36" s="78" t="str">
        <f>'Beoordelaar 7'!F9</f>
        <v>Score:</v>
      </c>
      <c r="H36" s="105"/>
      <c r="I36" s="19"/>
      <c r="J36" s="78" t="str">
        <f>'Beoordelaar 7'!I9</f>
        <v>Score:</v>
      </c>
      <c r="K36" s="105"/>
    </row>
    <row r="37" spans="1:11" ht="20" customHeight="1" x14ac:dyDescent="0.2">
      <c r="A37" s="119" t="s">
        <v>5</v>
      </c>
      <c r="B37" s="120"/>
      <c r="C37" s="13"/>
      <c r="D37" s="52" t="s">
        <v>16</v>
      </c>
      <c r="E37" s="106"/>
      <c r="F37" s="13"/>
      <c r="G37" s="52" t="s">
        <v>16</v>
      </c>
      <c r="H37" s="105"/>
      <c r="I37" s="20"/>
      <c r="J37" s="52" t="s">
        <v>16</v>
      </c>
      <c r="K37" s="105"/>
    </row>
    <row r="38" spans="1:11" ht="20" customHeight="1" x14ac:dyDescent="0.2">
      <c r="A38" s="121"/>
      <c r="B38" s="122"/>
      <c r="C38" s="13"/>
      <c r="D38" s="47" t="str">
        <f>IF(D37="Uitmuntend","€ 10.000",IF(D37="Goed","€ 5.000",IF(D37="Voldoende","€ 0",IF(D37="Matig","-€ 20.000",IF(D37="Onvoldoende","-€40.000"," ")))))</f>
        <v xml:space="preserve"> </v>
      </c>
      <c r="E38" s="107"/>
      <c r="F38" s="13"/>
      <c r="G38" s="47" t="str">
        <f>IF(G37="Uitmuntend","€ 10.000",IF(G37="Goed","€ 5.000",IF(G37="Voldoende","€ 0",IF(G37="Matig","-€ 20.000",IF(G37="Onvoldoende","-€40.000"," ")))))</f>
        <v xml:space="preserve"> </v>
      </c>
      <c r="H38" s="105"/>
      <c r="I38" s="20"/>
      <c r="J38" s="47" t="str">
        <f>IF(J37="Uitmuntend","€ 10.000",IF(J37="Goed","€ 5.000",IF(J37="Voldoende","€ 0",IF(J37="Matig","-€ 20.000",IF(J37="Onvoldoende","-€40.000"," ")))))</f>
        <v xml:space="preserve"> </v>
      </c>
      <c r="K38" s="105"/>
    </row>
    <row r="39" spans="1:11" ht="18" customHeight="1" x14ac:dyDescent="0.2">
      <c r="A39" s="112" t="str">
        <f>'Beoordelen open vragen'!A11</f>
        <v>7.1.5	 KWALITEITSVERBETERING</v>
      </c>
      <c r="B39" s="51" t="str">
        <f t="shared" ref="B39:B45" si="3">B30</f>
        <v>Beoordelaar 1</v>
      </c>
      <c r="C39" s="14"/>
      <c r="D39" s="49" t="str">
        <f>'Beoordelaar 1'!C11</f>
        <v>Score:</v>
      </c>
      <c r="E39" s="106" t="s">
        <v>31</v>
      </c>
      <c r="F39" s="14"/>
      <c r="G39" s="49" t="str">
        <f>'Beoordelaar 1'!F11</f>
        <v>Score:</v>
      </c>
      <c r="H39" s="105" t="s">
        <v>31</v>
      </c>
      <c r="I39" s="19"/>
      <c r="J39" s="49" t="str">
        <f>'Beoordelaar 1'!I11</f>
        <v>Score:</v>
      </c>
      <c r="K39" s="105" t="s">
        <v>31</v>
      </c>
    </row>
    <row r="40" spans="1:11" ht="18" customHeight="1" x14ac:dyDescent="0.2">
      <c r="A40" s="113"/>
      <c r="B40" s="51" t="str">
        <f t="shared" si="3"/>
        <v>Beoordelaar 2</v>
      </c>
      <c r="C40" s="14"/>
      <c r="D40" s="49" t="str">
        <f>'Beoordelaar 2'!C11</f>
        <v>Score:</v>
      </c>
      <c r="E40" s="106"/>
      <c r="F40" s="14"/>
      <c r="G40" s="49" t="str">
        <f>'Beoordelaar 2'!F11</f>
        <v>Score:</v>
      </c>
      <c r="H40" s="105"/>
      <c r="I40" s="19"/>
      <c r="J40" s="49" t="str">
        <f>'Beoordelaar 2'!I11</f>
        <v>Score:</v>
      </c>
      <c r="K40" s="105"/>
    </row>
    <row r="41" spans="1:11" ht="18" customHeight="1" x14ac:dyDescent="0.2">
      <c r="A41" s="113"/>
      <c r="B41" s="51" t="str">
        <f t="shared" si="3"/>
        <v>Beoordelaar 3</v>
      </c>
      <c r="C41" s="14"/>
      <c r="D41" s="49" t="str">
        <f>'Beoordelaar 3'!C11</f>
        <v>Score:</v>
      </c>
      <c r="E41" s="106"/>
      <c r="F41" s="14"/>
      <c r="G41" s="49" t="str">
        <f>'Beoordelaar 3'!F11</f>
        <v>Score:</v>
      </c>
      <c r="H41" s="105"/>
      <c r="I41" s="19"/>
      <c r="J41" s="49" t="str">
        <f>'Beoordelaar 3'!I11</f>
        <v>Score:</v>
      </c>
      <c r="K41" s="105"/>
    </row>
    <row r="42" spans="1:11" ht="18" customHeight="1" x14ac:dyDescent="0.2">
      <c r="A42" s="113"/>
      <c r="B42" s="51" t="str">
        <f t="shared" si="3"/>
        <v>Beoordelaar 4</v>
      </c>
      <c r="C42" s="14"/>
      <c r="D42" s="50" t="str">
        <f>'Beoordelaar 4'!C11</f>
        <v>Score:</v>
      </c>
      <c r="E42" s="106"/>
      <c r="F42" s="14"/>
      <c r="G42" s="50" t="str">
        <f>'Beoordelaar 4'!F11</f>
        <v>Score:</v>
      </c>
      <c r="H42" s="105"/>
      <c r="I42" s="19"/>
      <c r="J42" s="50" t="str">
        <f>'Beoordelaar 4'!I11</f>
        <v>Score:</v>
      </c>
      <c r="K42" s="105"/>
    </row>
    <row r="43" spans="1:11" ht="18" customHeight="1" x14ac:dyDescent="0.2">
      <c r="A43" s="113"/>
      <c r="B43" s="51" t="str">
        <f t="shared" si="3"/>
        <v>Beoordelaar 5</v>
      </c>
      <c r="C43" s="14"/>
      <c r="D43" s="50" t="str">
        <f>'Beoordelaar 5'!C11</f>
        <v>Score:</v>
      </c>
      <c r="E43" s="106"/>
      <c r="F43" s="14"/>
      <c r="G43" s="50" t="str">
        <f>'Beoordelaar 5'!F11</f>
        <v>Score:</v>
      </c>
      <c r="H43" s="105"/>
      <c r="I43" s="19"/>
      <c r="J43" s="50" t="str">
        <f>'Beoordelaar 5'!I11</f>
        <v>Score:</v>
      </c>
      <c r="K43" s="105"/>
    </row>
    <row r="44" spans="1:11" ht="18" customHeight="1" x14ac:dyDescent="0.2">
      <c r="A44" s="113"/>
      <c r="B44" s="51" t="str">
        <f t="shared" si="3"/>
        <v>Beoordelaar 6</v>
      </c>
      <c r="C44" s="14"/>
      <c r="D44" s="50" t="str">
        <f>'Beoordelaar 6'!C11</f>
        <v>Score:</v>
      </c>
      <c r="E44" s="106"/>
      <c r="F44" s="14"/>
      <c r="G44" s="50" t="str">
        <f>'Beoordelaar 6'!F11</f>
        <v>Score:</v>
      </c>
      <c r="H44" s="105"/>
      <c r="I44" s="19"/>
      <c r="J44" s="50" t="str">
        <f>'Beoordelaar 6'!I11</f>
        <v>Score:</v>
      </c>
      <c r="K44" s="105"/>
    </row>
    <row r="45" spans="1:11" ht="18" customHeight="1" x14ac:dyDescent="0.2">
      <c r="A45" s="114"/>
      <c r="B45" s="51" t="str">
        <f t="shared" si="3"/>
        <v>Beoordelaar 7</v>
      </c>
      <c r="C45" s="14"/>
      <c r="D45" s="78" t="str">
        <f>'Beoordelaar 7'!C11</f>
        <v>Score:</v>
      </c>
      <c r="E45" s="106"/>
      <c r="F45" s="14"/>
      <c r="G45" s="78" t="str">
        <f>'Beoordelaar 7'!F11</f>
        <v>Score:</v>
      </c>
      <c r="H45" s="105"/>
      <c r="I45" s="19"/>
      <c r="J45" s="78" t="str">
        <f>'Beoordelaar 7'!I11</f>
        <v>Score:</v>
      </c>
      <c r="K45" s="105"/>
    </row>
    <row r="46" spans="1:11" ht="19.5" customHeight="1" x14ac:dyDescent="0.2">
      <c r="A46" s="119" t="s">
        <v>5</v>
      </c>
      <c r="B46" s="120"/>
      <c r="C46" s="13"/>
      <c r="D46" s="52" t="s">
        <v>16</v>
      </c>
      <c r="E46" s="106"/>
      <c r="F46" s="13"/>
      <c r="G46" s="52" t="s">
        <v>16</v>
      </c>
      <c r="H46" s="105"/>
      <c r="I46" s="20"/>
      <c r="J46" s="52" t="s">
        <v>16</v>
      </c>
      <c r="K46" s="105"/>
    </row>
    <row r="47" spans="1:11" ht="20" customHeight="1" x14ac:dyDescent="0.2">
      <c r="A47" s="121"/>
      <c r="B47" s="122"/>
      <c r="C47" s="13"/>
      <c r="D47" s="48" t="str">
        <f>IF(D46="Uitmuntend","€ 50.000",IF(D46="Goed","€ 25.000",IF(D46="Voldoende","€ 0",IF(D46="Matig","-€ 100.000",IF(D46="Onvoldoende","KNOCK OUT"," ")))))</f>
        <v xml:space="preserve"> </v>
      </c>
      <c r="E47" s="107"/>
      <c r="F47" s="13"/>
      <c r="G47" s="48" t="str">
        <f>IF(G46="Uitmuntend","€ 50.000",IF(G46="Goed","€ 25.000",IF(G46="Voldoende","€ 0",IF(G46="Matig","-€ 100.000",IF(G46="Onvoldoende","KNOCK OUT"," ")))))</f>
        <v xml:space="preserve"> </v>
      </c>
      <c r="H47" s="105"/>
      <c r="I47" s="20"/>
      <c r="J47" s="48" t="str">
        <f>IF(J46="Uitmuntend","€ 50.000",IF(J46="Goed","€ 25.000",IF(J46="Voldoende","€ 0",IF(J46="Matig","-€ 100.000",IF(J46="Onvoldoende","KNOCK OUT"," ")))))</f>
        <v xml:space="preserve"> </v>
      </c>
      <c r="K47" s="105"/>
    </row>
    <row r="48" spans="1:11" ht="18" customHeight="1" x14ac:dyDescent="0.2">
      <c r="A48" s="112" t="str">
        <f>'Beoordelen open vragen'!A13</f>
        <v xml:space="preserve">7.1.6	 OVERMACHTSITUATIES </v>
      </c>
      <c r="B48" s="51" t="str">
        <f t="shared" ref="B48:B54" si="4">B39</f>
        <v>Beoordelaar 1</v>
      </c>
      <c r="C48" s="14"/>
      <c r="D48" s="49" t="str">
        <f>'Beoordelaar 1'!C13</f>
        <v>Score:</v>
      </c>
      <c r="E48" s="108" t="s">
        <v>31</v>
      </c>
      <c r="F48" s="14"/>
      <c r="G48" s="49" t="str">
        <f>'Beoordelaar 1'!F13</f>
        <v>Score:</v>
      </c>
      <c r="H48" s="105" t="s">
        <v>31</v>
      </c>
      <c r="I48" s="19"/>
      <c r="J48" s="49" t="str">
        <f>'Beoordelaar 1'!I13</f>
        <v>Score:</v>
      </c>
      <c r="K48" s="105" t="s">
        <v>31</v>
      </c>
    </row>
    <row r="49" spans="1:11" ht="18" customHeight="1" x14ac:dyDescent="0.2">
      <c r="A49" s="113"/>
      <c r="B49" s="51" t="str">
        <f t="shared" si="4"/>
        <v>Beoordelaar 2</v>
      </c>
      <c r="C49" s="14"/>
      <c r="D49" s="49" t="str">
        <f>'Beoordelaar 2'!C13</f>
        <v>Score:</v>
      </c>
      <c r="E49" s="106"/>
      <c r="F49" s="14"/>
      <c r="G49" s="49" t="str">
        <f>'Beoordelaar 2'!F13</f>
        <v>Score:</v>
      </c>
      <c r="H49" s="105"/>
      <c r="I49" s="19"/>
      <c r="J49" s="49" t="str">
        <f>'Beoordelaar 2'!I13</f>
        <v>Score:</v>
      </c>
      <c r="K49" s="105"/>
    </row>
    <row r="50" spans="1:11" ht="18" customHeight="1" x14ac:dyDescent="0.2">
      <c r="A50" s="113"/>
      <c r="B50" s="51" t="str">
        <f t="shared" si="4"/>
        <v>Beoordelaar 3</v>
      </c>
      <c r="C50" s="14"/>
      <c r="D50" s="49" t="str">
        <f>'Beoordelaar 3'!C13</f>
        <v>Score:</v>
      </c>
      <c r="E50" s="106"/>
      <c r="F50" s="14"/>
      <c r="G50" s="49" t="str">
        <f>'Beoordelaar 3'!F13</f>
        <v>Score:</v>
      </c>
      <c r="H50" s="105"/>
      <c r="I50" s="19"/>
      <c r="J50" s="49" t="str">
        <f>'Beoordelaar 3'!I13</f>
        <v>Score:</v>
      </c>
      <c r="K50" s="105"/>
    </row>
    <row r="51" spans="1:11" ht="18" customHeight="1" x14ac:dyDescent="0.2">
      <c r="A51" s="113"/>
      <c r="B51" s="51" t="str">
        <f t="shared" si="4"/>
        <v>Beoordelaar 4</v>
      </c>
      <c r="C51" s="14"/>
      <c r="D51" s="50" t="str">
        <f>'Beoordelaar 4'!C13</f>
        <v>Score:</v>
      </c>
      <c r="E51" s="106"/>
      <c r="F51" s="14"/>
      <c r="G51" s="50" t="str">
        <f>'Beoordelaar 4'!F13</f>
        <v>Score:</v>
      </c>
      <c r="H51" s="105"/>
      <c r="I51" s="19"/>
      <c r="J51" s="50" t="str">
        <f>'Beoordelaar 4'!I13</f>
        <v>Score:</v>
      </c>
      <c r="K51" s="105"/>
    </row>
    <row r="52" spans="1:11" ht="18" customHeight="1" x14ac:dyDescent="0.2">
      <c r="A52" s="113"/>
      <c r="B52" s="51" t="str">
        <f t="shared" si="4"/>
        <v>Beoordelaar 5</v>
      </c>
      <c r="C52" s="14"/>
      <c r="D52" s="50" t="str">
        <f>'Beoordelaar 5'!C13</f>
        <v>Score:</v>
      </c>
      <c r="E52" s="106"/>
      <c r="F52" s="14"/>
      <c r="G52" s="50" t="str">
        <f>'Beoordelaar 5'!F13</f>
        <v>Score:</v>
      </c>
      <c r="H52" s="105"/>
      <c r="I52" s="19"/>
      <c r="J52" s="50" t="str">
        <f>'Beoordelaar 5'!I13</f>
        <v>Score:</v>
      </c>
      <c r="K52" s="105"/>
    </row>
    <row r="53" spans="1:11" ht="18" customHeight="1" x14ac:dyDescent="0.2">
      <c r="A53" s="113"/>
      <c r="B53" s="51" t="str">
        <f t="shared" si="4"/>
        <v>Beoordelaar 6</v>
      </c>
      <c r="C53" s="14"/>
      <c r="D53" s="50" t="str">
        <f>'Beoordelaar 6'!C13</f>
        <v>Score:</v>
      </c>
      <c r="E53" s="106"/>
      <c r="F53" s="14"/>
      <c r="G53" s="50" t="str">
        <f>'Beoordelaar 6'!F13</f>
        <v>Score:</v>
      </c>
      <c r="H53" s="105"/>
      <c r="I53" s="19"/>
      <c r="J53" s="50" t="str">
        <f>'Beoordelaar 6'!I13</f>
        <v>Score:</v>
      </c>
      <c r="K53" s="105"/>
    </row>
    <row r="54" spans="1:11" ht="18" customHeight="1" x14ac:dyDescent="0.2">
      <c r="A54" s="114"/>
      <c r="B54" s="51" t="str">
        <f t="shared" si="4"/>
        <v>Beoordelaar 7</v>
      </c>
      <c r="C54" s="14"/>
      <c r="D54" s="78" t="str">
        <f>'Beoordelaar 7'!C13</f>
        <v>Score:</v>
      </c>
      <c r="E54" s="106"/>
      <c r="F54" s="14"/>
      <c r="G54" s="78" t="str">
        <f>'Beoordelaar 7'!F13</f>
        <v>Score:</v>
      </c>
      <c r="H54" s="105"/>
      <c r="I54" s="19"/>
      <c r="J54" s="78" t="str">
        <f>'Beoordelaar 7'!I13</f>
        <v>Score:</v>
      </c>
      <c r="K54" s="105"/>
    </row>
    <row r="55" spans="1:11" ht="20" customHeight="1" x14ac:dyDescent="0.2">
      <c r="A55" s="119" t="s">
        <v>5</v>
      </c>
      <c r="B55" s="120"/>
      <c r="C55" s="13"/>
      <c r="D55" s="52" t="s">
        <v>16</v>
      </c>
      <c r="E55" s="106"/>
      <c r="F55" s="13"/>
      <c r="G55" s="52" t="s">
        <v>16</v>
      </c>
      <c r="H55" s="105"/>
      <c r="I55" s="20"/>
      <c r="J55" s="52" t="s">
        <v>16</v>
      </c>
      <c r="K55" s="105"/>
    </row>
    <row r="56" spans="1:11" ht="20" customHeight="1" x14ac:dyDescent="0.2">
      <c r="A56" s="121"/>
      <c r="B56" s="122"/>
      <c r="C56" s="13"/>
      <c r="D56" s="48" t="str">
        <f>IF(D55="Uitmuntend","€ 10.000",IF(D55="Goed","€ 5.000",IF(D55="Voldoende","€ 0",IF(D55="Matig","-€ 20.000",IF(D55="Onvoldoende","-€40.000"," ")))))</f>
        <v xml:space="preserve"> </v>
      </c>
      <c r="E56" s="107"/>
      <c r="F56" s="13"/>
      <c r="G56" s="48" t="str">
        <f>IF(G55="Uitmuntend","€ 10.000",IF(G55="Goed","€ 5.000",IF(G55="Voldoende","€ 0",IF(G55="Matig","-€ 20.000",IF(G55="Onvoldoende","-€40.000"," ")))))</f>
        <v xml:space="preserve"> </v>
      </c>
      <c r="H56" s="105"/>
      <c r="I56" s="20"/>
      <c r="J56" s="48" t="str">
        <f>IF(J55="Uitmuntend","€ 10.000",IF(J55="Goed","€ 5.000",IF(J55="Voldoende","€ 0",IF(J55="Matig","-€ 20.000",IF(J55="Onvoldoende","-€40.000"," ")))))</f>
        <v xml:space="preserve"> </v>
      </c>
      <c r="K56" s="105"/>
    </row>
    <row r="57" spans="1:11" ht="18" customHeight="1" x14ac:dyDescent="0.2">
      <c r="A57" s="112" t="str">
        <f>'Beoordelen open vragen'!A15</f>
        <v>7.1.7	 MILIEU EN DUURZAAMHEID</v>
      </c>
      <c r="B57" s="51" t="str">
        <f t="shared" ref="B57:B63" si="5">B48</f>
        <v>Beoordelaar 1</v>
      </c>
      <c r="C57" s="14"/>
      <c r="D57" s="49" t="str">
        <f>'Beoordelaar 1'!C15</f>
        <v>Score:</v>
      </c>
      <c r="E57" s="108" t="s">
        <v>31</v>
      </c>
      <c r="F57" s="14"/>
      <c r="G57" s="49" t="str">
        <f>'Beoordelaar 1'!F15</f>
        <v>Score:</v>
      </c>
      <c r="H57" s="108" t="s">
        <v>31</v>
      </c>
      <c r="I57" s="19"/>
      <c r="J57" s="49" t="str">
        <f>'Beoordelaar 1'!I15</f>
        <v>Score:</v>
      </c>
      <c r="K57" s="108" t="s">
        <v>31</v>
      </c>
    </row>
    <row r="58" spans="1:11" ht="18" customHeight="1" x14ac:dyDescent="0.2">
      <c r="A58" s="113"/>
      <c r="B58" s="51" t="str">
        <f t="shared" si="5"/>
        <v>Beoordelaar 2</v>
      </c>
      <c r="C58" s="14"/>
      <c r="D58" s="49" t="str">
        <f>'Beoordelaar 2'!C15</f>
        <v>Score:</v>
      </c>
      <c r="E58" s="106"/>
      <c r="F58" s="14"/>
      <c r="G58" s="49" t="str">
        <f>'Beoordelaar 2'!F15</f>
        <v>Score:</v>
      </c>
      <c r="H58" s="106"/>
      <c r="I58" s="19"/>
      <c r="J58" s="49" t="str">
        <f>'Beoordelaar 2'!I15</f>
        <v>Score:</v>
      </c>
      <c r="K58" s="106"/>
    </row>
    <row r="59" spans="1:11" ht="18" customHeight="1" x14ac:dyDescent="0.2">
      <c r="A59" s="113"/>
      <c r="B59" s="51" t="str">
        <f t="shared" si="5"/>
        <v>Beoordelaar 3</v>
      </c>
      <c r="C59" s="14"/>
      <c r="D59" s="49" t="str">
        <f>'Beoordelaar 3'!C15</f>
        <v>Score:</v>
      </c>
      <c r="E59" s="106"/>
      <c r="F59" s="14"/>
      <c r="G59" s="49" t="str">
        <f>'Beoordelaar 3'!F15</f>
        <v>Score:</v>
      </c>
      <c r="H59" s="106"/>
      <c r="I59" s="19"/>
      <c r="J59" s="49" t="str">
        <f>'Beoordelaar 3'!I15</f>
        <v>Score:</v>
      </c>
      <c r="K59" s="106"/>
    </row>
    <row r="60" spans="1:11" ht="18" customHeight="1" x14ac:dyDescent="0.2">
      <c r="A60" s="113"/>
      <c r="B60" s="51" t="str">
        <f t="shared" si="5"/>
        <v>Beoordelaar 4</v>
      </c>
      <c r="C60" s="14"/>
      <c r="D60" s="50" t="str">
        <f>'Beoordelaar 4'!C15</f>
        <v>Score:</v>
      </c>
      <c r="E60" s="106"/>
      <c r="F60" s="14"/>
      <c r="G60" s="50" t="str">
        <f>'Beoordelaar 4'!F15</f>
        <v>Score:</v>
      </c>
      <c r="H60" s="106"/>
      <c r="I60" s="19"/>
      <c r="J60" s="50" t="str">
        <f>'Beoordelaar 4'!I15</f>
        <v>Score:</v>
      </c>
      <c r="K60" s="106"/>
    </row>
    <row r="61" spans="1:11" ht="18" customHeight="1" x14ac:dyDescent="0.2">
      <c r="A61" s="113"/>
      <c r="B61" s="51" t="str">
        <f t="shared" si="5"/>
        <v>Beoordelaar 5</v>
      </c>
      <c r="C61" s="14"/>
      <c r="D61" s="50" t="str">
        <f>'Beoordelaar 5'!C15</f>
        <v>Score:</v>
      </c>
      <c r="E61" s="106"/>
      <c r="F61" s="14"/>
      <c r="G61" s="50" t="str">
        <f>'Beoordelaar 5'!F15</f>
        <v>Score:</v>
      </c>
      <c r="H61" s="106"/>
      <c r="I61" s="19"/>
      <c r="J61" s="50" t="str">
        <f>'Beoordelaar 5'!I15</f>
        <v>Score:</v>
      </c>
      <c r="K61" s="106"/>
    </row>
    <row r="62" spans="1:11" ht="18" customHeight="1" x14ac:dyDescent="0.2">
      <c r="A62" s="113"/>
      <c r="B62" s="51" t="str">
        <f t="shared" si="5"/>
        <v>Beoordelaar 6</v>
      </c>
      <c r="C62" s="14"/>
      <c r="D62" s="50" t="str">
        <f>'Beoordelaar 6'!C15</f>
        <v>Score:</v>
      </c>
      <c r="E62" s="106"/>
      <c r="F62" s="14"/>
      <c r="G62" s="50" t="str">
        <f>'Beoordelaar 6'!F15</f>
        <v>Score:</v>
      </c>
      <c r="H62" s="106"/>
      <c r="I62" s="19"/>
      <c r="J62" s="50" t="str">
        <f>'Beoordelaar 6'!I15</f>
        <v>Score:</v>
      </c>
      <c r="K62" s="106"/>
    </row>
    <row r="63" spans="1:11" ht="18" customHeight="1" x14ac:dyDescent="0.2">
      <c r="A63" s="114"/>
      <c r="B63" s="51" t="str">
        <f t="shared" si="5"/>
        <v>Beoordelaar 7</v>
      </c>
      <c r="C63" s="14"/>
      <c r="D63" s="78" t="str">
        <f>'Beoordelaar 7'!C15</f>
        <v>Score:</v>
      </c>
      <c r="E63" s="106"/>
      <c r="F63" s="14"/>
      <c r="G63" s="78" t="str">
        <f>'Beoordelaar 7'!F15</f>
        <v>Score:</v>
      </c>
      <c r="H63" s="106"/>
      <c r="I63" s="19"/>
      <c r="J63" s="78" t="str">
        <f>'Beoordelaar 7'!I15</f>
        <v>Score:</v>
      </c>
      <c r="K63" s="106"/>
    </row>
    <row r="64" spans="1:11" ht="20" customHeight="1" x14ac:dyDescent="0.2">
      <c r="A64" s="119" t="s">
        <v>5</v>
      </c>
      <c r="B64" s="120"/>
      <c r="C64" s="13"/>
      <c r="D64" s="52" t="s">
        <v>16</v>
      </c>
      <c r="E64" s="106"/>
      <c r="F64" s="13"/>
      <c r="G64" s="52" t="s">
        <v>16</v>
      </c>
      <c r="H64" s="106"/>
      <c r="I64" s="20"/>
      <c r="J64" s="52" t="s">
        <v>16</v>
      </c>
      <c r="K64" s="106"/>
    </row>
    <row r="65" spans="1:11" ht="20" customHeight="1" x14ac:dyDescent="0.2">
      <c r="A65" s="73"/>
      <c r="B65" s="72"/>
      <c r="C65" s="13"/>
      <c r="D65" s="48" t="str">
        <f>IF(D64="Uitmuntend","€ 10.000",IF(D64="Goed","€ 5.000",IF(D64="Voldoende","€ 0",IF(D64="Matig","-€ 20.000",IF(D64="Onvoldoende","-€40.000"," ")))))</f>
        <v xml:space="preserve"> </v>
      </c>
      <c r="E65" s="107"/>
      <c r="F65" s="13"/>
      <c r="G65" s="48" t="str">
        <f>IF(G64="Uitmuntend","€ 10.000",IF(G64="Goed","€ 5.000",IF(G64="Voldoende","€ 0",IF(G64="Matig","-€ 20.000",IF(G64="Onvoldoende","-€40.000"," ")))))</f>
        <v xml:space="preserve"> </v>
      </c>
      <c r="H65" s="107"/>
      <c r="I65" s="20"/>
      <c r="J65" s="48" t="str">
        <f>IF(J64="Uitmuntend","€ 10.000",IF(J64="Goed","€ 5.000",IF(J64="Voldoende","€ 0",IF(J64="Matig","-€ 20.000",IF(J64="Onvoldoende","-€40.000"," ")))))</f>
        <v xml:space="preserve"> </v>
      </c>
      <c r="K65" s="107"/>
    </row>
    <row r="66" spans="1:11" ht="18" customHeight="1" x14ac:dyDescent="0.2">
      <c r="A66" s="112" t="str">
        <f>'Beoordelen open vragen'!A17</f>
        <v>7.1.8	 MAATSCHAPPELIJK VERANTWOORD ONDERNEMEN</v>
      </c>
      <c r="B66" s="51" t="str">
        <f t="shared" ref="B66:B72" si="6">B57</f>
        <v>Beoordelaar 1</v>
      </c>
      <c r="C66" s="14"/>
      <c r="D66" s="49" t="str">
        <f>'Beoordelaar 1'!C17</f>
        <v>Score:</v>
      </c>
      <c r="E66" s="106" t="s">
        <v>31</v>
      </c>
      <c r="F66" s="14"/>
      <c r="G66" s="49" t="str">
        <f>'Beoordelaar 1'!F17</f>
        <v>Score:</v>
      </c>
      <c r="H66" s="105" t="s">
        <v>31</v>
      </c>
      <c r="I66" s="19"/>
      <c r="J66" s="49" t="str">
        <f>'Beoordelaar 1'!I17</f>
        <v>Score:</v>
      </c>
      <c r="K66" s="105" t="s">
        <v>31</v>
      </c>
    </row>
    <row r="67" spans="1:11" ht="18" customHeight="1" x14ac:dyDescent="0.2">
      <c r="A67" s="113"/>
      <c r="B67" s="51" t="str">
        <f t="shared" si="6"/>
        <v>Beoordelaar 2</v>
      </c>
      <c r="C67" s="14"/>
      <c r="D67" s="49" t="str">
        <f>'Beoordelaar 2'!C17</f>
        <v>Score:</v>
      </c>
      <c r="E67" s="106"/>
      <c r="F67" s="14"/>
      <c r="G67" s="49" t="str">
        <f>'Beoordelaar 2'!F17</f>
        <v>Score:</v>
      </c>
      <c r="H67" s="105"/>
      <c r="I67" s="19"/>
      <c r="J67" s="49" t="str">
        <f>'Beoordelaar 2'!I17</f>
        <v>Score:</v>
      </c>
      <c r="K67" s="105"/>
    </row>
    <row r="68" spans="1:11" ht="18" customHeight="1" x14ac:dyDescent="0.2">
      <c r="A68" s="113"/>
      <c r="B68" s="51" t="str">
        <f t="shared" si="6"/>
        <v>Beoordelaar 3</v>
      </c>
      <c r="C68" s="14"/>
      <c r="D68" s="49" t="str">
        <f>'Beoordelaar 3'!C17</f>
        <v>Score:</v>
      </c>
      <c r="E68" s="106"/>
      <c r="F68" s="14"/>
      <c r="G68" s="49" t="str">
        <f>'Beoordelaar 3'!F17</f>
        <v>Score:</v>
      </c>
      <c r="H68" s="105"/>
      <c r="I68" s="19"/>
      <c r="J68" s="49" t="str">
        <f>'Beoordelaar 3'!I17</f>
        <v>Score:</v>
      </c>
      <c r="K68" s="105"/>
    </row>
    <row r="69" spans="1:11" ht="18" customHeight="1" x14ac:dyDescent="0.2">
      <c r="A69" s="113"/>
      <c r="B69" s="51" t="str">
        <f t="shared" si="6"/>
        <v>Beoordelaar 4</v>
      </c>
      <c r="C69" s="14"/>
      <c r="D69" s="50" t="str">
        <f>'Beoordelaar 4'!C17</f>
        <v>Score:</v>
      </c>
      <c r="E69" s="106"/>
      <c r="F69" s="14"/>
      <c r="G69" s="50" t="str">
        <f>'Beoordelaar 4'!F17</f>
        <v>Score:</v>
      </c>
      <c r="H69" s="105"/>
      <c r="I69" s="19"/>
      <c r="J69" s="50" t="str">
        <f>'Beoordelaar 4'!I17</f>
        <v>Score:</v>
      </c>
      <c r="K69" s="105"/>
    </row>
    <row r="70" spans="1:11" ht="18" customHeight="1" x14ac:dyDescent="0.2">
      <c r="A70" s="113"/>
      <c r="B70" s="51" t="str">
        <f t="shared" si="6"/>
        <v>Beoordelaar 5</v>
      </c>
      <c r="C70" s="14"/>
      <c r="D70" s="50" t="str">
        <f>'Beoordelaar 5'!C17</f>
        <v>Score:</v>
      </c>
      <c r="E70" s="106"/>
      <c r="F70" s="14"/>
      <c r="G70" s="50" t="str">
        <f>'Beoordelaar 5'!F17</f>
        <v>Score:</v>
      </c>
      <c r="H70" s="105"/>
      <c r="I70" s="19"/>
      <c r="J70" s="50" t="str">
        <f>'Beoordelaar 5'!I17</f>
        <v>Score:</v>
      </c>
      <c r="K70" s="105"/>
    </row>
    <row r="71" spans="1:11" ht="18" customHeight="1" x14ac:dyDescent="0.2">
      <c r="A71" s="113"/>
      <c r="B71" s="51" t="str">
        <f t="shared" si="6"/>
        <v>Beoordelaar 6</v>
      </c>
      <c r="C71" s="14"/>
      <c r="D71" s="50" t="str">
        <f>'Beoordelaar 6'!C17</f>
        <v>Score:</v>
      </c>
      <c r="E71" s="106"/>
      <c r="F71" s="14"/>
      <c r="G71" s="50" t="str">
        <f>'Beoordelaar 6'!F17</f>
        <v>Score:</v>
      </c>
      <c r="H71" s="105"/>
      <c r="I71" s="19"/>
      <c r="J71" s="50" t="str">
        <f>'Beoordelaar 6'!I17</f>
        <v>Score:</v>
      </c>
      <c r="K71" s="105"/>
    </row>
    <row r="72" spans="1:11" ht="18" customHeight="1" x14ac:dyDescent="0.2">
      <c r="A72" s="114"/>
      <c r="B72" s="51" t="str">
        <f t="shared" si="6"/>
        <v>Beoordelaar 7</v>
      </c>
      <c r="C72" s="14"/>
      <c r="D72" s="78" t="str">
        <f>'Beoordelaar 7'!C17</f>
        <v>Score:</v>
      </c>
      <c r="E72" s="106"/>
      <c r="F72" s="14"/>
      <c r="G72" s="78" t="str">
        <f>'Beoordelaar 7'!F17</f>
        <v>Score:</v>
      </c>
      <c r="H72" s="105"/>
      <c r="I72" s="19"/>
      <c r="J72" s="78" t="str">
        <f>'Beoordelaar 7'!I17</f>
        <v>Score:</v>
      </c>
      <c r="K72" s="105"/>
    </row>
    <row r="73" spans="1:11" ht="20" customHeight="1" x14ac:dyDescent="0.2">
      <c r="A73" s="119" t="s">
        <v>5</v>
      </c>
      <c r="B73" s="120"/>
      <c r="C73" s="13"/>
      <c r="D73" s="52" t="s">
        <v>16</v>
      </c>
      <c r="E73" s="106"/>
      <c r="F73" s="13"/>
      <c r="G73" s="52" t="s">
        <v>16</v>
      </c>
      <c r="H73" s="105"/>
      <c r="I73" s="20"/>
      <c r="J73" s="52" t="s">
        <v>16</v>
      </c>
      <c r="K73" s="105"/>
    </row>
    <row r="74" spans="1:11" ht="20" customHeight="1" x14ac:dyDescent="0.2">
      <c r="A74" s="121"/>
      <c r="B74" s="122"/>
      <c r="C74" s="13"/>
      <c r="D74" s="48" t="str">
        <f>IF(D73="Uitmuntend","€ 50.000",IF(D73="Goed","€ 25.000",IF(D73="Voldoende","€ 0",IF(D73="Matig","-€ 100.000",IF(D73="Onvoldoende","-€200.000"," ")))))</f>
        <v xml:space="preserve"> </v>
      </c>
      <c r="E74" s="107"/>
      <c r="F74" s="13"/>
      <c r="G74" s="48" t="str">
        <f>IF(G73="Uitmuntend","€ 50.000",IF(G73="Goed","€ 25.000",IF(G73="Voldoende","€ 0",IF(G73="Matig","-€ 100.000",IF(G73="Onvoldoende","-€200.000"," ")))))</f>
        <v xml:space="preserve"> </v>
      </c>
      <c r="H74" s="105"/>
      <c r="I74" s="20"/>
      <c r="J74" s="48" t="str">
        <f>IF(J73="Uitmuntend","€ 50.000",IF(J73="Goed","€ 25.000",IF(J73="Voldoende","€ 0",IF(J73="Matig","-€ 100.000",IF(J73="Onvoldoende","-€200.000"," ")))))</f>
        <v xml:space="preserve"> </v>
      </c>
      <c r="K74" s="105"/>
    </row>
    <row r="75" spans="1:11" s="25" customFormat="1" ht="20" customHeight="1" x14ac:dyDescent="0.2">
      <c r="A75" s="23"/>
      <c r="B75" s="23"/>
      <c r="C75" s="24"/>
      <c r="D75" s="24"/>
      <c r="E75" s="24"/>
      <c r="F75" s="24"/>
      <c r="G75" s="24"/>
      <c r="H75" s="24"/>
      <c r="I75" s="24"/>
      <c r="J75" s="24"/>
      <c r="K75" s="24"/>
    </row>
    <row r="76" spans="1:11" s="9" customFormat="1" ht="28" customHeight="1" x14ac:dyDescent="0.2">
      <c r="A76" s="117" t="s">
        <v>15</v>
      </c>
      <c r="B76" s="118"/>
      <c r="C76" s="13"/>
      <c r="D76" s="70" t="e">
        <f>D74+D65+D56+D47+D38+D29+D20+D11</f>
        <v>#VALUE!</v>
      </c>
      <c r="E76" s="71"/>
      <c r="F76" s="13"/>
      <c r="G76" s="70" t="e">
        <f>G74+G65+G56+G47+G38+G29+G20+G11</f>
        <v>#VALUE!</v>
      </c>
      <c r="H76" s="71"/>
      <c r="I76" s="20"/>
      <c r="J76" s="70" t="e">
        <f>J74+J65+J56+J47+J38+J29+J20+J11</f>
        <v>#VALUE!</v>
      </c>
      <c r="K76" s="71"/>
    </row>
    <row r="77" spans="1:11" x14ac:dyDescent="0.2">
      <c r="C77" s="15"/>
      <c r="F77" s="26"/>
      <c r="I77" s="27"/>
    </row>
  </sheetData>
  <sheetProtection algorithmName="SHA-512" hashValue="VtOoJAJRvPzFpU1latWdr6ha0ordUkMVRy2djzwrgDWPhY8SgLf5r8m6CtoU9Pi9/lgsEggGc8gM4DMw2v3mgg==" saltValue="L/kQHJyT8Sx4AQ/gvYiLwg==" spinCount="100000" sheet="1" objects="1" scenarios="1"/>
  <mergeCells count="53">
    <mergeCell ref="A66:A72"/>
    <mergeCell ref="E57:E65"/>
    <mergeCell ref="H57:H65"/>
    <mergeCell ref="K57:K65"/>
    <mergeCell ref="A48:A54"/>
    <mergeCell ref="A57:A63"/>
    <mergeCell ref="A64:B64"/>
    <mergeCell ref="K48:K56"/>
    <mergeCell ref="K66:K74"/>
    <mergeCell ref="A30:A36"/>
    <mergeCell ref="A39:A45"/>
    <mergeCell ref="A10:B10"/>
    <mergeCell ref="A28:B28"/>
    <mergeCell ref="A19:B19"/>
    <mergeCell ref="A20:B20"/>
    <mergeCell ref="A11:B11"/>
    <mergeCell ref="J1:K1"/>
    <mergeCell ref="G1:H1"/>
    <mergeCell ref="H3:H11"/>
    <mergeCell ref="A76:B76"/>
    <mergeCell ref="A46:B46"/>
    <mergeCell ref="A37:B37"/>
    <mergeCell ref="A38:B38"/>
    <mergeCell ref="A55:B55"/>
    <mergeCell ref="A56:B56"/>
    <mergeCell ref="A73:B73"/>
    <mergeCell ref="A74:B74"/>
    <mergeCell ref="A47:B47"/>
    <mergeCell ref="A29:B29"/>
    <mergeCell ref="A2:B2"/>
    <mergeCell ref="H12:H20"/>
    <mergeCell ref="H21:H29"/>
    <mergeCell ref="A1:B1"/>
    <mergeCell ref="D1:E1"/>
    <mergeCell ref="E3:E11"/>
    <mergeCell ref="E12:E20"/>
    <mergeCell ref="E21:E29"/>
    <mergeCell ref="A3:A9"/>
    <mergeCell ref="A12:A18"/>
    <mergeCell ref="A21:A27"/>
    <mergeCell ref="E30:E38"/>
    <mergeCell ref="E39:E47"/>
    <mergeCell ref="E48:E56"/>
    <mergeCell ref="E66:E74"/>
    <mergeCell ref="H30:H38"/>
    <mergeCell ref="H39:H47"/>
    <mergeCell ref="H48:H56"/>
    <mergeCell ref="H66:H74"/>
    <mergeCell ref="K3:K11"/>
    <mergeCell ref="K12:K20"/>
    <mergeCell ref="K21:K29"/>
    <mergeCell ref="K30:K38"/>
    <mergeCell ref="K39:K47"/>
  </mergeCells>
  <dataValidations count="1">
    <dataValidation type="list" errorStyle="warning" allowBlank="1" showErrorMessage="1" sqref="I10:J10 I46:J46 D73 I28:J28 F73:G73 F46:G46 F28:G28 F19:G19 I19:J19 I55:J55 F55:G55 I37:J37 F10:G10 F37:G37 D10 D19 D28 D37 D46 D55 I73:J73 I64:J64 F64:G64 D64"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open vragen</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2022-04-21T11:40:11Z</dcterms:modified>
  <cp:category/>
</cp:coreProperties>
</file>