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Brand\02 Accounts NL\H\HBO\HAS Hogeschool\EA 2022\"/>
    </mc:Choice>
  </mc:AlternateContent>
  <xr:revisionPtr revIDLastSave="0" documentId="13_ncr:1_{6D08DB1E-1A60-499F-891F-425CBAE84E1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pecificatie verzekerde locatie" sheetId="4" r:id="rId1"/>
    <sheet name="indexcijfers" sheetId="5" r:id="rId2"/>
  </sheets>
  <definedNames>
    <definedName name="_xlnm.Print_Area" localSheetId="0">'specificatie verzekerde locatie'!$A$1:$N$43</definedName>
    <definedName name="_xlnm.Print_Titles" localSheetId="0">'specificatie verzekerde locatie'!$1:$20</definedName>
    <definedName name="renewaldate" localSheetId="0">'specificatie verzekerde locatie'!#REF!</definedName>
    <definedName name="renewalda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1" i="4" l="1"/>
  <c r="J40" i="4"/>
  <c r="J29" i="4"/>
  <c r="J30" i="4"/>
  <c r="J31" i="4"/>
  <c r="J32" i="4"/>
  <c r="J33" i="4"/>
  <c r="J34" i="4"/>
  <c r="I26" i="4"/>
  <c r="I27" i="4"/>
  <c r="I28" i="4"/>
  <c r="I35" i="4"/>
  <c r="J35" i="4" s="1"/>
  <c r="I36" i="4"/>
  <c r="J36" i="4" s="1"/>
  <c r="I37" i="4"/>
  <c r="J37" i="4" s="1"/>
  <c r="I38" i="4"/>
  <c r="J38" i="4" s="1"/>
  <c r="I39" i="4"/>
  <c r="J39" i="4" s="1"/>
  <c r="I25" i="4"/>
  <c r="I24" i="4"/>
  <c r="H26" i="4"/>
  <c r="J26" i="4" s="1"/>
  <c r="H27" i="4"/>
  <c r="J27" i="4" s="1"/>
  <c r="H28" i="4"/>
  <c r="J28" i="4" s="1"/>
  <c r="H25" i="4"/>
  <c r="J25" i="4" s="1"/>
  <c r="G23" i="4"/>
  <c r="J23" i="4" s="1"/>
  <c r="G24" i="4" l="1"/>
  <c r="J24" i="4" s="1"/>
  <c r="N39" i="4"/>
  <c r="N38" i="4"/>
  <c r="N37" i="4"/>
  <c r="N36" i="4"/>
  <c r="N35" i="4"/>
  <c r="N28" i="4"/>
  <c r="N27" i="4"/>
  <c r="N26" i="4"/>
  <c r="N25" i="4"/>
  <c r="N24" i="4"/>
  <c r="I41" i="4" l="1"/>
  <c r="B14" i="4" s="1"/>
  <c r="H41" i="4"/>
  <c r="B13" i="4" s="1"/>
  <c r="G41" i="4"/>
  <c r="B12" i="4" s="1"/>
  <c r="Q41" i="4"/>
  <c r="P41" i="4"/>
  <c r="O41" i="4"/>
  <c r="L41" i="4" l="1"/>
  <c r="N23" i="4"/>
  <c r="M41" i="4" l="1"/>
  <c r="K41" i="4"/>
  <c r="N41" i="4" l="1"/>
  <c r="B16" i="4"/>
</calcChain>
</file>

<file path=xl/sharedStrings.xml><?xml version="1.0" encoding="utf-8"?>
<sst xmlns="http://schemas.openxmlformats.org/spreadsheetml/2006/main" count="99" uniqueCount="69">
  <si>
    <t>Netherlands</t>
  </si>
  <si>
    <t>EUR</t>
  </si>
  <si>
    <t>Verzekeringnemer</t>
  </si>
  <si>
    <t>Valuta</t>
  </si>
  <si>
    <t>Land</t>
  </si>
  <si>
    <t>Adres</t>
  </si>
  <si>
    <t>Gebouwen</t>
  </si>
  <si>
    <t>Inventaris</t>
  </si>
  <si>
    <t>Totalen</t>
  </si>
  <si>
    <t>Verzekerde bedragen:</t>
  </si>
  <si>
    <t>- gebouwen</t>
  </si>
  <si>
    <t>- inventaris</t>
  </si>
  <si>
    <t>totaal verzekerd bedrag</t>
  </si>
  <si>
    <t>Bestemming</t>
  </si>
  <si>
    <t>taxatie</t>
  </si>
  <si>
    <t>gebouwen</t>
  </si>
  <si>
    <t>inventaris</t>
  </si>
  <si>
    <t xml:space="preserve">Totaal </t>
  </si>
  <si>
    <t>Plaats</t>
  </si>
  <si>
    <t>Postcode</t>
  </si>
  <si>
    <t>Algemene Gegevens</t>
  </si>
  <si>
    <t>Verzekerde bedragen</t>
  </si>
  <si>
    <t>Huurdersbelang</t>
  </si>
  <si>
    <t>- huurdersbelang</t>
  </si>
  <si>
    <t>alle adressen</t>
  </si>
  <si>
    <t>1-1-2020</t>
  </si>
  <si>
    <t>Specificatie t.b.v. Brandverzekering H.A.S. Hogeschool</t>
  </si>
  <si>
    <t>Vnabnummer: 604.609.402</t>
  </si>
  <si>
    <t>HAS Hogeschool</t>
  </si>
  <si>
    <t>s Hertogenbosch</t>
  </si>
  <si>
    <t>Venlo</t>
  </si>
  <si>
    <t>Onderwijsbouelevard 221</t>
  </si>
  <si>
    <t xml:space="preserve">Onderwijsboulevard 221 </t>
  </si>
  <si>
    <t>Onderwijsbouelevard 219-221</t>
  </si>
  <si>
    <t>Parallelweg 60</t>
  </si>
  <si>
    <t>Onderwijsboulevard 219-221/Parallelweg 60</t>
  </si>
  <si>
    <t>Spoorstraat 62, Venlo</t>
  </si>
  <si>
    <t>5223DE</t>
  </si>
  <si>
    <t>5223AL</t>
  </si>
  <si>
    <t>5223DE/5223AL</t>
  </si>
  <si>
    <t>5911KJ</t>
  </si>
  <si>
    <t>schoolgebouw</t>
  </si>
  <si>
    <t>Inventaris / huurdersbelang</t>
  </si>
  <si>
    <t>bibliotheekboeken, tijdschriften, cd's, dvd's, abonnementen</t>
  </si>
  <si>
    <t>telefooninstallatie met toestellen</t>
  </si>
  <si>
    <t>uitleenapparatuur</t>
  </si>
  <si>
    <t>multifunctionals lease</t>
  </si>
  <si>
    <t xml:space="preserve">niet op vaste taxatie </t>
  </si>
  <si>
    <t>inventaris bestaande uit computerapp.</t>
  </si>
  <si>
    <t>Polisnummer: B0100129934</t>
  </si>
  <si>
    <t>Insectenlab verplaatsbare unit (kassen, kantoor, kantine, laboratorium, lokaal, koelcellen, etc</t>
  </si>
  <si>
    <t>getaxeerde waarde</t>
  </si>
  <si>
    <t>getaxeerd waarde</t>
  </si>
  <si>
    <t>Inventaris inc. comput. app/ huurdersbelang</t>
  </si>
  <si>
    <t>Indecijfers</t>
  </si>
  <si>
    <t>Jaar</t>
  </si>
  <si>
    <t>indexcijfer</t>
  </si>
  <si>
    <t>Sint-Oedenrode</t>
  </si>
  <si>
    <t>Houtsestraat 26</t>
  </si>
  <si>
    <t>5492 TM</t>
  </si>
  <si>
    <t>Herwijnen</t>
  </si>
  <si>
    <t>Zandsteeg 3</t>
  </si>
  <si>
    <t>4171 BH</t>
  </si>
  <si>
    <t>Empel / 's Hertogenbosch</t>
  </si>
  <si>
    <t>Empelsehoefweg 12</t>
  </si>
  <si>
    <t>5236 BW</t>
  </si>
  <si>
    <t>Leslokaal sensoren</t>
  </si>
  <si>
    <t>Inventaris/sensoren leslokaal</t>
  </si>
  <si>
    <t>17-10-2022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</si>
</sst>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EUR&quot;\ * #,##0.00_-;_-&quot;EUR&quot;\ * #,##0.00\-;_-&quot;EUR&quot;\ * &quot;-&quot;??_-;_-@_-"/>
    <numFmt numFmtId="165" formatCode="_(* #,##0.00_);_(* \(#,##0.00\);_(* &quot;-&quot;??_);_(@_)"/>
    <numFmt numFmtId="166" formatCode="#,##0.00_-"/>
    <numFmt numFmtId="167" formatCode="#,##0.0000_-"/>
    <numFmt numFmtId="168" formatCode="#,##0.00_ ;\-#,##0.00\ "/>
    <numFmt numFmtId="169" formatCode="_ [$EUR]\ * #,##0.00_ ;_ [$EUR]\ * \-#,##0.00_ ;_ [$EUR]\ * &quot;-&quot;??_ ;_ @_ "/>
    <numFmt numFmtId="170" formatCode="0.0"/>
  </numFmts>
  <fonts count="14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58"/>
      <name val="Arial"/>
      <family val="2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b/>
      <i/>
      <sz val="10"/>
      <color indexed="8"/>
      <name val="Univers (W1)"/>
      <family val="2"/>
    </font>
    <font>
      <sz val="8"/>
      <color indexed="8"/>
      <name val="Univers (W1)"/>
      <family val="2"/>
    </font>
    <font>
      <b/>
      <sz val="14"/>
      <color indexed="8"/>
      <name val="Univers (W1)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CE6F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13">
    <xf numFmtId="0" fontId="0" fillId="0" borderId="0" xfId="0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166" fontId="0" fillId="0" borderId="0" xfId="0" applyNumberFormat="1" applyBorder="1"/>
    <xf numFmtId="0" fontId="0" fillId="0" borderId="0" xfId="0" applyBorder="1" applyAlignment="1">
      <alignment horizontal="center"/>
    </xf>
    <xf numFmtId="0" fontId="2" fillId="0" borderId="0" xfId="0" applyFont="1" applyBorder="1"/>
    <xf numFmtId="166" fontId="0" fillId="0" borderId="0" xfId="0" applyNumberFormat="1" applyAlignment="1">
      <alignment horizontal="left"/>
    </xf>
    <xf numFmtId="167" fontId="0" fillId="0" borderId="0" xfId="0" applyNumberFormat="1" applyAlignment="1">
      <alignment horizontal="center"/>
    </xf>
    <xf numFmtId="0" fontId="3" fillId="0" borderId="0" xfId="0" applyFont="1"/>
    <xf numFmtId="166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Fill="1" applyAlignment="1"/>
    <xf numFmtId="0" fontId="6" fillId="0" borderId="2" xfId="0" applyFont="1" applyBorder="1"/>
    <xf numFmtId="166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center"/>
    </xf>
    <xf numFmtId="0" fontId="6" fillId="0" borderId="3" xfId="0" applyFont="1" applyFill="1" applyBorder="1" applyAlignment="1">
      <alignment horizontal="left"/>
    </xf>
    <xf numFmtId="164" fontId="6" fillId="0" borderId="3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right"/>
    </xf>
    <xf numFmtId="164" fontId="6" fillId="0" borderId="0" xfId="0" applyNumberFormat="1" applyFont="1"/>
    <xf numFmtId="164" fontId="7" fillId="3" borderId="4" xfId="0" applyNumberFormat="1" applyFont="1" applyFill="1" applyBorder="1" applyAlignment="1">
      <alignment horizontal="center"/>
    </xf>
    <xf numFmtId="166" fontId="6" fillId="0" borderId="0" xfId="0" applyNumberFormat="1" applyFont="1"/>
    <xf numFmtId="0" fontId="5" fillId="0" borderId="0" xfId="0" applyFont="1" applyBorder="1"/>
    <xf numFmtId="168" fontId="6" fillId="0" borderId="0" xfId="0" applyNumberFormat="1" applyFont="1"/>
    <xf numFmtId="164" fontId="6" fillId="0" borderId="0" xfId="0" applyNumberFormat="1" applyFont="1" applyAlignment="1">
      <alignment horizontal="left"/>
    </xf>
    <xf numFmtId="49" fontId="5" fillId="0" borderId="0" xfId="0" applyNumberFormat="1" applyFont="1" applyBorder="1"/>
    <xf numFmtId="0" fontId="6" fillId="0" borderId="0" xfId="0" applyFont="1" applyAlignment="1">
      <alignment horizontal="left"/>
    </xf>
    <xf numFmtId="164" fontId="5" fillId="0" borderId="5" xfId="0" applyNumberFormat="1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5" fillId="0" borderId="5" xfId="0" applyFont="1" applyBorder="1"/>
    <xf numFmtId="0" fontId="7" fillId="3" borderId="4" xfId="0" applyFont="1" applyFill="1" applyBorder="1"/>
    <xf numFmtId="0" fontId="6" fillId="0" borderId="5" xfId="0" applyFont="1" applyBorder="1"/>
    <xf numFmtId="0" fontId="7" fillId="3" borderId="6" xfId="0" applyFont="1" applyFill="1" applyBorder="1"/>
    <xf numFmtId="0" fontId="7" fillId="3" borderId="6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4" fontId="6" fillId="0" borderId="3" xfId="0" applyNumberFormat="1" applyFont="1" applyFill="1" applyBorder="1" applyAlignment="1">
      <alignment horizontal="center"/>
    </xf>
    <xf numFmtId="0" fontId="7" fillId="3" borderId="7" xfId="0" applyFont="1" applyFill="1" applyBorder="1"/>
    <xf numFmtId="0" fontId="7" fillId="3" borderId="7" xfId="0" applyFont="1" applyFill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Fill="1" applyBorder="1" applyAlignment="1">
      <alignment horizontal="left" vertical="top" wrapText="1"/>
    </xf>
    <xf numFmtId="1" fontId="8" fillId="4" borderId="0" xfId="1" applyNumberFormat="1" applyFont="1" applyFill="1" applyBorder="1" applyAlignment="1" applyProtection="1">
      <alignment horizontal="left" vertical="top"/>
      <protection locked="0"/>
    </xf>
    <xf numFmtId="0" fontId="9" fillId="4" borderId="0" xfId="0" applyFont="1" applyFill="1" applyBorder="1" applyAlignment="1" applyProtection="1">
      <alignment horizontal="left" vertical="top"/>
      <protection locked="0"/>
    </xf>
    <xf numFmtId="0" fontId="9" fillId="4" borderId="0" xfId="0" applyFont="1" applyFill="1" applyBorder="1" applyAlignment="1" applyProtection="1">
      <alignment horizontal="center" vertical="top"/>
      <protection locked="0"/>
    </xf>
    <xf numFmtId="165" fontId="8" fillId="4" borderId="0" xfId="1" quotePrefix="1" applyFont="1" applyFill="1" applyBorder="1" applyAlignment="1" applyProtection="1">
      <alignment horizontal="left" vertical="top"/>
      <protection locked="0"/>
    </xf>
    <xf numFmtId="165" fontId="10" fillId="4" borderId="0" xfId="1" applyFont="1" applyFill="1" applyBorder="1" applyAlignment="1" applyProtection="1">
      <alignment horizontal="left" vertical="top" wrapText="1"/>
      <protection locked="0"/>
    </xf>
    <xf numFmtId="164" fontId="0" fillId="4" borderId="0" xfId="0" applyNumberFormat="1" applyFill="1" applyBorder="1" applyAlignment="1">
      <alignment horizontal="right"/>
    </xf>
    <xf numFmtId="1" fontId="8" fillId="4" borderId="8" xfId="1" quotePrefix="1" applyNumberFormat="1" applyFont="1" applyFill="1" applyBorder="1" applyAlignment="1" applyProtection="1">
      <alignment horizontal="left" vertical="top"/>
      <protection locked="0"/>
    </xf>
    <xf numFmtId="0" fontId="9" fillId="4" borderId="8" xfId="0" applyFont="1" applyFill="1" applyBorder="1" applyAlignment="1" applyProtection="1">
      <alignment horizontal="left" vertical="top"/>
      <protection locked="0"/>
    </xf>
    <xf numFmtId="0" fontId="9" fillId="4" borderId="8" xfId="0" applyFont="1" applyFill="1" applyBorder="1" applyAlignment="1" applyProtection="1">
      <alignment horizontal="center" vertical="top"/>
      <protection locked="0"/>
    </xf>
    <xf numFmtId="165" fontId="11" fillId="4" borderId="8" xfId="1" quotePrefix="1" applyFont="1" applyFill="1" applyBorder="1" applyAlignment="1" applyProtection="1">
      <alignment horizontal="left" vertical="top"/>
      <protection locked="0"/>
    </xf>
    <xf numFmtId="1" fontId="12" fillId="4" borderId="8" xfId="1" quotePrefix="1" applyNumberFormat="1" applyFont="1" applyFill="1" applyBorder="1" applyAlignment="1" applyProtection="1">
      <alignment horizontal="left" vertical="top" wrapText="1"/>
      <protection locked="0"/>
    </xf>
    <xf numFmtId="164" fontId="0" fillId="4" borderId="8" xfId="0" applyNumberFormat="1" applyFill="1" applyBorder="1" applyAlignment="1">
      <alignment horizontal="right"/>
    </xf>
    <xf numFmtId="1" fontId="13" fillId="4" borderId="0" xfId="1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3" xfId="0" applyFont="1" applyFill="1" applyBorder="1" applyAlignment="1">
      <alignment horizontal="left" vertical="top"/>
    </xf>
    <xf numFmtId="0" fontId="5" fillId="5" borderId="0" xfId="0" applyFont="1" applyFill="1"/>
    <xf numFmtId="49" fontId="5" fillId="5" borderId="0" xfId="0" applyNumberFormat="1" applyFont="1" applyFill="1" applyAlignment="1">
      <alignment horizontal="center"/>
    </xf>
    <xf numFmtId="0" fontId="5" fillId="5" borderId="0" xfId="0" applyFont="1" applyFill="1" applyAlignment="1">
      <alignment horizontal="center"/>
    </xf>
    <xf numFmtId="164" fontId="5" fillId="5" borderId="0" xfId="0" applyNumberFormat="1" applyFont="1" applyFill="1" applyAlignment="1">
      <alignment horizontal="right"/>
    </xf>
    <xf numFmtId="164" fontId="5" fillId="5" borderId="9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164" fontId="5" fillId="0" borderId="14" xfId="0" applyNumberFormat="1" applyFont="1" applyBorder="1" applyAlignment="1">
      <alignment horizontal="right"/>
    </xf>
    <xf numFmtId="169" fontId="6" fillId="0" borderId="14" xfId="0" applyNumberFormat="1" applyFont="1" applyBorder="1"/>
    <xf numFmtId="164" fontId="6" fillId="0" borderId="15" xfId="0" applyNumberFormat="1" applyFont="1" applyFill="1" applyBorder="1" applyAlignment="1">
      <alignment horizontal="right"/>
    </xf>
    <xf numFmtId="164" fontId="5" fillId="2" borderId="15" xfId="0" applyNumberFormat="1" applyFont="1" applyFill="1" applyBorder="1" applyAlignment="1">
      <alignment horizontal="right"/>
    </xf>
    <xf numFmtId="14" fontId="7" fillId="3" borderId="7" xfId="0" applyNumberFormat="1" applyFont="1" applyFill="1" applyBorder="1" applyAlignment="1">
      <alignment horizontal="center"/>
    </xf>
    <xf numFmtId="49" fontId="7" fillId="3" borderId="7" xfId="0" applyNumberFormat="1" applyFont="1" applyFill="1" applyBorder="1" applyAlignment="1">
      <alignment horizontal="center"/>
    </xf>
    <xf numFmtId="0" fontId="6" fillId="0" borderId="3" xfId="0" applyFont="1" applyBorder="1" applyAlignment="1">
      <alignment vertical="top"/>
    </xf>
    <xf numFmtId="14" fontId="6" fillId="0" borderId="3" xfId="0" applyNumberFormat="1" applyFont="1" applyFill="1" applyBorder="1" applyAlignment="1">
      <alignment horizontal="center" vertical="top"/>
    </xf>
    <xf numFmtId="14" fontId="6" fillId="0" borderId="1" xfId="0" applyNumberFormat="1" applyFont="1" applyFill="1" applyBorder="1" applyAlignment="1">
      <alignment horizontal="center" vertical="top"/>
    </xf>
    <xf numFmtId="169" fontId="6" fillId="0" borderId="14" xfId="0" applyNumberFormat="1" applyFont="1" applyBorder="1" applyAlignment="1">
      <alignment vertical="top"/>
    </xf>
    <xf numFmtId="164" fontId="6" fillId="0" borderId="3" xfId="0" applyNumberFormat="1" applyFont="1" applyFill="1" applyBorder="1" applyAlignment="1">
      <alignment horizontal="right" vertical="top"/>
    </xf>
    <xf numFmtId="164" fontId="5" fillId="5" borderId="0" xfId="0" applyNumberFormat="1" applyFont="1" applyFill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69" fontId="6" fillId="0" borderId="16" xfId="0" applyNumberFormat="1" applyFont="1" applyBorder="1"/>
    <xf numFmtId="169" fontId="6" fillId="0" borderId="16" xfId="0" applyNumberFormat="1" applyFont="1" applyBorder="1" applyAlignment="1">
      <alignment vertical="top"/>
    </xf>
    <xf numFmtId="164" fontId="6" fillId="0" borderId="17" xfId="0" applyNumberFormat="1" applyFont="1" applyFill="1" applyBorder="1" applyAlignment="1">
      <alignment horizontal="right"/>
    </xf>
    <xf numFmtId="0" fontId="2" fillId="5" borderId="10" xfId="0" applyFont="1" applyFill="1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14" fontId="0" fillId="0" borderId="11" xfId="0" applyNumberFormat="1" applyBorder="1" applyAlignment="1">
      <alignment horizontal="center" vertical="top"/>
    </xf>
    <xf numFmtId="14" fontId="0" fillId="0" borderId="11" xfId="0" applyNumberFormat="1" applyBorder="1" applyAlignment="1">
      <alignment horizontal="center"/>
    </xf>
    <xf numFmtId="170" fontId="0" fillId="0" borderId="11" xfId="0" applyNumberFormat="1" applyBorder="1"/>
    <xf numFmtId="0" fontId="0" fillId="0" borderId="12" xfId="0" applyBorder="1"/>
    <xf numFmtId="0" fontId="2" fillId="5" borderId="4" xfId="0" applyFont="1" applyFill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6" xfId="0" applyBorder="1" applyAlignment="1">
      <alignment vertical="top"/>
    </xf>
    <xf numFmtId="170" fontId="0" fillId="0" borderId="6" xfId="0" applyNumberFormat="1" applyBorder="1"/>
    <xf numFmtId="0" fontId="0" fillId="0" borderId="7" xfId="0" applyBorder="1"/>
    <xf numFmtId="14" fontId="0" fillId="0" borderId="11" xfId="0" applyNumberFormat="1" applyBorder="1" applyAlignment="1">
      <alignment horizontal="center" vertical="center"/>
    </xf>
    <xf numFmtId="170" fontId="0" fillId="0" borderId="11" xfId="0" applyNumberFormat="1" applyBorder="1" applyAlignment="1">
      <alignment vertical="top"/>
    </xf>
    <xf numFmtId="169" fontId="6" fillId="0" borderId="3" xfId="0" applyNumberFormat="1" applyFont="1" applyBorder="1" applyAlignment="1">
      <alignment vertical="top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right"/>
    </xf>
    <xf numFmtId="14" fontId="13" fillId="4" borderId="8" xfId="1" quotePrefix="1" applyNumberFormat="1" applyFont="1" applyFill="1" applyBorder="1" applyAlignment="1" applyProtection="1">
      <alignment horizontal="left" vertical="top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tabSelected="1" topLeftCell="A3" zoomScale="75" zoomScaleNormal="75" workbookViewId="0">
      <selection activeCell="R21" sqref="R21"/>
    </sheetView>
  </sheetViews>
  <sheetFormatPr defaultRowHeight="12.75"/>
  <cols>
    <col min="1" max="1" width="27.85546875" customWidth="1"/>
    <col min="2" max="2" width="50.42578125" customWidth="1"/>
    <col min="3" max="3" width="12.5703125" customWidth="1"/>
    <col min="4" max="4" width="38.42578125" customWidth="1"/>
    <col min="5" max="5" width="15.7109375" style="2" customWidth="1"/>
    <col min="6" max="6" width="14.42578125" style="2" customWidth="1"/>
    <col min="7" max="8" width="24.85546875" style="13" customWidth="1"/>
    <col min="9" max="10" width="24.42578125" style="13" customWidth="1"/>
    <col min="11" max="12" width="24.85546875" style="13" hidden="1" customWidth="1"/>
    <col min="13" max="14" width="24.42578125" style="13" hidden="1" customWidth="1"/>
    <col min="15" max="16" width="24.85546875" style="13" hidden="1" customWidth="1"/>
    <col min="17" max="17" width="24.42578125" style="13" hidden="1" customWidth="1"/>
  </cols>
  <sheetData>
    <row r="1" spans="1:17" ht="18">
      <c r="A1" s="64" t="s">
        <v>26</v>
      </c>
      <c r="B1" s="52"/>
      <c r="C1" s="53"/>
      <c r="D1" s="54"/>
      <c r="E1" s="55"/>
      <c r="F1" s="56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18">
      <c r="A2" s="64" t="s">
        <v>49</v>
      </c>
      <c r="B2" s="52"/>
      <c r="C2" s="53"/>
      <c r="D2" s="54"/>
      <c r="E2" s="55"/>
      <c r="F2" s="56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18">
      <c r="A3" s="64" t="s">
        <v>27</v>
      </c>
      <c r="B3" s="52"/>
      <c r="C3" s="53"/>
      <c r="D3" s="54"/>
      <c r="E3" s="55"/>
      <c r="F3" s="56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8.75" thickBot="1">
      <c r="A4" s="112">
        <v>44851</v>
      </c>
      <c r="B4" s="58"/>
      <c r="C4" s="59"/>
      <c r="D4" s="60"/>
      <c r="E4" s="61"/>
      <c r="F4" s="62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</row>
    <row r="5" spans="1:17" s="3" customFormat="1" ht="13.5" thickTop="1">
      <c r="B5" s="4"/>
      <c r="C5" s="4"/>
      <c r="D5" s="4"/>
      <c r="E5" s="5"/>
      <c r="F5" s="5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7" ht="15.75">
      <c r="A6" s="31" t="s">
        <v>2</v>
      </c>
      <c r="B6" s="35" t="s">
        <v>28</v>
      </c>
      <c r="C6" s="35"/>
      <c r="D6" s="11"/>
    </row>
    <row r="7" spans="1:17" ht="15.75">
      <c r="A7" s="31"/>
      <c r="B7" s="30"/>
      <c r="C7" s="30"/>
      <c r="D7" s="1"/>
      <c r="E7" s="12"/>
      <c r="F7" s="12"/>
      <c r="G7" s="15"/>
      <c r="H7" s="15"/>
      <c r="K7" s="15"/>
      <c r="L7" s="15"/>
      <c r="O7" s="15"/>
      <c r="P7" s="15"/>
    </row>
    <row r="8" spans="1:17" ht="15.75">
      <c r="A8" s="31" t="s">
        <v>4</v>
      </c>
      <c r="B8" s="20" t="s">
        <v>0</v>
      </c>
      <c r="C8" s="20"/>
      <c r="D8" s="9"/>
    </row>
    <row r="9" spans="1:17" ht="15.75">
      <c r="A9" s="31" t="s">
        <v>3</v>
      </c>
      <c r="B9" s="30" t="s">
        <v>1</v>
      </c>
      <c r="C9" s="30"/>
      <c r="D9" s="1"/>
    </row>
    <row r="10" spans="1:17" ht="15.75">
      <c r="A10" s="20"/>
      <c r="B10" s="31"/>
      <c r="C10" s="31"/>
      <c r="D10" s="6"/>
    </row>
    <row r="11" spans="1:17" ht="15.75">
      <c r="A11" s="31" t="s">
        <v>9</v>
      </c>
      <c r="B11" s="23"/>
      <c r="C11" s="23"/>
      <c r="D11" s="10"/>
    </row>
    <row r="12" spans="1:17" ht="15.75">
      <c r="A12" s="34" t="s">
        <v>10</v>
      </c>
      <c r="B12" s="23">
        <f>G41</f>
        <v>50383000</v>
      </c>
      <c r="C12" s="23"/>
      <c r="D12" s="8"/>
    </row>
    <row r="13" spans="1:17" ht="15.75">
      <c r="A13" s="34" t="s">
        <v>23</v>
      </c>
      <c r="B13" s="28">
        <f>H41</f>
        <v>1213000</v>
      </c>
      <c r="C13" s="28"/>
      <c r="D13" s="7"/>
    </row>
    <row r="14" spans="1:17" ht="15.75">
      <c r="A14" s="34" t="s">
        <v>11</v>
      </c>
      <c r="B14" s="28">
        <f>I41</f>
        <v>26982808.309999999</v>
      </c>
      <c r="C14" s="28"/>
      <c r="D14" s="7"/>
    </row>
    <row r="15" spans="1:17" ht="15.75">
      <c r="A15" s="34"/>
      <c r="B15" s="32"/>
      <c r="C15" s="32"/>
      <c r="D15" s="7"/>
    </row>
    <row r="16" spans="1:17" ht="15.75">
      <c r="A16" s="34" t="s">
        <v>12</v>
      </c>
      <c r="B16" s="33">
        <f>SUM(B12:B14)</f>
        <v>78578808.310000002</v>
      </c>
      <c r="C16" s="33"/>
      <c r="D16" s="7"/>
    </row>
    <row r="17" spans="1:17" ht="13.5" customHeight="1" thickBot="1">
      <c r="A17" s="16"/>
      <c r="B17" s="17"/>
      <c r="C17" s="17"/>
      <c r="D17" s="17"/>
      <c r="E17" s="18"/>
      <c r="F17" s="18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6.5" thickBot="1">
      <c r="A18" s="67" t="s">
        <v>20</v>
      </c>
      <c r="B18" s="68"/>
      <c r="C18" s="68"/>
      <c r="D18" s="68"/>
      <c r="E18" s="69"/>
      <c r="F18" s="69"/>
      <c r="G18" s="71" t="s">
        <v>21</v>
      </c>
      <c r="H18" s="90"/>
      <c r="I18" s="70"/>
      <c r="J18" s="70"/>
      <c r="K18" s="71" t="s">
        <v>21</v>
      </c>
      <c r="L18" s="90"/>
      <c r="M18" s="70"/>
      <c r="N18" s="70"/>
      <c r="O18" s="71" t="s">
        <v>21</v>
      </c>
      <c r="P18" s="90"/>
      <c r="Q18" s="70"/>
    </row>
    <row r="19" spans="1:17" ht="15.75">
      <c r="A19" s="40" t="s">
        <v>18</v>
      </c>
      <c r="B19" s="40" t="s">
        <v>5</v>
      </c>
      <c r="C19" s="40" t="s">
        <v>19</v>
      </c>
      <c r="D19" s="40" t="s">
        <v>13</v>
      </c>
      <c r="E19" s="38" t="s">
        <v>14</v>
      </c>
      <c r="F19" s="72" t="s">
        <v>14</v>
      </c>
      <c r="G19" s="29" t="s">
        <v>6</v>
      </c>
      <c r="H19" s="29" t="s">
        <v>22</v>
      </c>
      <c r="I19" s="29" t="s">
        <v>7</v>
      </c>
      <c r="J19" s="29" t="s">
        <v>17</v>
      </c>
      <c r="K19" s="29" t="s">
        <v>6</v>
      </c>
      <c r="L19" s="29" t="s">
        <v>22</v>
      </c>
      <c r="M19" s="29" t="s">
        <v>7</v>
      </c>
      <c r="N19" s="29" t="s">
        <v>17</v>
      </c>
      <c r="O19" s="29" t="s">
        <v>6</v>
      </c>
      <c r="P19" s="29" t="s">
        <v>22</v>
      </c>
      <c r="Q19" s="29" t="s">
        <v>7</v>
      </c>
    </row>
    <row r="20" spans="1:17" ht="15.75">
      <c r="A20" s="42"/>
      <c r="B20" s="42"/>
      <c r="C20" s="42"/>
      <c r="D20" s="42"/>
      <c r="E20" s="43" t="s">
        <v>15</v>
      </c>
      <c r="F20" s="73" t="s">
        <v>16</v>
      </c>
      <c r="G20" s="44"/>
      <c r="H20" s="44"/>
      <c r="I20" s="44"/>
      <c r="J20" s="44"/>
      <c r="K20" s="44"/>
      <c r="L20" s="44"/>
      <c r="M20" s="44"/>
      <c r="N20" s="44"/>
      <c r="O20" s="44" t="s">
        <v>51</v>
      </c>
      <c r="P20" s="44" t="s">
        <v>51</v>
      </c>
      <c r="Q20" s="44" t="s">
        <v>52</v>
      </c>
    </row>
    <row r="21" spans="1:17" ht="16.5" thickBot="1">
      <c r="A21" s="46"/>
      <c r="B21" s="46"/>
      <c r="C21" s="46"/>
      <c r="D21" s="46"/>
      <c r="E21" s="47"/>
      <c r="F21" s="74"/>
      <c r="G21" s="83">
        <v>44851</v>
      </c>
      <c r="H21" s="83">
        <v>44851</v>
      </c>
      <c r="I21" s="84" t="s">
        <v>68</v>
      </c>
      <c r="J21" s="84" t="s">
        <v>68</v>
      </c>
      <c r="K21" s="83">
        <v>43831</v>
      </c>
      <c r="L21" s="83">
        <v>43831</v>
      </c>
      <c r="M21" s="84" t="s">
        <v>25</v>
      </c>
      <c r="N21" s="84" t="s">
        <v>25</v>
      </c>
      <c r="O21" s="83"/>
      <c r="P21" s="83"/>
      <c r="Q21" s="84"/>
    </row>
    <row r="22" spans="1:17" ht="15.75">
      <c r="A22" s="41"/>
      <c r="B22" s="39"/>
      <c r="C22" s="39"/>
      <c r="D22" s="39"/>
      <c r="E22" s="37"/>
      <c r="F22" s="75"/>
      <c r="G22" s="79"/>
      <c r="H22" s="91"/>
      <c r="I22" s="36"/>
      <c r="J22" s="36"/>
      <c r="K22" s="79"/>
      <c r="L22" s="91"/>
      <c r="M22" s="36"/>
      <c r="N22" s="36"/>
      <c r="O22" s="79"/>
      <c r="P22" s="91"/>
      <c r="Q22" s="36"/>
    </row>
    <row r="23" spans="1:17" ht="15">
      <c r="A23" s="24" t="s">
        <v>29</v>
      </c>
      <c r="B23" s="24" t="s">
        <v>31</v>
      </c>
      <c r="C23" s="24" t="s">
        <v>37</v>
      </c>
      <c r="D23" s="48" t="s">
        <v>41</v>
      </c>
      <c r="E23" s="45">
        <v>42656</v>
      </c>
      <c r="F23" s="76"/>
      <c r="G23" s="88">
        <f>ROUNDUP((O23*indexcijfers!C11/indexcijfers!C10),-3)</f>
        <v>47701000</v>
      </c>
      <c r="H23" s="92"/>
      <c r="I23" s="25"/>
      <c r="J23" s="25">
        <f t="shared" ref="J23:J40" si="0">SUM(G23+H23+I23)</f>
        <v>47701000</v>
      </c>
      <c r="K23" s="80">
        <v>40400700</v>
      </c>
      <c r="L23" s="92"/>
      <c r="M23" s="25"/>
      <c r="N23" s="25">
        <f t="shared" ref="N23:N39" si="1">SUM(K23+L23+M23)</f>
        <v>40400700</v>
      </c>
      <c r="O23" s="80">
        <v>46664000</v>
      </c>
      <c r="P23" s="92"/>
      <c r="Q23" s="25"/>
    </row>
    <row r="24" spans="1:17" ht="45">
      <c r="A24" s="66" t="s">
        <v>29</v>
      </c>
      <c r="B24" s="66" t="s">
        <v>32</v>
      </c>
      <c r="C24" s="66" t="s">
        <v>37</v>
      </c>
      <c r="D24" s="49" t="s">
        <v>50</v>
      </c>
      <c r="E24" s="86">
        <v>44021</v>
      </c>
      <c r="F24" s="87">
        <v>44053</v>
      </c>
      <c r="G24" s="88">
        <f>ROUNDUP((O24*indexcijfers!C11/indexcijfers!C10),-3)</f>
        <v>2682000</v>
      </c>
      <c r="H24" s="93"/>
      <c r="I24" s="88">
        <f>ROUNDUP((Q24*indexcijfers!D11/indexcijfers!D10),-3)</f>
        <v>3356000</v>
      </c>
      <c r="J24" s="89">
        <f t="shared" si="0"/>
        <v>6038000</v>
      </c>
      <c r="K24" s="88">
        <v>2550000</v>
      </c>
      <c r="L24" s="93"/>
      <c r="M24" s="89">
        <v>3240000</v>
      </c>
      <c r="N24" s="89">
        <f t="shared" si="1"/>
        <v>5790000</v>
      </c>
      <c r="O24" s="88">
        <v>2623000</v>
      </c>
      <c r="P24" s="93"/>
      <c r="Q24" s="89">
        <v>3301000</v>
      </c>
    </row>
    <row r="25" spans="1:17" ht="15">
      <c r="A25" s="66" t="s">
        <v>29</v>
      </c>
      <c r="B25" s="51" t="s">
        <v>33</v>
      </c>
      <c r="C25" s="66" t="s">
        <v>37</v>
      </c>
      <c r="D25" s="85" t="s">
        <v>42</v>
      </c>
      <c r="E25" s="86"/>
      <c r="F25" s="87">
        <v>43185</v>
      </c>
      <c r="G25" s="88"/>
      <c r="H25" s="88">
        <f>ROUNDUP((P25*indexcijfers!$C$11/indexcijfers!$C$10),-3)</f>
        <v>564000</v>
      </c>
      <c r="I25" s="88">
        <f>ROUNDUP((Q25*indexcijfers!$D$11/indexcijfers!$D$10),-3)</f>
        <v>13727000</v>
      </c>
      <c r="J25" s="25">
        <f t="shared" si="0"/>
        <v>14291000</v>
      </c>
      <c r="K25" s="88"/>
      <c r="L25" s="93">
        <v>506000</v>
      </c>
      <c r="M25" s="89">
        <v>13153200</v>
      </c>
      <c r="N25" s="25">
        <f t="shared" si="1"/>
        <v>13659200</v>
      </c>
      <c r="O25" s="88"/>
      <c r="P25" s="93">
        <v>551000</v>
      </c>
      <c r="Q25" s="89">
        <v>13505000</v>
      </c>
    </row>
    <row r="26" spans="1:17" ht="15">
      <c r="A26" s="24" t="s">
        <v>29</v>
      </c>
      <c r="B26" s="24" t="s">
        <v>34</v>
      </c>
      <c r="C26" s="24" t="s">
        <v>38</v>
      </c>
      <c r="D26" s="48" t="s">
        <v>42</v>
      </c>
      <c r="E26" s="45"/>
      <c r="F26" s="76">
        <v>43185</v>
      </c>
      <c r="G26" s="80"/>
      <c r="H26" s="88">
        <f>ROUNDUP((P26*indexcijfers!$C$11/indexcijfers!$C$10),-3)</f>
        <v>395000</v>
      </c>
      <c r="I26" s="88">
        <f>ROUNDUP((Q26*indexcijfers!$D$11/indexcijfers!$D$10),-3)</f>
        <v>660000</v>
      </c>
      <c r="J26" s="25">
        <f t="shared" si="0"/>
        <v>1055000</v>
      </c>
      <c r="K26" s="80"/>
      <c r="L26" s="92">
        <v>354300</v>
      </c>
      <c r="M26" s="25">
        <v>631800</v>
      </c>
      <c r="N26" s="25">
        <f t="shared" si="1"/>
        <v>986100</v>
      </c>
      <c r="O26" s="80"/>
      <c r="P26" s="92">
        <v>386000</v>
      </c>
      <c r="Q26" s="25">
        <v>649000</v>
      </c>
    </row>
    <row r="27" spans="1:17" ht="30">
      <c r="A27" s="24" t="s">
        <v>29</v>
      </c>
      <c r="B27" s="24" t="s">
        <v>35</v>
      </c>
      <c r="C27" s="24" t="s">
        <v>39</v>
      </c>
      <c r="D27" s="50" t="s">
        <v>48</v>
      </c>
      <c r="E27" s="45"/>
      <c r="F27" s="76">
        <v>43185</v>
      </c>
      <c r="G27" s="80"/>
      <c r="H27" s="88">
        <f>ROUNDUP((P27*indexcijfers!$C$11/indexcijfers!$C$10),-3)</f>
        <v>0</v>
      </c>
      <c r="I27" s="88">
        <f>ROUNDUP((Q27*indexcijfers!$D$11/indexcijfers!$D$10),-3)</f>
        <v>4105000</v>
      </c>
      <c r="J27" s="25">
        <f t="shared" si="0"/>
        <v>4105000</v>
      </c>
      <c r="K27" s="80"/>
      <c r="L27" s="92"/>
      <c r="M27" s="25">
        <v>3932300</v>
      </c>
      <c r="N27" s="25">
        <f t="shared" si="1"/>
        <v>3932300</v>
      </c>
      <c r="O27" s="80"/>
      <c r="P27" s="92"/>
      <c r="Q27" s="25">
        <v>4038000</v>
      </c>
    </row>
    <row r="28" spans="1:17" ht="30">
      <c r="A28" s="66" t="s">
        <v>30</v>
      </c>
      <c r="B28" s="66" t="s">
        <v>36</v>
      </c>
      <c r="C28" s="66" t="s">
        <v>40</v>
      </c>
      <c r="D28" s="49" t="s">
        <v>53</v>
      </c>
      <c r="E28" s="86"/>
      <c r="F28" s="87">
        <v>43185</v>
      </c>
      <c r="G28" s="88"/>
      <c r="H28" s="88">
        <f>ROUNDUP((P28*indexcijfers!$C$11/indexcijfers!$C$10),-3)</f>
        <v>156000</v>
      </c>
      <c r="I28" s="88">
        <f>ROUNDUP((Q28*indexcijfers!$D$11/indexcijfers!$D$10),-3)</f>
        <v>1846000</v>
      </c>
      <c r="J28" s="89">
        <f t="shared" si="0"/>
        <v>2002000</v>
      </c>
      <c r="K28" s="88"/>
      <c r="L28" s="93">
        <v>139300</v>
      </c>
      <c r="M28" s="89">
        <v>1417700</v>
      </c>
      <c r="N28" s="89">
        <f t="shared" si="1"/>
        <v>1557000</v>
      </c>
      <c r="O28" s="88"/>
      <c r="P28" s="93">
        <v>152000</v>
      </c>
      <c r="Q28" s="89">
        <v>1816000</v>
      </c>
    </row>
    <row r="29" spans="1:17" ht="15">
      <c r="A29" s="66" t="s">
        <v>57</v>
      </c>
      <c r="B29" s="48" t="s">
        <v>58</v>
      </c>
      <c r="C29" s="66" t="s">
        <v>59</v>
      </c>
      <c r="D29" s="48" t="s">
        <v>67</v>
      </c>
      <c r="E29" s="110"/>
      <c r="F29" s="110"/>
      <c r="G29" s="111"/>
      <c r="H29" s="111">
        <v>3000</v>
      </c>
      <c r="I29" s="111">
        <v>5000</v>
      </c>
      <c r="J29" s="89">
        <f t="shared" si="0"/>
        <v>8000</v>
      </c>
    </row>
    <row r="30" spans="1:17" ht="15">
      <c r="A30" s="48" t="s">
        <v>60</v>
      </c>
      <c r="B30" s="48" t="s">
        <v>61</v>
      </c>
      <c r="C30" s="48" t="s">
        <v>62</v>
      </c>
      <c r="D30" s="48" t="s">
        <v>67</v>
      </c>
      <c r="E30" s="110"/>
      <c r="F30" s="110"/>
      <c r="G30" s="111"/>
      <c r="H30" s="111">
        <v>80000</v>
      </c>
      <c r="I30" s="111">
        <v>70000</v>
      </c>
      <c r="J30" s="89">
        <f t="shared" si="0"/>
        <v>150000</v>
      </c>
    </row>
    <row r="31" spans="1:17" ht="15">
      <c r="A31" s="48" t="s">
        <v>63</v>
      </c>
      <c r="B31" s="48" t="s">
        <v>64</v>
      </c>
      <c r="C31" s="48" t="s">
        <v>65</v>
      </c>
      <c r="D31" s="48" t="s">
        <v>66</v>
      </c>
      <c r="E31" s="110"/>
      <c r="F31" s="110"/>
      <c r="G31" s="111"/>
      <c r="H31" s="111">
        <v>15000</v>
      </c>
      <c r="I31" s="111"/>
      <c r="J31" s="89">
        <f t="shared" si="0"/>
        <v>15000</v>
      </c>
    </row>
    <row r="32" spans="1:17" ht="15">
      <c r="A32" s="48"/>
      <c r="B32" s="48"/>
      <c r="C32" s="48"/>
      <c r="D32" s="48"/>
      <c r="E32" s="110"/>
      <c r="F32" s="110"/>
      <c r="G32" s="111"/>
      <c r="H32" s="111"/>
      <c r="I32" s="111"/>
      <c r="J32" s="89">
        <f t="shared" si="0"/>
        <v>0</v>
      </c>
    </row>
    <row r="33" spans="1:17" ht="15">
      <c r="A33" s="48"/>
      <c r="B33" s="48"/>
      <c r="C33" s="48"/>
      <c r="D33" s="48"/>
      <c r="E33" s="110"/>
      <c r="F33" s="110"/>
      <c r="G33" s="111"/>
      <c r="H33" s="111"/>
      <c r="I33" s="111"/>
      <c r="J33" s="89">
        <f t="shared" si="0"/>
        <v>0</v>
      </c>
    </row>
    <row r="34" spans="1:17" ht="15">
      <c r="A34" s="48"/>
      <c r="B34" s="48"/>
      <c r="C34" s="48"/>
      <c r="D34" s="48"/>
      <c r="E34" s="110"/>
      <c r="F34" s="110"/>
      <c r="G34" s="111"/>
      <c r="H34" s="111"/>
      <c r="I34" s="111"/>
      <c r="J34" s="89">
        <f t="shared" si="0"/>
        <v>0</v>
      </c>
    </row>
    <row r="35" spans="1:17" ht="30">
      <c r="A35" s="66"/>
      <c r="B35" s="66" t="s">
        <v>24</v>
      </c>
      <c r="C35" s="66"/>
      <c r="D35" s="49" t="s">
        <v>43</v>
      </c>
      <c r="E35" s="86"/>
      <c r="F35" s="86">
        <v>43185</v>
      </c>
      <c r="G35" s="109"/>
      <c r="H35" s="109"/>
      <c r="I35" s="109">
        <f>ROUNDUP((Q35*indexcijfers!$D$11/indexcijfers!$D$10),-3)</f>
        <v>688000</v>
      </c>
      <c r="J35" s="89">
        <f t="shared" si="0"/>
        <v>688000</v>
      </c>
      <c r="K35" s="93"/>
      <c r="L35" s="93"/>
      <c r="M35" s="89">
        <v>657500</v>
      </c>
      <c r="N35" s="89">
        <f t="shared" si="1"/>
        <v>657500</v>
      </c>
      <c r="O35" s="88"/>
      <c r="P35" s="93"/>
      <c r="Q35" s="89">
        <v>676000</v>
      </c>
    </row>
    <row r="36" spans="1:17" ht="15">
      <c r="A36" s="24"/>
      <c r="B36" s="24" t="s">
        <v>24</v>
      </c>
      <c r="C36" s="24"/>
      <c r="D36" s="50" t="s">
        <v>44</v>
      </c>
      <c r="E36" s="45"/>
      <c r="F36" s="76">
        <v>43185</v>
      </c>
      <c r="G36" s="80"/>
      <c r="H36" s="92"/>
      <c r="I36" s="88">
        <f>ROUNDUP((Q36*indexcijfers!$D$11/indexcijfers!$D$10),-3)</f>
        <v>328000</v>
      </c>
      <c r="J36" s="25">
        <f t="shared" si="0"/>
        <v>328000</v>
      </c>
      <c r="K36" s="80"/>
      <c r="L36" s="92"/>
      <c r="M36" s="25">
        <v>313100</v>
      </c>
      <c r="N36" s="25">
        <f t="shared" si="1"/>
        <v>313100</v>
      </c>
      <c r="O36" s="80"/>
      <c r="P36" s="92"/>
      <c r="Q36" s="25">
        <v>322000</v>
      </c>
    </row>
    <row r="37" spans="1:17" ht="15">
      <c r="A37" s="24"/>
      <c r="B37" s="24" t="s">
        <v>24</v>
      </c>
      <c r="C37" s="24"/>
      <c r="D37" s="48" t="s">
        <v>45</v>
      </c>
      <c r="E37" s="45"/>
      <c r="F37" s="76">
        <v>43185</v>
      </c>
      <c r="G37" s="80"/>
      <c r="H37" s="92"/>
      <c r="I37" s="88">
        <f>ROUNDUP((Q37*indexcijfers!$D$11/indexcijfers!$D$10),-3)</f>
        <v>67000</v>
      </c>
      <c r="J37" s="25">
        <f t="shared" si="0"/>
        <v>67000</v>
      </c>
      <c r="K37" s="80"/>
      <c r="L37" s="92"/>
      <c r="M37" s="25">
        <v>62700</v>
      </c>
      <c r="N37" s="25">
        <f t="shared" si="1"/>
        <v>62700</v>
      </c>
      <c r="O37" s="80"/>
      <c r="P37" s="92"/>
      <c r="Q37" s="25">
        <v>65000</v>
      </c>
    </row>
    <row r="38" spans="1:17" ht="15">
      <c r="A38" s="24"/>
      <c r="B38" s="66" t="s">
        <v>24</v>
      </c>
      <c r="C38" s="24"/>
      <c r="D38" s="49" t="s">
        <v>46</v>
      </c>
      <c r="E38" s="45"/>
      <c r="F38" s="76">
        <v>43185</v>
      </c>
      <c r="G38" s="80"/>
      <c r="H38" s="92"/>
      <c r="I38" s="88">
        <f>ROUNDUP((Q38*indexcijfers!$D$11/indexcijfers!$D$10),-3)</f>
        <v>236000</v>
      </c>
      <c r="J38" s="25">
        <f t="shared" si="0"/>
        <v>236000</v>
      </c>
      <c r="K38" s="80"/>
      <c r="L38" s="92"/>
      <c r="M38" s="25">
        <v>225500</v>
      </c>
      <c r="N38" s="25">
        <f t="shared" si="1"/>
        <v>225500</v>
      </c>
      <c r="O38" s="80"/>
      <c r="P38" s="92"/>
      <c r="Q38" s="25">
        <v>232000</v>
      </c>
    </row>
    <row r="39" spans="1:17" ht="15">
      <c r="A39" s="24"/>
      <c r="B39" s="24" t="s">
        <v>24</v>
      </c>
      <c r="C39" s="24"/>
      <c r="D39" s="48" t="s">
        <v>47</v>
      </c>
      <c r="E39" s="45"/>
      <c r="F39" s="76">
        <v>43185</v>
      </c>
      <c r="G39" s="80"/>
      <c r="H39" s="92"/>
      <c r="I39" s="88">
        <f>ROUNDUP((Q39*indexcijfers!$D$11/indexcijfers!$D$10),-3)</f>
        <v>1838000</v>
      </c>
      <c r="J39" s="25">
        <f t="shared" si="0"/>
        <v>1838000</v>
      </c>
      <c r="K39" s="80"/>
      <c r="L39" s="92"/>
      <c r="M39" s="25">
        <v>1760500</v>
      </c>
      <c r="N39" s="25">
        <f t="shared" si="1"/>
        <v>1760500</v>
      </c>
      <c r="O39" s="80"/>
      <c r="P39" s="92"/>
      <c r="Q39" s="25">
        <v>1808000</v>
      </c>
    </row>
    <row r="40" spans="1:17" ht="15" customHeight="1">
      <c r="A40" s="24"/>
      <c r="B40" s="24" t="s">
        <v>24</v>
      </c>
      <c r="C40" s="24"/>
      <c r="D40" s="24" t="s">
        <v>46</v>
      </c>
      <c r="E40" s="24"/>
      <c r="F40" s="77"/>
      <c r="G40" s="81"/>
      <c r="H40" s="94"/>
      <c r="I40" s="25">
        <v>56808.31</v>
      </c>
      <c r="J40" s="25">
        <f t="shared" si="0"/>
        <v>56808.31</v>
      </c>
      <c r="K40" s="81"/>
      <c r="L40" s="94"/>
      <c r="M40" s="25"/>
      <c r="N40" s="25"/>
      <c r="O40" s="81"/>
      <c r="P40" s="94"/>
      <c r="Q40" s="25"/>
    </row>
    <row r="41" spans="1:17" ht="15.75">
      <c r="A41" s="26" t="s">
        <v>8</v>
      </c>
      <c r="B41" s="26"/>
      <c r="C41" s="26"/>
      <c r="D41" s="26"/>
      <c r="E41" s="26"/>
      <c r="F41" s="78"/>
      <c r="G41" s="82">
        <f t="shared" ref="G41:Q41" si="2">SUM(G23:G40)</f>
        <v>50383000</v>
      </c>
      <c r="H41" s="82">
        <f t="shared" si="2"/>
        <v>1213000</v>
      </c>
      <c r="I41" s="82">
        <f t="shared" si="2"/>
        <v>26982808.309999999</v>
      </c>
      <c r="J41" s="27">
        <f>SUM(J23:J40)</f>
        <v>78578808.310000002</v>
      </c>
      <c r="K41" s="82">
        <f t="shared" si="2"/>
        <v>42950700</v>
      </c>
      <c r="L41" s="82">
        <f t="shared" si="2"/>
        <v>999600</v>
      </c>
      <c r="M41" s="82">
        <f t="shared" si="2"/>
        <v>25394300</v>
      </c>
      <c r="N41" s="27">
        <f t="shared" si="2"/>
        <v>69344600</v>
      </c>
      <c r="O41" s="82">
        <f t="shared" si="2"/>
        <v>49287000</v>
      </c>
      <c r="P41" s="82">
        <f t="shared" si="2"/>
        <v>1089000</v>
      </c>
      <c r="Q41" s="82">
        <f t="shared" si="2"/>
        <v>26412000</v>
      </c>
    </row>
    <row r="42" spans="1:17" ht="15">
      <c r="A42" s="20"/>
      <c r="B42" s="20"/>
      <c r="C42" s="20"/>
      <c r="D42" s="20"/>
      <c r="E42" s="21"/>
      <c r="F42" s="21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</row>
    <row r="44" spans="1:17">
      <c r="A44" s="65"/>
    </row>
  </sheetData>
  <phoneticPr fontId="0" type="noConversion"/>
  <printOptions horizontalCentered="1"/>
  <pageMargins left="0.19685039370078741" right="0.19685039370078741" top="0.55118110236220474" bottom="0.98425196850393704" header="0.51181102362204722" footer="0.51181102362204722"/>
  <pageSetup paperSize="8" scale="87" fitToHeight="0" orientation="landscape" r:id="rId1"/>
  <headerFooter alignWithMargins="0">
    <oddFooter>&amp;L&amp;F&amp;RPage &amp;P</oddFooter>
  </headerFooter>
  <rowBreaks count="1" manualBreakCount="1">
    <brk id="43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B56EE-E448-4C72-8C5B-65DCC16ACD1E}">
  <dimension ref="B3:D11"/>
  <sheetViews>
    <sheetView workbookViewId="0">
      <selection activeCell="C20" sqref="C20"/>
    </sheetView>
  </sheetViews>
  <sheetFormatPr defaultRowHeight="12.75"/>
  <cols>
    <col min="2" max="2" width="12.28515625" customWidth="1"/>
    <col min="3" max="3" width="15.28515625" customWidth="1"/>
    <col min="4" max="4" width="17.28515625" customWidth="1"/>
  </cols>
  <sheetData>
    <row r="3" spans="2:4" ht="13.5" thickBot="1"/>
    <row r="4" spans="2:4" ht="13.5" thickBot="1">
      <c r="B4" s="95" t="s">
        <v>54</v>
      </c>
      <c r="C4" s="95" t="s">
        <v>6</v>
      </c>
      <c r="D4" s="102" t="s">
        <v>7</v>
      </c>
    </row>
    <row r="5" spans="2:4" ht="13.5" thickBot="1">
      <c r="B5" s="96" t="s">
        <v>55</v>
      </c>
      <c r="C5" s="96" t="s">
        <v>56</v>
      </c>
      <c r="D5" s="103" t="s">
        <v>56</v>
      </c>
    </row>
    <row r="6" spans="2:4">
      <c r="B6" s="97"/>
      <c r="C6" s="97"/>
      <c r="D6" s="104"/>
    </row>
    <row r="7" spans="2:4">
      <c r="B7" s="107">
        <v>42736</v>
      </c>
      <c r="C7" s="108">
        <v>87</v>
      </c>
      <c r="D7" s="104">
        <v>94.3</v>
      </c>
    </row>
    <row r="8" spans="2:4">
      <c r="B8" s="98">
        <v>43466</v>
      </c>
      <c r="C8" s="97">
        <v>94.9</v>
      </c>
      <c r="D8" s="104">
        <v>97.4</v>
      </c>
    </row>
    <row r="9" spans="2:4">
      <c r="B9" s="99">
        <v>43831</v>
      </c>
      <c r="C9" s="100">
        <v>105</v>
      </c>
      <c r="D9" s="105">
        <v>101.6</v>
      </c>
    </row>
    <row r="10" spans="2:4">
      <c r="B10" s="99">
        <v>44197</v>
      </c>
      <c r="C10" s="100">
        <v>108</v>
      </c>
      <c r="D10" s="105">
        <v>103.5</v>
      </c>
    </row>
    <row r="11" spans="2:4" ht="13.5" thickBot="1">
      <c r="B11" s="99">
        <v>44562</v>
      </c>
      <c r="C11" s="101">
        <v>110.4</v>
      </c>
      <c r="D11" s="106">
        <v>105.2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specificatie verzekerde locatie</vt:lpstr>
      <vt:lpstr>indexcijfers</vt:lpstr>
      <vt:lpstr>'specificatie verzekerde locatie'!Print_Area</vt:lpstr>
      <vt:lpstr>'specificatie verzekerde locatie'!Print_Titles</vt:lpstr>
    </vt:vector>
  </TitlesOfParts>
  <Company>Aon Nederland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Sierveld</dc:creator>
  <cp:lastModifiedBy>Eline Jongste</cp:lastModifiedBy>
  <cp:lastPrinted>2020-01-29T15:23:00Z</cp:lastPrinted>
  <dcterms:created xsi:type="dcterms:W3CDTF">2002-10-11T16:24:00Z</dcterms:created>
  <dcterms:modified xsi:type="dcterms:W3CDTF">2022-10-17T18:59:49Z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9e9fe326-5ae7-46bd-8531-2ab046d0d1ba</vt:lpwstr>
  </property>
  <property fmtid="{D5CDD505-2E9C-101B-9397-08002B2CF9AE}" pid="3" name="AonClassification">
    <vt:lpwstr>ADC_class_200</vt:lpwstr>
  </property>
</Properties>
</file>