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1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ROC Midden Nederland\Aanbesteding Sanitair 2023\Uitlever\"/>
    </mc:Choice>
  </mc:AlternateContent>
  <xr:revisionPtr revIDLastSave="0" documentId="13_ncr:1_{F2B57B11-09C4-48AD-994C-7B170C3AE4A9}" xr6:coauthVersionLast="47" xr6:coauthVersionMax="47" xr10:uidLastSave="{00000000-0000-0000-0000-000000000000}"/>
  <bookViews>
    <workbookView xWindow="3510" yWindow="3510" windowWidth="21600" windowHeight="11295" firstSheet="2" activeTab="2" xr2:uid="{7E74B4F0-5868-4EB7-AC89-4B1FA0609113}"/>
  </bookViews>
  <sheets>
    <sheet name="Omreken" sheetId="1" r:id="rId1"/>
    <sheet name="Leveringen" sheetId="2" r:id="rId2"/>
    <sheet name="Leveringen per locatie" sheetId="3" r:id="rId3"/>
    <sheet name="Totaal" sheetId="4" r:id="rId4"/>
  </sheets>
  <definedNames>
    <definedName name="_xlnm.Print_Titles" localSheetId="1">Leveringen!$1:$3</definedName>
    <definedName name="_xlnm.Print_Titles" localSheetId="2">'Leveringen per locatie'!$1:$3</definedName>
    <definedName name="_xlnm.Print_Titles" localSheetId="3">Totaal!$1:$3</definedName>
    <definedName name="dagenperjaar1">Omreken!$B$9</definedName>
    <definedName name="dagenperweek1">Omreken!$B$10</definedName>
    <definedName name="dagsoorttabel1">Omreken!$A$13:$B$24</definedName>
    <definedName name="prijsjaarleveringen">Leveringen!$I$22</definedName>
    <definedName name="prijsjaarleveringen1">Leveringen!$I$20</definedName>
    <definedName name="tabeltype">Omreken!$B$5:$B$5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4" l="1"/>
  <c r="B6" i="4"/>
  <c r="A1" i="4"/>
  <c r="H182" i="3"/>
  <c r="I182" i="3" s="1"/>
  <c r="H181" i="3"/>
  <c r="I181" i="3" s="1"/>
  <c r="H180" i="3"/>
  <c r="I180" i="3" s="1"/>
  <c r="H179" i="3"/>
  <c r="I179" i="3" s="1"/>
  <c r="H178" i="3"/>
  <c r="I178" i="3" s="1"/>
  <c r="H177" i="3"/>
  <c r="I177" i="3" s="1"/>
  <c r="H176" i="3"/>
  <c r="I176" i="3" s="1"/>
  <c r="I183" i="3" s="1"/>
  <c r="H172" i="3"/>
  <c r="I172" i="3" s="1"/>
  <c r="H171" i="3"/>
  <c r="I171" i="3" s="1"/>
  <c r="H170" i="3"/>
  <c r="I170" i="3" s="1"/>
  <c r="H169" i="3"/>
  <c r="I169" i="3" s="1"/>
  <c r="H168" i="3"/>
  <c r="I168" i="3" s="1"/>
  <c r="H167" i="3"/>
  <c r="I167" i="3" s="1"/>
  <c r="H166" i="3"/>
  <c r="I166" i="3" s="1"/>
  <c r="H165" i="3"/>
  <c r="I165" i="3" s="1"/>
  <c r="I173" i="3" s="1"/>
  <c r="H161" i="3"/>
  <c r="I161" i="3" s="1"/>
  <c r="H160" i="3"/>
  <c r="I160" i="3" s="1"/>
  <c r="H159" i="3"/>
  <c r="I159" i="3" s="1"/>
  <c r="H158" i="3"/>
  <c r="I158" i="3" s="1"/>
  <c r="H157" i="3"/>
  <c r="I157" i="3" s="1"/>
  <c r="H156" i="3"/>
  <c r="I156" i="3" s="1"/>
  <c r="I162" i="3" s="1"/>
  <c r="H152" i="3"/>
  <c r="I152" i="3" s="1"/>
  <c r="H151" i="3"/>
  <c r="I151" i="3" s="1"/>
  <c r="H150" i="3"/>
  <c r="I150" i="3" s="1"/>
  <c r="H149" i="3"/>
  <c r="I149" i="3" s="1"/>
  <c r="H148" i="3"/>
  <c r="I148" i="3" s="1"/>
  <c r="H147" i="3"/>
  <c r="I147" i="3" s="1"/>
  <c r="I153" i="3" s="1"/>
  <c r="H143" i="3"/>
  <c r="I143" i="3" s="1"/>
  <c r="H142" i="3"/>
  <c r="I142" i="3" s="1"/>
  <c r="H141" i="3"/>
  <c r="I141" i="3" s="1"/>
  <c r="H140" i="3"/>
  <c r="I140" i="3" s="1"/>
  <c r="H139" i="3"/>
  <c r="I139" i="3" s="1"/>
  <c r="H138" i="3"/>
  <c r="I138" i="3" s="1"/>
  <c r="H137" i="3"/>
  <c r="I137" i="3" s="1"/>
  <c r="H136" i="3"/>
  <c r="I136" i="3" s="1"/>
  <c r="H132" i="3"/>
  <c r="I132" i="3" s="1"/>
  <c r="H131" i="3"/>
  <c r="I131" i="3" s="1"/>
  <c r="H130" i="3"/>
  <c r="I130" i="3" s="1"/>
  <c r="H129" i="3"/>
  <c r="I129" i="3" s="1"/>
  <c r="H128" i="3"/>
  <c r="I128" i="3" s="1"/>
  <c r="H127" i="3"/>
  <c r="I127" i="3" s="1"/>
  <c r="I133" i="3" s="1"/>
  <c r="H123" i="3"/>
  <c r="I123" i="3" s="1"/>
  <c r="H122" i="3"/>
  <c r="I122" i="3" s="1"/>
  <c r="H121" i="3"/>
  <c r="I121" i="3" s="1"/>
  <c r="H120" i="3"/>
  <c r="I120" i="3" s="1"/>
  <c r="H116" i="3"/>
  <c r="I116" i="3" s="1"/>
  <c r="H115" i="3"/>
  <c r="I115" i="3" s="1"/>
  <c r="H114" i="3"/>
  <c r="I114" i="3" s="1"/>
  <c r="H113" i="3"/>
  <c r="I113" i="3" s="1"/>
  <c r="C113" i="3"/>
  <c r="H112" i="3"/>
  <c r="I112" i="3" s="1"/>
  <c r="H111" i="3"/>
  <c r="I111" i="3" s="1"/>
  <c r="H110" i="3"/>
  <c r="I110" i="3" s="1"/>
  <c r="H109" i="3"/>
  <c r="I109" i="3" s="1"/>
  <c r="H108" i="3"/>
  <c r="I108" i="3" s="1"/>
  <c r="H107" i="3"/>
  <c r="I107" i="3" s="1"/>
  <c r="H103" i="3"/>
  <c r="I103" i="3" s="1"/>
  <c r="H102" i="3"/>
  <c r="I102" i="3" s="1"/>
  <c r="H101" i="3"/>
  <c r="I101" i="3" s="1"/>
  <c r="H100" i="3"/>
  <c r="I100" i="3" s="1"/>
  <c r="H99" i="3"/>
  <c r="I99" i="3" s="1"/>
  <c r="H98" i="3"/>
  <c r="I98" i="3" s="1"/>
  <c r="H94" i="3"/>
  <c r="I94" i="3" s="1"/>
  <c r="H93" i="3"/>
  <c r="I93" i="3" s="1"/>
  <c r="C93" i="3"/>
  <c r="H92" i="3"/>
  <c r="I92" i="3" s="1"/>
  <c r="H91" i="3"/>
  <c r="I91" i="3" s="1"/>
  <c r="H90" i="3"/>
  <c r="I90" i="3" s="1"/>
  <c r="H89" i="3"/>
  <c r="I89" i="3" s="1"/>
  <c r="H88" i="3"/>
  <c r="I88" i="3" s="1"/>
  <c r="H87" i="3"/>
  <c r="I87" i="3" s="1"/>
  <c r="H86" i="3"/>
  <c r="I86" i="3" s="1"/>
  <c r="H85" i="3"/>
  <c r="I85" i="3" s="1"/>
  <c r="H81" i="3"/>
  <c r="I81" i="3" s="1"/>
  <c r="H80" i="3"/>
  <c r="I80" i="3" s="1"/>
  <c r="H79" i="3"/>
  <c r="I79" i="3" s="1"/>
  <c r="C79" i="3"/>
  <c r="H78" i="3"/>
  <c r="I78" i="3" s="1"/>
  <c r="H77" i="3"/>
  <c r="I77" i="3" s="1"/>
  <c r="H76" i="3"/>
  <c r="I76" i="3" s="1"/>
  <c r="H75" i="3"/>
  <c r="I75" i="3" s="1"/>
  <c r="H74" i="3"/>
  <c r="I74" i="3" s="1"/>
  <c r="H70" i="3"/>
  <c r="I70" i="3" s="1"/>
  <c r="H69" i="3"/>
  <c r="I69" i="3" s="1"/>
  <c r="H65" i="3"/>
  <c r="I65" i="3" s="1"/>
  <c r="H64" i="3"/>
  <c r="I64" i="3" s="1"/>
  <c r="H63" i="3"/>
  <c r="I63" i="3" s="1"/>
  <c r="C63" i="3"/>
  <c r="H62" i="3"/>
  <c r="I62" i="3" s="1"/>
  <c r="H61" i="3"/>
  <c r="I61" i="3" s="1"/>
  <c r="H60" i="3"/>
  <c r="I60" i="3" s="1"/>
  <c r="H59" i="3"/>
  <c r="I59" i="3" s="1"/>
  <c r="H58" i="3"/>
  <c r="I58" i="3" s="1"/>
  <c r="H54" i="3"/>
  <c r="I54" i="3" s="1"/>
  <c r="H53" i="3"/>
  <c r="I53" i="3" s="1"/>
  <c r="H52" i="3"/>
  <c r="I52" i="3" s="1"/>
  <c r="H51" i="3"/>
  <c r="I51" i="3" s="1"/>
  <c r="H50" i="3"/>
  <c r="I50" i="3" s="1"/>
  <c r="H49" i="3"/>
  <c r="I49" i="3" s="1"/>
  <c r="H48" i="3"/>
  <c r="I48" i="3" s="1"/>
  <c r="H44" i="3"/>
  <c r="I44" i="3" s="1"/>
  <c r="H43" i="3"/>
  <c r="I43" i="3" s="1"/>
  <c r="H42" i="3"/>
  <c r="I42" i="3" s="1"/>
  <c r="H41" i="3"/>
  <c r="I41" i="3" s="1"/>
  <c r="H40" i="3"/>
  <c r="I40" i="3" s="1"/>
  <c r="H39" i="3"/>
  <c r="I39" i="3" s="1"/>
  <c r="H38" i="3"/>
  <c r="I38" i="3" s="1"/>
  <c r="H37" i="3"/>
  <c r="I37" i="3" s="1"/>
  <c r="H36" i="3"/>
  <c r="I36" i="3" s="1"/>
  <c r="H35" i="3"/>
  <c r="I35" i="3" s="1"/>
  <c r="H31" i="3"/>
  <c r="I31" i="3" s="1"/>
  <c r="H30" i="3"/>
  <c r="I30" i="3" s="1"/>
  <c r="H29" i="3"/>
  <c r="I29" i="3" s="1"/>
  <c r="H28" i="3"/>
  <c r="I28" i="3" s="1"/>
  <c r="H27" i="3"/>
  <c r="I27" i="3" s="1"/>
  <c r="H23" i="3"/>
  <c r="I23" i="3" s="1"/>
  <c r="H22" i="3"/>
  <c r="I22" i="3" s="1"/>
  <c r="H21" i="3"/>
  <c r="I21" i="3" s="1"/>
  <c r="H20" i="3"/>
  <c r="I20" i="3" s="1"/>
  <c r="H19" i="3"/>
  <c r="I19" i="3" s="1"/>
  <c r="H18" i="3"/>
  <c r="I18" i="3" s="1"/>
  <c r="H17" i="3"/>
  <c r="I17" i="3" s="1"/>
  <c r="H16" i="3"/>
  <c r="I16" i="3" s="1"/>
  <c r="H12" i="3"/>
  <c r="I12" i="3" s="1"/>
  <c r="C12" i="3"/>
  <c r="H11" i="3"/>
  <c r="I11" i="3" s="1"/>
  <c r="H10" i="3"/>
  <c r="I10" i="3" s="1"/>
  <c r="C10" i="3"/>
  <c r="H9" i="3"/>
  <c r="I9" i="3" s="1"/>
  <c r="H8" i="3"/>
  <c r="I8" i="3" s="1"/>
  <c r="C8" i="3"/>
  <c r="H7" i="3"/>
  <c r="I7" i="3" s="1"/>
  <c r="H6" i="3"/>
  <c r="I6" i="3" s="1"/>
  <c r="C6" i="3"/>
  <c r="A1" i="3"/>
  <c r="H19" i="2"/>
  <c r="H18" i="2"/>
  <c r="H17" i="2"/>
  <c r="H16" i="2"/>
  <c r="H15" i="2"/>
  <c r="C15" i="2"/>
  <c r="I15" i="2" s="1"/>
  <c r="H14" i="2"/>
  <c r="H13" i="2"/>
  <c r="H12" i="2"/>
  <c r="H11" i="2"/>
  <c r="H10" i="2"/>
  <c r="H9" i="2"/>
  <c r="H8" i="2"/>
  <c r="H7" i="2"/>
  <c r="H6" i="2"/>
  <c r="A1" i="2"/>
  <c r="B24" i="1"/>
  <c r="B23" i="1"/>
  <c r="B22" i="1"/>
  <c r="B21" i="1"/>
  <c r="B20" i="1"/>
  <c r="B19" i="1"/>
  <c r="B18" i="1"/>
  <c r="B17" i="1"/>
  <c r="B16" i="1"/>
  <c r="B15" i="1"/>
  <c r="B14" i="1"/>
  <c r="B13" i="1"/>
  <c r="I71" i="3" l="1"/>
  <c r="I104" i="3"/>
  <c r="I24" i="3"/>
  <c r="I95" i="3"/>
  <c r="J93" i="3"/>
  <c r="I66" i="3"/>
  <c r="J10" i="3"/>
  <c r="J63" i="3"/>
  <c r="I13" i="3"/>
  <c r="I32" i="3"/>
  <c r="I45" i="3"/>
  <c r="I55" i="3"/>
  <c r="I82" i="3"/>
  <c r="I117" i="3"/>
  <c r="J6" i="3"/>
  <c r="J8" i="3"/>
  <c r="J12" i="3"/>
  <c r="J79" i="3"/>
  <c r="J113" i="3"/>
  <c r="C182" i="3"/>
  <c r="J182" i="3" s="1"/>
  <c r="C181" i="3"/>
  <c r="J181" i="3" s="1"/>
  <c r="C180" i="3"/>
  <c r="J180" i="3" s="1"/>
  <c r="C179" i="3"/>
  <c r="J179" i="3" s="1"/>
  <c r="C178" i="3"/>
  <c r="J178" i="3" s="1"/>
  <c r="C177" i="3"/>
  <c r="J177" i="3" s="1"/>
  <c r="C176" i="3"/>
  <c r="J176" i="3" s="1"/>
  <c r="C171" i="3"/>
  <c r="J171" i="3" s="1"/>
  <c r="C170" i="3"/>
  <c r="J170" i="3" s="1"/>
  <c r="C169" i="3"/>
  <c r="J169" i="3" s="1"/>
  <c r="C168" i="3"/>
  <c r="J168" i="3" s="1"/>
  <c r="C167" i="3"/>
  <c r="J167" i="3" s="1"/>
  <c r="C166" i="3"/>
  <c r="J166" i="3" s="1"/>
  <c r="C165" i="3"/>
  <c r="J165" i="3" s="1"/>
  <c r="C160" i="3"/>
  <c r="J160" i="3" s="1"/>
  <c r="C159" i="3"/>
  <c r="J159" i="3" s="1"/>
  <c r="C158" i="3"/>
  <c r="J158" i="3" s="1"/>
  <c r="C157" i="3"/>
  <c r="J157" i="3" s="1"/>
  <c r="C156" i="3"/>
  <c r="J156" i="3" s="1"/>
  <c r="C151" i="3"/>
  <c r="J151" i="3" s="1"/>
  <c r="C150" i="3"/>
  <c r="J150" i="3" s="1"/>
  <c r="C149" i="3"/>
  <c r="J149" i="3" s="1"/>
  <c r="C148" i="3"/>
  <c r="J148" i="3" s="1"/>
  <c r="C147" i="3"/>
  <c r="J147" i="3" s="1"/>
  <c r="C143" i="3"/>
  <c r="J143" i="3" s="1"/>
  <c r="C141" i="3"/>
  <c r="J141" i="3" s="1"/>
  <c r="C140" i="3"/>
  <c r="J140" i="3" s="1"/>
  <c r="C139" i="3"/>
  <c r="J139" i="3" s="1"/>
  <c r="C138" i="3"/>
  <c r="J138" i="3" s="1"/>
  <c r="C137" i="3"/>
  <c r="J137" i="3" s="1"/>
  <c r="C136" i="3"/>
  <c r="J136" i="3" s="1"/>
  <c r="C132" i="3"/>
  <c r="J132" i="3" s="1"/>
  <c r="C131" i="3"/>
  <c r="J131" i="3" s="1"/>
  <c r="C130" i="3"/>
  <c r="J130" i="3" s="1"/>
  <c r="C18" i="2"/>
  <c r="I18" i="2" s="1"/>
  <c r="C16" i="2"/>
  <c r="I16" i="2" s="1"/>
  <c r="C14" i="2"/>
  <c r="I14" i="2" s="1"/>
  <c r="C12" i="2"/>
  <c r="I12" i="2" s="1"/>
  <c r="C10" i="2"/>
  <c r="I10" i="2" s="1"/>
  <c r="C8" i="2"/>
  <c r="I8" i="2" s="1"/>
  <c r="C6" i="2"/>
  <c r="I6" i="2" s="1"/>
  <c r="C129" i="3"/>
  <c r="J129" i="3" s="1"/>
  <c r="C127" i="3"/>
  <c r="J127" i="3" s="1"/>
  <c r="C128" i="3"/>
  <c r="J128" i="3" s="1"/>
  <c r="C7" i="2"/>
  <c r="I7" i="2" s="1"/>
  <c r="C9" i="2"/>
  <c r="I9" i="2" s="1"/>
  <c r="C11" i="2"/>
  <c r="I11" i="2" s="1"/>
  <c r="C13" i="2"/>
  <c r="I13" i="2" s="1"/>
  <c r="C17" i="2"/>
  <c r="I17" i="2" s="1"/>
  <c r="C19" i="2"/>
  <c r="I19" i="2" s="1"/>
  <c r="C7" i="3"/>
  <c r="J7" i="3" s="1"/>
  <c r="C9" i="3"/>
  <c r="J9" i="3" s="1"/>
  <c r="C11" i="3"/>
  <c r="J11" i="3" s="1"/>
  <c r="C17" i="3"/>
  <c r="J17" i="3" s="1"/>
  <c r="C19" i="3"/>
  <c r="J19" i="3" s="1"/>
  <c r="C21" i="3"/>
  <c r="J21" i="3" s="1"/>
  <c r="C23" i="3"/>
  <c r="J23" i="3" s="1"/>
  <c r="C27" i="3"/>
  <c r="J27" i="3" s="1"/>
  <c r="C29" i="3"/>
  <c r="J29" i="3" s="1"/>
  <c r="C31" i="3"/>
  <c r="J31" i="3" s="1"/>
  <c r="C35" i="3"/>
  <c r="J35" i="3" s="1"/>
  <c r="C37" i="3"/>
  <c r="J37" i="3" s="1"/>
  <c r="C39" i="3"/>
  <c r="J39" i="3" s="1"/>
  <c r="C41" i="3"/>
  <c r="J41" i="3" s="1"/>
  <c r="C43" i="3"/>
  <c r="J43" i="3" s="1"/>
  <c r="C49" i="3"/>
  <c r="J49" i="3" s="1"/>
  <c r="C51" i="3"/>
  <c r="J51" i="3" s="1"/>
  <c r="C53" i="3"/>
  <c r="J53" i="3" s="1"/>
  <c r="C59" i="3"/>
  <c r="J59" i="3" s="1"/>
  <c r="C61" i="3"/>
  <c r="J61" i="3" s="1"/>
  <c r="C65" i="3"/>
  <c r="J65" i="3" s="1"/>
  <c r="C69" i="3"/>
  <c r="J69" i="3" s="1"/>
  <c r="C75" i="3"/>
  <c r="J75" i="3" s="1"/>
  <c r="C77" i="3"/>
  <c r="J77" i="3" s="1"/>
  <c r="C81" i="3"/>
  <c r="J81" i="3" s="1"/>
  <c r="C85" i="3"/>
  <c r="J85" i="3" s="1"/>
  <c r="C87" i="3"/>
  <c r="J87" i="3" s="1"/>
  <c r="C89" i="3"/>
  <c r="J89" i="3" s="1"/>
  <c r="C91" i="3"/>
  <c r="J91" i="3" s="1"/>
  <c r="C99" i="3"/>
  <c r="J99" i="3" s="1"/>
  <c r="C101" i="3"/>
  <c r="J101" i="3" s="1"/>
  <c r="C103" i="3"/>
  <c r="J103" i="3" s="1"/>
  <c r="C107" i="3"/>
  <c r="J107" i="3" s="1"/>
  <c r="C110" i="3"/>
  <c r="J110" i="3" s="1"/>
  <c r="C112" i="3"/>
  <c r="J112" i="3" s="1"/>
  <c r="C114" i="3"/>
  <c r="J114" i="3" s="1"/>
  <c r="C116" i="3"/>
  <c r="J116" i="3" s="1"/>
  <c r="C120" i="3"/>
  <c r="J120" i="3" s="1"/>
  <c r="I124" i="3"/>
  <c r="C122" i="3"/>
  <c r="J122" i="3" s="1"/>
  <c r="C16" i="3"/>
  <c r="J16" i="3" s="1"/>
  <c r="C18" i="3"/>
  <c r="J18" i="3" s="1"/>
  <c r="C20" i="3"/>
  <c r="J20" i="3" s="1"/>
  <c r="C22" i="3"/>
  <c r="J22" i="3" s="1"/>
  <c r="C28" i="3"/>
  <c r="J28" i="3" s="1"/>
  <c r="C30" i="3"/>
  <c r="J30" i="3" s="1"/>
  <c r="C36" i="3"/>
  <c r="J36" i="3" s="1"/>
  <c r="C38" i="3"/>
  <c r="J38" i="3" s="1"/>
  <c r="C40" i="3"/>
  <c r="J40" i="3" s="1"/>
  <c r="C42" i="3"/>
  <c r="J42" i="3" s="1"/>
  <c r="C44" i="3"/>
  <c r="J44" i="3" s="1"/>
  <c r="C48" i="3"/>
  <c r="J48" i="3" s="1"/>
  <c r="C50" i="3"/>
  <c r="J50" i="3" s="1"/>
  <c r="C52" i="3"/>
  <c r="J52" i="3" s="1"/>
  <c r="C54" i="3"/>
  <c r="J54" i="3" s="1"/>
  <c r="C58" i="3"/>
  <c r="J58" i="3" s="1"/>
  <c r="C60" i="3"/>
  <c r="J60" i="3" s="1"/>
  <c r="C62" i="3"/>
  <c r="J62" i="3" s="1"/>
  <c r="C64" i="3"/>
  <c r="J64" i="3" s="1"/>
  <c r="C70" i="3"/>
  <c r="J70" i="3" s="1"/>
  <c r="C74" i="3"/>
  <c r="J74" i="3" s="1"/>
  <c r="C76" i="3"/>
  <c r="J76" i="3" s="1"/>
  <c r="C78" i="3"/>
  <c r="J78" i="3" s="1"/>
  <c r="C80" i="3"/>
  <c r="J80" i="3" s="1"/>
  <c r="C86" i="3"/>
  <c r="J86" i="3" s="1"/>
  <c r="C88" i="3"/>
  <c r="J88" i="3" s="1"/>
  <c r="C90" i="3"/>
  <c r="J90" i="3" s="1"/>
  <c r="C92" i="3"/>
  <c r="J92" i="3" s="1"/>
  <c r="C94" i="3"/>
  <c r="J94" i="3" s="1"/>
  <c r="C98" i="3"/>
  <c r="J98" i="3" s="1"/>
  <c r="C100" i="3"/>
  <c r="J100" i="3" s="1"/>
  <c r="C102" i="3"/>
  <c r="J102" i="3" s="1"/>
  <c r="C108" i="3"/>
  <c r="J108" i="3" s="1"/>
  <c r="C109" i="3"/>
  <c r="J109" i="3" s="1"/>
  <c r="C111" i="3"/>
  <c r="J111" i="3" s="1"/>
  <c r="C115" i="3"/>
  <c r="J115" i="3" s="1"/>
  <c r="C121" i="3"/>
  <c r="J121" i="3" s="1"/>
  <c r="C123" i="3"/>
  <c r="J123" i="3" s="1"/>
  <c r="I144" i="3"/>
  <c r="C172" i="3"/>
  <c r="J172" i="3" s="1"/>
  <c r="C161" i="3"/>
  <c r="J161" i="3" s="1"/>
  <c r="C152" i="3"/>
  <c r="J152" i="3" s="1"/>
  <c r="C142" i="3"/>
  <c r="J142" i="3" s="1"/>
  <c r="J183" i="3" l="1"/>
  <c r="J133" i="3"/>
  <c r="J13" i="3"/>
  <c r="J24" i="3"/>
  <c r="J124" i="3"/>
  <c r="J117" i="3"/>
  <c r="J45" i="3"/>
  <c r="I20" i="2"/>
  <c r="I22" i="2" s="1"/>
  <c r="D4" i="4" s="1"/>
  <c r="J153" i="3"/>
  <c r="J173" i="3"/>
  <c r="J82" i="3"/>
  <c r="J104" i="3"/>
  <c r="J66" i="3"/>
  <c r="J55" i="3"/>
  <c r="J95" i="3"/>
  <c r="J71" i="3"/>
  <c r="J32" i="3"/>
  <c r="J144" i="3"/>
  <c r="J162" i="3"/>
  <c r="E4" i="4" l="1"/>
  <c r="D6" i="4"/>
  <c r="E6" i="4" s="1"/>
</calcChain>
</file>

<file path=xl/sharedStrings.xml><?xml version="1.0" encoding="utf-8"?>
<sst xmlns="http://schemas.openxmlformats.org/spreadsheetml/2006/main" count="772" uniqueCount="106">
  <si>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</si>
  <si>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</si>
  <si>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</si>
  <si>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</si>
  <si>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</si>
  <si>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</si>
  <si>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</si>
  <si>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</si>
  <si>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</si>
  <si>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</si>
  <si>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</si>
  <si>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3W</t>
  </si>
  <si>
    <t>2W</t>
  </si>
  <si>
    <t>1W</t>
  </si>
  <si>
    <t>26J</t>
  </si>
  <si>
    <t>12J</t>
  </si>
  <si>
    <t>6J</t>
  </si>
  <si>
    <t>4J</t>
  </si>
  <si>
    <t>3J</t>
  </si>
  <si>
    <t>2J</t>
  </si>
  <si>
    <t>1J</t>
  </si>
  <si>
    <t>BEURT</t>
  </si>
  <si>
    <t>FREQ (DAGEN)</t>
  </si>
  <si>
    <t>OMSCHRIJVING</t>
  </si>
  <si>
    <t>EENHEID</t>
  </si>
  <si>
    <t>HOEVEELHEID /KEER</t>
  </si>
  <si>
    <t>PRIJS/ EENHEID (EURO)</t>
  </si>
  <si>
    <t>PRIJS/ KEER</t>
  </si>
  <si>
    <t>PRIJS/ JAAR</t>
  </si>
  <si>
    <t xml:space="preserve">WERKDAG             </t>
  </si>
  <si>
    <t>6008</t>
  </si>
  <si>
    <t>Handdoekrolautomaat klein (katoen)</t>
  </si>
  <si>
    <t>prijs per stuk</t>
  </si>
  <si>
    <t>6009</t>
  </si>
  <si>
    <t>Handdoekrolautomaat dubbel (katoen)</t>
  </si>
  <si>
    <t>6010</t>
  </si>
  <si>
    <t>Handdoekrolautomaat (katoen)</t>
  </si>
  <si>
    <t>6030</t>
  </si>
  <si>
    <t>Zeepdispenser voor foam 500 ml</t>
  </si>
  <si>
    <t>6040</t>
  </si>
  <si>
    <t>Zeepdispenser voor Industriële zeep 2 Liter</t>
  </si>
  <si>
    <t>6070</t>
  </si>
  <si>
    <t>Toiletpapierautomaat met reserve rol</t>
  </si>
  <si>
    <t>6080</t>
  </si>
  <si>
    <t>Toiletbrilreiniger/seatcleaner  375 ml</t>
  </si>
  <si>
    <t>6090</t>
  </si>
  <si>
    <t>Luchtverfrisser (automatisch)</t>
  </si>
  <si>
    <t>6100</t>
  </si>
  <si>
    <t>Hygieneboxen/Dames verband containers</t>
  </si>
  <si>
    <t>6160</t>
  </si>
  <si>
    <t>Toiletborstel garnituur met houder (borstel in gesloten houder)</t>
  </si>
  <si>
    <t>6502</t>
  </si>
  <si>
    <t>Schoonloopmat 85 cm bij 150 cm</t>
  </si>
  <si>
    <t>6504</t>
  </si>
  <si>
    <t>Schoonloopmat 140 cm bij 200 cm</t>
  </si>
  <si>
    <t>6505</t>
  </si>
  <si>
    <t>Schoonloopmat 115 cm bij 200 cm</t>
  </si>
  <si>
    <t>6508</t>
  </si>
  <si>
    <t>Schoonloopmat 150 cm bij 200 cm</t>
  </si>
  <si>
    <t xml:space="preserve">Totaal Werkdag             </t>
  </si>
  <si>
    <t>Totaal leveringen excl. BTW</t>
  </si>
  <si>
    <t>DAGSOORT</t>
  </si>
  <si>
    <t>BBD020 - ROC Brandenburchdreef, Brandenburchdreef 20, Utrecht</t>
  </si>
  <si>
    <t>Werkdag</t>
  </si>
  <si>
    <t>Totaal BBD020 - ROC Brandenburchdreef, Brandenburchdreef 20, Utrecht</t>
  </si>
  <si>
    <t>BSW167 - ROC Bisschopsweg, Bisschopsweg 167, Amersfoort</t>
  </si>
  <si>
    <t>Totaal BSW167 - ROC Bisschopsweg, Bisschopsweg 167, Amersfoort</t>
  </si>
  <si>
    <t>DKW002 - ROC Disketteweg 2-4, Disketteweg 2-4, Amersfoort</t>
  </si>
  <si>
    <t>Totaal DKW002 - ROC Disketteweg 2-4, Disketteweg 2-4, Amersfoort</t>
  </si>
  <si>
    <t>DKW010 - ROC Disketteweg 10, Disketteweg 10, Amersfoort</t>
  </si>
  <si>
    <t>Totaal DKW010 - ROC Disketteweg 10, Disketteweg 10, Amersfoort</t>
  </si>
  <si>
    <t>DSW003 - ROC Dasseweide, Dasseweide 3, Nieuwegein</t>
  </si>
  <si>
    <t>Totaal DSW003 - ROC Dasseweide, Dasseweide 3, Nieuwegein</t>
  </si>
  <si>
    <t>GLG285 - ROC Galgenwaard, Herculesplein 285, 303 en 315, Utrecht</t>
  </si>
  <si>
    <t>Totaal GLG285 - ROC Galgenwaard, Herculesplein 285, 303 en 315, Utrecht</t>
  </si>
  <si>
    <t>HBL012 - ROC Leuvenplein, Leuvenplein 120, Utrecht</t>
  </si>
  <si>
    <t>Totaal HBL012 - ROC Leuvenplein, Leuvenplein 120, Utrecht</t>
  </si>
  <si>
    <t>HML001 - ROC Harmonielaan 1, Harmonielaan 1, Nieuwegein</t>
  </si>
  <si>
    <t>Totaal HML001 - ROC Harmonielaan 1, Harmonielaan 1, Nieuwegein</t>
  </si>
  <si>
    <t>HML002 - ROC Harmonielaan 2, Harmonielaan 2, Nieuwegein</t>
  </si>
  <si>
    <t>Totaal HML002 - ROC Harmonielaan 2, Harmonielaan 2, Nieuwegein</t>
  </si>
  <si>
    <t>KPE006 - ROC Kampereiland, Kampereiland 6, Utrecht</t>
  </si>
  <si>
    <t>Totaal KPE006 - ROC Kampereiland, Kampereiland 6, Utrecht</t>
  </si>
  <si>
    <t>KTD061 - ROC Kretadreef, Kretadreef 61, Utrecht</t>
  </si>
  <si>
    <t>Totaal KTD061 - ROC Kretadreef, Kretadreef 61, Utrecht</t>
  </si>
  <si>
    <t>MNW004 - ROC Magnesiumweg, Magnesiumweg 4, Amersfoort</t>
  </si>
  <si>
    <t>Totaal MNW004 - ROC Magnesiumweg, Magnesiumweg 4, Amersfoort</t>
  </si>
  <si>
    <t>MPL002 - ROC Marco Pololaan, Marco Pololaan 2, Utrecht</t>
  </si>
  <si>
    <t>Totaal MPL002 - ROC Marco Pololaan, Marco Pololaan 2, Utrecht</t>
  </si>
  <si>
    <t>NTB012 - ROC Newtonbaan, Newtonbaan 12, Nieuwegein</t>
  </si>
  <si>
    <t>Totaal NTB012 - ROC Newtonbaan, Newtonbaan 12, Nieuwegein</t>
  </si>
  <si>
    <t>SED027 - ROC Schooneggendreef, Schooneggendreef 27, Utrecht</t>
  </si>
  <si>
    <t>Totaal SED027 - ROC Schooneggendreef, Schooneggendreef 27, Utrecht</t>
  </si>
  <si>
    <t>STB019 - ROC Structuurbaan 19, Structuurbaan 19, Nieuwegein</t>
  </si>
  <si>
    <t>Totaal STB019 - ROC Structuurbaan 19, Structuurbaan 19, Nieuwegein</t>
  </si>
  <si>
    <t>STB6_8 - ROC Structuurbaan 6-8, Structuurbaan 6 + 8, Nieuwegein</t>
  </si>
  <si>
    <t>Totaal STB6_8 - ROC Structuurbaan 6-8, Structuurbaan 6 + 8, Nieuwegein</t>
  </si>
  <si>
    <t>VDL174 - ROC Vondellaan, Vondellaan 174, Utrecht</t>
  </si>
  <si>
    <t>Totaal VDL174 - ROC Vondellaan, Vondellaan 174, Utrecht</t>
  </si>
  <si>
    <t>Soort werk</t>
  </si>
  <si>
    <t>Uren per jaar uitvoering</t>
  </si>
  <si>
    <t>Uren hoogfrequent per jaar uitvoering</t>
  </si>
  <si>
    <t>Bedrag per jaar excl. BTW (euro)</t>
  </si>
  <si>
    <t>Bedrag per jaar incl. BTW (euro)</t>
  </si>
  <si>
    <t>Leveringen (geschat)</t>
  </si>
  <si>
    <t>Totaal generaal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</si>
</sst>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_-[$€-2]\ * #,##0.00\-;_-[$€-2]\ * &quot;-&quot;??_-;_-@_-"/>
  </numFmts>
  <fonts count="2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49" fontId="0" fillId="3" borderId="5" xfId="0" applyNumberFormat="1" applyFill="1" applyBorder="1" applyAlignment="1">
      <alignment wrapText="1"/>
    </xf>
    <xf numFmtId="0" fontId="0" fillId="3" borderId="3" xfId="0" applyFill="1" applyBorder="1"/>
    <xf numFmtId="0" fontId="0" fillId="3" borderId="8" xfId="0" applyFill="1" applyBorder="1"/>
    <xf numFmtId="0" fontId="0" fillId="3" borderId="4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7" xfId="0" applyFill="1" applyBorder="1"/>
    <xf numFmtId="49" fontId="0" fillId="2" borderId="13" xfId="0" applyNumberFormat="1" applyFill="1" applyBorder="1"/>
    <xf numFmtId="1" fontId="0" fillId="2" borderId="13" xfId="0" applyNumberFormat="1" applyFill="1" applyBorder="1"/>
    <xf numFmtId="4" fontId="0" fillId="4" borderId="13" xfId="0" applyNumberFormat="1" applyFill="1" applyBorder="1" applyProtection="1">
      <protection locked="0"/>
    </xf>
    <xf numFmtId="164" fontId="0" fillId="0" borderId="13" xfId="0" applyNumberFormat="1" applyBorder="1" applyProtection="1">
      <protection locked="0"/>
    </xf>
    <xf numFmtId="164" fontId="0" fillId="2" borderId="13" xfId="0" applyNumberFormat="1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4" borderId="14" xfId="0" applyNumberFormat="1" applyFill="1" applyBorder="1" applyProtection="1">
      <protection locked="0"/>
    </xf>
    <xf numFmtId="164" fontId="0" fillId="0" borderId="14" xfId="0" applyNumberFormat="1" applyBorder="1" applyProtection="1">
      <protection locked="0"/>
    </xf>
    <xf numFmtId="164" fontId="0" fillId="2" borderId="14" xfId="0" applyNumberFormat="1" applyFill="1" applyBorder="1"/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4" borderId="15" xfId="0" applyNumberFormat="1" applyFill="1" applyBorder="1" applyProtection="1">
      <protection locked="0"/>
    </xf>
    <xf numFmtId="164" fontId="0" fillId="0" borderId="15" xfId="0" applyNumberFormat="1" applyBorder="1" applyProtection="1">
      <protection locked="0"/>
    </xf>
    <xf numFmtId="164" fontId="0" fillId="2" borderId="15" xfId="0" applyNumberFormat="1" applyFill="1" applyBorder="1"/>
    <xf numFmtId="49" fontId="0" fillId="3" borderId="9" xfId="0" applyNumberFormat="1" applyFill="1" applyBorder="1"/>
    <xf numFmtId="0" fontId="0" fillId="3" borderId="10" xfId="0" applyFill="1" applyBorder="1"/>
    <xf numFmtId="164" fontId="0" fillId="3" borderId="5" xfId="0" applyNumberFormat="1" applyFill="1" applyBorder="1"/>
    <xf numFmtId="0" fontId="0" fillId="3" borderId="9" xfId="0" applyFill="1" applyBorder="1"/>
    <xf numFmtId="0" fontId="0" fillId="3" borderId="11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4" fontId="0" fillId="3" borderId="5" xfId="0" applyNumberFormat="1" applyFill="1" applyBorder="1"/>
    <xf numFmtId="164" fontId="0" fillId="2" borderId="5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9290F-3BAA-48C4-90AC-6B7316F1CE37}">
  <dimension ref="A1:B24"/>
  <sheetViews>
    <sheetView workbookViewId="0"/>
  </sheetViews>
  <sheetFormatPr defaultRowHeight="12.75"/>
  <sheetData>
    <row r="1" spans="1:2">
      <c r="A1" s="1" t="s">
        <v>0</v>
      </c>
    </row>
    <row r="3" spans="1:2">
      <c r="A3" t="s">
        <v>1</v>
      </c>
    </row>
    <row r="5" spans="1:2">
      <c r="A5" t="s">
        <v>2</v>
      </c>
      <c r="B5" t="s">
        <v>3</v>
      </c>
    </row>
    <row r="7" spans="1:2">
      <c r="A7" s="4" t="s">
        <v>4</v>
      </c>
      <c r="B7" s="5"/>
    </row>
    <row r="8" spans="1:2">
      <c r="A8" s="2"/>
      <c r="B8" s="3"/>
    </row>
    <row r="9" spans="1:2">
      <c r="A9" s="2" t="s">
        <v>5</v>
      </c>
      <c r="B9" s="3">
        <v>255</v>
      </c>
    </row>
    <row r="10" spans="1:2">
      <c r="A10" s="2" t="s">
        <v>6</v>
      </c>
      <c r="B10" s="3">
        <v>5</v>
      </c>
    </row>
    <row r="11" spans="1:2">
      <c r="A11" s="2"/>
      <c r="B11" s="3"/>
    </row>
    <row r="12" spans="1:2">
      <c r="A12" s="2" t="s">
        <v>7</v>
      </c>
      <c r="B12" s="3" t="s">
        <v>8</v>
      </c>
    </row>
    <row r="13" spans="1:2">
      <c r="A13" s="2" t="s">
        <v>9</v>
      </c>
      <c r="B13" s="3">
        <f t="shared" ref="B13:B24" si="0">IF(A13="2½W",2.5/dagenperweek1,IF(RIGHT(A13,1)="W",VALUE(LEFT(A13,LEN(A13)-1))/dagenperweek1,IF(RIGHT(A13,1)="J",VALUE(LEFT(A13,LEN(A13)-1))/dagenperjaar1,"handmatig!")))</f>
        <v>1</v>
      </c>
    </row>
    <row r="14" spans="1:2">
      <c r="A14" s="2" t="s">
        <v>10</v>
      </c>
      <c r="B14" s="3">
        <f t="shared" si="0"/>
        <v>0.8</v>
      </c>
    </row>
    <row r="15" spans="1:2">
      <c r="A15" s="2" t="s">
        <v>11</v>
      </c>
      <c r="B15" s="3">
        <f t="shared" si="0"/>
        <v>0.6</v>
      </c>
    </row>
    <row r="16" spans="1:2">
      <c r="A16" s="2" t="s">
        <v>12</v>
      </c>
      <c r="B16" s="3">
        <f t="shared" si="0"/>
        <v>0.4</v>
      </c>
    </row>
    <row r="17" spans="1:2">
      <c r="A17" s="2" t="s">
        <v>13</v>
      </c>
      <c r="B17" s="3">
        <f t="shared" si="0"/>
        <v>0.2</v>
      </c>
    </row>
    <row r="18" spans="1:2">
      <c r="A18" s="2" t="s">
        <v>14</v>
      </c>
      <c r="B18" s="3">
        <f t="shared" si="0"/>
        <v>0.10196078431372549</v>
      </c>
    </row>
    <row r="19" spans="1:2">
      <c r="A19" s="2" t="s">
        <v>15</v>
      </c>
      <c r="B19" s="3">
        <f t="shared" si="0"/>
        <v>4.7058823529411764E-2</v>
      </c>
    </row>
    <row r="20" spans="1:2">
      <c r="A20" s="2" t="s">
        <v>16</v>
      </c>
      <c r="B20" s="3">
        <f t="shared" si="0"/>
        <v>2.3529411764705882E-2</v>
      </c>
    </row>
    <row r="21" spans="1:2">
      <c r="A21" s="2" t="s">
        <v>17</v>
      </c>
      <c r="B21" s="3">
        <f t="shared" si="0"/>
        <v>1.5686274509803921E-2</v>
      </c>
    </row>
    <row r="22" spans="1:2">
      <c r="A22" s="2" t="s">
        <v>18</v>
      </c>
      <c r="B22" s="3">
        <f t="shared" si="0"/>
        <v>1.1764705882352941E-2</v>
      </c>
    </row>
    <row r="23" spans="1:2">
      <c r="A23" s="2" t="s">
        <v>19</v>
      </c>
      <c r="B23" s="3">
        <f t="shared" si="0"/>
        <v>7.8431372549019607E-3</v>
      </c>
    </row>
    <row r="24" spans="1:2">
      <c r="A24" s="6" t="s">
        <v>20</v>
      </c>
      <c r="B24" s="7">
        <f t="shared" si="0"/>
        <v>3.9215686274509803E-3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FC2D7-380D-4C34-91C9-B9985A2FE9D2}">
  <dimension ref="A1:I22"/>
  <sheetViews>
    <sheetView workbookViewId="0">
      <selection activeCell="A11" sqref="A11:XFD11"/>
    </sheetView>
  </sheetViews>
  <sheetFormatPr defaultRowHeight="12.75"/>
  <cols>
    <col min="1" max="1" width="7.625" customWidth="1"/>
    <col min="2" max="2" width="6.125" customWidth="1"/>
    <col min="3" max="3" width="7.625" customWidth="1"/>
    <col min="4" max="4" width="50.625" customWidth="1"/>
    <col min="5" max="6" width="14.625" customWidth="1"/>
    <col min="7" max="7" width="11.625" customWidth="1"/>
    <col min="8" max="8" width="12.625" customWidth="1"/>
    <col min="9" max="9" width="14.625" customWidth="1"/>
  </cols>
  <sheetData>
    <row r="1" spans="1:9">
      <c r="A1" s="1" t="str">
        <f>CONCATENATE("Bijlage 1.1: ",tabeltype," leveringen")</f>
        <v>Bijlage 1.1: Invultabel leveringen</v>
      </c>
    </row>
    <row r="3" spans="1:9" ht="38.25">
      <c r="A3" s="8" t="s">
        <v>21</v>
      </c>
      <c r="B3" s="8" t="s">
        <v>7</v>
      </c>
      <c r="C3" s="8" t="s">
        <v>22</v>
      </c>
      <c r="D3" s="8" t="s">
        <v>23</v>
      </c>
      <c r="E3" s="8" t="s">
        <v>24</v>
      </c>
      <c r="F3" s="8" t="s">
        <v>25</v>
      </c>
      <c r="G3" s="8" t="s">
        <v>26</v>
      </c>
      <c r="H3" s="8" t="s">
        <v>27</v>
      </c>
      <c r="I3" s="8" t="s">
        <v>28</v>
      </c>
    </row>
    <row r="4" spans="1:9">
      <c r="A4" s="9"/>
      <c r="B4" s="10"/>
      <c r="C4" s="10"/>
      <c r="D4" s="10"/>
      <c r="E4" s="10"/>
      <c r="F4" s="10"/>
      <c r="G4" s="10"/>
      <c r="H4" s="10"/>
      <c r="I4" s="11"/>
    </row>
    <row r="5" spans="1:9">
      <c r="A5" s="12" t="s">
        <v>29</v>
      </c>
      <c r="B5" s="13"/>
      <c r="C5" s="13"/>
      <c r="D5" s="13"/>
      <c r="E5" s="13"/>
      <c r="F5" s="13"/>
      <c r="G5" s="13"/>
      <c r="H5" s="13"/>
      <c r="I5" s="14"/>
    </row>
    <row r="6" spans="1:9">
      <c r="A6" s="15" t="s">
        <v>30</v>
      </c>
      <c r="B6" s="15" t="s">
        <v>15</v>
      </c>
      <c r="C6" s="16">
        <f t="shared" ref="C6:C19" si="0">IF(ISBLANK(B6),0,IF(ISERROR(VALUE(B6)),VLOOKUP(B6,dagsoorttabel1,2,FALSE)*dagenperjaar1,VALUE(B6)))</f>
        <v>12</v>
      </c>
      <c r="D6" s="15" t="s">
        <v>31</v>
      </c>
      <c r="E6" s="15" t="s">
        <v>32</v>
      </c>
      <c r="F6" s="17">
        <v>136</v>
      </c>
      <c r="G6" s="18"/>
      <c r="H6" s="19">
        <f t="shared" ref="H6:H19" si="1">IF(ISBLANK(F6),0,F6)*G6</f>
        <v>0</v>
      </c>
      <c r="I6" s="19">
        <f t="shared" ref="I6:I19" si="2">C6*H6</f>
        <v>0</v>
      </c>
    </row>
    <row r="7" spans="1:9">
      <c r="A7" s="20" t="s">
        <v>33</v>
      </c>
      <c r="B7" s="20" t="s">
        <v>15</v>
      </c>
      <c r="C7" s="21">
        <f t="shared" si="0"/>
        <v>12</v>
      </c>
      <c r="D7" s="20" t="s">
        <v>34</v>
      </c>
      <c r="E7" s="20" t="s">
        <v>32</v>
      </c>
      <c r="F7" s="22">
        <v>17</v>
      </c>
      <c r="G7" s="23"/>
      <c r="H7" s="24">
        <f t="shared" si="1"/>
        <v>0</v>
      </c>
      <c r="I7" s="24">
        <f t="shared" si="2"/>
        <v>0</v>
      </c>
    </row>
    <row r="8" spans="1:9">
      <c r="A8" s="20" t="s">
        <v>35</v>
      </c>
      <c r="B8" s="20" t="s">
        <v>15</v>
      </c>
      <c r="C8" s="21">
        <f t="shared" si="0"/>
        <v>12</v>
      </c>
      <c r="D8" s="20" t="s">
        <v>36</v>
      </c>
      <c r="E8" s="20" t="s">
        <v>32</v>
      </c>
      <c r="F8" s="22">
        <v>233</v>
      </c>
      <c r="G8" s="23"/>
      <c r="H8" s="24">
        <f t="shared" si="1"/>
        <v>0</v>
      </c>
      <c r="I8" s="24">
        <f t="shared" si="2"/>
        <v>0</v>
      </c>
    </row>
    <row r="9" spans="1:9">
      <c r="A9" s="20" t="s">
        <v>37</v>
      </c>
      <c r="B9" s="20" t="s">
        <v>15</v>
      </c>
      <c r="C9" s="21">
        <f t="shared" si="0"/>
        <v>12</v>
      </c>
      <c r="D9" s="20" t="s">
        <v>38</v>
      </c>
      <c r="E9" s="20" t="s">
        <v>32</v>
      </c>
      <c r="F9" s="22">
        <v>369</v>
      </c>
      <c r="G9" s="23"/>
      <c r="H9" s="24">
        <f t="shared" si="1"/>
        <v>0</v>
      </c>
      <c r="I9" s="24">
        <f t="shared" si="2"/>
        <v>0</v>
      </c>
    </row>
    <row r="10" spans="1:9">
      <c r="A10" s="20" t="s">
        <v>39</v>
      </c>
      <c r="B10" s="20" t="s">
        <v>15</v>
      </c>
      <c r="C10" s="21">
        <f t="shared" si="0"/>
        <v>12</v>
      </c>
      <c r="D10" s="20" t="s">
        <v>40</v>
      </c>
      <c r="E10" s="20" t="s">
        <v>32</v>
      </c>
      <c r="F10" s="22">
        <v>26</v>
      </c>
      <c r="G10" s="23"/>
      <c r="H10" s="24">
        <f t="shared" si="1"/>
        <v>0</v>
      </c>
      <c r="I10" s="24">
        <f t="shared" si="2"/>
        <v>0</v>
      </c>
    </row>
    <row r="11" spans="1:9">
      <c r="A11" s="20" t="s">
        <v>41</v>
      </c>
      <c r="B11" s="20" t="s">
        <v>15</v>
      </c>
      <c r="C11" s="21">
        <f t="shared" si="0"/>
        <v>12</v>
      </c>
      <c r="D11" s="20" t="s">
        <v>42</v>
      </c>
      <c r="E11" s="20" t="s">
        <v>32</v>
      </c>
      <c r="F11" s="22">
        <v>560</v>
      </c>
      <c r="G11" s="23"/>
      <c r="H11" s="24">
        <f t="shared" si="1"/>
        <v>0</v>
      </c>
      <c r="I11" s="24">
        <f t="shared" si="2"/>
        <v>0</v>
      </c>
    </row>
    <row r="12" spans="1:9">
      <c r="A12" s="20" t="s">
        <v>43</v>
      </c>
      <c r="B12" s="20" t="s">
        <v>15</v>
      </c>
      <c r="C12" s="21">
        <f t="shared" si="0"/>
        <v>12</v>
      </c>
      <c r="D12" s="20" t="s">
        <v>44</v>
      </c>
      <c r="E12" s="20" t="s">
        <v>32</v>
      </c>
      <c r="F12" s="22">
        <v>186</v>
      </c>
      <c r="G12" s="23"/>
      <c r="H12" s="24">
        <f t="shared" si="1"/>
        <v>0</v>
      </c>
      <c r="I12" s="24">
        <f t="shared" si="2"/>
        <v>0</v>
      </c>
    </row>
    <row r="13" spans="1:9">
      <c r="A13" s="20" t="s">
        <v>45</v>
      </c>
      <c r="B13" s="20" t="s">
        <v>15</v>
      </c>
      <c r="C13" s="21">
        <f t="shared" si="0"/>
        <v>12</v>
      </c>
      <c r="D13" s="20" t="s">
        <v>46</v>
      </c>
      <c r="E13" s="20" t="s">
        <v>32</v>
      </c>
      <c r="F13" s="22">
        <v>392</v>
      </c>
      <c r="G13" s="23"/>
      <c r="H13" s="24">
        <f t="shared" si="1"/>
        <v>0</v>
      </c>
      <c r="I13" s="24">
        <f t="shared" si="2"/>
        <v>0</v>
      </c>
    </row>
    <row r="14" spans="1:9">
      <c r="A14" s="20" t="s">
        <v>47</v>
      </c>
      <c r="B14" s="20" t="s">
        <v>15</v>
      </c>
      <c r="C14" s="21">
        <f t="shared" si="0"/>
        <v>12</v>
      </c>
      <c r="D14" s="20" t="s">
        <v>48</v>
      </c>
      <c r="E14" s="20" t="s">
        <v>32</v>
      </c>
      <c r="F14" s="22">
        <v>360</v>
      </c>
      <c r="G14" s="23"/>
      <c r="H14" s="24">
        <f t="shared" si="1"/>
        <v>0</v>
      </c>
      <c r="I14" s="24">
        <f t="shared" si="2"/>
        <v>0</v>
      </c>
    </row>
    <row r="15" spans="1:9">
      <c r="A15" s="20" t="s">
        <v>49</v>
      </c>
      <c r="B15" s="20" t="s">
        <v>20</v>
      </c>
      <c r="C15" s="21">
        <f t="shared" si="0"/>
        <v>1</v>
      </c>
      <c r="D15" s="20" t="s">
        <v>50</v>
      </c>
      <c r="E15" s="20" t="s">
        <v>32</v>
      </c>
      <c r="F15" s="22">
        <v>197</v>
      </c>
      <c r="G15" s="23"/>
      <c r="H15" s="24">
        <f t="shared" si="1"/>
        <v>0</v>
      </c>
      <c r="I15" s="24">
        <f t="shared" si="2"/>
        <v>0</v>
      </c>
    </row>
    <row r="16" spans="1:9">
      <c r="A16" s="20" t="s">
        <v>51</v>
      </c>
      <c r="B16" s="20" t="s">
        <v>15</v>
      </c>
      <c r="C16" s="21">
        <f t="shared" si="0"/>
        <v>12</v>
      </c>
      <c r="D16" s="20" t="s">
        <v>52</v>
      </c>
      <c r="E16" s="20" t="s">
        <v>32</v>
      </c>
      <c r="F16" s="22">
        <v>1</v>
      </c>
      <c r="G16" s="23"/>
      <c r="H16" s="24">
        <f t="shared" si="1"/>
        <v>0</v>
      </c>
      <c r="I16" s="24">
        <f t="shared" si="2"/>
        <v>0</v>
      </c>
    </row>
    <row r="17" spans="1:9">
      <c r="A17" s="20" t="s">
        <v>53</v>
      </c>
      <c r="B17" s="20" t="s">
        <v>15</v>
      </c>
      <c r="C17" s="21">
        <f t="shared" si="0"/>
        <v>12</v>
      </c>
      <c r="D17" s="20" t="s">
        <v>54</v>
      </c>
      <c r="E17" s="20" t="s">
        <v>32</v>
      </c>
      <c r="F17" s="22">
        <v>2</v>
      </c>
      <c r="G17" s="23"/>
      <c r="H17" s="24">
        <f t="shared" si="1"/>
        <v>0</v>
      </c>
      <c r="I17" s="24">
        <f t="shared" si="2"/>
        <v>0</v>
      </c>
    </row>
    <row r="18" spans="1:9">
      <c r="A18" s="20" t="s">
        <v>55</v>
      </c>
      <c r="B18" s="20" t="s">
        <v>15</v>
      </c>
      <c r="C18" s="21">
        <f t="shared" si="0"/>
        <v>12</v>
      </c>
      <c r="D18" s="20" t="s">
        <v>56</v>
      </c>
      <c r="E18" s="20" t="s">
        <v>32</v>
      </c>
      <c r="F18" s="22">
        <v>14</v>
      </c>
      <c r="G18" s="23"/>
      <c r="H18" s="24">
        <f t="shared" si="1"/>
        <v>0</v>
      </c>
      <c r="I18" s="24">
        <f t="shared" si="2"/>
        <v>0</v>
      </c>
    </row>
    <row r="19" spans="1:9">
      <c r="A19" s="25" t="s">
        <v>57</v>
      </c>
      <c r="B19" s="25" t="s">
        <v>15</v>
      </c>
      <c r="C19" s="26">
        <f t="shared" si="0"/>
        <v>12</v>
      </c>
      <c r="D19" s="25" t="s">
        <v>58</v>
      </c>
      <c r="E19" s="25" t="s">
        <v>32</v>
      </c>
      <c r="F19" s="27">
        <v>33</v>
      </c>
      <c r="G19" s="28"/>
      <c r="H19" s="29">
        <f t="shared" si="1"/>
        <v>0</v>
      </c>
      <c r="I19" s="29">
        <f t="shared" si="2"/>
        <v>0</v>
      </c>
    </row>
    <row r="20" spans="1:9">
      <c r="A20" s="30" t="s">
        <v>59</v>
      </c>
      <c r="B20" s="31"/>
      <c r="C20" s="31"/>
      <c r="D20" s="31"/>
      <c r="E20" s="31"/>
      <c r="F20" s="31"/>
      <c r="G20" s="31"/>
      <c r="H20" s="31"/>
      <c r="I20" s="32">
        <f>SUM(I6:I19)</f>
        <v>0</v>
      </c>
    </row>
    <row r="22" spans="1:9">
      <c r="A22" s="30" t="s">
        <v>60</v>
      </c>
      <c r="B22" s="31"/>
      <c r="C22" s="31"/>
      <c r="D22" s="31"/>
      <c r="E22" s="31"/>
      <c r="F22" s="31"/>
      <c r="G22" s="31"/>
      <c r="H22" s="31"/>
      <c r="I22" s="32">
        <f>prijsjaarleveringen1</f>
        <v>0</v>
      </c>
    </row>
  </sheetData>
  <pageMargins left="0.7" right="0.7" top="0.75" bottom="0.75" header="0.3" footer="0.3"/>
  <pageSetup paperSize="9" scale="65" orientation="landscape" r:id="rId1"/>
  <headerFooter>
    <oddFooter>&amp;LROC Midden Nederland EA 2023                                &amp;ROpmaakdatum: 11-01-2023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7B273-1449-4FAB-8B59-108D11FC0ECD}">
  <dimension ref="A1:J183"/>
  <sheetViews>
    <sheetView tabSelected="1" workbookViewId="0">
      <selection activeCell="A109" sqref="A109:XFD109"/>
    </sheetView>
  </sheetViews>
  <sheetFormatPr defaultRowHeight="12.75"/>
  <cols>
    <col min="1" max="1" width="7.625" customWidth="1"/>
    <col min="2" max="2" width="6.125" customWidth="1"/>
    <col min="3" max="3" width="7.625" customWidth="1"/>
    <col min="4" max="4" width="11.625" customWidth="1"/>
    <col min="5" max="5" width="50.625" customWidth="1"/>
    <col min="6" max="7" width="14.625" customWidth="1"/>
    <col min="8" max="8" width="11.625" customWidth="1"/>
    <col min="9" max="9" width="12.625" customWidth="1"/>
    <col min="10" max="10" width="14.625" customWidth="1"/>
  </cols>
  <sheetData>
    <row r="1" spans="1:10">
      <c r="A1" s="1" t="str">
        <f>CONCATENATE("Bijlage 1.2: ",tabeltype," leveringen per locatie")</f>
        <v>Bijlage 1.2: Invultabel leveringen per locatie</v>
      </c>
    </row>
    <row r="3" spans="1:10" ht="38.25">
      <c r="A3" s="8" t="s">
        <v>21</v>
      </c>
      <c r="B3" s="8" t="s">
        <v>7</v>
      </c>
      <c r="C3" s="8" t="s">
        <v>22</v>
      </c>
      <c r="D3" s="8" t="s">
        <v>61</v>
      </c>
      <c r="E3" s="8" t="s">
        <v>23</v>
      </c>
      <c r="F3" s="8" t="s">
        <v>24</v>
      </c>
      <c r="G3" s="8" t="s">
        <v>25</v>
      </c>
      <c r="H3" s="8" t="s">
        <v>26</v>
      </c>
      <c r="I3" s="8" t="s">
        <v>27</v>
      </c>
      <c r="J3" s="8" t="s">
        <v>28</v>
      </c>
    </row>
    <row r="5" spans="1:10">
      <c r="A5" s="33" t="s">
        <v>62</v>
      </c>
      <c r="B5" s="31"/>
      <c r="C5" s="31"/>
      <c r="D5" s="31"/>
      <c r="E5" s="31"/>
      <c r="F5" s="31"/>
      <c r="G5" s="31"/>
      <c r="H5" s="31"/>
      <c r="I5" s="31"/>
      <c r="J5" s="34"/>
    </row>
    <row r="6" spans="1:10">
      <c r="A6" s="15" t="s">
        <v>35</v>
      </c>
      <c r="B6" s="15" t="s">
        <v>15</v>
      </c>
      <c r="C6" s="16">
        <f t="shared" ref="C6:C12" si="0">IF(ISBLANK(B6),0,IF(ISERROR(VALUE(B6)),VLOOKUP(B6,dagsoorttabel1,2,FALSE)*dagenperjaar1,VALUE(B6)))</f>
        <v>12</v>
      </c>
      <c r="D6" s="15" t="s">
        <v>63</v>
      </c>
      <c r="E6" s="15" t="s">
        <v>36</v>
      </c>
      <c r="F6" s="15" t="s">
        <v>32</v>
      </c>
      <c r="G6" s="17">
        <v>20</v>
      </c>
      <c r="H6" s="35">
        <f>Leveringen!G8</f>
        <v>0</v>
      </c>
      <c r="I6" s="19">
        <f t="shared" ref="I6:I12" si="1">IF(ISBLANK(G6),0,G6)*H6</f>
        <v>0</v>
      </c>
      <c r="J6" s="19">
        <f t="shared" ref="J6:J12" si="2">C6*I6</f>
        <v>0</v>
      </c>
    </row>
    <row r="7" spans="1:10">
      <c r="A7" s="20" t="s">
        <v>37</v>
      </c>
      <c r="B7" s="20" t="s">
        <v>15</v>
      </c>
      <c r="C7" s="21">
        <f t="shared" si="0"/>
        <v>12</v>
      </c>
      <c r="D7" s="20" t="s">
        <v>63</v>
      </c>
      <c r="E7" s="20" t="s">
        <v>38</v>
      </c>
      <c r="F7" s="20" t="s">
        <v>32</v>
      </c>
      <c r="G7" s="22">
        <v>23</v>
      </c>
      <c r="H7" s="36">
        <f>Leveringen!G9</f>
        <v>0</v>
      </c>
      <c r="I7" s="24">
        <f t="shared" si="1"/>
        <v>0</v>
      </c>
      <c r="J7" s="24">
        <f t="shared" si="2"/>
        <v>0</v>
      </c>
    </row>
    <row r="8" spans="1:10">
      <c r="A8" s="20" t="s">
        <v>41</v>
      </c>
      <c r="B8" s="20" t="s">
        <v>15</v>
      </c>
      <c r="C8" s="21">
        <f t="shared" si="0"/>
        <v>12</v>
      </c>
      <c r="D8" s="20" t="s">
        <v>63</v>
      </c>
      <c r="E8" s="20" t="s">
        <v>42</v>
      </c>
      <c r="F8" s="20" t="s">
        <v>32</v>
      </c>
      <c r="G8" s="22">
        <v>46</v>
      </c>
      <c r="H8" s="36">
        <f>Leveringen!G11</f>
        <v>0</v>
      </c>
      <c r="I8" s="24">
        <f t="shared" si="1"/>
        <v>0</v>
      </c>
      <c r="J8" s="24">
        <f t="shared" si="2"/>
        <v>0</v>
      </c>
    </row>
    <row r="9" spans="1:10">
      <c r="A9" s="20" t="s">
        <v>43</v>
      </c>
      <c r="B9" s="20" t="s">
        <v>15</v>
      </c>
      <c r="C9" s="21">
        <f t="shared" si="0"/>
        <v>12</v>
      </c>
      <c r="D9" s="20" t="s">
        <v>63</v>
      </c>
      <c r="E9" s="20" t="s">
        <v>44</v>
      </c>
      <c r="F9" s="20" t="s">
        <v>32</v>
      </c>
      <c r="G9" s="22">
        <v>46</v>
      </c>
      <c r="H9" s="36">
        <f>Leveringen!G12</f>
        <v>0</v>
      </c>
      <c r="I9" s="24">
        <f t="shared" si="1"/>
        <v>0</v>
      </c>
      <c r="J9" s="24">
        <f t="shared" si="2"/>
        <v>0</v>
      </c>
    </row>
    <row r="10" spans="1:10">
      <c r="A10" s="20" t="s">
        <v>45</v>
      </c>
      <c r="B10" s="20" t="s">
        <v>15</v>
      </c>
      <c r="C10" s="21">
        <f t="shared" si="0"/>
        <v>12</v>
      </c>
      <c r="D10" s="20" t="s">
        <v>63</v>
      </c>
      <c r="E10" s="20" t="s">
        <v>46</v>
      </c>
      <c r="F10" s="20" t="s">
        <v>32</v>
      </c>
      <c r="G10" s="22">
        <v>41</v>
      </c>
      <c r="H10" s="36">
        <f>Leveringen!G13</f>
        <v>0</v>
      </c>
      <c r="I10" s="24">
        <f t="shared" si="1"/>
        <v>0</v>
      </c>
      <c r="J10" s="24">
        <f t="shared" si="2"/>
        <v>0</v>
      </c>
    </row>
    <row r="11" spans="1:10">
      <c r="A11" s="20" t="s">
        <v>47</v>
      </c>
      <c r="B11" s="20" t="s">
        <v>15</v>
      </c>
      <c r="C11" s="21">
        <f t="shared" si="0"/>
        <v>12</v>
      </c>
      <c r="D11" s="20" t="s">
        <v>63</v>
      </c>
      <c r="E11" s="20" t="s">
        <v>48</v>
      </c>
      <c r="F11" s="20" t="s">
        <v>32</v>
      </c>
      <c r="G11" s="22">
        <v>32</v>
      </c>
      <c r="H11" s="36">
        <f>Leveringen!G14</f>
        <v>0</v>
      </c>
      <c r="I11" s="24">
        <f t="shared" si="1"/>
        <v>0</v>
      </c>
      <c r="J11" s="24">
        <f t="shared" si="2"/>
        <v>0</v>
      </c>
    </row>
    <row r="12" spans="1:10">
      <c r="A12" s="25" t="s">
        <v>55</v>
      </c>
      <c r="B12" s="25" t="s">
        <v>15</v>
      </c>
      <c r="C12" s="26">
        <f t="shared" si="0"/>
        <v>12</v>
      </c>
      <c r="D12" s="25" t="s">
        <v>63</v>
      </c>
      <c r="E12" s="25" t="s">
        <v>56</v>
      </c>
      <c r="F12" s="25" t="s">
        <v>32</v>
      </c>
      <c r="G12" s="27">
        <v>3</v>
      </c>
      <c r="H12" s="37">
        <f>Leveringen!G18</f>
        <v>0</v>
      </c>
      <c r="I12" s="29">
        <f t="shared" si="1"/>
        <v>0</v>
      </c>
      <c r="J12" s="29">
        <f t="shared" si="2"/>
        <v>0</v>
      </c>
    </row>
    <row r="13" spans="1:10">
      <c r="A13" s="30" t="s">
        <v>64</v>
      </c>
      <c r="B13" s="31"/>
      <c r="C13" s="31"/>
      <c r="D13" s="31"/>
      <c r="E13" s="31"/>
      <c r="F13" s="31"/>
      <c r="G13" s="31"/>
      <c r="H13" s="31"/>
      <c r="I13" s="32">
        <f>SUM(I6:I12)</f>
        <v>0</v>
      </c>
      <c r="J13" s="32">
        <f>SUM(J6:J12)</f>
        <v>0</v>
      </c>
    </row>
    <row r="15" spans="1:10">
      <c r="A15" s="33" t="s">
        <v>65</v>
      </c>
      <c r="B15" s="31"/>
      <c r="C15" s="31"/>
      <c r="D15" s="31"/>
      <c r="E15" s="31"/>
      <c r="F15" s="31"/>
      <c r="G15" s="31"/>
      <c r="H15" s="31"/>
      <c r="I15" s="31"/>
      <c r="J15" s="34"/>
    </row>
    <row r="16" spans="1:10">
      <c r="A16" s="15" t="s">
        <v>35</v>
      </c>
      <c r="B16" s="15" t="s">
        <v>15</v>
      </c>
      <c r="C16" s="16">
        <f t="shared" ref="C16:C23" si="3">IF(ISBLANK(B16),0,IF(ISERROR(VALUE(B16)),VLOOKUP(B16,dagsoorttabel1,2,FALSE)*dagenperjaar1,VALUE(B16)))</f>
        <v>12</v>
      </c>
      <c r="D16" s="15" t="s">
        <v>63</v>
      </c>
      <c r="E16" s="15" t="s">
        <v>36</v>
      </c>
      <c r="F16" s="15" t="s">
        <v>32</v>
      </c>
      <c r="G16" s="17">
        <v>8</v>
      </c>
      <c r="H16" s="35">
        <f>Leveringen!G8</f>
        <v>0</v>
      </c>
      <c r="I16" s="19">
        <f t="shared" ref="I16:I23" si="4">IF(ISBLANK(G16),0,G16)*H16</f>
        <v>0</v>
      </c>
      <c r="J16" s="19">
        <f t="shared" ref="J16:J23" si="5">C16*I16</f>
        <v>0</v>
      </c>
    </row>
    <row r="17" spans="1:10">
      <c r="A17" s="20" t="s">
        <v>37</v>
      </c>
      <c r="B17" s="20" t="s">
        <v>15</v>
      </c>
      <c r="C17" s="21">
        <f t="shared" si="3"/>
        <v>12</v>
      </c>
      <c r="D17" s="20" t="s">
        <v>63</v>
      </c>
      <c r="E17" s="20" t="s">
        <v>38</v>
      </c>
      <c r="F17" s="20" t="s">
        <v>32</v>
      </c>
      <c r="G17" s="22">
        <v>7</v>
      </c>
      <c r="H17" s="36">
        <f>Leveringen!G9</f>
        <v>0</v>
      </c>
      <c r="I17" s="24">
        <f t="shared" si="4"/>
        <v>0</v>
      </c>
      <c r="J17" s="24">
        <f t="shared" si="5"/>
        <v>0</v>
      </c>
    </row>
    <row r="18" spans="1:10">
      <c r="A18" s="20" t="s">
        <v>41</v>
      </c>
      <c r="B18" s="20" t="s">
        <v>15</v>
      </c>
      <c r="C18" s="21">
        <f t="shared" si="3"/>
        <v>12</v>
      </c>
      <c r="D18" s="20" t="s">
        <v>63</v>
      </c>
      <c r="E18" s="20" t="s">
        <v>42</v>
      </c>
      <c r="F18" s="20" t="s">
        <v>32</v>
      </c>
      <c r="G18" s="22">
        <v>12</v>
      </c>
      <c r="H18" s="36">
        <f>Leveringen!G11</f>
        <v>0</v>
      </c>
      <c r="I18" s="24">
        <f t="shared" si="4"/>
        <v>0</v>
      </c>
      <c r="J18" s="24">
        <f t="shared" si="5"/>
        <v>0</v>
      </c>
    </row>
    <row r="19" spans="1:10">
      <c r="A19" s="20" t="s">
        <v>43</v>
      </c>
      <c r="B19" s="20" t="s">
        <v>15</v>
      </c>
      <c r="C19" s="21">
        <f t="shared" si="3"/>
        <v>12</v>
      </c>
      <c r="D19" s="20" t="s">
        <v>63</v>
      </c>
      <c r="E19" s="20" t="s">
        <v>44</v>
      </c>
      <c r="F19" s="20" t="s">
        <v>32</v>
      </c>
      <c r="G19" s="22">
        <v>12</v>
      </c>
      <c r="H19" s="36">
        <f>Leveringen!G12</f>
        <v>0</v>
      </c>
      <c r="I19" s="24">
        <f t="shared" si="4"/>
        <v>0</v>
      </c>
      <c r="J19" s="24">
        <f t="shared" si="5"/>
        <v>0</v>
      </c>
    </row>
    <row r="20" spans="1:10">
      <c r="A20" s="20" t="s">
        <v>45</v>
      </c>
      <c r="B20" s="20" t="s">
        <v>15</v>
      </c>
      <c r="C20" s="21">
        <f t="shared" si="3"/>
        <v>12</v>
      </c>
      <c r="D20" s="20" t="s">
        <v>63</v>
      </c>
      <c r="E20" s="20" t="s">
        <v>46</v>
      </c>
      <c r="F20" s="20" t="s">
        <v>32</v>
      </c>
      <c r="G20" s="22">
        <v>5</v>
      </c>
      <c r="H20" s="36">
        <f>Leveringen!G13</f>
        <v>0</v>
      </c>
      <c r="I20" s="24">
        <f t="shared" si="4"/>
        <v>0</v>
      </c>
      <c r="J20" s="24">
        <f t="shared" si="5"/>
        <v>0</v>
      </c>
    </row>
    <row r="21" spans="1:10">
      <c r="A21" s="20" t="s">
        <v>47</v>
      </c>
      <c r="B21" s="20" t="s">
        <v>15</v>
      </c>
      <c r="C21" s="21">
        <f t="shared" si="3"/>
        <v>12</v>
      </c>
      <c r="D21" s="20" t="s">
        <v>63</v>
      </c>
      <c r="E21" s="20" t="s">
        <v>48</v>
      </c>
      <c r="F21" s="20" t="s">
        <v>32</v>
      </c>
      <c r="G21" s="22">
        <v>6</v>
      </c>
      <c r="H21" s="36">
        <f>Leveringen!G14</f>
        <v>0</v>
      </c>
      <c r="I21" s="24">
        <f t="shared" si="4"/>
        <v>0</v>
      </c>
      <c r="J21" s="24">
        <f t="shared" si="5"/>
        <v>0</v>
      </c>
    </row>
    <row r="22" spans="1:10">
      <c r="A22" s="20" t="s">
        <v>55</v>
      </c>
      <c r="B22" s="20" t="s">
        <v>15</v>
      </c>
      <c r="C22" s="21">
        <f t="shared" si="3"/>
        <v>12</v>
      </c>
      <c r="D22" s="20" t="s">
        <v>63</v>
      </c>
      <c r="E22" s="20" t="s">
        <v>56</v>
      </c>
      <c r="F22" s="20" t="s">
        <v>32</v>
      </c>
      <c r="G22" s="22">
        <v>1</v>
      </c>
      <c r="H22" s="36">
        <f>Leveringen!G18</f>
        <v>0</v>
      </c>
      <c r="I22" s="24">
        <f t="shared" si="4"/>
        <v>0</v>
      </c>
      <c r="J22" s="24">
        <f t="shared" si="5"/>
        <v>0</v>
      </c>
    </row>
    <row r="23" spans="1:10">
      <c r="A23" s="25" t="s">
        <v>57</v>
      </c>
      <c r="B23" s="25" t="s">
        <v>15</v>
      </c>
      <c r="C23" s="26">
        <f t="shared" si="3"/>
        <v>12</v>
      </c>
      <c r="D23" s="25" t="s">
        <v>63</v>
      </c>
      <c r="E23" s="25" t="s">
        <v>58</v>
      </c>
      <c r="F23" s="25" t="s">
        <v>32</v>
      </c>
      <c r="G23" s="27">
        <v>1</v>
      </c>
      <c r="H23" s="37">
        <f>Leveringen!G19</f>
        <v>0</v>
      </c>
      <c r="I23" s="29">
        <f t="shared" si="4"/>
        <v>0</v>
      </c>
      <c r="J23" s="29">
        <f t="shared" si="5"/>
        <v>0</v>
      </c>
    </row>
    <row r="24" spans="1:10">
      <c r="A24" s="30" t="s">
        <v>66</v>
      </c>
      <c r="B24" s="31"/>
      <c r="C24" s="31"/>
      <c r="D24" s="31"/>
      <c r="E24" s="31"/>
      <c r="F24" s="31"/>
      <c r="G24" s="31"/>
      <c r="H24" s="31"/>
      <c r="I24" s="32">
        <f>SUM(I16:I23)</f>
        <v>0</v>
      </c>
      <c r="J24" s="32">
        <f>SUM(J16:J23)</f>
        <v>0</v>
      </c>
    </row>
    <row r="26" spans="1:10">
      <c r="A26" s="33" t="s">
        <v>67</v>
      </c>
      <c r="B26" s="31"/>
      <c r="C26" s="31"/>
      <c r="D26" s="31"/>
      <c r="E26" s="31"/>
      <c r="F26" s="31"/>
      <c r="G26" s="31"/>
      <c r="H26" s="31"/>
      <c r="I26" s="31"/>
      <c r="J26" s="34"/>
    </row>
    <row r="27" spans="1:10">
      <c r="A27" s="15" t="s">
        <v>35</v>
      </c>
      <c r="B27" s="15" t="s">
        <v>15</v>
      </c>
      <c r="C27" s="16">
        <f>IF(ISBLANK(B27),0,IF(ISERROR(VALUE(B27)),VLOOKUP(B27,dagsoorttabel1,2,FALSE)*dagenperjaar1,VALUE(B27)))</f>
        <v>12</v>
      </c>
      <c r="D27" s="15" t="s">
        <v>63</v>
      </c>
      <c r="E27" s="15" t="s">
        <v>36</v>
      </c>
      <c r="F27" s="15" t="s">
        <v>32</v>
      </c>
      <c r="G27" s="17">
        <v>15</v>
      </c>
      <c r="H27" s="35">
        <f>Leveringen!G8</f>
        <v>0</v>
      </c>
      <c r="I27" s="19">
        <f>IF(ISBLANK(G27),0,G27)*H27</f>
        <v>0</v>
      </c>
      <c r="J27" s="19">
        <f>C27*I27</f>
        <v>0</v>
      </c>
    </row>
    <row r="28" spans="1:10">
      <c r="A28" s="20" t="s">
        <v>37</v>
      </c>
      <c r="B28" s="20" t="s">
        <v>15</v>
      </c>
      <c r="C28" s="21">
        <f>IF(ISBLANK(B28),0,IF(ISERROR(VALUE(B28)),VLOOKUP(B28,dagsoorttabel1,2,FALSE)*dagenperjaar1,VALUE(B28)))</f>
        <v>12</v>
      </c>
      <c r="D28" s="20" t="s">
        <v>63</v>
      </c>
      <c r="E28" s="20" t="s">
        <v>38</v>
      </c>
      <c r="F28" s="20" t="s">
        <v>32</v>
      </c>
      <c r="G28" s="22">
        <v>16</v>
      </c>
      <c r="H28" s="36">
        <f>Leveringen!G9</f>
        <v>0</v>
      </c>
      <c r="I28" s="24">
        <f>IF(ISBLANK(G28),0,G28)*H28</f>
        <v>0</v>
      </c>
      <c r="J28" s="24">
        <f>C28*I28</f>
        <v>0</v>
      </c>
    </row>
    <row r="29" spans="1:10">
      <c r="A29" s="20" t="s">
        <v>41</v>
      </c>
      <c r="B29" s="20" t="s">
        <v>15</v>
      </c>
      <c r="C29" s="21">
        <f>IF(ISBLANK(B29),0,IF(ISERROR(VALUE(B29)),VLOOKUP(B29,dagsoorttabel1,2,FALSE)*dagenperjaar1,VALUE(B29)))</f>
        <v>12</v>
      </c>
      <c r="D29" s="20" t="s">
        <v>63</v>
      </c>
      <c r="E29" s="20" t="s">
        <v>42</v>
      </c>
      <c r="F29" s="20" t="s">
        <v>32</v>
      </c>
      <c r="G29" s="22">
        <v>25</v>
      </c>
      <c r="H29" s="36">
        <f>Leveringen!G11</f>
        <v>0</v>
      </c>
      <c r="I29" s="24">
        <f>IF(ISBLANK(G29),0,G29)*H29</f>
        <v>0</v>
      </c>
      <c r="J29" s="24">
        <f>C29*I29</f>
        <v>0</v>
      </c>
    </row>
    <row r="30" spans="1:10">
      <c r="A30" s="20" t="s">
        <v>45</v>
      </c>
      <c r="B30" s="20" t="s">
        <v>15</v>
      </c>
      <c r="C30" s="21">
        <f>IF(ISBLANK(B30),0,IF(ISERROR(VALUE(B30)),VLOOKUP(B30,dagsoorttabel1,2,FALSE)*dagenperjaar1,VALUE(B30)))</f>
        <v>12</v>
      </c>
      <c r="D30" s="20" t="s">
        <v>63</v>
      </c>
      <c r="E30" s="20" t="s">
        <v>46</v>
      </c>
      <c r="F30" s="20" t="s">
        <v>32</v>
      </c>
      <c r="G30" s="22">
        <v>14</v>
      </c>
      <c r="H30" s="36">
        <f>Leveringen!G13</f>
        <v>0</v>
      </c>
      <c r="I30" s="24">
        <f>IF(ISBLANK(G30),0,G30)*H30</f>
        <v>0</v>
      </c>
      <c r="J30" s="24">
        <f>C30*I30</f>
        <v>0</v>
      </c>
    </row>
    <row r="31" spans="1:10">
      <c r="A31" s="25" t="s">
        <v>47</v>
      </c>
      <c r="B31" s="25" t="s">
        <v>15</v>
      </c>
      <c r="C31" s="26">
        <f>IF(ISBLANK(B31),0,IF(ISERROR(VALUE(B31)),VLOOKUP(B31,dagsoorttabel1,2,FALSE)*dagenperjaar1,VALUE(B31)))</f>
        <v>12</v>
      </c>
      <c r="D31" s="25" t="s">
        <v>63</v>
      </c>
      <c r="E31" s="25" t="s">
        <v>48</v>
      </c>
      <c r="F31" s="25" t="s">
        <v>32</v>
      </c>
      <c r="G31" s="27">
        <v>12</v>
      </c>
      <c r="H31" s="37">
        <f>Leveringen!G14</f>
        <v>0</v>
      </c>
      <c r="I31" s="29">
        <f>IF(ISBLANK(G31),0,G31)*H31</f>
        <v>0</v>
      </c>
      <c r="J31" s="29">
        <f>C31*I31</f>
        <v>0</v>
      </c>
    </row>
    <row r="32" spans="1:10">
      <c r="A32" s="30" t="s">
        <v>68</v>
      </c>
      <c r="B32" s="31"/>
      <c r="C32" s="31"/>
      <c r="D32" s="31"/>
      <c r="E32" s="31"/>
      <c r="F32" s="31"/>
      <c r="G32" s="31"/>
      <c r="H32" s="31"/>
      <c r="I32" s="32">
        <f>SUM(I27:I31)</f>
        <v>0</v>
      </c>
      <c r="J32" s="32">
        <f>SUM(J27:J31)</f>
        <v>0</v>
      </c>
    </row>
    <row r="34" spans="1:10">
      <c r="A34" s="33" t="s">
        <v>69</v>
      </c>
      <c r="B34" s="31"/>
      <c r="C34" s="31"/>
      <c r="D34" s="31"/>
      <c r="E34" s="31"/>
      <c r="F34" s="31"/>
      <c r="G34" s="31"/>
      <c r="H34" s="31"/>
      <c r="I34" s="31"/>
      <c r="J34" s="34"/>
    </row>
    <row r="35" spans="1:10">
      <c r="A35" s="15" t="s">
        <v>30</v>
      </c>
      <c r="B35" s="15" t="s">
        <v>15</v>
      </c>
      <c r="C35" s="16">
        <f t="shared" ref="C35:C44" si="6">IF(ISBLANK(B35),0,IF(ISERROR(VALUE(B35)),VLOOKUP(B35,dagsoorttabel1,2,FALSE)*dagenperjaar1,VALUE(B35)))</f>
        <v>12</v>
      </c>
      <c r="D35" s="15" t="s">
        <v>63</v>
      </c>
      <c r="E35" s="15" t="s">
        <v>31</v>
      </c>
      <c r="F35" s="15" t="s">
        <v>32</v>
      </c>
      <c r="G35" s="17">
        <v>4</v>
      </c>
      <c r="H35" s="35">
        <f>Leveringen!G6</f>
        <v>0</v>
      </c>
      <c r="I35" s="19">
        <f t="shared" ref="I35:I44" si="7">IF(ISBLANK(G35),0,G35)*H35</f>
        <v>0</v>
      </c>
      <c r="J35" s="19">
        <f t="shared" ref="J35:J44" si="8">C35*I35</f>
        <v>0</v>
      </c>
    </row>
    <row r="36" spans="1:10">
      <c r="A36" s="20" t="s">
        <v>33</v>
      </c>
      <c r="B36" s="20" t="s">
        <v>15</v>
      </c>
      <c r="C36" s="21">
        <f t="shared" si="6"/>
        <v>12</v>
      </c>
      <c r="D36" s="20" t="s">
        <v>63</v>
      </c>
      <c r="E36" s="20" t="s">
        <v>34</v>
      </c>
      <c r="F36" s="20" t="s">
        <v>32</v>
      </c>
      <c r="G36" s="22">
        <v>17</v>
      </c>
      <c r="H36" s="36">
        <f>Leveringen!G7</f>
        <v>0</v>
      </c>
      <c r="I36" s="24">
        <f t="shared" si="7"/>
        <v>0</v>
      </c>
      <c r="J36" s="24">
        <f t="shared" si="8"/>
        <v>0</v>
      </c>
    </row>
    <row r="37" spans="1:10">
      <c r="A37" s="20" t="s">
        <v>35</v>
      </c>
      <c r="B37" s="20" t="s">
        <v>15</v>
      </c>
      <c r="C37" s="21">
        <f t="shared" si="6"/>
        <v>12</v>
      </c>
      <c r="D37" s="20" t="s">
        <v>63</v>
      </c>
      <c r="E37" s="20" t="s">
        <v>36</v>
      </c>
      <c r="F37" s="20" t="s">
        <v>32</v>
      </c>
      <c r="G37" s="22">
        <v>20</v>
      </c>
      <c r="H37" s="36">
        <f>Leveringen!G8</f>
        <v>0</v>
      </c>
      <c r="I37" s="24">
        <f t="shared" si="7"/>
        <v>0</v>
      </c>
      <c r="J37" s="24">
        <f t="shared" si="8"/>
        <v>0</v>
      </c>
    </row>
    <row r="38" spans="1:10">
      <c r="A38" s="20" t="s">
        <v>37</v>
      </c>
      <c r="B38" s="20" t="s">
        <v>15</v>
      </c>
      <c r="C38" s="21">
        <f t="shared" si="6"/>
        <v>12</v>
      </c>
      <c r="D38" s="20" t="s">
        <v>63</v>
      </c>
      <c r="E38" s="20" t="s">
        <v>38</v>
      </c>
      <c r="F38" s="20" t="s">
        <v>32</v>
      </c>
      <c r="G38" s="22">
        <v>33</v>
      </c>
      <c r="H38" s="36">
        <f>Leveringen!G9</f>
        <v>0</v>
      </c>
      <c r="I38" s="24">
        <f t="shared" si="7"/>
        <v>0</v>
      </c>
      <c r="J38" s="24">
        <f t="shared" si="8"/>
        <v>0</v>
      </c>
    </row>
    <row r="39" spans="1:10">
      <c r="A39" s="20" t="s">
        <v>39</v>
      </c>
      <c r="B39" s="20" t="s">
        <v>15</v>
      </c>
      <c r="C39" s="21">
        <f t="shared" si="6"/>
        <v>12</v>
      </c>
      <c r="D39" s="20" t="s">
        <v>63</v>
      </c>
      <c r="E39" s="20" t="s">
        <v>40</v>
      </c>
      <c r="F39" s="20" t="s">
        <v>32</v>
      </c>
      <c r="G39" s="22">
        <v>4</v>
      </c>
      <c r="H39" s="36">
        <f>Leveringen!G10</f>
        <v>0</v>
      </c>
      <c r="I39" s="24">
        <f t="shared" si="7"/>
        <v>0</v>
      </c>
      <c r="J39" s="24">
        <f t="shared" si="8"/>
        <v>0</v>
      </c>
    </row>
    <row r="40" spans="1:10">
      <c r="A40" s="20" t="s">
        <v>41</v>
      </c>
      <c r="B40" s="20" t="s">
        <v>15</v>
      </c>
      <c r="C40" s="21">
        <f t="shared" si="6"/>
        <v>12</v>
      </c>
      <c r="D40" s="20" t="s">
        <v>63</v>
      </c>
      <c r="E40" s="20" t="s">
        <v>42</v>
      </c>
      <c r="F40" s="20" t="s">
        <v>32</v>
      </c>
      <c r="G40" s="22">
        <v>62</v>
      </c>
      <c r="H40" s="36">
        <f>Leveringen!G11</f>
        <v>0</v>
      </c>
      <c r="I40" s="24">
        <f t="shared" si="7"/>
        <v>0</v>
      </c>
      <c r="J40" s="24">
        <f t="shared" si="8"/>
        <v>0</v>
      </c>
    </row>
    <row r="41" spans="1:10">
      <c r="A41" s="20" t="s">
        <v>43</v>
      </c>
      <c r="B41" s="20" t="s">
        <v>15</v>
      </c>
      <c r="C41" s="21">
        <f t="shared" si="6"/>
        <v>12</v>
      </c>
      <c r="D41" s="20" t="s">
        <v>63</v>
      </c>
      <c r="E41" s="20" t="s">
        <v>44</v>
      </c>
      <c r="F41" s="20" t="s">
        <v>32</v>
      </c>
      <c r="G41" s="22">
        <v>12</v>
      </c>
      <c r="H41" s="36">
        <f>Leveringen!G12</f>
        <v>0</v>
      </c>
      <c r="I41" s="24">
        <f t="shared" si="7"/>
        <v>0</v>
      </c>
      <c r="J41" s="24">
        <f t="shared" si="8"/>
        <v>0</v>
      </c>
    </row>
    <row r="42" spans="1:10">
      <c r="A42" s="20" t="s">
        <v>45</v>
      </c>
      <c r="B42" s="20" t="s">
        <v>15</v>
      </c>
      <c r="C42" s="21">
        <f t="shared" si="6"/>
        <v>12</v>
      </c>
      <c r="D42" s="20" t="s">
        <v>63</v>
      </c>
      <c r="E42" s="20" t="s">
        <v>46</v>
      </c>
      <c r="F42" s="20" t="s">
        <v>32</v>
      </c>
      <c r="G42" s="22">
        <v>35</v>
      </c>
      <c r="H42" s="36">
        <f>Leveringen!G13</f>
        <v>0</v>
      </c>
      <c r="I42" s="24">
        <f t="shared" si="7"/>
        <v>0</v>
      </c>
      <c r="J42" s="24">
        <f t="shared" si="8"/>
        <v>0</v>
      </c>
    </row>
    <row r="43" spans="1:10">
      <c r="A43" s="20" t="s">
        <v>47</v>
      </c>
      <c r="B43" s="20" t="s">
        <v>15</v>
      </c>
      <c r="C43" s="21">
        <f t="shared" si="6"/>
        <v>12</v>
      </c>
      <c r="D43" s="20" t="s">
        <v>63</v>
      </c>
      <c r="E43" s="20" t="s">
        <v>48</v>
      </c>
      <c r="F43" s="20" t="s">
        <v>32</v>
      </c>
      <c r="G43" s="22">
        <v>30</v>
      </c>
      <c r="H43" s="36">
        <f>Leveringen!G14</f>
        <v>0</v>
      </c>
      <c r="I43" s="24">
        <f t="shared" si="7"/>
        <v>0</v>
      </c>
      <c r="J43" s="24">
        <f t="shared" si="8"/>
        <v>0</v>
      </c>
    </row>
    <row r="44" spans="1:10">
      <c r="A44" s="25" t="s">
        <v>57</v>
      </c>
      <c r="B44" s="25" t="s">
        <v>15</v>
      </c>
      <c r="C44" s="26">
        <f t="shared" si="6"/>
        <v>12</v>
      </c>
      <c r="D44" s="25" t="s">
        <v>63</v>
      </c>
      <c r="E44" s="25" t="s">
        <v>58</v>
      </c>
      <c r="F44" s="25" t="s">
        <v>32</v>
      </c>
      <c r="G44" s="27">
        <v>4</v>
      </c>
      <c r="H44" s="37">
        <f>Leveringen!G19</f>
        <v>0</v>
      </c>
      <c r="I44" s="29">
        <f t="shared" si="7"/>
        <v>0</v>
      </c>
      <c r="J44" s="29">
        <f t="shared" si="8"/>
        <v>0</v>
      </c>
    </row>
    <row r="45" spans="1:10">
      <c r="A45" s="30" t="s">
        <v>70</v>
      </c>
      <c r="B45" s="31"/>
      <c r="C45" s="31"/>
      <c r="D45" s="31"/>
      <c r="E45" s="31"/>
      <c r="F45" s="31"/>
      <c r="G45" s="31"/>
      <c r="H45" s="31"/>
      <c r="I45" s="32">
        <f>SUM(I35:I44)</f>
        <v>0</v>
      </c>
      <c r="J45" s="32">
        <f>SUM(J35:J44)</f>
        <v>0</v>
      </c>
    </row>
    <row r="47" spans="1:10">
      <c r="A47" s="33" t="s">
        <v>71</v>
      </c>
      <c r="B47" s="31"/>
      <c r="C47" s="31"/>
      <c r="D47" s="31"/>
      <c r="E47" s="31"/>
      <c r="F47" s="31"/>
      <c r="G47" s="31"/>
      <c r="H47" s="31"/>
      <c r="I47" s="31"/>
      <c r="J47" s="34"/>
    </row>
    <row r="48" spans="1:10">
      <c r="A48" s="15" t="s">
        <v>30</v>
      </c>
      <c r="B48" s="15" t="s">
        <v>15</v>
      </c>
      <c r="C48" s="16">
        <f t="shared" ref="C48:C54" si="9">IF(ISBLANK(B48),0,IF(ISERROR(VALUE(B48)),VLOOKUP(B48,dagsoorttabel1,2,FALSE)*dagenperjaar1,VALUE(B48)))</f>
        <v>12</v>
      </c>
      <c r="D48" s="15" t="s">
        <v>63</v>
      </c>
      <c r="E48" s="15" t="s">
        <v>31</v>
      </c>
      <c r="F48" s="15" t="s">
        <v>32</v>
      </c>
      <c r="G48" s="17">
        <v>23</v>
      </c>
      <c r="H48" s="35">
        <f>Leveringen!G6</f>
        <v>0</v>
      </c>
      <c r="I48" s="19">
        <f t="shared" ref="I48:I54" si="10">IF(ISBLANK(G48),0,G48)*H48</f>
        <v>0</v>
      </c>
      <c r="J48" s="19">
        <f t="shared" ref="J48:J54" si="11">C48*I48</f>
        <v>0</v>
      </c>
    </row>
    <row r="49" spans="1:10">
      <c r="A49" s="20" t="s">
        <v>37</v>
      </c>
      <c r="B49" s="20" t="s">
        <v>15</v>
      </c>
      <c r="C49" s="21">
        <f t="shared" si="9"/>
        <v>12</v>
      </c>
      <c r="D49" s="20" t="s">
        <v>63</v>
      </c>
      <c r="E49" s="20" t="s">
        <v>38</v>
      </c>
      <c r="F49" s="20" t="s">
        <v>32</v>
      </c>
      <c r="G49" s="22">
        <v>24</v>
      </c>
      <c r="H49" s="36">
        <f>Leveringen!G9</f>
        <v>0</v>
      </c>
      <c r="I49" s="24">
        <f t="shared" si="10"/>
        <v>0</v>
      </c>
      <c r="J49" s="24">
        <f t="shared" si="11"/>
        <v>0</v>
      </c>
    </row>
    <row r="50" spans="1:10">
      <c r="A50" s="20" t="s">
        <v>41</v>
      </c>
      <c r="B50" s="20" t="s">
        <v>15</v>
      </c>
      <c r="C50" s="21">
        <f t="shared" si="9"/>
        <v>12</v>
      </c>
      <c r="D50" s="20" t="s">
        <v>63</v>
      </c>
      <c r="E50" s="20" t="s">
        <v>42</v>
      </c>
      <c r="F50" s="20" t="s">
        <v>32</v>
      </c>
      <c r="G50" s="22">
        <v>27</v>
      </c>
      <c r="H50" s="36">
        <f>Leveringen!G11</f>
        <v>0</v>
      </c>
      <c r="I50" s="24">
        <f t="shared" si="10"/>
        <v>0</v>
      </c>
      <c r="J50" s="24">
        <f t="shared" si="11"/>
        <v>0</v>
      </c>
    </row>
    <row r="51" spans="1:10">
      <c r="A51" s="20" t="s">
        <v>43</v>
      </c>
      <c r="B51" s="20" t="s">
        <v>15</v>
      </c>
      <c r="C51" s="21">
        <f t="shared" si="9"/>
        <v>12</v>
      </c>
      <c r="D51" s="20" t="s">
        <v>63</v>
      </c>
      <c r="E51" s="20" t="s">
        <v>44</v>
      </c>
      <c r="F51" s="20" t="s">
        <v>32</v>
      </c>
      <c r="G51" s="22">
        <v>28</v>
      </c>
      <c r="H51" s="36">
        <f>Leveringen!G12</f>
        <v>0</v>
      </c>
      <c r="I51" s="24">
        <f t="shared" si="10"/>
        <v>0</v>
      </c>
      <c r="J51" s="24">
        <f t="shared" si="11"/>
        <v>0</v>
      </c>
    </row>
    <row r="52" spans="1:10">
      <c r="A52" s="20" t="s">
        <v>45</v>
      </c>
      <c r="B52" s="20" t="s">
        <v>15</v>
      </c>
      <c r="C52" s="21">
        <f t="shared" si="9"/>
        <v>12</v>
      </c>
      <c r="D52" s="20" t="s">
        <v>63</v>
      </c>
      <c r="E52" s="20" t="s">
        <v>46</v>
      </c>
      <c r="F52" s="20" t="s">
        <v>32</v>
      </c>
      <c r="G52" s="22">
        <v>30</v>
      </c>
      <c r="H52" s="36">
        <f>Leveringen!G13</f>
        <v>0</v>
      </c>
      <c r="I52" s="24">
        <f t="shared" si="10"/>
        <v>0</v>
      </c>
      <c r="J52" s="24">
        <f t="shared" si="11"/>
        <v>0</v>
      </c>
    </row>
    <row r="53" spans="1:10">
      <c r="A53" s="20" t="s">
        <v>47</v>
      </c>
      <c r="B53" s="20" t="s">
        <v>15</v>
      </c>
      <c r="C53" s="21">
        <f t="shared" si="9"/>
        <v>12</v>
      </c>
      <c r="D53" s="20" t="s">
        <v>63</v>
      </c>
      <c r="E53" s="20" t="s">
        <v>48</v>
      </c>
      <c r="F53" s="20" t="s">
        <v>32</v>
      </c>
      <c r="G53" s="22">
        <v>16</v>
      </c>
      <c r="H53" s="36">
        <f>Leveringen!G14</f>
        <v>0</v>
      </c>
      <c r="I53" s="24">
        <f t="shared" si="10"/>
        <v>0</v>
      </c>
      <c r="J53" s="24">
        <f t="shared" si="11"/>
        <v>0</v>
      </c>
    </row>
    <row r="54" spans="1:10">
      <c r="A54" s="25" t="s">
        <v>55</v>
      </c>
      <c r="B54" s="25" t="s">
        <v>15</v>
      </c>
      <c r="C54" s="26">
        <f t="shared" si="9"/>
        <v>12</v>
      </c>
      <c r="D54" s="25" t="s">
        <v>63</v>
      </c>
      <c r="E54" s="25" t="s">
        <v>56</v>
      </c>
      <c r="F54" s="25" t="s">
        <v>32</v>
      </c>
      <c r="G54" s="27">
        <v>5</v>
      </c>
      <c r="H54" s="37">
        <f>Leveringen!G18</f>
        <v>0</v>
      </c>
      <c r="I54" s="29">
        <f t="shared" si="10"/>
        <v>0</v>
      </c>
      <c r="J54" s="29">
        <f t="shared" si="11"/>
        <v>0</v>
      </c>
    </row>
    <row r="55" spans="1:10">
      <c r="A55" s="30" t="s">
        <v>72</v>
      </c>
      <c r="B55" s="31"/>
      <c r="C55" s="31"/>
      <c r="D55" s="31"/>
      <c r="E55" s="31"/>
      <c r="F55" s="31"/>
      <c r="G55" s="31"/>
      <c r="H55" s="31"/>
      <c r="I55" s="32">
        <f>SUM(I48:I54)</f>
        <v>0</v>
      </c>
      <c r="J55" s="32">
        <f>SUM(J48:J54)</f>
        <v>0</v>
      </c>
    </row>
    <row r="57" spans="1:10">
      <c r="A57" s="33" t="s">
        <v>73</v>
      </c>
      <c r="B57" s="31"/>
      <c r="C57" s="31"/>
      <c r="D57" s="31"/>
      <c r="E57" s="31"/>
      <c r="F57" s="31"/>
      <c r="G57" s="31"/>
      <c r="H57" s="31"/>
      <c r="I57" s="31"/>
      <c r="J57" s="34"/>
    </row>
    <row r="58" spans="1:10">
      <c r="A58" s="15" t="s">
        <v>35</v>
      </c>
      <c r="B58" s="15" t="s">
        <v>15</v>
      </c>
      <c r="C58" s="16">
        <f t="shared" ref="C58:C65" si="12">IF(ISBLANK(B58),0,IF(ISERROR(VALUE(B58)),VLOOKUP(B58,dagsoorttabel1,2,FALSE)*dagenperjaar1,VALUE(B58)))</f>
        <v>12</v>
      </c>
      <c r="D58" s="15" t="s">
        <v>63</v>
      </c>
      <c r="E58" s="15" t="s">
        <v>36</v>
      </c>
      <c r="F58" s="15" t="s">
        <v>32</v>
      </c>
      <c r="G58" s="17">
        <v>32</v>
      </c>
      <c r="H58" s="35">
        <f>Leveringen!G8</f>
        <v>0</v>
      </c>
      <c r="I58" s="19">
        <f t="shared" ref="I58:I65" si="13">IF(ISBLANK(G58),0,G58)*H58</f>
        <v>0</v>
      </c>
      <c r="J58" s="19">
        <f t="shared" ref="J58:J65" si="14">C58*I58</f>
        <v>0</v>
      </c>
    </row>
    <row r="59" spans="1:10">
      <c r="A59" s="20" t="s">
        <v>37</v>
      </c>
      <c r="B59" s="20" t="s">
        <v>15</v>
      </c>
      <c r="C59" s="21">
        <f t="shared" si="12"/>
        <v>12</v>
      </c>
      <c r="D59" s="20" t="s">
        <v>63</v>
      </c>
      <c r="E59" s="20" t="s">
        <v>38</v>
      </c>
      <c r="F59" s="20" t="s">
        <v>32</v>
      </c>
      <c r="G59" s="22">
        <v>31</v>
      </c>
      <c r="H59" s="36">
        <f>Leveringen!G9</f>
        <v>0</v>
      </c>
      <c r="I59" s="24">
        <f t="shared" si="13"/>
        <v>0</v>
      </c>
      <c r="J59" s="24">
        <f t="shared" si="14"/>
        <v>0</v>
      </c>
    </row>
    <row r="60" spans="1:10">
      <c r="A60" s="20" t="s">
        <v>41</v>
      </c>
      <c r="B60" s="20" t="s">
        <v>15</v>
      </c>
      <c r="C60" s="21">
        <f t="shared" si="12"/>
        <v>12</v>
      </c>
      <c r="D60" s="20" t="s">
        <v>63</v>
      </c>
      <c r="E60" s="20" t="s">
        <v>42</v>
      </c>
      <c r="F60" s="20" t="s">
        <v>32</v>
      </c>
      <c r="G60" s="22">
        <v>41</v>
      </c>
      <c r="H60" s="36">
        <f>Leveringen!G11</f>
        <v>0</v>
      </c>
      <c r="I60" s="24">
        <f t="shared" si="13"/>
        <v>0</v>
      </c>
      <c r="J60" s="24">
        <f t="shared" si="14"/>
        <v>0</v>
      </c>
    </row>
    <row r="61" spans="1:10">
      <c r="A61" s="20" t="s">
        <v>45</v>
      </c>
      <c r="B61" s="20" t="s">
        <v>15</v>
      </c>
      <c r="C61" s="21">
        <f t="shared" si="12"/>
        <v>12</v>
      </c>
      <c r="D61" s="20" t="s">
        <v>63</v>
      </c>
      <c r="E61" s="20" t="s">
        <v>46</v>
      </c>
      <c r="F61" s="20" t="s">
        <v>32</v>
      </c>
      <c r="G61" s="22">
        <v>30</v>
      </c>
      <c r="H61" s="36">
        <f>Leveringen!G13</f>
        <v>0</v>
      </c>
      <c r="I61" s="24">
        <f t="shared" si="13"/>
        <v>0</v>
      </c>
      <c r="J61" s="24">
        <f t="shared" si="14"/>
        <v>0</v>
      </c>
    </row>
    <row r="62" spans="1:10">
      <c r="A62" s="20" t="s">
        <v>47</v>
      </c>
      <c r="B62" s="20" t="s">
        <v>15</v>
      </c>
      <c r="C62" s="21">
        <f t="shared" si="12"/>
        <v>12</v>
      </c>
      <c r="D62" s="20" t="s">
        <v>63</v>
      </c>
      <c r="E62" s="20" t="s">
        <v>48</v>
      </c>
      <c r="F62" s="20" t="s">
        <v>32</v>
      </c>
      <c r="G62" s="22">
        <v>23</v>
      </c>
      <c r="H62" s="36">
        <f>Leveringen!G14</f>
        <v>0</v>
      </c>
      <c r="I62" s="24">
        <f t="shared" si="13"/>
        <v>0</v>
      </c>
      <c r="J62" s="24">
        <f t="shared" si="14"/>
        <v>0</v>
      </c>
    </row>
    <row r="63" spans="1:10">
      <c r="A63" s="20" t="s">
        <v>49</v>
      </c>
      <c r="B63" s="20" t="s">
        <v>20</v>
      </c>
      <c r="C63" s="21">
        <f t="shared" si="12"/>
        <v>1</v>
      </c>
      <c r="D63" s="20" t="s">
        <v>63</v>
      </c>
      <c r="E63" s="20" t="s">
        <v>50</v>
      </c>
      <c r="F63" s="20" t="s">
        <v>32</v>
      </c>
      <c r="G63" s="22">
        <v>41</v>
      </c>
      <c r="H63" s="36">
        <f>Leveringen!G15</f>
        <v>0</v>
      </c>
      <c r="I63" s="24">
        <f t="shared" si="13"/>
        <v>0</v>
      </c>
      <c r="J63" s="24">
        <f t="shared" si="14"/>
        <v>0</v>
      </c>
    </row>
    <row r="64" spans="1:10">
      <c r="A64" s="20" t="s">
        <v>55</v>
      </c>
      <c r="B64" s="20" t="s">
        <v>15</v>
      </c>
      <c r="C64" s="21">
        <f t="shared" si="12"/>
        <v>12</v>
      </c>
      <c r="D64" s="20" t="s">
        <v>63</v>
      </c>
      <c r="E64" s="20" t="s">
        <v>56</v>
      </c>
      <c r="F64" s="20" t="s">
        <v>32</v>
      </c>
      <c r="G64" s="22">
        <v>2</v>
      </c>
      <c r="H64" s="36">
        <f>Leveringen!G18</f>
        <v>0</v>
      </c>
      <c r="I64" s="24">
        <f t="shared" si="13"/>
        <v>0</v>
      </c>
      <c r="J64" s="24">
        <f t="shared" si="14"/>
        <v>0</v>
      </c>
    </row>
    <row r="65" spans="1:10">
      <c r="A65" s="25" t="s">
        <v>57</v>
      </c>
      <c r="B65" s="25" t="s">
        <v>15</v>
      </c>
      <c r="C65" s="26">
        <f t="shared" si="12"/>
        <v>12</v>
      </c>
      <c r="D65" s="25" t="s">
        <v>63</v>
      </c>
      <c r="E65" s="25" t="s">
        <v>58</v>
      </c>
      <c r="F65" s="25" t="s">
        <v>32</v>
      </c>
      <c r="G65" s="27">
        <v>2</v>
      </c>
      <c r="H65" s="37">
        <f>Leveringen!G19</f>
        <v>0</v>
      </c>
      <c r="I65" s="29">
        <f t="shared" si="13"/>
        <v>0</v>
      </c>
      <c r="J65" s="29">
        <f t="shared" si="14"/>
        <v>0</v>
      </c>
    </row>
    <row r="66" spans="1:10">
      <c r="A66" s="30" t="s">
        <v>74</v>
      </c>
      <c r="B66" s="31"/>
      <c r="C66" s="31"/>
      <c r="D66" s="31"/>
      <c r="E66" s="31"/>
      <c r="F66" s="31"/>
      <c r="G66" s="31"/>
      <c r="H66" s="31"/>
      <c r="I66" s="32">
        <f>SUM(I58:I65)</f>
        <v>0</v>
      </c>
      <c r="J66" s="32">
        <f>SUM(J58:J65)</f>
        <v>0</v>
      </c>
    </row>
    <row r="68" spans="1:10">
      <c r="A68" s="33" t="s">
        <v>75</v>
      </c>
      <c r="B68" s="31"/>
      <c r="C68" s="31"/>
      <c r="D68" s="31"/>
      <c r="E68" s="31"/>
      <c r="F68" s="31"/>
      <c r="G68" s="31"/>
      <c r="H68" s="31"/>
      <c r="I68" s="31"/>
      <c r="J68" s="34"/>
    </row>
    <row r="69" spans="1:10">
      <c r="A69" s="15" t="s">
        <v>43</v>
      </c>
      <c r="B69" s="15" t="s">
        <v>15</v>
      </c>
      <c r="C69" s="16">
        <f>IF(ISBLANK(B69),0,IF(ISERROR(VALUE(B69)),VLOOKUP(B69,dagsoorttabel1,2,FALSE)*dagenperjaar1,VALUE(B69)))</f>
        <v>12</v>
      </c>
      <c r="D69" s="15" t="s">
        <v>63</v>
      </c>
      <c r="E69" s="15" t="s">
        <v>44</v>
      </c>
      <c r="F69" s="15" t="s">
        <v>32</v>
      </c>
      <c r="G69" s="17">
        <v>1</v>
      </c>
      <c r="H69" s="35">
        <f>Leveringen!G12</f>
        <v>0</v>
      </c>
      <c r="I69" s="19">
        <f>IF(ISBLANK(G69),0,G69)*H69</f>
        <v>0</v>
      </c>
      <c r="J69" s="19">
        <f>C69*I69</f>
        <v>0</v>
      </c>
    </row>
    <row r="70" spans="1:10">
      <c r="A70" s="25" t="s">
        <v>47</v>
      </c>
      <c r="B70" s="25" t="s">
        <v>15</v>
      </c>
      <c r="C70" s="26">
        <f>IF(ISBLANK(B70),0,IF(ISERROR(VALUE(B70)),VLOOKUP(B70,dagsoorttabel1,2,FALSE)*dagenperjaar1,VALUE(B70)))</f>
        <v>12</v>
      </c>
      <c r="D70" s="25" t="s">
        <v>63</v>
      </c>
      <c r="E70" s="25" t="s">
        <v>48</v>
      </c>
      <c r="F70" s="25" t="s">
        <v>32</v>
      </c>
      <c r="G70" s="27">
        <v>1</v>
      </c>
      <c r="H70" s="37">
        <f>Leveringen!G14</f>
        <v>0</v>
      </c>
      <c r="I70" s="29">
        <f>IF(ISBLANK(G70),0,G70)*H70</f>
        <v>0</v>
      </c>
      <c r="J70" s="29">
        <f>C70*I70</f>
        <v>0</v>
      </c>
    </row>
    <row r="71" spans="1:10">
      <c r="A71" s="30" t="s">
        <v>76</v>
      </c>
      <c r="B71" s="31"/>
      <c r="C71" s="31"/>
      <c r="D71" s="31"/>
      <c r="E71" s="31"/>
      <c r="F71" s="31"/>
      <c r="G71" s="31"/>
      <c r="H71" s="31"/>
      <c r="I71" s="32">
        <f>SUM(I69:I70)</f>
        <v>0</v>
      </c>
      <c r="J71" s="32">
        <f>SUM(J69:J70)</f>
        <v>0</v>
      </c>
    </row>
    <row r="73" spans="1:10">
      <c r="A73" s="33" t="s">
        <v>77</v>
      </c>
      <c r="B73" s="31"/>
      <c r="C73" s="31"/>
      <c r="D73" s="31"/>
      <c r="E73" s="31"/>
      <c r="F73" s="31"/>
      <c r="G73" s="31"/>
      <c r="H73" s="31"/>
      <c r="I73" s="31"/>
      <c r="J73" s="34"/>
    </row>
    <row r="74" spans="1:10">
      <c r="A74" s="15" t="s">
        <v>35</v>
      </c>
      <c r="B74" s="15" t="s">
        <v>15</v>
      </c>
      <c r="C74" s="16">
        <f t="shared" ref="C74:C81" si="15">IF(ISBLANK(B74),0,IF(ISERROR(VALUE(B74)),VLOOKUP(B74,dagsoorttabel1,2,FALSE)*dagenperjaar1,VALUE(B74)))</f>
        <v>12</v>
      </c>
      <c r="D74" s="15" t="s">
        <v>63</v>
      </c>
      <c r="E74" s="15" t="s">
        <v>36</v>
      </c>
      <c r="F74" s="15" t="s">
        <v>32</v>
      </c>
      <c r="G74" s="17">
        <v>29</v>
      </c>
      <c r="H74" s="35">
        <f>Leveringen!G8</f>
        <v>0</v>
      </c>
      <c r="I74" s="19">
        <f t="shared" ref="I74:I81" si="16">IF(ISBLANK(G74),0,G74)*H74</f>
        <v>0</v>
      </c>
      <c r="J74" s="19">
        <f t="shared" ref="J74:J81" si="17">C74*I74</f>
        <v>0</v>
      </c>
    </row>
    <row r="75" spans="1:10">
      <c r="A75" s="20" t="s">
        <v>37</v>
      </c>
      <c r="B75" s="20" t="s">
        <v>15</v>
      </c>
      <c r="C75" s="21">
        <f t="shared" si="15"/>
        <v>12</v>
      </c>
      <c r="D75" s="20" t="s">
        <v>63</v>
      </c>
      <c r="E75" s="20" t="s">
        <v>38</v>
      </c>
      <c r="F75" s="20" t="s">
        <v>32</v>
      </c>
      <c r="G75" s="22">
        <v>30</v>
      </c>
      <c r="H75" s="36">
        <f>Leveringen!G9</f>
        <v>0</v>
      </c>
      <c r="I75" s="24">
        <f t="shared" si="16"/>
        <v>0</v>
      </c>
      <c r="J75" s="24">
        <f t="shared" si="17"/>
        <v>0</v>
      </c>
    </row>
    <row r="76" spans="1:10">
      <c r="A76" s="20" t="s">
        <v>41</v>
      </c>
      <c r="B76" s="20" t="s">
        <v>15</v>
      </c>
      <c r="C76" s="21">
        <f t="shared" si="15"/>
        <v>12</v>
      </c>
      <c r="D76" s="20" t="s">
        <v>63</v>
      </c>
      <c r="E76" s="20" t="s">
        <v>42</v>
      </c>
      <c r="F76" s="20" t="s">
        <v>32</v>
      </c>
      <c r="G76" s="22">
        <v>42</v>
      </c>
      <c r="H76" s="36">
        <f>Leveringen!G11</f>
        <v>0</v>
      </c>
      <c r="I76" s="24">
        <f t="shared" si="16"/>
        <v>0</v>
      </c>
      <c r="J76" s="24">
        <f t="shared" si="17"/>
        <v>0</v>
      </c>
    </row>
    <row r="77" spans="1:10">
      <c r="A77" s="20" t="s">
        <v>45</v>
      </c>
      <c r="B77" s="20" t="s">
        <v>15</v>
      </c>
      <c r="C77" s="21">
        <f t="shared" si="15"/>
        <v>12</v>
      </c>
      <c r="D77" s="20" t="s">
        <v>63</v>
      </c>
      <c r="E77" s="20" t="s">
        <v>46</v>
      </c>
      <c r="F77" s="20" t="s">
        <v>32</v>
      </c>
      <c r="G77" s="22">
        <v>29</v>
      </c>
      <c r="H77" s="36">
        <f>Leveringen!G13</f>
        <v>0</v>
      </c>
      <c r="I77" s="24">
        <f t="shared" si="16"/>
        <v>0</v>
      </c>
      <c r="J77" s="24">
        <f t="shared" si="17"/>
        <v>0</v>
      </c>
    </row>
    <row r="78" spans="1:10">
      <c r="A78" s="20" t="s">
        <v>47</v>
      </c>
      <c r="B78" s="20" t="s">
        <v>15</v>
      </c>
      <c r="C78" s="21">
        <f t="shared" si="15"/>
        <v>12</v>
      </c>
      <c r="D78" s="20" t="s">
        <v>63</v>
      </c>
      <c r="E78" s="20" t="s">
        <v>48</v>
      </c>
      <c r="F78" s="20" t="s">
        <v>32</v>
      </c>
      <c r="G78" s="22">
        <v>33</v>
      </c>
      <c r="H78" s="36">
        <f>Leveringen!G14</f>
        <v>0</v>
      </c>
      <c r="I78" s="24">
        <f t="shared" si="16"/>
        <v>0</v>
      </c>
      <c r="J78" s="24">
        <f t="shared" si="17"/>
        <v>0</v>
      </c>
    </row>
    <row r="79" spans="1:10">
      <c r="A79" s="20" t="s">
        <v>49</v>
      </c>
      <c r="B79" s="20" t="s">
        <v>20</v>
      </c>
      <c r="C79" s="21">
        <f t="shared" si="15"/>
        <v>1</v>
      </c>
      <c r="D79" s="20" t="s">
        <v>63</v>
      </c>
      <c r="E79" s="20" t="s">
        <v>50</v>
      </c>
      <c r="F79" s="20" t="s">
        <v>32</v>
      </c>
      <c r="G79" s="22">
        <v>46</v>
      </c>
      <c r="H79" s="36">
        <f>Leveringen!G15</f>
        <v>0</v>
      </c>
      <c r="I79" s="24">
        <f t="shared" si="16"/>
        <v>0</v>
      </c>
      <c r="J79" s="24">
        <f t="shared" si="17"/>
        <v>0</v>
      </c>
    </row>
    <row r="80" spans="1:10">
      <c r="A80" s="20" t="s">
        <v>55</v>
      </c>
      <c r="B80" s="20" t="s">
        <v>15</v>
      </c>
      <c r="C80" s="21">
        <f t="shared" si="15"/>
        <v>12</v>
      </c>
      <c r="D80" s="20" t="s">
        <v>63</v>
      </c>
      <c r="E80" s="20" t="s">
        <v>56</v>
      </c>
      <c r="F80" s="20" t="s">
        <v>32</v>
      </c>
      <c r="G80" s="22">
        <v>2</v>
      </c>
      <c r="H80" s="36">
        <f>Leveringen!G18</f>
        <v>0</v>
      </c>
      <c r="I80" s="24">
        <f t="shared" si="16"/>
        <v>0</v>
      </c>
      <c r="J80" s="24">
        <f t="shared" si="17"/>
        <v>0</v>
      </c>
    </row>
    <row r="81" spans="1:10">
      <c r="A81" s="25" t="s">
        <v>57</v>
      </c>
      <c r="B81" s="25" t="s">
        <v>15</v>
      </c>
      <c r="C81" s="26">
        <f t="shared" si="15"/>
        <v>12</v>
      </c>
      <c r="D81" s="25" t="s">
        <v>63</v>
      </c>
      <c r="E81" s="25" t="s">
        <v>58</v>
      </c>
      <c r="F81" s="25" t="s">
        <v>32</v>
      </c>
      <c r="G81" s="27">
        <v>1</v>
      </c>
      <c r="H81" s="37">
        <f>Leveringen!G19</f>
        <v>0</v>
      </c>
      <c r="I81" s="29">
        <f t="shared" si="16"/>
        <v>0</v>
      </c>
      <c r="J81" s="29">
        <f t="shared" si="17"/>
        <v>0</v>
      </c>
    </row>
    <row r="82" spans="1:10">
      <c r="A82" s="30" t="s">
        <v>78</v>
      </c>
      <c r="B82" s="31"/>
      <c r="C82" s="31"/>
      <c r="D82" s="31"/>
      <c r="E82" s="31"/>
      <c r="F82" s="31"/>
      <c r="G82" s="31"/>
      <c r="H82" s="31"/>
      <c r="I82" s="32">
        <f>SUM(I74:I81)</f>
        <v>0</v>
      </c>
      <c r="J82" s="32">
        <f>SUM(J74:J81)</f>
        <v>0</v>
      </c>
    </row>
    <row r="84" spans="1:10">
      <c r="A84" s="33" t="s">
        <v>79</v>
      </c>
      <c r="B84" s="31"/>
      <c r="C84" s="31"/>
      <c r="D84" s="31"/>
      <c r="E84" s="31"/>
      <c r="F84" s="31"/>
      <c r="G84" s="31"/>
      <c r="H84" s="31"/>
      <c r="I84" s="31"/>
      <c r="J84" s="34"/>
    </row>
    <row r="85" spans="1:10">
      <c r="A85" s="15" t="s">
        <v>30</v>
      </c>
      <c r="B85" s="15" t="s">
        <v>15</v>
      </c>
      <c r="C85" s="16">
        <f t="shared" ref="C85:C94" si="18">IF(ISBLANK(B85),0,IF(ISERROR(VALUE(B85)),VLOOKUP(B85,dagsoorttabel1,2,FALSE)*dagenperjaar1,VALUE(B85)))</f>
        <v>12</v>
      </c>
      <c r="D85" s="15" t="s">
        <v>63</v>
      </c>
      <c r="E85" s="15" t="s">
        <v>31</v>
      </c>
      <c r="F85" s="15" t="s">
        <v>32</v>
      </c>
      <c r="G85" s="17">
        <v>12</v>
      </c>
      <c r="H85" s="35">
        <f>Leveringen!G6</f>
        <v>0</v>
      </c>
      <c r="I85" s="19">
        <f t="shared" ref="I85:I94" si="19">IF(ISBLANK(G85),0,G85)*H85</f>
        <v>0</v>
      </c>
      <c r="J85" s="19">
        <f t="shared" ref="J85:J94" si="20">C85*I85</f>
        <v>0</v>
      </c>
    </row>
    <row r="86" spans="1:10">
      <c r="A86" s="20" t="s">
        <v>35</v>
      </c>
      <c r="B86" s="20" t="s">
        <v>15</v>
      </c>
      <c r="C86" s="21">
        <f t="shared" si="18"/>
        <v>12</v>
      </c>
      <c r="D86" s="20" t="s">
        <v>63</v>
      </c>
      <c r="E86" s="20" t="s">
        <v>36</v>
      </c>
      <c r="F86" s="20" t="s">
        <v>32</v>
      </c>
      <c r="G86" s="22">
        <v>13</v>
      </c>
      <c r="H86" s="36">
        <f>Leveringen!G8</f>
        <v>0</v>
      </c>
      <c r="I86" s="24">
        <f t="shared" si="19"/>
        <v>0</v>
      </c>
      <c r="J86" s="24">
        <f t="shared" si="20"/>
        <v>0</v>
      </c>
    </row>
    <row r="87" spans="1:10">
      <c r="A87" s="20" t="s">
        <v>37</v>
      </c>
      <c r="B87" s="20" t="s">
        <v>15</v>
      </c>
      <c r="C87" s="21">
        <f t="shared" si="18"/>
        <v>12</v>
      </c>
      <c r="D87" s="20" t="s">
        <v>63</v>
      </c>
      <c r="E87" s="20" t="s">
        <v>38</v>
      </c>
      <c r="F87" s="20" t="s">
        <v>32</v>
      </c>
      <c r="G87" s="22">
        <v>29</v>
      </c>
      <c r="H87" s="36">
        <f>Leveringen!G9</f>
        <v>0</v>
      </c>
      <c r="I87" s="24">
        <f t="shared" si="19"/>
        <v>0</v>
      </c>
      <c r="J87" s="24">
        <f t="shared" si="20"/>
        <v>0</v>
      </c>
    </row>
    <row r="88" spans="1:10">
      <c r="A88" s="20" t="s">
        <v>39</v>
      </c>
      <c r="B88" s="20" t="s">
        <v>15</v>
      </c>
      <c r="C88" s="21">
        <f t="shared" si="18"/>
        <v>12</v>
      </c>
      <c r="D88" s="20" t="s">
        <v>63</v>
      </c>
      <c r="E88" s="20" t="s">
        <v>40</v>
      </c>
      <c r="F88" s="20" t="s">
        <v>32</v>
      </c>
      <c r="G88" s="22">
        <v>7</v>
      </c>
      <c r="H88" s="36">
        <f>Leveringen!G10</f>
        <v>0</v>
      </c>
      <c r="I88" s="24">
        <f t="shared" si="19"/>
        <v>0</v>
      </c>
      <c r="J88" s="24">
        <f t="shared" si="20"/>
        <v>0</v>
      </c>
    </row>
    <row r="89" spans="1:10">
      <c r="A89" s="20" t="s">
        <v>41</v>
      </c>
      <c r="B89" s="20" t="s">
        <v>15</v>
      </c>
      <c r="C89" s="21">
        <f t="shared" si="18"/>
        <v>12</v>
      </c>
      <c r="D89" s="20" t="s">
        <v>63</v>
      </c>
      <c r="E89" s="20" t="s">
        <v>42</v>
      </c>
      <c r="F89" s="20" t="s">
        <v>32</v>
      </c>
      <c r="G89" s="22">
        <v>29</v>
      </c>
      <c r="H89" s="36">
        <f>Leveringen!G11</f>
        <v>0</v>
      </c>
      <c r="I89" s="24">
        <f t="shared" si="19"/>
        <v>0</v>
      </c>
      <c r="J89" s="24">
        <f t="shared" si="20"/>
        <v>0</v>
      </c>
    </row>
    <row r="90" spans="1:10">
      <c r="A90" s="20" t="s">
        <v>43</v>
      </c>
      <c r="B90" s="20" t="s">
        <v>15</v>
      </c>
      <c r="C90" s="21">
        <f t="shared" si="18"/>
        <v>12</v>
      </c>
      <c r="D90" s="20" t="s">
        <v>63</v>
      </c>
      <c r="E90" s="20" t="s">
        <v>44</v>
      </c>
      <c r="F90" s="20" t="s">
        <v>32</v>
      </c>
      <c r="G90" s="22">
        <v>6</v>
      </c>
      <c r="H90" s="36">
        <f>Leveringen!G12</f>
        <v>0</v>
      </c>
      <c r="I90" s="24">
        <f t="shared" si="19"/>
        <v>0</v>
      </c>
      <c r="J90" s="24">
        <f t="shared" si="20"/>
        <v>0</v>
      </c>
    </row>
    <row r="91" spans="1:10">
      <c r="A91" s="20" t="s">
        <v>45</v>
      </c>
      <c r="B91" s="20" t="s">
        <v>15</v>
      </c>
      <c r="C91" s="21">
        <f t="shared" si="18"/>
        <v>12</v>
      </c>
      <c r="D91" s="20" t="s">
        <v>63</v>
      </c>
      <c r="E91" s="20" t="s">
        <v>46</v>
      </c>
      <c r="F91" s="20" t="s">
        <v>32</v>
      </c>
      <c r="G91" s="22">
        <v>19</v>
      </c>
      <c r="H91" s="36">
        <f>Leveringen!G13</f>
        <v>0</v>
      </c>
      <c r="I91" s="24">
        <f t="shared" si="19"/>
        <v>0</v>
      </c>
      <c r="J91" s="24">
        <f t="shared" si="20"/>
        <v>0</v>
      </c>
    </row>
    <row r="92" spans="1:10">
      <c r="A92" s="20" t="s">
        <v>47</v>
      </c>
      <c r="B92" s="20" t="s">
        <v>15</v>
      </c>
      <c r="C92" s="21">
        <f t="shared" si="18"/>
        <v>12</v>
      </c>
      <c r="D92" s="20" t="s">
        <v>63</v>
      </c>
      <c r="E92" s="20" t="s">
        <v>48</v>
      </c>
      <c r="F92" s="20" t="s">
        <v>32</v>
      </c>
      <c r="G92" s="22">
        <v>12</v>
      </c>
      <c r="H92" s="36">
        <f>Leveringen!G14</f>
        <v>0</v>
      </c>
      <c r="I92" s="24">
        <f t="shared" si="19"/>
        <v>0</v>
      </c>
      <c r="J92" s="24">
        <f t="shared" si="20"/>
        <v>0</v>
      </c>
    </row>
    <row r="93" spans="1:10">
      <c r="A93" s="20" t="s">
        <v>49</v>
      </c>
      <c r="B93" s="20" t="s">
        <v>20</v>
      </c>
      <c r="C93" s="21">
        <f t="shared" si="18"/>
        <v>1</v>
      </c>
      <c r="D93" s="20" t="s">
        <v>63</v>
      </c>
      <c r="E93" s="20" t="s">
        <v>50</v>
      </c>
      <c r="F93" s="20" t="s">
        <v>32</v>
      </c>
      <c r="G93" s="22">
        <v>4</v>
      </c>
      <c r="H93" s="36">
        <f>Leveringen!G15</f>
        <v>0</v>
      </c>
      <c r="I93" s="24">
        <f t="shared" si="19"/>
        <v>0</v>
      </c>
      <c r="J93" s="24">
        <f t="shared" si="20"/>
        <v>0</v>
      </c>
    </row>
    <row r="94" spans="1:10">
      <c r="A94" s="25" t="s">
        <v>57</v>
      </c>
      <c r="B94" s="25" t="s">
        <v>15</v>
      </c>
      <c r="C94" s="26">
        <f t="shared" si="18"/>
        <v>12</v>
      </c>
      <c r="D94" s="25" t="s">
        <v>63</v>
      </c>
      <c r="E94" s="25" t="s">
        <v>58</v>
      </c>
      <c r="F94" s="25" t="s">
        <v>32</v>
      </c>
      <c r="G94" s="27">
        <v>5</v>
      </c>
      <c r="H94" s="37">
        <f>Leveringen!G19</f>
        <v>0</v>
      </c>
      <c r="I94" s="29">
        <f t="shared" si="19"/>
        <v>0</v>
      </c>
      <c r="J94" s="29">
        <f t="shared" si="20"/>
        <v>0</v>
      </c>
    </row>
    <row r="95" spans="1:10">
      <c r="A95" s="30" t="s">
        <v>80</v>
      </c>
      <c r="B95" s="31"/>
      <c r="C95" s="31"/>
      <c r="D95" s="31"/>
      <c r="E95" s="31"/>
      <c r="F95" s="31"/>
      <c r="G95" s="31"/>
      <c r="H95" s="31"/>
      <c r="I95" s="32">
        <f>SUM(I85:I94)</f>
        <v>0</v>
      </c>
      <c r="J95" s="32">
        <f>SUM(J85:J94)</f>
        <v>0</v>
      </c>
    </row>
    <row r="97" spans="1:10">
      <c r="A97" s="33" t="s">
        <v>81</v>
      </c>
      <c r="B97" s="31"/>
      <c r="C97" s="31"/>
      <c r="D97" s="31"/>
      <c r="E97" s="31"/>
      <c r="F97" s="31"/>
      <c r="G97" s="31"/>
      <c r="H97" s="31"/>
      <c r="I97" s="31"/>
      <c r="J97" s="34"/>
    </row>
    <row r="98" spans="1:10">
      <c r="A98" s="15" t="s">
        <v>35</v>
      </c>
      <c r="B98" s="15" t="s">
        <v>15</v>
      </c>
      <c r="C98" s="16">
        <f t="shared" ref="C98:C103" si="21">IF(ISBLANK(B98),0,IF(ISERROR(VALUE(B98)),VLOOKUP(B98,dagsoorttabel1,2,FALSE)*dagenperjaar1,VALUE(B98)))</f>
        <v>12</v>
      </c>
      <c r="D98" s="15" t="s">
        <v>63</v>
      </c>
      <c r="E98" s="15" t="s">
        <v>36</v>
      </c>
      <c r="F98" s="15" t="s">
        <v>32</v>
      </c>
      <c r="G98" s="17">
        <v>9</v>
      </c>
      <c r="H98" s="35">
        <f>Leveringen!G8</f>
        <v>0</v>
      </c>
      <c r="I98" s="19">
        <f t="shared" ref="I98:I103" si="22">IF(ISBLANK(G98),0,G98)*H98</f>
        <v>0</v>
      </c>
      <c r="J98" s="19">
        <f t="shared" ref="J98:J103" si="23">C98*I98</f>
        <v>0</v>
      </c>
    </row>
    <row r="99" spans="1:10">
      <c r="A99" s="20" t="s">
        <v>37</v>
      </c>
      <c r="B99" s="20" t="s">
        <v>15</v>
      </c>
      <c r="C99" s="21">
        <f t="shared" si="21"/>
        <v>12</v>
      </c>
      <c r="D99" s="20" t="s">
        <v>63</v>
      </c>
      <c r="E99" s="20" t="s">
        <v>38</v>
      </c>
      <c r="F99" s="20" t="s">
        <v>32</v>
      </c>
      <c r="G99" s="22">
        <v>8</v>
      </c>
      <c r="H99" s="36">
        <f>Leveringen!G9</f>
        <v>0</v>
      </c>
      <c r="I99" s="24">
        <f t="shared" si="22"/>
        <v>0</v>
      </c>
      <c r="J99" s="24">
        <f t="shared" si="23"/>
        <v>0</v>
      </c>
    </row>
    <row r="100" spans="1:10">
      <c r="A100" s="20" t="s">
        <v>41</v>
      </c>
      <c r="B100" s="20" t="s">
        <v>15</v>
      </c>
      <c r="C100" s="21">
        <f t="shared" si="21"/>
        <v>12</v>
      </c>
      <c r="D100" s="20" t="s">
        <v>63</v>
      </c>
      <c r="E100" s="20" t="s">
        <v>42</v>
      </c>
      <c r="F100" s="20" t="s">
        <v>32</v>
      </c>
      <c r="G100" s="22">
        <v>19</v>
      </c>
      <c r="H100" s="36">
        <f>Leveringen!G11</f>
        <v>0</v>
      </c>
      <c r="I100" s="24">
        <f t="shared" si="22"/>
        <v>0</v>
      </c>
      <c r="J100" s="24">
        <f t="shared" si="23"/>
        <v>0</v>
      </c>
    </row>
    <row r="101" spans="1:10">
      <c r="A101" s="20" t="s">
        <v>43</v>
      </c>
      <c r="B101" s="20" t="s">
        <v>15</v>
      </c>
      <c r="C101" s="21">
        <f t="shared" si="21"/>
        <v>12</v>
      </c>
      <c r="D101" s="20" t="s">
        <v>63</v>
      </c>
      <c r="E101" s="20" t="s">
        <v>44</v>
      </c>
      <c r="F101" s="20" t="s">
        <v>32</v>
      </c>
      <c r="G101" s="22">
        <v>2</v>
      </c>
      <c r="H101" s="36">
        <f>Leveringen!G12</f>
        <v>0</v>
      </c>
      <c r="I101" s="24">
        <f t="shared" si="22"/>
        <v>0</v>
      </c>
      <c r="J101" s="24">
        <f t="shared" si="23"/>
        <v>0</v>
      </c>
    </row>
    <row r="102" spans="1:10">
      <c r="A102" s="20" t="s">
        <v>45</v>
      </c>
      <c r="B102" s="20" t="s">
        <v>15</v>
      </c>
      <c r="C102" s="21">
        <f t="shared" si="21"/>
        <v>12</v>
      </c>
      <c r="D102" s="20" t="s">
        <v>63</v>
      </c>
      <c r="E102" s="20" t="s">
        <v>46</v>
      </c>
      <c r="F102" s="20" t="s">
        <v>32</v>
      </c>
      <c r="G102" s="22">
        <v>9</v>
      </c>
      <c r="H102" s="36">
        <f>Leveringen!G13</f>
        <v>0</v>
      </c>
      <c r="I102" s="24">
        <f t="shared" si="22"/>
        <v>0</v>
      </c>
      <c r="J102" s="24">
        <f t="shared" si="23"/>
        <v>0</v>
      </c>
    </row>
    <row r="103" spans="1:10">
      <c r="A103" s="25" t="s">
        <v>47</v>
      </c>
      <c r="B103" s="25" t="s">
        <v>15</v>
      </c>
      <c r="C103" s="26">
        <f t="shared" si="21"/>
        <v>12</v>
      </c>
      <c r="D103" s="25" t="s">
        <v>63</v>
      </c>
      <c r="E103" s="25" t="s">
        <v>48</v>
      </c>
      <c r="F103" s="25" t="s">
        <v>32</v>
      </c>
      <c r="G103" s="27">
        <v>10</v>
      </c>
      <c r="H103" s="37">
        <f>Leveringen!G14</f>
        <v>0</v>
      </c>
      <c r="I103" s="29">
        <f t="shared" si="22"/>
        <v>0</v>
      </c>
      <c r="J103" s="29">
        <f t="shared" si="23"/>
        <v>0</v>
      </c>
    </row>
    <row r="104" spans="1:10">
      <c r="A104" s="30" t="s">
        <v>82</v>
      </c>
      <c r="B104" s="31"/>
      <c r="C104" s="31"/>
      <c r="D104" s="31"/>
      <c r="E104" s="31"/>
      <c r="F104" s="31"/>
      <c r="G104" s="31"/>
      <c r="H104" s="31"/>
      <c r="I104" s="32">
        <f>SUM(I98:I103)</f>
        <v>0</v>
      </c>
      <c r="J104" s="32">
        <f>SUM(J98:J103)</f>
        <v>0</v>
      </c>
    </row>
    <row r="106" spans="1:10">
      <c r="A106" s="33" t="s">
        <v>83</v>
      </c>
      <c r="B106" s="31"/>
      <c r="C106" s="31"/>
      <c r="D106" s="31"/>
      <c r="E106" s="31"/>
      <c r="F106" s="31"/>
      <c r="G106" s="31"/>
      <c r="H106" s="31"/>
      <c r="I106" s="31"/>
      <c r="J106" s="34"/>
    </row>
    <row r="107" spans="1:10">
      <c r="A107" s="15" t="s">
        <v>35</v>
      </c>
      <c r="B107" s="15" t="s">
        <v>15</v>
      </c>
      <c r="C107" s="16">
        <f t="shared" ref="C107:C116" si="24">IF(ISBLANK(B107),0,IF(ISERROR(VALUE(B107)),VLOOKUP(B107,dagsoorttabel1,2,FALSE)*dagenperjaar1,VALUE(B107)))</f>
        <v>12</v>
      </c>
      <c r="D107" s="15" t="s">
        <v>63</v>
      </c>
      <c r="E107" s="15" t="s">
        <v>36</v>
      </c>
      <c r="F107" s="15" t="s">
        <v>32</v>
      </c>
      <c r="G107" s="17">
        <v>19</v>
      </c>
      <c r="H107" s="35">
        <f>Leveringen!G8</f>
        <v>0</v>
      </c>
      <c r="I107" s="19">
        <f t="shared" ref="I107:I116" si="25">IF(ISBLANK(G107),0,G107)*H107</f>
        <v>0</v>
      </c>
      <c r="J107" s="19">
        <f t="shared" ref="J107:J116" si="26">C107*I107</f>
        <v>0</v>
      </c>
    </row>
    <row r="108" spans="1:10">
      <c r="A108" s="20" t="s">
        <v>37</v>
      </c>
      <c r="B108" s="20" t="s">
        <v>15</v>
      </c>
      <c r="C108" s="21">
        <f t="shared" si="24"/>
        <v>12</v>
      </c>
      <c r="D108" s="20" t="s">
        <v>63</v>
      </c>
      <c r="E108" s="20" t="s">
        <v>38</v>
      </c>
      <c r="F108" s="20" t="s">
        <v>32</v>
      </c>
      <c r="G108" s="22">
        <v>18</v>
      </c>
      <c r="H108" s="36">
        <f>Leveringen!G9</f>
        <v>0</v>
      </c>
      <c r="I108" s="24">
        <f t="shared" si="25"/>
        <v>0</v>
      </c>
      <c r="J108" s="24">
        <f t="shared" si="26"/>
        <v>0</v>
      </c>
    </row>
    <row r="109" spans="1:10">
      <c r="A109" s="20" t="s">
        <v>41</v>
      </c>
      <c r="B109" s="20" t="s">
        <v>15</v>
      </c>
      <c r="C109" s="21">
        <f t="shared" si="24"/>
        <v>12</v>
      </c>
      <c r="D109" s="20" t="s">
        <v>63</v>
      </c>
      <c r="E109" s="20" t="s">
        <v>42</v>
      </c>
      <c r="F109" s="20" t="s">
        <v>32</v>
      </c>
      <c r="G109" s="22">
        <v>26</v>
      </c>
      <c r="H109" s="36">
        <f>Leveringen!G11</f>
        <v>0</v>
      </c>
      <c r="I109" s="24">
        <f t="shared" si="25"/>
        <v>0</v>
      </c>
      <c r="J109" s="24">
        <f t="shared" si="26"/>
        <v>0</v>
      </c>
    </row>
    <row r="110" spans="1:10">
      <c r="A110" s="20" t="s">
        <v>43</v>
      </c>
      <c r="B110" s="20" t="s">
        <v>15</v>
      </c>
      <c r="C110" s="21">
        <f t="shared" si="24"/>
        <v>12</v>
      </c>
      <c r="D110" s="20" t="s">
        <v>63</v>
      </c>
      <c r="E110" s="20" t="s">
        <v>44</v>
      </c>
      <c r="F110" s="20" t="s">
        <v>32</v>
      </c>
      <c r="G110" s="22">
        <v>21</v>
      </c>
      <c r="H110" s="36">
        <f>Leveringen!G12</f>
        <v>0</v>
      </c>
      <c r="I110" s="24">
        <f t="shared" si="25"/>
        <v>0</v>
      </c>
      <c r="J110" s="24">
        <f t="shared" si="26"/>
        <v>0</v>
      </c>
    </row>
    <row r="111" spans="1:10">
      <c r="A111" s="20" t="s">
        <v>45</v>
      </c>
      <c r="B111" s="20" t="s">
        <v>15</v>
      </c>
      <c r="C111" s="21">
        <f t="shared" si="24"/>
        <v>12</v>
      </c>
      <c r="D111" s="20" t="s">
        <v>63</v>
      </c>
      <c r="E111" s="20" t="s">
        <v>46</v>
      </c>
      <c r="F111" s="20" t="s">
        <v>32</v>
      </c>
      <c r="G111" s="22">
        <v>13</v>
      </c>
      <c r="H111" s="36">
        <f>Leveringen!G13</f>
        <v>0</v>
      </c>
      <c r="I111" s="24">
        <f t="shared" si="25"/>
        <v>0</v>
      </c>
      <c r="J111" s="24">
        <f t="shared" si="26"/>
        <v>0</v>
      </c>
    </row>
    <row r="112" spans="1:10">
      <c r="A112" s="20" t="s">
        <v>47</v>
      </c>
      <c r="B112" s="20" t="s">
        <v>15</v>
      </c>
      <c r="C112" s="21">
        <f t="shared" si="24"/>
        <v>12</v>
      </c>
      <c r="D112" s="20" t="s">
        <v>63</v>
      </c>
      <c r="E112" s="20" t="s">
        <v>48</v>
      </c>
      <c r="F112" s="20" t="s">
        <v>32</v>
      </c>
      <c r="G112" s="22">
        <v>24</v>
      </c>
      <c r="H112" s="36">
        <f>Leveringen!G14</f>
        <v>0</v>
      </c>
      <c r="I112" s="24">
        <f t="shared" si="25"/>
        <v>0</v>
      </c>
      <c r="J112" s="24">
        <f t="shared" si="26"/>
        <v>0</v>
      </c>
    </row>
    <row r="113" spans="1:10">
      <c r="A113" s="20" t="s">
        <v>49</v>
      </c>
      <c r="B113" s="20" t="s">
        <v>20</v>
      </c>
      <c r="C113" s="21">
        <f t="shared" si="24"/>
        <v>1</v>
      </c>
      <c r="D113" s="20" t="s">
        <v>63</v>
      </c>
      <c r="E113" s="20" t="s">
        <v>50</v>
      </c>
      <c r="F113" s="20" t="s">
        <v>32</v>
      </c>
      <c r="G113" s="22">
        <v>26</v>
      </c>
      <c r="H113" s="36">
        <f>Leveringen!G15</f>
        <v>0</v>
      </c>
      <c r="I113" s="24">
        <f t="shared" si="25"/>
        <v>0</v>
      </c>
      <c r="J113" s="24">
        <f t="shared" si="26"/>
        <v>0</v>
      </c>
    </row>
    <row r="114" spans="1:10">
      <c r="A114" s="20" t="s">
        <v>51</v>
      </c>
      <c r="B114" s="20" t="s">
        <v>15</v>
      </c>
      <c r="C114" s="21">
        <f t="shared" si="24"/>
        <v>12</v>
      </c>
      <c r="D114" s="20" t="s">
        <v>63</v>
      </c>
      <c r="E114" s="20" t="s">
        <v>52</v>
      </c>
      <c r="F114" s="20" t="s">
        <v>32</v>
      </c>
      <c r="G114" s="22">
        <v>1</v>
      </c>
      <c r="H114" s="36">
        <f>Leveringen!G16</f>
        <v>0</v>
      </c>
      <c r="I114" s="24">
        <f t="shared" si="25"/>
        <v>0</v>
      </c>
      <c r="J114" s="24">
        <f t="shared" si="26"/>
        <v>0</v>
      </c>
    </row>
    <row r="115" spans="1:10">
      <c r="A115" s="20" t="s">
        <v>55</v>
      </c>
      <c r="B115" s="20" t="s">
        <v>15</v>
      </c>
      <c r="C115" s="21">
        <f t="shared" si="24"/>
        <v>12</v>
      </c>
      <c r="D115" s="20" t="s">
        <v>63</v>
      </c>
      <c r="E115" s="20" t="s">
        <v>56</v>
      </c>
      <c r="F115" s="20" t="s">
        <v>32</v>
      </c>
      <c r="G115" s="22">
        <v>1</v>
      </c>
      <c r="H115" s="36">
        <f>Leveringen!G18</f>
        <v>0</v>
      </c>
      <c r="I115" s="24">
        <f t="shared" si="25"/>
        <v>0</v>
      </c>
      <c r="J115" s="24">
        <f t="shared" si="26"/>
        <v>0</v>
      </c>
    </row>
    <row r="116" spans="1:10">
      <c r="A116" s="25" t="s">
        <v>57</v>
      </c>
      <c r="B116" s="25" t="s">
        <v>15</v>
      </c>
      <c r="C116" s="26">
        <f t="shared" si="24"/>
        <v>12</v>
      </c>
      <c r="D116" s="25" t="s">
        <v>63</v>
      </c>
      <c r="E116" s="25" t="s">
        <v>58</v>
      </c>
      <c r="F116" s="25" t="s">
        <v>32</v>
      </c>
      <c r="G116" s="27">
        <v>5</v>
      </c>
      <c r="H116" s="37">
        <f>Leveringen!G19</f>
        <v>0</v>
      </c>
      <c r="I116" s="29">
        <f t="shared" si="25"/>
        <v>0</v>
      </c>
      <c r="J116" s="29">
        <f t="shared" si="26"/>
        <v>0</v>
      </c>
    </row>
    <row r="117" spans="1:10">
      <c r="A117" s="30" t="s">
        <v>84</v>
      </c>
      <c r="B117" s="31"/>
      <c r="C117" s="31"/>
      <c r="D117" s="31"/>
      <c r="E117" s="31"/>
      <c r="F117" s="31"/>
      <c r="G117" s="31"/>
      <c r="H117" s="31"/>
      <c r="I117" s="32">
        <f>SUM(I107:I116)</f>
        <v>0</v>
      </c>
      <c r="J117" s="32">
        <f>SUM(J107:J116)</f>
        <v>0</v>
      </c>
    </row>
    <row r="119" spans="1:10">
      <c r="A119" s="33" t="s">
        <v>85</v>
      </c>
      <c r="B119" s="31"/>
      <c r="C119" s="31"/>
      <c r="D119" s="31"/>
      <c r="E119" s="31"/>
      <c r="F119" s="31"/>
      <c r="G119" s="31"/>
      <c r="H119" s="31"/>
      <c r="I119" s="31"/>
      <c r="J119" s="34"/>
    </row>
    <row r="120" spans="1:10">
      <c r="A120" s="15" t="s">
        <v>37</v>
      </c>
      <c r="B120" s="15" t="s">
        <v>15</v>
      </c>
      <c r="C120" s="16">
        <f>IF(ISBLANK(B120),0,IF(ISERROR(VALUE(B120)),VLOOKUP(B120,dagsoorttabel1,2,FALSE)*dagenperjaar1,VALUE(B120)))</f>
        <v>12</v>
      </c>
      <c r="D120" s="15" t="s">
        <v>63</v>
      </c>
      <c r="E120" s="15" t="s">
        <v>38</v>
      </c>
      <c r="F120" s="15" t="s">
        <v>32</v>
      </c>
      <c r="G120" s="17">
        <v>1</v>
      </c>
      <c r="H120" s="35">
        <f>Leveringen!G9</f>
        <v>0</v>
      </c>
      <c r="I120" s="19">
        <f>IF(ISBLANK(G120),0,G120)*H120</f>
        <v>0</v>
      </c>
      <c r="J120" s="19">
        <f>C120*I120</f>
        <v>0</v>
      </c>
    </row>
    <row r="121" spans="1:10">
      <c r="A121" s="20" t="s">
        <v>41</v>
      </c>
      <c r="B121" s="20" t="s">
        <v>15</v>
      </c>
      <c r="C121" s="21">
        <f>IF(ISBLANK(B121),0,IF(ISERROR(VALUE(B121)),VLOOKUP(B121,dagsoorttabel1,2,FALSE)*dagenperjaar1,VALUE(B121)))</f>
        <v>12</v>
      </c>
      <c r="D121" s="20" t="s">
        <v>63</v>
      </c>
      <c r="E121" s="20" t="s">
        <v>42</v>
      </c>
      <c r="F121" s="20" t="s">
        <v>32</v>
      </c>
      <c r="G121" s="22">
        <v>1</v>
      </c>
      <c r="H121" s="36">
        <f>Leveringen!G11</f>
        <v>0</v>
      </c>
      <c r="I121" s="24">
        <f>IF(ISBLANK(G121),0,G121)*H121</f>
        <v>0</v>
      </c>
      <c r="J121" s="24">
        <f>C121*I121</f>
        <v>0</v>
      </c>
    </row>
    <row r="122" spans="1:10">
      <c r="A122" s="20" t="s">
        <v>45</v>
      </c>
      <c r="B122" s="20" t="s">
        <v>15</v>
      </c>
      <c r="C122" s="21">
        <f>IF(ISBLANK(B122),0,IF(ISERROR(VALUE(B122)),VLOOKUP(B122,dagsoorttabel1,2,FALSE)*dagenperjaar1,VALUE(B122)))</f>
        <v>12</v>
      </c>
      <c r="D122" s="20" t="s">
        <v>63</v>
      </c>
      <c r="E122" s="20" t="s">
        <v>46</v>
      </c>
      <c r="F122" s="20" t="s">
        <v>32</v>
      </c>
      <c r="G122" s="22">
        <v>1</v>
      </c>
      <c r="H122" s="36">
        <f>Leveringen!G13</f>
        <v>0</v>
      </c>
      <c r="I122" s="24">
        <f>IF(ISBLANK(G122),0,G122)*H122</f>
        <v>0</v>
      </c>
      <c r="J122" s="24">
        <f>C122*I122</f>
        <v>0</v>
      </c>
    </row>
    <row r="123" spans="1:10">
      <c r="A123" s="25" t="s">
        <v>57</v>
      </c>
      <c r="B123" s="25" t="s">
        <v>15</v>
      </c>
      <c r="C123" s="26">
        <f>IF(ISBLANK(B123),0,IF(ISERROR(VALUE(B123)),VLOOKUP(B123,dagsoorttabel1,2,FALSE)*dagenperjaar1,VALUE(B123)))</f>
        <v>12</v>
      </c>
      <c r="D123" s="25" t="s">
        <v>63</v>
      </c>
      <c r="E123" s="25" t="s">
        <v>58</v>
      </c>
      <c r="F123" s="25" t="s">
        <v>32</v>
      </c>
      <c r="G123" s="27">
        <v>2</v>
      </c>
      <c r="H123" s="37">
        <f>Leveringen!G19</f>
        <v>0</v>
      </c>
      <c r="I123" s="29">
        <f>IF(ISBLANK(G123),0,G123)*H123</f>
        <v>0</v>
      </c>
      <c r="J123" s="29">
        <f>C123*I123</f>
        <v>0</v>
      </c>
    </row>
    <row r="124" spans="1:10">
      <c r="A124" s="30" t="s">
        <v>86</v>
      </c>
      <c r="B124" s="31"/>
      <c r="C124" s="31"/>
      <c r="D124" s="31"/>
      <c r="E124" s="31"/>
      <c r="F124" s="31"/>
      <c r="G124" s="31"/>
      <c r="H124" s="31"/>
      <c r="I124" s="32">
        <f>SUM(I120:I123)</f>
        <v>0</v>
      </c>
      <c r="J124" s="32">
        <f>SUM(J120:J123)</f>
        <v>0</v>
      </c>
    </row>
    <row r="126" spans="1:10">
      <c r="A126" s="33" t="s">
        <v>87</v>
      </c>
      <c r="B126" s="31"/>
      <c r="C126" s="31"/>
      <c r="D126" s="31"/>
      <c r="E126" s="31"/>
      <c r="F126" s="31"/>
      <c r="G126" s="31"/>
      <c r="H126" s="31"/>
      <c r="I126" s="31"/>
      <c r="J126" s="34"/>
    </row>
    <row r="127" spans="1:10">
      <c r="A127" s="15" t="s">
        <v>35</v>
      </c>
      <c r="B127" s="15" t="s">
        <v>15</v>
      </c>
      <c r="C127" s="16">
        <f t="shared" ref="C127:C132" si="27">IF(ISBLANK(B127),0,IF(ISERROR(VALUE(B127)),VLOOKUP(B127,dagsoorttabel1,2,FALSE)*dagenperjaar1,VALUE(B127)))</f>
        <v>12</v>
      </c>
      <c r="D127" s="15" t="s">
        <v>63</v>
      </c>
      <c r="E127" s="15" t="s">
        <v>36</v>
      </c>
      <c r="F127" s="15" t="s">
        <v>32</v>
      </c>
      <c r="G127" s="17">
        <v>30</v>
      </c>
      <c r="H127" s="35">
        <f>Leveringen!G8</f>
        <v>0</v>
      </c>
      <c r="I127" s="19">
        <f t="shared" ref="I127:I132" si="28">IF(ISBLANK(G127),0,G127)*H127</f>
        <v>0</v>
      </c>
      <c r="J127" s="19">
        <f t="shared" ref="J127:J132" si="29">C127*I127</f>
        <v>0</v>
      </c>
    </row>
    <row r="128" spans="1:10">
      <c r="A128" s="20" t="s">
        <v>37</v>
      </c>
      <c r="B128" s="20" t="s">
        <v>15</v>
      </c>
      <c r="C128" s="21">
        <f t="shared" si="27"/>
        <v>12</v>
      </c>
      <c r="D128" s="20" t="s">
        <v>63</v>
      </c>
      <c r="E128" s="20" t="s">
        <v>38</v>
      </c>
      <c r="F128" s="20" t="s">
        <v>32</v>
      </c>
      <c r="G128" s="22">
        <v>30</v>
      </c>
      <c r="H128" s="36">
        <f>Leveringen!G9</f>
        <v>0</v>
      </c>
      <c r="I128" s="24">
        <f t="shared" si="28"/>
        <v>0</v>
      </c>
      <c r="J128" s="24">
        <f t="shared" si="29"/>
        <v>0</v>
      </c>
    </row>
    <row r="129" spans="1:10">
      <c r="A129" s="20" t="s">
        <v>41</v>
      </c>
      <c r="B129" s="20" t="s">
        <v>15</v>
      </c>
      <c r="C129" s="21">
        <f t="shared" si="27"/>
        <v>12</v>
      </c>
      <c r="D129" s="20" t="s">
        <v>63</v>
      </c>
      <c r="E129" s="20" t="s">
        <v>42</v>
      </c>
      <c r="F129" s="20" t="s">
        <v>32</v>
      </c>
      <c r="G129" s="22">
        <v>44</v>
      </c>
      <c r="H129" s="36">
        <f>Leveringen!G11</f>
        <v>0</v>
      </c>
      <c r="I129" s="24">
        <f t="shared" si="28"/>
        <v>0</v>
      </c>
      <c r="J129" s="24">
        <f t="shared" si="29"/>
        <v>0</v>
      </c>
    </row>
    <row r="130" spans="1:10">
      <c r="A130" s="20" t="s">
        <v>43</v>
      </c>
      <c r="B130" s="20" t="s">
        <v>15</v>
      </c>
      <c r="C130" s="21">
        <f t="shared" si="27"/>
        <v>12</v>
      </c>
      <c r="D130" s="20" t="s">
        <v>63</v>
      </c>
      <c r="E130" s="20" t="s">
        <v>44</v>
      </c>
      <c r="F130" s="20" t="s">
        <v>32</v>
      </c>
      <c r="G130" s="22">
        <v>14</v>
      </c>
      <c r="H130" s="36">
        <f>Leveringen!G12</f>
        <v>0</v>
      </c>
      <c r="I130" s="24">
        <f t="shared" si="28"/>
        <v>0</v>
      </c>
      <c r="J130" s="24">
        <f t="shared" si="29"/>
        <v>0</v>
      </c>
    </row>
    <row r="131" spans="1:10">
      <c r="A131" s="20" t="s">
        <v>45</v>
      </c>
      <c r="B131" s="20" t="s">
        <v>15</v>
      </c>
      <c r="C131" s="21">
        <f t="shared" si="27"/>
        <v>12</v>
      </c>
      <c r="D131" s="20" t="s">
        <v>63</v>
      </c>
      <c r="E131" s="20" t="s">
        <v>46</v>
      </c>
      <c r="F131" s="20" t="s">
        <v>32</v>
      </c>
      <c r="G131" s="22">
        <v>61</v>
      </c>
      <c r="H131" s="36">
        <f>Leveringen!G13</f>
        <v>0</v>
      </c>
      <c r="I131" s="24">
        <f t="shared" si="28"/>
        <v>0</v>
      </c>
      <c r="J131" s="24">
        <f t="shared" si="29"/>
        <v>0</v>
      </c>
    </row>
    <row r="132" spans="1:10">
      <c r="A132" s="25" t="s">
        <v>47</v>
      </c>
      <c r="B132" s="25" t="s">
        <v>15</v>
      </c>
      <c r="C132" s="26">
        <f t="shared" si="27"/>
        <v>12</v>
      </c>
      <c r="D132" s="25" t="s">
        <v>63</v>
      </c>
      <c r="E132" s="25" t="s">
        <v>48</v>
      </c>
      <c r="F132" s="25" t="s">
        <v>32</v>
      </c>
      <c r="G132" s="27">
        <v>38</v>
      </c>
      <c r="H132" s="37">
        <f>Leveringen!G14</f>
        <v>0</v>
      </c>
      <c r="I132" s="29">
        <f t="shared" si="28"/>
        <v>0</v>
      </c>
      <c r="J132" s="29">
        <f t="shared" si="29"/>
        <v>0</v>
      </c>
    </row>
    <row r="133" spans="1:10">
      <c r="A133" s="30" t="s">
        <v>88</v>
      </c>
      <c r="B133" s="31"/>
      <c r="C133" s="31"/>
      <c r="D133" s="31"/>
      <c r="E133" s="31"/>
      <c r="F133" s="31"/>
      <c r="G133" s="31"/>
      <c r="H133" s="31"/>
      <c r="I133" s="32">
        <f>SUM(I127:I132)</f>
        <v>0</v>
      </c>
      <c r="J133" s="32">
        <f>SUM(J127:J132)</f>
        <v>0</v>
      </c>
    </row>
    <row r="135" spans="1:10">
      <c r="A135" s="33" t="s">
        <v>89</v>
      </c>
      <c r="B135" s="31"/>
      <c r="C135" s="31"/>
      <c r="D135" s="31"/>
      <c r="E135" s="31"/>
      <c r="F135" s="31"/>
      <c r="G135" s="31"/>
      <c r="H135" s="31"/>
      <c r="I135" s="31"/>
      <c r="J135" s="34"/>
    </row>
    <row r="136" spans="1:10">
      <c r="A136" s="15" t="s">
        <v>35</v>
      </c>
      <c r="B136" s="15" t="s">
        <v>15</v>
      </c>
      <c r="C136" s="16">
        <f t="shared" ref="C136:C143" si="30">IF(ISBLANK(B136),0,IF(ISERROR(VALUE(B136)),VLOOKUP(B136,dagsoorttabel1,2,FALSE)*dagenperjaar1,VALUE(B136)))</f>
        <v>12</v>
      </c>
      <c r="D136" s="15" t="s">
        <v>63</v>
      </c>
      <c r="E136" s="15" t="s">
        <v>36</v>
      </c>
      <c r="F136" s="15" t="s">
        <v>32</v>
      </c>
      <c r="G136" s="17">
        <v>23</v>
      </c>
      <c r="H136" s="35">
        <f>Leveringen!G8</f>
        <v>0</v>
      </c>
      <c r="I136" s="19">
        <f t="shared" ref="I136:I143" si="31">IF(ISBLANK(G136),0,G136)*H136</f>
        <v>0</v>
      </c>
      <c r="J136" s="19">
        <f t="shared" ref="J136:J143" si="32">C136*I136</f>
        <v>0</v>
      </c>
    </row>
    <row r="137" spans="1:10">
      <c r="A137" s="20" t="s">
        <v>37</v>
      </c>
      <c r="B137" s="20" t="s">
        <v>15</v>
      </c>
      <c r="C137" s="21">
        <f t="shared" si="30"/>
        <v>12</v>
      </c>
      <c r="D137" s="20" t="s">
        <v>63</v>
      </c>
      <c r="E137" s="20" t="s">
        <v>38</v>
      </c>
      <c r="F137" s="20" t="s">
        <v>32</v>
      </c>
      <c r="G137" s="22">
        <v>24</v>
      </c>
      <c r="H137" s="36">
        <f>Leveringen!G9</f>
        <v>0</v>
      </c>
      <c r="I137" s="24">
        <f t="shared" si="31"/>
        <v>0</v>
      </c>
      <c r="J137" s="24">
        <f t="shared" si="32"/>
        <v>0</v>
      </c>
    </row>
    <row r="138" spans="1:10">
      <c r="A138" s="20" t="s">
        <v>41</v>
      </c>
      <c r="B138" s="20" t="s">
        <v>15</v>
      </c>
      <c r="C138" s="21">
        <f t="shared" si="30"/>
        <v>12</v>
      </c>
      <c r="D138" s="20" t="s">
        <v>63</v>
      </c>
      <c r="E138" s="20" t="s">
        <v>42</v>
      </c>
      <c r="F138" s="20" t="s">
        <v>32</v>
      </c>
      <c r="G138" s="22">
        <v>44</v>
      </c>
      <c r="H138" s="36">
        <f>Leveringen!G11</f>
        <v>0</v>
      </c>
      <c r="I138" s="24">
        <f t="shared" si="31"/>
        <v>0</v>
      </c>
      <c r="J138" s="24">
        <f t="shared" si="32"/>
        <v>0</v>
      </c>
    </row>
    <row r="139" spans="1:10">
      <c r="A139" s="20" t="s">
        <v>43</v>
      </c>
      <c r="B139" s="20" t="s">
        <v>15</v>
      </c>
      <c r="C139" s="21">
        <f t="shared" si="30"/>
        <v>12</v>
      </c>
      <c r="D139" s="20" t="s">
        <v>63</v>
      </c>
      <c r="E139" s="20" t="s">
        <v>44</v>
      </c>
      <c r="F139" s="20" t="s">
        <v>32</v>
      </c>
      <c r="G139" s="22">
        <v>22</v>
      </c>
      <c r="H139" s="36">
        <f>Leveringen!G12</f>
        <v>0</v>
      </c>
      <c r="I139" s="24">
        <f t="shared" si="31"/>
        <v>0</v>
      </c>
      <c r="J139" s="24">
        <f t="shared" si="32"/>
        <v>0</v>
      </c>
    </row>
    <row r="140" spans="1:10">
      <c r="A140" s="20" t="s">
        <v>45</v>
      </c>
      <c r="B140" s="20" t="s">
        <v>15</v>
      </c>
      <c r="C140" s="21">
        <f t="shared" si="30"/>
        <v>12</v>
      </c>
      <c r="D140" s="20" t="s">
        <v>63</v>
      </c>
      <c r="E140" s="20" t="s">
        <v>46</v>
      </c>
      <c r="F140" s="20" t="s">
        <v>32</v>
      </c>
      <c r="G140" s="22">
        <v>16</v>
      </c>
      <c r="H140" s="36">
        <f>Leveringen!G13</f>
        <v>0</v>
      </c>
      <c r="I140" s="24">
        <f t="shared" si="31"/>
        <v>0</v>
      </c>
      <c r="J140" s="24">
        <f t="shared" si="32"/>
        <v>0</v>
      </c>
    </row>
    <row r="141" spans="1:10">
      <c r="A141" s="20" t="s">
        <v>47</v>
      </c>
      <c r="B141" s="20" t="s">
        <v>15</v>
      </c>
      <c r="C141" s="21">
        <f t="shared" si="30"/>
        <v>12</v>
      </c>
      <c r="D141" s="20" t="s">
        <v>63</v>
      </c>
      <c r="E141" s="20" t="s">
        <v>48</v>
      </c>
      <c r="F141" s="20" t="s">
        <v>32</v>
      </c>
      <c r="G141" s="22">
        <v>25</v>
      </c>
      <c r="H141" s="36">
        <f>Leveringen!G14</f>
        <v>0</v>
      </c>
      <c r="I141" s="24">
        <f t="shared" si="31"/>
        <v>0</v>
      </c>
      <c r="J141" s="24">
        <f t="shared" si="32"/>
        <v>0</v>
      </c>
    </row>
    <row r="142" spans="1:10">
      <c r="A142" s="20" t="s">
        <v>49</v>
      </c>
      <c r="B142" s="20" t="s">
        <v>20</v>
      </c>
      <c r="C142" s="21">
        <f t="shared" si="30"/>
        <v>1</v>
      </c>
      <c r="D142" s="20" t="s">
        <v>63</v>
      </c>
      <c r="E142" s="20" t="s">
        <v>50</v>
      </c>
      <c r="F142" s="20" t="s">
        <v>32</v>
      </c>
      <c r="G142" s="22">
        <v>42</v>
      </c>
      <c r="H142" s="36">
        <f>Leveringen!G15</f>
        <v>0</v>
      </c>
      <c r="I142" s="24">
        <f t="shared" si="31"/>
        <v>0</v>
      </c>
      <c r="J142" s="24">
        <f t="shared" si="32"/>
        <v>0</v>
      </c>
    </row>
    <row r="143" spans="1:10">
      <c r="A143" s="25" t="s">
        <v>53</v>
      </c>
      <c r="B143" s="25" t="s">
        <v>15</v>
      </c>
      <c r="C143" s="26">
        <f t="shared" si="30"/>
        <v>12</v>
      </c>
      <c r="D143" s="25" t="s">
        <v>63</v>
      </c>
      <c r="E143" s="25" t="s">
        <v>54</v>
      </c>
      <c r="F143" s="25" t="s">
        <v>32</v>
      </c>
      <c r="G143" s="27">
        <v>2</v>
      </c>
      <c r="H143" s="37">
        <f>Leveringen!G17</f>
        <v>0</v>
      </c>
      <c r="I143" s="29">
        <f t="shared" si="31"/>
        <v>0</v>
      </c>
      <c r="J143" s="29">
        <f t="shared" si="32"/>
        <v>0</v>
      </c>
    </row>
    <row r="144" spans="1:10">
      <c r="A144" s="30" t="s">
        <v>90</v>
      </c>
      <c r="B144" s="31"/>
      <c r="C144" s="31"/>
      <c r="D144" s="31"/>
      <c r="E144" s="31"/>
      <c r="F144" s="31"/>
      <c r="G144" s="31"/>
      <c r="H144" s="31"/>
      <c r="I144" s="32">
        <f>SUM(I136:I143)</f>
        <v>0</v>
      </c>
      <c r="J144" s="32">
        <f>SUM(J136:J143)</f>
        <v>0</v>
      </c>
    </row>
    <row r="146" spans="1:10">
      <c r="A146" s="33" t="s">
        <v>91</v>
      </c>
      <c r="B146" s="31"/>
      <c r="C146" s="31"/>
      <c r="D146" s="31"/>
      <c r="E146" s="31"/>
      <c r="F146" s="31"/>
      <c r="G146" s="31"/>
      <c r="H146" s="31"/>
      <c r="I146" s="31"/>
      <c r="J146" s="34"/>
    </row>
    <row r="147" spans="1:10">
      <c r="A147" s="15" t="s">
        <v>30</v>
      </c>
      <c r="B147" s="15" t="s">
        <v>15</v>
      </c>
      <c r="C147" s="16">
        <f t="shared" ref="C147:C152" si="33">IF(ISBLANK(B147),0,IF(ISERROR(VALUE(B147)),VLOOKUP(B147,dagsoorttabel1,2,FALSE)*dagenperjaar1,VALUE(B147)))</f>
        <v>12</v>
      </c>
      <c r="D147" s="15" t="s">
        <v>63</v>
      </c>
      <c r="E147" s="15" t="s">
        <v>31</v>
      </c>
      <c r="F147" s="15" t="s">
        <v>32</v>
      </c>
      <c r="G147" s="17">
        <v>9</v>
      </c>
      <c r="H147" s="35">
        <f>Leveringen!G6</f>
        <v>0</v>
      </c>
      <c r="I147" s="19">
        <f t="shared" ref="I147:I152" si="34">IF(ISBLANK(G147),0,G147)*H147</f>
        <v>0</v>
      </c>
      <c r="J147" s="19">
        <f t="shared" ref="J147:J152" si="35">C147*I147</f>
        <v>0</v>
      </c>
    </row>
    <row r="148" spans="1:10">
      <c r="A148" s="20" t="s">
        <v>39</v>
      </c>
      <c r="B148" s="20" t="s">
        <v>15</v>
      </c>
      <c r="C148" s="21">
        <f t="shared" si="33"/>
        <v>12</v>
      </c>
      <c r="D148" s="20" t="s">
        <v>63</v>
      </c>
      <c r="E148" s="20" t="s">
        <v>40</v>
      </c>
      <c r="F148" s="20" t="s">
        <v>32</v>
      </c>
      <c r="G148" s="22">
        <v>9</v>
      </c>
      <c r="H148" s="36">
        <f>Leveringen!G10</f>
        <v>0</v>
      </c>
      <c r="I148" s="24">
        <f t="shared" si="34"/>
        <v>0</v>
      </c>
      <c r="J148" s="24">
        <f t="shared" si="35"/>
        <v>0</v>
      </c>
    </row>
    <row r="149" spans="1:10">
      <c r="A149" s="20" t="s">
        <v>41</v>
      </c>
      <c r="B149" s="20" t="s">
        <v>15</v>
      </c>
      <c r="C149" s="21">
        <f t="shared" si="33"/>
        <v>12</v>
      </c>
      <c r="D149" s="20" t="s">
        <v>63</v>
      </c>
      <c r="E149" s="20" t="s">
        <v>42</v>
      </c>
      <c r="F149" s="20" t="s">
        <v>32</v>
      </c>
      <c r="G149" s="22">
        <v>17</v>
      </c>
      <c r="H149" s="36">
        <f>Leveringen!G11</f>
        <v>0</v>
      </c>
      <c r="I149" s="24">
        <f t="shared" si="34"/>
        <v>0</v>
      </c>
      <c r="J149" s="24">
        <f t="shared" si="35"/>
        <v>0</v>
      </c>
    </row>
    <row r="150" spans="1:10">
      <c r="A150" s="20" t="s">
        <v>45</v>
      </c>
      <c r="B150" s="20" t="s">
        <v>15</v>
      </c>
      <c r="C150" s="21">
        <f t="shared" si="33"/>
        <v>12</v>
      </c>
      <c r="D150" s="20" t="s">
        <v>63</v>
      </c>
      <c r="E150" s="20" t="s">
        <v>46</v>
      </c>
      <c r="F150" s="20" t="s">
        <v>32</v>
      </c>
      <c r="G150" s="22">
        <v>9</v>
      </c>
      <c r="H150" s="36">
        <f>Leveringen!G13</f>
        <v>0</v>
      </c>
      <c r="I150" s="24">
        <f t="shared" si="34"/>
        <v>0</v>
      </c>
      <c r="J150" s="24">
        <f t="shared" si="35"/>
        <v>0</v>
      </c>
    </row>
    <row r="151" spans="1:10">
      <c r="A151" s="20" t="s">
        <v>47</v>
      </c>
      <c r="B151" s="20" t="s">
        <v>15</v>
      </c>
      <c r="C151" s="21">
        <f t="shared" si="33"/>
        <v>12</v>
      </c>
      <c r="D151" s="20" t="s">
        <v>63</v>
      </c>
      <c r="E151" s="20" t="s">
        <v>48</v>
      </c>
      <c r="F151" s="20" t="s">
        <v>32</v>
      </c>
      <c r="G151" s="22">
        <v>9</v>
      </c>
      <c r="H151" s="36">
        <f>Leveringen!G14</f>
        <v>0</v>
      </c>
      <c r="I151" s="24">
        <f t="shared" si="34"/>
        <v>0</v>
      </c>
      <c r="J151" s="24">
        <f t="shared" si="35"/>
        <v>0</v>
      </c>
    </row>
    <row r="152" spans="1:10">
      <c r="A152" s="25" t="s">
        <v>49</v>
      </c>
      <c r="B152" s="25" t="s">
        <v>20</v>
      </c>
      <c r="C152" s="26">
        <f t="shared" si="33"/>
        <v>1</v>
      </c>
      <c r="D152" s="25" t="s">
        <v>63</v>
      </c>
      <c r="E152" s="25" t="s">
        <v>50</v>
      </c>
      <c r="F152" s="25" t="s">
        <v>32</v>
      </c>
      <c r="G152" s="27">
        <v>17</v>
      </c>
      <c r="H152" s="37">
        <f>Leveringen!G15</f>
        <v>0</v>
      </c>
      <c r="I152" s="29">
        <f t="shared" si="34"/>
        <v>0</v>
      </c>
      <c r="J152" s="29">
        <f t="shared" si="35"/>
        <v>0</v>
      </c>
    </row>
    <row r="153" spans="1:10">
      <c r="A153" s="30" t="s">
        <v>92</v>
      </c>
      <c r="B153" s="31"/>
      <c r="C153" s="31"/>
      <c r="D153" s="31"/>
      <c r="E153" s="31"/>
      <c r="F153" s="31"/>
      <c r="G153" s="31"/>
      <c r="H153" s="31"/>
      <c r="I153" s="32">
        <f>SUM(I147:I152)</f>
        <v>0</v>
      </c>
      <c r="J153" s="32">
        <f>SUM(J147:J152)</f>
        <v>0</v>
      </c>
    </row>
    <row r="155" spans="1:10">
      <c r="A155" s="33" t="s">
        <v>93</v>
      </c>
      <c r="B155" s="31"/>
      <c r="C155" s="31"/>
      <c r="D155" s="31"/>
      <c r="E155" s="31"/>
      <c r="F155" s="31"/>
      <c r="G155" s="31"/>
      <c r="H155" s="31"/>
      <c r="I155" s="31"/>
      <c r="J155" s="34"/>
    </row>
    <row r="156" spans="1:10">
      <c r="A156" s="15" t="s">
        <v>35</v>
      </c>
      <c r="B156" s="15" t="s">
        <v>15</v>
      </c>
      <c r="C156" s="16">
        <f t="shared" ref="C156:C161" si="36">IF(ISBLANK(B156),0,IF(ISERROR(VALUE(B156)),VLOOKUP(B156,dagsoorttabel1,2,FALSE)*dagenperjaar1,VALUE(B156)))</f>
        <v>12</v>
      </c>
      <c r="D156" s="15" t="s">
        <v>63</v>
      </c>
      <c r="E156" s="15" t="s">
        <v>36</v>
      </c>
      <c r="F156" s="15" t="s">
        <v>32</v>
      </c>
      <c r="G156" s="17">
        <v>3</v>
      </c>
      <c r="H156" s="35">
        <f>Leveringen!G8</f>
        <v>0</v>
      </c>
      <c r="I156" s="19">
        <f t="shared" ref="I156:I161" si="37">IF(ISBLANK(G156),0,G156)*H156</f>
        <v>0</v>
      </c>
      <c r="J156" s="19">
        <f t="shared" ref="J156:J161" si="38">C156*I156</f>
        <v>0</v>
      </c>
    </row>
    <row r="157" spans="1:10">
      <c r="A157" s="20" t="s">
        <v>37</v>
      </c>
      <c r="B157" s="20" t="s">
        <v>15</v>
      </c>
      <c r="C157" s="21">
        <f t="shared" si="36"/>
        <v>12</v>
      </c>
      <c r="D157" s="20" t="s">
        <v>63</v>
      </c>
      <c r="E157" s="20" t="s">
        <v>38</v>
      </c>
      <c r="F157" s="20" t="s">
        <v>32</v>
      </c>
      <c r="G157" s="22">
        <v>2</v>
      </c>
      <c r="H157" s="36">
        <f>Leveringen!G9</f>
        <v>0</v>
      </c>
      <c r="I157" s="24">
        <f t="shared" si="37"/>
        <v>0</v>
      </c>
      <c r="J157" s="24">
        <f t="shared" si="38"/>
        <v>0</v>
      </c>
    </row>
    <row r="158" spans="1:10">
      <c r="A158" s="20" t="s">
        <v>41</v>
      </c>
      <c r="B158" s="20" t="s">
        <v>15</v>
      </c>
      <c r="C158" s="21">
        <f t="shared" si="36"/>
        <v>12</v>
      </c>
      <c r="D158" s="20" t="s">
        <v>63</v>
      </c>
      <c r="E158" s="20" t="s">
        <v>42</v>
      </c>
      <c r="F158" s="20" t="s">
        <v>32</v>
      </c>
      <c r="G158" s="22">
        <v>3</v>
      </c>
      <c r="H158" s="36">
        <f>Leveringen!G11</f>
        <v>0</v>
      </c>
      <c r="I158" s="24">
        <f t="shared" si="37"/>
        <v>0</v>
      </c>
      <c r="J158" s="24">
        <f t="shared" si="38"/>
        <v>0</v>
      </c>
    </row>
    <row r="159" spans="1:10">
      <c r="A159" s="20" t="s">
        <v>45</v>
      </c>
      <c r="B159" s="20" t="s">
        <v>15</v>
      </c>
      <c r="C159" s="21">
        <f t="shared" si="36"/>
        <v>12</v>
      </c>
      <c r="D159" s="20" t="s">
        <v>63</v>
      </c>
      <c r="E159" s="20" t="s">
        <v>46</v>
      </c>
      <c r="F159" s="20" t="s">
        <v>32</v>
      </c>
      <c r="G159" s="22">
        <v>4</v>
      </c>
      <c r="H159" s="36">
        <f>Leveringen!G13</f>
        <v>0</v>
      </c>
      <c r="I159" s="24">
        <f t="shared" si="37"/>
        <v>0</v>
      </c>
      <c r="J159" s="24">
        <f t="shared" si="38"/>
        <v>0</v>
      </c>
    </row>
    <row r="160" spans="1:10">
      <c r="A160" s="20" t="s">
        <v>47</v>
      </c>
      <c r="B160" s="20" t="s">
        <v>15</v>
      </c>
      <c r="C160" s="21">
        <f t="shared" si="36"/>
        <v>12</v>
      </c>
      <c r="D160" s="20" t="s">
        <v>63</v>
      </c>
      <c r="E160" s="20" t="s">
        <v>48</v>
      </c>
      <c r="F160" s="20" t="s">
        <v>32</v>
      </c>
      <c r="G160" s="22">
        <v>2</v>
      </c>
      <c r="H160" s="36">
        <f>Leveringen!G14</f>
        <v>0</v>
      </c>
      <c r="I160" s="24">
        <f t="shared" si="37"/>
        <v>0</v>
      </c>
      <c r="J160" s="24">
        <f t="shared" si="38"/>
        <v>0</v>
      </c>
    </row>
    <row r="161" spans="1:10">
      <c r="A161" s="25" t="s">
        <v>49</v>
      </c>
      <c r="B161" s="25" t="s">
        <v>20</v>
      </c>
      <c r="C161" s="26">
        <f t="shared" si="36"/>
        <v>1</v>
      </c>
      <c r="D161" s="25" t="s">
        <v>63</v>
      </c>
      <c r="E161" s="25" t="s">
        <v>50</v>
      </c>
      <c r="F161" s="25" t="s">
        <v>32</v>
      </c>
      <c r="G161" s="27">
        <v>3</v>
      </c>
      <c r="H161" s="37">
        <f>Leveringen!G15</f>
        <v>0</v>
      </c>
      <c r="I161" s="29">
        <f t="shared" si="37"/>
        <v>0</v>
      </c>
      <c r="J161" s="29">
        <f t="shared" si="38"/>
        <v>0</v>
      </c>
    </row>
    <row r="162" spans="1:10">
      <c r="A162" s="30" t="s">
        <v>94</v>
      </c>
      <c r="B162" s="31"/>
      <c r="C162" s="31"/>
      <c r="D162" s="31"/>
      <c r="E162" s="31"/>
      <c r="F162" s="31"/>
      <c r="G162" s="31"/>
      <c r="H162" s="31"/>
      <c r="I162" s="32">
        <f>SUM(I156:I161)</f>
        <v>0</v>
      </c>
      <c r="J162" s="32">
        <f>SUM(J156:J161)</f>
        <v>0</v>
      </c>
    </row>
    <row r="164" spans="1:10">
      <c r="A164" s="33" t="s">
        <v>95</v>
      </c>
      <c r="B164" s="31"/>
      <c r="C164" s="31"/>
      <c r="D164" s="31"/>
      <c r="E164" s="31"/>
      <c r="F164" s="31"/>
      <c r="G164" s="31"/>
      <c r="H164" s="31"/>
      <c r="I164" s="31"/>
      <c r="J164" s="34"/>
    </row>
    <row r="165" spans="1:10">
      <c r="A165" s="15" t="s">
        <v>35</v>
      </c>
      <c r="B165" s="15" t="s">
        <v>15</v>
      </c>
      <c r="C165" s="16">
        <f t="shared" ref="C165:C172" si="39">IF(ISBLANK(B165),0,IF(ISERROR(VALUE(B165)),VLOOKUP(B165,dagsoorttabel1,2,FALSE)*dagenperjaar1,VALUE(B165)))</f>
        <v>12</v>
      </c>
      <c r="D165" s="15" t="s">
        <v>63</v>
      </c>
      <c r="E165" s="15" t="s">
        <v>36</v>
      </c>
      <c r="F165" s="15" t="s">
        <v>32</v>
      </c>
      <c r="G165" s="17">
        <v>12</v>
      </c>
      <c r="H165" s="35">
        <f>Leveringen!G8</f>
        <v>0</v>
      </c>
      <c r="I165" s="19">
        <f t="shared" ref="I165:I172" si="40">IF(ISBLANK(G165),0,G165)*H165</f>
        <v>0</v>
      </c>
      <c r="J165" s="19">
        <f t="shared" ref="J165:J172" si="41">C165*I165</f>
        <v>0</v>
      </c>
    </row>
    <row r="166" spans="1:10">
      <c r="A166" s="20" t="s">
        <v>37</v>
      </c>
      <c r="B166" s="20" t="s">
        <v>15</v>
      </c>
      <c r="C166" s="21">
        <f t="shared" si="39"/>
        <v>12</v>
      </c>
      <c r="D166" s="20" t="s">
        <v>63</v>
      </c>
      <c r="E166" s="20" t="s">
        <v>38</v>
      </c>
      <c r="F166" s="20" t="s">
        <v>32</v>
      </c>
      <c r="G166" s="22">
        <v>10</v>
      </c>
      <c r="H166" s="36">
        <f>Leveringen!G9</f>
        <v>0</v>
      </c>
      <c r="I166" s="24">
        <f t="shared" si="40"/>
        <v>0</v>
      </c>
      <c r="J166" s="24">
        <f t="shared" si="41"/>
        <v>0</v>
      </c>
    </row>
    <row r="167" spans="1:10">
      <c r="A167" s="20" t="s">
        <v>39</v>
      </c>
      <c r="B167" s="20" t="s">
        <v>15</v>
      </c>
      <c r="C167" s="21">
        <f t="shared" si="39"/>
        <v>12</v>
      </c>
      <c r="D167" s="20" t="s">
        <v>63</v>
      </c>
      <c r="E167" s="20" t="s">
        <v>40</v>
      </c>
      <c r="F167" s="20" t="s">
        <v>32</v>
      </c>
      <c r="G167" s="22">
        <v>6</v>
      </c>
      <c r="H167" s="36">
        <f>Leveringen!G10</f>
        <v>0</v>
      </c>
      <c r="I167" s="24">
        <f t="shared" si="40"/>
        <v>0</v>
      </c>
      <c r="J167" s="24">
        <f t="shared" si="41"/>
        <v>0</v>
      </c>
    </row>
    <row r="168" spans="1:10">
      <c r="A168" s="20" t="s">
        <v>41</v>
      </c>
      <c r="B168" s="20" t="s">
        <v>15</v>
      </c>
      <c r="C168" s="21">
        <f t="shared" si="39"/>
        <v>12</v>
      </c>
      <c r="D168" s="20" t="s">
        <v>63</v>
      </c>
      <c r="E168" s="20" t="s">
        <v>42</v>
      </c>
      <c r="F168" s="20" t="s">
        <v>32</v>
      </c>
      <c r="G168" s="22">
        <v>18</v>
      </c>
      <c r="H168" s="36">
        <f>Leveringen!G11</f>
        <v>0</v>
      </c>
      <c r="I168" s="24">
        <f t="shared" si="40"/>
        <v>0</v>
      </c>
      <c r="J168" s="24">
        <f t="shared" si="41"/>
        <v>0</v>
      </c>
    </row>
    <row r="169" spans="1:10">
      <c r="A169" s="20" t="s">
        <v>43</v>
      </c>
      <c r="B169" s="20" t="s">
        <v>15</v>
      </c>
      <c r="C169" s="21">
        <f t="shared" si="39"/>
        <v>12</v>
      </c>
      <c r="D169" s="20" t="s">
        <v>63</v>
      </c>
      <c r="E169" s="20" t="s">
        <v>44</v>
      </c>
      <c r="F169" s="20" t="s">
        <v>32</v>
      </c>
      <c r="G169" s="22">
        <v>5</v>
      </c>
      <c r="H169" s="36">
        <f>Leveringen!G12</f>
        <v>0</v>
      </c>
      <c r="I169" s="24">
        <f t="shared" si="40"/>
        <v>0</v>
      </c>
      <c r="J169" s="24">
        <f t="shared" si="41"/>
        <v>0</v>
      </c>
    </row>
    <row r="170" spans="1:10">
      <c r="A170" s="20" t="s">
        <v>45</v>
      </c>
      <c r="B170" s="20" t="s">
        <v>15</v>
      </c>
      <c r="C170" s="21">
        <f t="shared" si="39"/>
        <v>12</v>
      </c>
      <c r="D170" s="20" t="s">
        <v>63</v>
      </c>
      <c r="E170" s="20" t="s">
        <v>46</v>
      </c>
      <c r="F170" s="20" t="s">
        <v>32</v>
      </c>
      <c r="G170" s="22">
        <v>15</v>
      </c>
      <c r="H170" s="36">
        <f>Leveringen!G13</f>
        <v>0</v>
      </c>
      <c r="I170" s="24">
        <f t="shared" si="40"/>
        <v>0</v>
      </c>
      <c r="J170" s="24">
        <f t="shared" si="41"/>
        <v>0</v>
      </c>
    </row>
    <row r="171" spans="1:10">
      <c r="A171" s="20" t="s">
        <v>47</v>
      </c>
      <c r="B171" s="20" t="s">
        <v>15</v>
      </c>
      <c r="C171" s="21">
        <f t="shared" si="39"/>
        <v>12</v>
      </c>
      <c r="D171" s="20" t="s">
        <v>63</v>
      </c>
      <c r="E171" s="20" t="s">
        <v>48</v>
      </c>
      <c r="F171" s="20" t="s">
        <v>32</v>
      </c>
      <c r="G171" s="22">
        <v>5</v>
      </c>
      <c r="H171" s="36">
        <f>Leveringen!G14</f>
        <v>0</v>
      </c>
      <c r="I171" s="24">
        <f t="shared" si="40"/>
        <v>0</v>
      </c>
      <c r="J171" s="24">
        <f t="shared" si="41"/>
        <v>0</v>
      </c>
    </row>
    <row r="172" spans="1:10">
      <c r="A172" s="25" t="s">
        <v>49</v>
      </c>
      <c r="B172" s="25" t="s">
        <v>20</v>
      </c>
      <c r="C172" s="26">
        <f t="shared" si="39"/>
        <v>1</v>
      </c>
      <c r="D172" s="25" t="s">
        <v>63</v>
      </c>
      <c r="E172" s="25" t="s">
        <v>50</v>
      </c>
      <c r="F172" s="25" t="s">
        <v>32</v>
      </c>
      <c r="G172" s="27">
        <v>18</v>
      </c>
      <c r="H172" s="37">
        <f>Leveringen!G15</f>
        <v>0</v>
      </c>
      <c r="I172" s="29">
        <f t="shared" si="40"/>
        <v>0</v>
      </c>
      <c r="J172" s="29">
        <f t="shared" si="41"/>
        <v>0</v>
      </c>
    </row>
    <row r="173" spans="1:10">
      <c r="A173" s="30" t="s">
        <v>96</v>
      </c>
      <c r="B173" s="31"/>
      <c r="C173" s="31"/>
      <c r="D173" s="31"/>
      <c r="E173" s="31"/>
      <c r="F173" s="31"/>
      <c r="G173" s="31"/>
      <c r="H173" s="31"/>
      <c r="I173" s="32">
        <f>SUM(I165:I172)</f>
        <v>0</v>
      </c>
      <c r="J173" s="32">
        <f>SUM(J165:J172)</f>
        <v>0</v>
      </c>
    </row>
    <row r="175" spans="1:10">
      <c r="A175" s="33" t="s">
        <v>97</v>
      </c>
      <c r="B175" s="31"/>
      <c r="C175" s="31"/>
      <c r="D175" s="31"/>
      <c r="E175" s="31"/>
      <c r="F175" s="31"/>
      <c r="G175" s="31"/>
      <c r="H175" s="31"/>
      <c r="I175" s="31"/>
      <c r="J175" s="34"/>
    </row>
    <row r="176" spans="1:10">
      <c r="A176" s="15" t="s">
        <v>30</v>
      </c>
      <c r="B176" s="15" t="s">
        <v>15</v>
      </c>
      <c r="C176" s="16">
        <f t="shared" ref="C176:C182" si="42">IF(ISBLANK(B176),0,IF(ISERROR(VALUE(B176)),VLOOKUP(B176,dagsoorttabel1,2,FALSE)*dagenperjaar1,VALUE(B176)))</f>
        <v>12</v>
      </c>
      <c r="D176" s="15" t="s">
        <v>63</v>
      </c>
      <c r="E176" s="15" t="s">
        <v>31</v>
      </c>
      <c r="F176" s="15" t="s">
        <v>32</v>
      </c>
      <c r="G176" s="17">
        <v>88</v>
      </c>
      <c r="H176" s="35">
        <f>Leveringen!G6</f>
        <v>0</v>
      </c>
      <c r="I176" s="19">
        <f t="shared" ref="I176:I182" si="43">IF(ISBLANK(G176),0,G176)*H176</f>
        <v>0</v>
      </c>
      <c r="J176" s="19">
        <f t="shared" ref="J176:J182" si="44">C176*I176</f>
        <v>0</v>
      </c>
    </row>
    <row r="177" spans="1:10">
      <c r="A177" s="20" t="s">
        <v>37</v>
      </c>
      <c r="B177" s="20" t="s">
        <v>15</v>
      </c>
      <c r="C177" s="21">
        <f t="shared" si="42"/>
        <v>12</v>
      </c>
      <c r="D177" s="20" t="s">
        <v>63</v>
      </c>
      <c r="E177" s="20" t="s">
        <v>38</v>
      </c>
      <c r="F177" s="20" t="s">
        <v>32</v>
      </c>
      <c r="G177" s="22">
        <v>83</v>
      </c>
      <c r="H177" s="36">
        <f>Leveringen!G9</f>
        <v>0</v>
      </c>
      <c r="I177" s="24">
        <f t="shared" si="43"/>
        <v>0</v>
      </c>
      <c r="J177" s="24">
        <f t="shared" si="44"/>
        <v>0</v>
      </c>
    </row>
    <row r="178" spans="1:10">
      <c r="A178" s="20" t="s">
        <v>41</v>
      </c>
      <c r="B178" s="20" t="s">
        <v>15</v>
      </c>
      <c r="C178" s="21">
        <f t="shared" si="42"/>
        <v>12</v>
      </c>
      <c r="D178" s="20" t="s">
        <v>63</v>
      </c>
      <c r="E178" s="20" t="s">
        <v>42</v>
      </c>
      <c r="F178" s="20" t="s">
        <v>32</v>
      </c>
      <c r="G178" s="22">
        <v>104</v>
      </c>
      <c r="H178" s="36">
        <f>Leveringen!G11</f>
        <v>0</v>
      </c>
      <c r="I178" s="24">
        <f t="shared" si="43"/>
        <v>0</v>
      </c>
      <c r="J178" s="24">
        <f t="shared" si="44"/>
        <v>0</v>
      </c>
    </row>
    <row r="179" spans="1:10">
      <c r="A179" s="20" t="s">
        <v>43</v>
      </c>
      <c r="B179" s="20" t="s">
        <v>15</v>
      </c>
      <c r="C179" s="21">
        <f t="shared" si="42"/>
        <v>12</v>
      </c>
      <c r="D179" s="20" t="s">
        <v>63</v>
      </c>
      <c r="E179" s="20" t="s">
        <v>44</v>
      </c>
      <c r="F179" s="20" t="s">
        <v>32</v>
      </c>
      <c r="G179" s="22">
        <v>17</v>
      </c>
      <c r="H179" s="36">
        <f>Leveringen!G12</f>
        <v>0</v>
      </c>
      <c r="I179" s="24">
        <f t="shared" si="43"/>
        <v>0</v>
      </c>
      <c r="J179" s="24">
        <f t="shared" si="44"/>
        <v>0</v>
      </c>
    </row>
    <row r="180" spans="1:10">
      <c r="A180" s="20" t="s">
        <v>45</v>
      </c>
      <c r="B180" s="20" t="s">
        <v>15</v>
      </c>
      <c r="C180" s="21">
        <f t="shared" si="42"/>
        <v>12</v>
      </c>
      <c r="D180" s="20" t="s">
        <v>63</v>
      </c>
      <c r="E180" s="20" t="s">
        <v>46</v>
      </c>
      <c r="F180" s="20" t="s">
        <v>32</v>
      </c>
      <c r="G180" s="22">
        <v>61</v>
      </c>
      <c r="H180" s="36">
        <f>Leveringen!G13</f>
        <v>0</v>
      </c>
      <c r="I180" s="24">
        <f t="shared" si="43"/>
        <v>0</v>
      </c>
      <c r="J180" s="24">
        <f t="shared" si="44"/>
        <v>0</v>
      </c>
    </row>
    <row r="181" spans="1:10">
      <c r="A181" s="20" t="s">
        <v>47</v>
      </c>
      <c r="B181" s="20" t="s">
        <v>15</v>
      </c>
      <c r="C181" s="21">
        <f t="shared" si="42"/>
        <v>12</v>
      </c>
      <c r="D181" s="20" t="s">
        <v>63</v>
      </c>
      <c r="E181" s="20" t="s">
        <v>48</v>
      </c>
      <c r="F181" s="20" t="s">
        <v>32</v>
      </c>
      <c r="G181" s="22">
        <v>82</v>
      </c>
      <c r="H181" s="36">
        <f>Leveringen!G14</f>
        <v>0</v>
      </c>
      <c r="I181" s="24">
        <f t="shared" si="43"/>
        <v>0</v>
      </c>
      <c r="J181" s="24">
        <f t="shared" si="44"/>
        <v>0</v>
      </c>
    </row>
    <row r="182" spans="1:10">
      <c r="A182" s="25" t="s">
        <v>57</v>
      </c>
      <c r="B182" s="25" t="s">
        <v>15</v>
      </c>
      <c r="C182" s="26">
        <f t="shared" si="42"/>
        <v>12</v>
      </c>
      <c r="D182" s="25" t="s">
        <v>63</v>
      </c>
      <c r="E182" s="25" t="s">
        <v>58</v>
      </c>
      <c r="F182" s="25" t="s">
        <v>32</v>
      </c>
      <c r="G182" s="27">
        <v>13</v>
      </c>
      <c r="H182" s="37">
        <f>Leveringen!G19</f>
        <v>0</v>
      </c>
      <c r="I182" s="29">
        <f t="shared" si="43"/>
        <v>0</v>
      </c>
      <c r="J182" s="29">
        <f t="shared" si="44"/>
        <v>0</v>
      </c>
    </row>
    <row r="183" spans="1:10">
      <c r="A183" s="30" t="s">
        <v>98</v>
      </c>
      <c r="B183" s="31"/>
      <c r="C183" s="31"/>
      <c r="D183" s="31"/>
      <c r="E183" s="31"/>
      <c r="F183" s="31"/>
      <c r="G183" s="31"/>
      <c r="H183" s="31"/>
      <c r="I183" s="32">
        <f>SUM(I176:I182)</f>
        <v>0</v>
      </c>
      <c r="J183" s="32">
        <f>SUM(J176:J182)</f>
        <v>0</v>
      </c>
    </row>
  </sheetData>
  <pageMargins left="0.7" right="0.7" top="0.75" bottom="0.75" header="0.3" footer="0.3"/>
  <pageSetup paperSize="9" scale="65" orientation="landscape" r:id="rId1"/>
  <headerFooter>
    <oddFooter>&amp;LROC Midden Nederland EA 2023                                &amp;ROpmaakdatum: 11-01-2023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47A0F-2664-4ED7-B97C-1B20C43448DF}">
  <dimension ref="A1:E6"/>
  <sheetViews>
    <sheetView workbookViewId="0">
      <selection activeCell="C16" sqref="C16"/>
    </sheetView>
  </sheetViews>
  <sheetFormatPr defaultRowHeight="12.75"/>
  <cols>
    <col min="1" max="1" width="30.625" customWidth="1"/>
    <col min="2" max="5" width="20.625" customWidth="1"/>
  </cols>
  <sheetData>
    <row r="1" spans="1:5">
      <c r="A1" s="1" t="str">
        <f>CONCATENATE("Bijlage 1.3: ",tabeltype," totaalblad schoonmaakwerk")</f>
        <v>Bijlage 1.3: Invultabel totaalblad schoonmaakwerk</v>
      </c>
    </row>
    <row r="3" spans="1:5" ht="51">
      <c r="A3" s="8" t="s">
        <v>99</v>
      </c>
      <c r="B3" s="8" t="s">
        <v>100</v>
      </c>
      <c r="C3" s="8" t="s">
        <v>101</v>
      </c>
      <c r="D3" s="8" t="s">
        <v>102</v>
      </c>
      <c r="E3" s="8" t="s">
        <v>103</v>
      </c>
    </row>
    <row r="4" spans="1:5">
      <c r="A4" s="8" t="s">
        <v>104</v>
      </c>
      <c r="B4" s="38"/>
      <c r="C4" s="38"/>
      <c r="D4" s="39">
        <f>prijsjaarleveringen</f>
        <v>0</v>
      </c>
      <c r="E4" s="39">
        <f>D4*1.21</f>
        <v>0</v>
      </c>
    </row>
    <row r="6" spans="1:5">
      <c r="A6" s="8" t="s">
        <v>105</v>
      </c>
      <c r="B6" s="38">
        <f>SUM(B4:B4)</f>
        <v>0</v>
      </c>
      <c r="C6" s="38">
        <f>SUM(C4:C4)</f>
        <v>0</v>
      </c>
      <c r="D6" s="32">
        <f>SUM(D4:D4)</f>
        <v>0</v>
      </c>
      <c r="E6" s="32">
        <f>D6*1.21</f>
        <v>0</v>
      </c>
    </row>
  </sheetData>
  <pageMargins left="0.7" right="0.7" top="0.75" bottom="0.75" header="0.3" footer="0.3"/>
  <pageSetup paperSize="9" scale="70" orientation="landscape" r:id="rId1"/>
  <headerFooter>
    <oddFooter>&amp;LROC Midden Nederland EA 2023                                &amp;ROpmaakdatum: 11-01-2023
Intexso - De Start 5 - Leusden
+31 (33) 2778485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A76941B4FF7046A23D15C9F4DC970E" ma:contentTypeVersion="2" ma:contentTypeDescription="Een nieuw document maken." ma:contentTypeScope="" ma:versionID="8700fc4f102619115c64f46a28d11fc6">
  <xsd:schema xmlns:xsd="http://www.w3.org/2001/XMLSchema" xmlns:xs="http://www.w3.org/2001/XMLSchema" xmlns:p="http://schemas.microsoft.com/office/2006/metadata/properties" xmlns:ns2="8138c101-ab09-4409-8f4c-0faf030e2836" targetNamespace="http://schemas.microsoft.com/office/2006/metadata/properties" ma:root="true" ma:fieldsID="bffab4cf85aa5678bd1b1e6769108ff0" ns2:_="">
    <xsd:import namespace="8138c101-ab09-4409-8f4c-0faf030e28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8c101-ab09-4409-8f4c-0faf030e28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510A6B-9279-4152-A8E6-864255B584D8}"/>
</file>

<file path=customXml/itemProps2.xml><?xml version="1.0" encoding="utf-8"?>
<ds:datastoreItem xmlns:ds="http://schemas.openxmlformats.org/officeDocument/2006/customXml" ds:itemID="{CFFD00DC-D63A-491C-A4BB-C36971AEBDCA}"/>
</file>

<file path=customXml/itemProps3.xml><?xml version="1.0" encoding="utf-8"?>
<ds:datastoreItem xmlns:ds="http://schemas.openxmlformats.org/officeDocument/2006/customXml" ds:itemID="{6E484A49-FAAF-41BC-83B8-D9AA56490F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Intexso Adviesbureau B.V.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Maaike Schmelling</dc:creator>
  <cp:keywords/>
  <dc:description/>
  <cp:lastModifiedBy>Önal, A. (Aynur)</cp:lastModifiedBy>
  <cp:revision/>
  <dcterms:created xsi:type="dcterms:W3CDTF">2023-01-11T15:06:29Z</dcterms:created>
  <dcterms:modified xsi:type="dcterms:W3CDTF">2023-01-16T09:20:23Z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0x010100ABA76941B4FF7046A23D15C9F4DC970E</vt:lpwstr>
  </property>
</Properties>
</file>