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H:\Mijn documenten\IT aanbesteding\"/>
    </mc:Choice>
  </mc:AlternateContent>
  <xr:revisionPtr revIDLastSave="0" documentId="8_{DF308695-35C2-4598-B203-E41F6D5DA9A4}" xr6:coauthVersionLast="47" xr6:coauthVersionMax="47" xr10:uidLastSave="{00000000-0000-0000-0000-000000000000}"/>
  <bookViews>
    <workbookView xWindow="-120" yWindow="-120" windowWidth="38640" windowHeight="15840" tabRatio="870" activeTab="3" xr2:uid="{00000000-000D-0000-FFFF-FFFF00000000}"/>
  </bookViews>
  <sheets>
    <sheet name="Functionele eisen" sheetId="3" r:id="rId1"/>
    <sheet name="Non-Functionele eisen" sheetId="5" r:id="rId2"/>
    <sheet name="DO-eisen" sheetId="12" r:id="rId3"/>
    <sheet name="Behaalde score" sheetId="11" r:id="rId4"/>
    <sheet name="Parameters" sheetId="2" state="hidden" r:id="rId5"/>
  </sheets>
  <externalReferences>
    <externalReference r:id="rId6"/>
  </externalReferences>
  <definedNames>
    <definedName name="_xlnm._FilterDatabase" localSheetId="0" hidden="1">'Functionele eisen'!#REF!</definedName>
    <definedName name="_xlnm._FilterDatabase" localSheetId="1" hidden="1">'Non-Functionele eisen'!#REF!</definedName>
    <definedName name="Betrouwbaarheid">[1]Parameters!$C$21</definedName>
    <definedName name="Beveiligbaarheid">[1]Parameters!$C$26</definedName>
    <definedName name="Bruikbaarheid">[1]Parameters!$C$14</definedName>
    <definedName name="Functioneel">[1]Parameters!$C$3</definedName>
    <definedName name="Ja_Nee">Parameters!$A$4:$A$6</definedName>
    <definedName name="Onderhoudbaarheid">[1]Parameters!$C$32</definedName>
    <definedName name="Overdraagbaarheid">[1]Parameters!$C$38</definedName>
    <definedName name="Prestatie">[1]Parameters!$C$7</definedName>
    <definedName name="Uitwisselbaarheid">[1]Parameters!$C$11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11" l="1"/>
  <c r="A20" i="11"/>
  <c r="B21" i="11"/>
  <c r="B22" i="11"/>
  <c r="B23" i="11"/>
  <c r="D28" i="11"/>
  <c r="D22" i="11"/>
  <c r="G13" i="3"/>
  <c r="G14" i="3"/>
  <c r="B28" i="11"/>
  <c r="A28" i="11"/>
  <c r="B27" i="11"/>
  <c r="B24" i="11"/>
  <c r="B19" i="11"/>
  <c r="B17" i="11"/>
  <c r="B18" i="11"/>
  <c r="B14" i="11"/>
  <c r="B13" i="11"/>
  <c r="B12" i="11"/>
  <c r="B11" i="11"/>
  <c r="B10" i="11"/>
  <c r="B9" i="11"/>
  <c r="B8" i="11"/>
  <c r="B7" i="11"/>
  <c r="B6" i="11"/>
  <c r="B5" i="11"/>
  <c r="B4" i="11"/>
  <c r="A27" i="11"/>
  <c r="A24" i="11"/>
  <c r="A23" i="11"/>
  <c r="A22" i="11"/>
  <c r="A21" i="11"/>
  <c r="A19" i="11"/>
  <c r="A18" i="11"/>
  <c r="A17" i="11"/>
  <c r="A14" i="11"/>
  <c r="A13" i="11"/>
  <c r="A12" i="11"/>
  <c r="A11" i="11"/>
  <c r="A10" i="11"/>
  <c r="A9" i="11"/>
  <c r="A8" i="11"/>
  <c r="A7" i="11"/>
  <c r="A6" i="11"/>
  <c r="A5" i="11"/>
  <c r="A4" i="11"/>
  <c r="G31" i="12"/>
  <c r="G32" i="12"/>
  <c r="G33" i="12"/>
  <c r="G34" i="12"/>
  <c r="G35" i="12"/>
  <c r="G36" i="12"/>
  <c r="G37" i="12"/>
  <c r="G38" i="12"/>
  <c r="G39" i="12"/>
  <c r="G40" i="12"/>
  <c r="G41" i="12"/>
  <c r="G42" i="12"/>
  <c r="G43" i="12"/>
  <c r="G44" i="12"/>
  <c r="G30" i="12"/>
  <c r="G25" i="12"/>
  <c r="G19" i="12"/>
  <c r="G20" i="12"/>
  <c r="D27" i="11" s="1"/>
  <c r="G21" i="12"/>
  <c r="G22" i="12"/>
  <c r="G23" i="12"/>
  <c r="G24" i="12"/>
  <c r="G18" i="12"/>
  <c r="G64" i="5"/>
  <c r="G63" i="5"/>
  <c r="G58" i="5"/>
  <c r="G57" i="5"/>
  <c r="G52" i="5"/>
  <c r="G51" i="5"/>
  <c r="G44" i="5"/>
  <c r="G45" i="5"/>
  <c r="G46" i="5"/>
  <c r="G43" i="5"/>
  <c r="G36" i="5"/>
  <c r="G37" i="5"/>
  <c r="G38" i="5"/>
  <c r="G35" i="5"/>
  <c r="G25" i="5"/>
  <c r="D20" i="11" s="1"/>
  <c r="G26" i="5"/>
  <c r="G27" i="5"/>
  <c r="G28" i="5"/>
  <c r="G29" i="5"/>
  <c r="G30" i="5"/>
  <c r="G24" i="5"/>
  <c r="G18" i="5"/>
  <c r="D18" i="11" s="1"/>
  <c r="G19" i="5"/>
  <c r="G17" i="5"/>
  <c r="G12" i="5"/>
  <c r="G11" i="5"/>
  <c r="D17" i="11" s="1"/>
  <c r="G103" i="3"/>
  <c r="G104" i="3"/>
  <c r="G105" i="3"/>
  <c r="G102" i="3"/>
  <c r="G95" i="3"/>
  <c r="G96" i="3"/>
  <c r="G97" i="3"/>
  <c r="G94" i="3"/>
  <c r="G88" i="3"/>
  <c r="G89" i="3"/>
  <c r="G87" i="3"/>
  <c r="G79" i="3"/>
  <c r="G80" i="3"/>
  <c r="G81" i="3"/>
  <c r="G82" i="3"/>
  <c r="G78" i="3"/>
  <c r="G71" i="3"/>
  <c r="G72" i="3"/>
  <c r="G73" i="3"/>
  <c r="G70" i="3"/>
  <c r="G64" i="3"/>
  <c r="G65" i="3"/>
  <c r="G63" i="3"/>
  <c r="G54" i="3"/>
  <c r="G55" i="3"/>
  <c r="G56" i="3"/>
  <c r="G57" i="3"/>
  <c r="G58" i="3"/>
  <c r="G53" i="3"/>
  <c r="G46" i="3"/>
  <c r="G47" i="3"/>
  <c r="G48" i="3"/>
  <c r="G45" i="3"/>
  <c r="G40" i="3"/>
  <c r="D6" i="11" s="1"/>
  <c r="G28" i="3"/>
  <c r="G29" i="3"/>
  <c r="G30" i="3"/>
  <c r="G31" i="3"/>
  <c r="G32" i="3"/>
  <c r="G33" i="3"/>
  <c r="G34" i="3"/>
  <c r="G35" i="3"/>
  <c r="G27" i="3"/>
  <c r="G11" i="3"/>
  <c r="G12" i="3"/>
  <c r="G15" i="3"/>
  <c r="G16" i="3"/>
  <c r="G17" i="3"/>
  <c r="G18" i="3"/>
  <c r="G19" i="3"/>
  <c r="G20" i="3"/>
  <c r="G21" i="3"/>
  <c r="G22" i="3"/>
  <c r="G10" i="3"/>
  <c r="D21" i="11" l="1"/>
  <c r="D19" i="11"/>
  <c r="G28" i="12"/>
  <c r="C28" i="11" s="1"/>
  <c r="B31" i="11"/>
  <c r="D5" i="11"/>
  <c r="D7" i="11"/>
  <c r="D8" i="11"/>
  <c r="D9" i="11"/>
  <c r="D10" i="11"/>
  <c r="D11" i="11"/>
  <c r="D12" i="11"/>
  <c r="D13" i="11"/>
  <c r="D14" i="11"/>
  <c r="D4" i="11"/>
  <c r="G16" i="12"/>
  <c r="C27" i="11" s="1"/>
  <c r="G61" i="5"/>
  <c r="C24" i="11" l="1"/>
  <c r="G100" i="3"/>
  <c r="C14" i="11" s="1"/>
  <c r="G85" i="3"/>
  <c r="C12" i="11" s="1"/>
  <c r="G92" i="3"/>
  <c r="C13" i="11" s="1"/>
  <c r="G51" i="3"/>
  <c r="C8" i="11" s="1"/>
  <c r="G38" i="3"/>
  <c r="C6" i="11" l="1"/>
  <c r="G43" i="3"/>
  <c r="G61" i="3"/>
  <c r="C9" i="11" s="1"/>
  <c r="C7" i="11" l="1"/>
  <c r="G9" i="5"/>
  <c r="C17" i="11" s="1"/>
  <c r="G22" i="5"/>
  <c r="C19" i="11" s="1"/>
  <c r="G49" i="5"/>
  <c r="C22" i="11" s="1"/>
  <c r="G55" i="5"/>
  <c r="C23" i="11" s="1"/>
  <c r="G33" i="5"/>
  <c r="C20" i="11" s="1"/>
  <c r="G41" i="5"/>
  <c r="C21" i="11" s="1"/>
  <c r="G15" i="5"/>
  <c r="C18" i="11" s="1"/>
  <c r="D24" i="11" l="1"/>
  <c r="D23" i="11"/>
  <c r="G68" i="3"/>
  <c r="C10" i="11" s="1"/>
  <c r="G76" i="3"/>
  <c r="C11" i="11" s="1"/>
  <c r="G8" i="3"/>
  <c r="C4" i="11" s="1"/>
  <c r="G25" i="3"/>
  <c r="D31" i="11" l="1"/>
  <c r="C5" i="11"/>
  <c r="C31" i="11" s="1"/>
  <c r="C36" i="11" s="1"/>
</calcChain>
</file>

<file path=xl/sharedStrings.xml><?xml version="1.0" encoding="utf-8"?>
<sst xmlns="http://schemas.openxmlformats.org/spreadsheetml/2006/main" count="642" uniqueCount="376">
  <si>
    <t>Nr.</t>
  </si>
  <si>
    <t>Omschrijving functionaliteit</t>
  </si>
  <si>
    <t>Prio</t>
  </si>
  <si>
    <t>Weging</t>
  </si>
  <si>
    <t>K.O.</t>
  </si>
  <si>
    <t>Ja/Nee</t>
  </si>
  <si>
    <t>Nee</t>
  </si>
  <si>
    <t>Ja</t>
  </si>
  <si>
    <t>Deels</t>
  </si>
  <si>
    <t>Inschrijver levert een volledige beschrijving van licentievoorwaarden (inclusief type licentie).</t>
  </si>
  <si>
    <t>AVG</t>
  </si>
  <si>
    <t>Titel</t>
  </si>
  <si>
    <t>Omschrijving</t>
  </si>
  <si>
    <t xml:space="preserve">Open-standaarden 
</t>
  </si>
  <si>
    <t xml:space="preserve">RESTful  API 
</t>
  </si>
  <si>
    <t>Informatie in de oplossing is veilig te benaderen en ontsluiten via een RESTful Application Programming Interface (API).</t>
  </si>
  <si>
    <t xml:space="preserve">HTTPS, TLS &amp; certificaten 
</t>
  </si>
  <si>
    <t xml:space="preserve">E-mail beveiliging 
</t>
  </si>
  <si>
    <t xml:space="preserve">Lifecycle management 
</t>
  </si>
  <si>
    <t>Generiek --&gt; Bruikbaarheid</t>
  </si>
  <si>
    <t>Generiek --&gt; Koppelingen</t>
  </si>
  <si>
    <t>Veiligheid en privacy --&gt;Vertrouwen en integriteit</t>
  </si>
  <si>
    <t>Veiligheid en privacy --&gt; Normen en richtlijnen</t>
  </si>
  <si>
    <t xml:space="preserve">Responsiveness 
</t>
  </si>
  <si>
    <t>Inloggen</t>
  </si>
  <si>
    <t>Score</t>
  </si>
  <si>
    <t>Totaalscore:</t>
  </si>
  <si>
    <t>Non-Functionele eisen en wensen</t>
  </si>
  <si>
    <t>Toelichting</t>
  </si>
  <si>
    <t xml:space="preserve">Browserondersteuning
</t>
  </si>
  <si>
    <t xml:space="preserve">Rijkshuisstijl 
</t>
  </si>
  <si>
    <t>Generieke Inkoop Eisen</t>
  </si>
  <si>
    <t>Volledige beschrijving van licentievoorwaarden</t>
  </si>
  <si>
    <t>De oplossing voldoet aan de beveiligingseisen (BBN2) van de Baseline Informatiebeveiliging Overheid (BIO).
Zie https://bio-overheid.nl</t>
  </si>
  <si>
    <t xml:space="preserve">BIO (BBN2)
</t>
  </si>
  <si>
    <t xml:space="preserve">Responsetijd </t>
  </si>
  <si>
    <t>Service levels oplostijden</t>
  </si>
  <si>
    <t>Service levels responstijden</t>
  </si>
  <si>
    <t>Support desk</t>
  </si>
  <si>
    <t>Indien akkoord invullen met x</t>
  </si>
  <si>
    <t>oké</t>
  </si>
  <si>
    <t xml:space="preserve">WCAG 2.1 / Webrichtlijnen 
</t>
  </si>
  <si>
    <t>De oplossing voldoet aan niveau A/ AA WCAG 2.1 webrichtlijnen. Zie ook: https://www.digitoegankelijk.nl</t>
  </si>
  <si>
    <t>Bepalen prioriteiten</t>
  </si>
  <si>
    <t xml:space="preserve">Back-up &amp; Restore 
</t>
  </si>
  <si>
    <t>Veiligheid en privacy --&gt; Continuïteit en beschikbaarheid</t>
  </si>
  <si>
    <t>Activatie</t>
  </si>
  <si>
    <t>Vaststelling geschikte beschikbare testlocaties</t>
  </si>
  <si>
    <t>Vaststellen geschikt test tijdsinterval</t>
  </si>
  <si>
    <t>Reservering testlocatie en tijdslot</t>
  </si>
  <si>
    <t>Portaal reserveert door burger gekozen testlocatie en tijdslot</t>
  </si>
  <si>
    <t>SMS Verificatie</t>
  </si>
  <si>
    <t>Vastleggen afspraak</t>
  </si>
  <si>
    <t>Intelligente procesafhandeling</t>
  </si>
  <si>
    <t>Registratie afspraak</t>
  </si>
  <si>
    <t>Burger -&gt; Afspraak maken</t>
  </si>
  <si>
    <t>Burger -&gt; Afspraak annuleren</t>
  </si>
  <si>
    <t>Tonen gegevens van te annuleren afspraak</t>
  </si>
  <si>
    <t>Bevestiging annuleren</t>
  </si>
  <si>
    <t>Definieve annulering</t>
  </si>
  <si>
    <t>Registratie verwijderen</t>
  </si>
  <si>
    <t>Afspraakbevestiging tonen</t>
  </si>
  <si>
    <t>Afspraakbevestiging mailen</t>
  </si>
  <si>
    <t>Annuleringsbevestiging tonen</t>
  </si>
  <si>
    <t>Annuleringsbevestiging mail</t>
  </si>
  <si>
    <t>Invoer persoonsgegevens</t>
  </si>
  <si>
    <t>Beheer -&gt; Toegangsbeheer</t>
  </si>
  <si>
    <t>Openingstijden</t>
  </si>
  <si>
    <t>Capaciteit</t>
  </si>
  <si>
    <t>Informatie inzien</t>
  </si>
  <si>
    <t>Toevoegen</t>
  </si>
  <si>
    <t>Verwijderen</t>
  </si>
  <si>
    <t xml:space="preserve">Toevoegen </t>
  </si>
  <si>
    <t xml:space="preserve">Wijzigen </t>
  </si>
  <si>
    <t xml:space="preserve">Verwijderen </t>
  </si>
  <si>
    <t>Bevestiging opnieuw sturen</t>
  </si>
  <si>
    <t>Annuleren</t>
  </si>
  <si>
    <t>Overzicht</t>
  </si>
  <si>
    <t>Bewerken</t>
  </si>
  <si>
    <t>Aanpasbaarheid</t>
  </si>
  <si>
    <t>Beheerder -&gt; Content</t>
  </si>
  <si>
    <t>Beheerder -&gt; Testaanbieders</t>
  </si>
  <si>
    <t>Beheerder -&gt; Testlocaties</t>
  </si>
  <si>
    <t>Beheerder -&gt; Afspraken</t>
  </si>
  <si>
    <t>Beheerder -&gt; Evenementcodes</t>
  </si>
  <si>
    <t>Daadwerkelijke keuze annuleren</t>
  </si>
  <si>
    <t>Burger -&gt; Afspraak wijzigen</t>
  </si>
  <si>
    <t>Afspraak wijzigen</t>
  </si>
  <si>
    <t>Unieke boeking</t>
  </si>
  <si>
    <t>Beheer -&gt; algemeen</t>
  </si>
  <si>
    <t>Authorisatie gebaseerd op rollen</t>
  </si>
  <si>
    <t>Gebruikers</t>
  </si>
  <si>
    <t>Inschrijver levert een volledige beschrijving van de voorgestelde oplossing.</t>
  </si>
  <si>
    <t>Volledige beschrijving oplossing</t>
  </si>
  <si>
    <t xml:space="preserve">Impact functioneel beheer op performance
</t>
  </si>
  <si>
    <t xml:space="preserve">Het Afsprakenortaal kan zo worden ontworpen qua kleur, stijl, vormgeving en interactie dat het aansluit op de eisen van de Rijkshuisstijl. </t>
  </si>
  <si>
    <t>Retentiebeleid persoonsgegevens</t>
  </si>
  <si>
    <t xml:space="preserve">Afsprakenportaal met testaanbieders
</t>
  </si>
  <si>
    <t xml:space="preserve">Afsprakenportaal met DataLab DT
</t>
  </si>
  <si>
    <t>Indien akkoord invullen met 'X'</t>
  </si>
  <si>
    <t>Burger kan m.b.v. informatie uit afspraakbevestigingsmail de afspraak wijzigen. Dit proces dient dan verder te voldoen aan de in "Afspraak maken" gestelde eisen,  zie paragraaf 2.1  Huidige situatie kopje "2. Afsprakenportaal" van het Beschrijvend Document.</t>
  </si>
  <si>
    <t>Portaal stuurt E-mail met annuleringsbevestiging naar de burger</t>
  </si>
  <si>
    <t xml:space="preserve">Burger komt bij het startscherm voor het maken van een afspraak door te klikken op link op een landingspagina (testenvoortoegang.org) </t>
  </si>
  <si>
    <t>Afspraakbevestiging sms/whatsapp</t>
  </si>
  <si>
    <t>Portaal stuurt sms/whatsapp naar burger met de afspraakbevestiging.</t>
  </si>
  <si>
    <t>Nadat de afspraak is gemaakt en naar de testaanbieder is gestuurd toont het Portaal de afspraakbevestiging op het scherm.</t>
  </si>
  <si>
    <t>Portaal registreert de bij een testaanbieder gemaakte  afspraak ook in eigen database</t>
  </si>
  <si>
    <t>Er wordt SMS verificatie toegepast voordat een burger verder kan met het proces. Hert portaal stuurt hiertoe een SMS met een verificatiecode naar de telefoon van de burger. De burger dient deze code op het Portaal in te vullen.</t>
  </si>
  <si>
    <t>Na een positieve SMS verificatie laat het portaal de burger persoonsgegevens invullen.</t>
  </si>
  <si>
    <t>Portaal stuurt de definitieve afspraakgegevens naar de testaanbieder (Koppelvlak met testaanbieder).</t>
  </si>
  <si>
    <t>Portaal stuurt mail naar de burger met de afspraakinformatie (inclusief informatie hoe afspraak te annuleren en evt. te wijzigen is).</t>
  </si>
  <si>
    <t>Portaal leidt a.d.h.v. door de burger ingevoerde datum en tijd van de activiteit of het evenement waar toegang voor gewenst is een geschikt test tijdsinterval af.</t>
  </si>
  <si>
    <t>De procesflow om al dan niet te komen tot een test afspraak is afhankelijk van de door de burger gegeven input. Er dient vermeden te worden dat de burger onnodig  gegevens moet invullen.</t>
  </si>
  <si>
    <t>Burger kan m.b.v. informatie uit de afspraakbevestigingsmail het annuleringsproces activeren.</t>
  </si>
  <si>
    <t>Portaal vraagt om bevestiging nadat burger op annuleringsknop heeft geklikt. De burger krijgt hierbij de opties om de afspraak definitief te annuleren of om het annuleringsproces af te breken (bestaande afspraak blijft intact).</t>
  </si>
  <si>
    <t>Annuleringsbevestiging SMS/Whatsapp</t>
  </si>
  <si>
    <t>Deze functionaliteiten moeten in het eindresultaat terugkomen (dit zijn de knock-outs)</t>
  </si>
  <si>
    <t>Deze functionaliteiten zijn gewenst</t>
  </si>
  <si>
    <t>Bij definitieve annulering stuurt het portaal een annuleringbericht naar de desbetreffende testaanbieder (Koppelvlak met testaanbieders)</t>
  </si>
  <si>
    <t>Eis / Wens</t>
  </si>
  <si>
    <t>W</t>
  </si>
  <si>
    <t>E</t>
  </si>
  <si>
    <t>De oplossing voldoet aan de AVG / GDPR wetgeving.</t>
  </si>
  <si>
    <t>Portaal  verwerkt annulering in eigen database.</t>
  </si>
  <si>
    <t>Portaal toont annuleringsinformatie op scherm.</t>
  </si>
  <si>
    <t>Portaal stuurt SMS/Whatsapp met annuleringsbevestiging naar de burger.</t>
  </si>
  <si>
    <t>Het inlogproces dient gebruik te maken van een tweestapsauthenticatie mechanisme.</t>
  </si>
  <si>
    <t>De content op de pagina's van het Afsprakenportaal en de landingspagina dient door hiervoor geautoriseerde gebruikers aanpasbaar te zijn.</t>
  </si>
  <si>
    <t xml:space="preserve">De oplossing dient meerdere talen te ondersteunen mbt de aan de burger getoonde pagina's. In ieder geval nederlands en engels. </t>
  </si>
  <si>
    <t>Portaal toont annulerings pagina met de boekingsgegevens van de te annuleren afspraak.</t>
  </si>
  <si>
    <t>De burger dient bewust op een annuleringsknop te klikken om de afspraak te annuleren.</t>
  </si>
  <si>
    <t>Het kunnen inzien van de in de oplossing bekende informatie van een specifieke testaanbieder.</t>
  </si>
  <si>
    <t>Het kunnen toevoegen van een specifieke testaanbieder.</t>
  </si>
  <si>
    <t>Het kunnen verwijderen van een specifieke testaanbieder.</t>
  </si>
  <si>
    <t>Gebruikers kunnen:
- Worden toegevoegd (met een rol)
- Worden verwijderd
- Actief/inactief worden gezet</t>
  </si>
  <si>
    <t>Item toevoegen</t>
  </si>
  <si>
    <t>Alle items in de beheeroplossing dienen uniek identificeerbaar te zijn. De beheeroplossing dient te waarborgen dat een beheerder geen duplicaten kan toevoegen.</t>
  </si>
  <si>
    <t>Item verwijderen</t>
  </si>
  <si>
    <t>In verschillende type items in de beheeroplossing zit een gelaagdheid en onderlinge afhankelijkheden. De beheeroplossing dient te waarborgen dat een beheerder niet  een item verwijdert, waarvan andere items afhankelijk zijn. Een voorbeeld hiervan is dat een testlocatie niet mag worden verwijderd als voor de betreffende locatie nog uit te voeren testen gepland staan.</t>
  </si>
  <si>
    <t>Item wijzigen</t>
  </si>
  <si>
    <t xml:space="preserve">In verschillende type items in de beheeroplossing zit een gelaagdheid en onderlinge afhankelijkheden. De beheeroplossing dient bij het wijzigen door een beheerder van (de inhoud van) een item de consistentie van- en met afhankelijke items te waarborgen. Een voorbeeld hiervan is dat bij het wijzigen van de mogelijke testcapaciteit van een specifieke testlocatie rekening gehouden moet worden met reeds gemaakte afspraken van nog uit te voeren testen. </t>
  </si>
  <si>
    <t>De beheer oplossing kent verschillende rollen met bijbehorende authorisaties voor specifieke functionaliteit. Rollen die initieel in ieder geval worden onderkend zijn:
- IT beheerder (admin)
- Testaanbieder
- Capaciteitsmedewerker
- Helpdesk medewerker</t>
  </si>
  <si>
    <t>Rollen toevoegen</t>
  </si>
  <si>
    <t>Een nieuwe rol met bijbehorende authorisaties kan zonder aanpassingen in de software van de oplossing worden toegevoegd door een gebruiker met de rechten hiervoor (admin user).</t>
  </si>
  <si>
    <t>Rollen wijzigen</t>
  </si>
  <si>
    <t>De bij een rol behorende authorisaties kunnen zonder aanpassingen in de software van de oplossing worden gewijzigd door een gebruiker met de rechten hiervoor (admin user).</t>
  </si>
  <si>
    <t>Rollen verwijderen</t>
  </si>
  <si>
    <t>Een bestaande rol met bijbehorende authorisaties kan zonder aanpassingen in de software van de oplossing worden verwijderd door een gebruiker met de rechten hiervoor (admin user).</t>
  </si>
  <si>
    <t>Het kunnen toevoegen van een nieuwe testlocatie behorende bij een specifieke testaanbieder.</t>
  </si>
  <si>
    <t>Het kunnen wijzigen van de in de oplossing bekende algemene informatie (zoals beschrijving, adresgegevens e.d.) behorend bij een specifieke testlocatie.</t>
  </si>
  <si>
    <t>Het kunnen verwijderen van een specifieke testlocatie.</t>
  </si>
  <si>
    <t>Het kunnen aanpassen van openingstijden van een testlocatie (zowel huidige als toekomstige). In laatste TVT situatie werd dit tot 4 weken in toekomst gedaan. Dit is afhankelijk van het dan geldende beleid.</t>
  </si>
  <si>
    <t>Zoeken en tonen</t>
  </si>
  <si>
    <t>Het zoeken naar een specifieke testafspraak van een burger en het tonen van de gevonden afspraakinformatie.</t>
  </si>
  <si>
    <t>Het opnieuw kunnen sturen van een afspraakbevestiging naar een burger. (Verder analoog aan burger -&gt; afspraakmaken: Afspraakbevestiging mailen en indien mogelijk Afspraakbevestiging sms/whatsapp)</t>
  </si>
  <si>
    <t>Het kunnen annuleren van een specifieke testafspraak van een burger. (Verder analoog aan burger -&gt; afspraak annuleren: Annuleringsbevestiging mail en indien mogelijk Annuleringsbevestiging SMS/Whatsapp)</t>
  </si>
  <si>
    <t>Tonen overzicht van de in de oplossing bekende evenementcodes.</t>
  </si>
  <si>
    <t>Toevoegen van een evenementcode (en bijbehorende informatie).</t>
  </si>
  <si>
    <t>Bewerken van de bij een evenementcode behorende informatie.</t>
  </si>
  <si>
    <t>Verwijderen van een evenementcode (en bijbehorende informatie).</t>
  </si>
  <si>
    <t>Beheerder -&gt; Evenementtype</t>
  </si>
  <si>
    <t>Tonen overzicht van de in de oplossing bekende evenementtypes.</t>
  </si>
  <si>
    <t>Toevoegen van een evenementtype met bijbehorende beschrijvende informatie..</t>
  </si>
  <si>
    <t>Bewerken van de bij een evenementtype behorende beschrijvende informatie.</t>
  </si>
  <si>
    <t>Verwijderen van een evenementtype.</t>
  </si>
  <si>
    <t>De GUI van de oplossing is responsive, ofwel past zich automatisch aan aan het scherm van het te gebruiken apparaat (desktop, laptop, tablet, mobiel).</t>
  </si>
  <si>
    <t xml:space="preserve">Versleutelde opslag persoonsgegevens 
</t>
  </si>
  <si>
    <t>Functioneel beheer kan worden uitgevoerd, zonder dat dit invloed heeft op de performance/werking van het Afsprakenportaal. Burgers kunnen afspraken blijven maken en/of annuleren.</t>
  </si>
  <si>
    <t>De oplossing is volledig webbased te gebruiken met de meest gangbare en ondersteunde web-browsers. In ieder geval met  Microsoft Edge, Chromium, Google Chrome, Apple Safari en Mozilla Firefox zonder gebruik te maken van plug-ins (zoals Flash, Silverlight, ActiveX, etc.).</t>
  </si>
  <si>
    <t>De oplossing wordt door de leverancier gesupport met updates t.a.v. security en verbeterde functionaliteit. Kritische security-updates / patches worden binnen 3 werkdagen (na publicatie) door inschrijver geïnstalleerd.</t>
  </si>
  <si>
    <t>Het afsprakenportaal heeft een koppeling met het DataLab DT tbv status informatie rapportage. Bij de huidige implementatie van dit koppelvlak is gebruik gemaakt van specifieke functionaliteit in de Azure omgeving. De implementatie van dit koppelvlak kan in onderling overleg worden gewijzigd indien dit beter aansluit bij de aangeboden oplossing voor het Afsprakenportaal. Zie Bijlage 14 (Afsprakenportaal tabellen naar Datalab Dienst Testen) voor nadere details.</t>
  </si>
  <si>
    <t>Definitie prio's in de tekst (prioriteitsklasse)</t>
  </si>
  <si>
    <t>Prio 1</t>
  </si>
  <si>
    <t>P1</t>
  </si>
  <si>
    <t>Prio 2</t>
  </si>
  <si>
    <t>P2</t>
  </si>
  <si>
    <t>Prio 3</t>
  </si>
  <si>
    <t>P3</t>
  </si>
  <si>
    <t>Personeel &amp; organisatie</t>
  </si>
  <si>
    <t>Eis/Wens</t>
  </si>
  <si>
    <t>De Opdrachtnemer is verantwoordelijk om, bij ziekte of vakantie van medewerkers, te borgen dat de Opdrachtgever een efficiënte en effectieve voortgang van de dienst ervaart.</t>
  </si>
  <si>
    <t>Opdrachtnemer beschikt over de benodigde capaciteit en expertise om invulling te geven aan de uitvoering van de opdracht van deze aanbesteding.</t>
  </si>
  <si>
    <t>Calamiteiten, piekbelasting (gedurende openingstijden) en last minute wijzigingen in het coronabeleid van de rijksoverheid hebben een hoge prioriteit voor de Opdrachtgever. De Opdrachtnemer spant zich in om over voldoende capaciteit (ook buiten de reguliere openstellingstijden) te kunnen beschikken indien de situatie daar om vraagt.</t>
  </si>
  <si>
    <t>Service &amp; support</t>
  </si>
  <si>
    <t xml:space="preserve">Maandag t/m vrijdag van 9:00 tot 17:00 uur, uitgezonderd erkende Nederlandse feestdagen. </t>
  </si>
  <si>
    <t xml:space="preserve">Voor incidenten en kritieke storingen met prioritering 1 is support 7 dagen per week (inclusief erkende Nederlandse feestdagen) telefonisch bereikbaar tussen 7:00 en 23:00 uur. </t>
  </si>
  <si>
    <t xml:space="preserve">Zie definitie prio's in de tekst. Opdrachtgever en Opdrachtnemer stellen samen standaard (sub-)categoriën per prioriteitsklasse op. </t>
  </si>
  <si>
    <t>Rapportage</t>
  </si>
  <si>
    <t>Functionele eisen en wensen</t>
  </si>
  <si>
    <t>Dienstverleningsovereenkomst eisen en wensen</t>
  </si>
  <si>
    <t>Legenda</t>
  </si>
  <si>
    <t xml:space="preserve"> Prioritering</t>
  </si>
  <si>
    <t xml:space="preserve">Het laden van een pagina of een andere actie op het afsprakenportaal mag maximaal 2 seconden duren, ook bij maximale belasting zoals bij Belastbaarheid in bovenstaande eis beschreven. Vertraging aan de Client zijde wordt hierin niet meegenomen (meten op server-side). </t>
  </si>
  <si>
    <t>FU01</t>
  </si>
  <si>
    <t>FU02</t>
  </si>
  <si>
    <t>FU03</t>
  </si>
  <si>
    <t>FU04</t>
  </si>
  <si>
    <t>FU05</t>
  </si>
  <si>
    <t>FU06</t>
  </si>
  <si>
    <t>FU07</t>
  </si>
  <si>
    <t>FU08</t>
  </si>
  <si>
    <t>FU09</t>
  </si>
  <si>
    <t>FU10</t>
  </si>
  <si>
    <t>FU11</t>
  </si>
  <si>
    <t>FU12</t>
  </si>
  <si>
    <t>FU13</t>
  </si>
  <si>
    <t>FU14</t>
  </si>
  <si>
    <t>FU15</t>
  </si>
  <si>
    <t>FU16</t>
  </si>
  <si>
    <t>FU17</t>
  </si>
  <si>
    <t>FU18</t>
  </si>
  <si>
    <t>FU19</t>
  </si>
  <si>
    <t>FU20</t>
  </si>
  <si>
    <t>FU21</t>
  </si>
  <si>
    <t>FU22</t>
  </si>
  <si>
    <t>FU23</t>
  </si>
  <si>
    <t>FU24</t>
  </si>
  <si>
    <t>FU25</t>
  </si>
  <si>
    <t>FU26</t>
  </si>
  <si>
    <t>FU27</t>
  </si>
  <si>
    <t>FU28</t>
  </si>
  <si>
    <t>FU29</t>
  </si>
  <si>
    <t>FU30</t>
  </si>
  <si>
    <t>FU31</t>
  </si>
  <si>
    <t>FU32</t>
  </si>
  <si>
    <t>FU33</t>
  </si>
  <si>
    <t>FU34</t>
  </si>
  <si>
    <t>FU35</t>
  </si>
  <si>
    <t>FU36</t>
  </si>
  <si>
    <t>FU37</t>
  </si>
  <si>
    <t>FU38</t>
  </si>
  <si>
    <t>FU39</t>
  </si>
  <si>
    <t>FU40</t>
  </si>
  <si>
    <t>FU41</t>
  </si>
  <si>
    <t>FU42</t>
  </si>
  <si>
    <t>FU43</t>
  </si>
  <si>
    <t>FU44</t>
  </si>
  <si>
    <t>FU45</t>
  </si>
  <si>
    <t>FU46</t>
  </si>
  <si>
    <t>FU47</t>
  </si>
  <si>
    <t>FU48</t>
  </si>
  <si>
    <t>FU49</t>
  </si>
  <si>
    <t>FU50</t>
  </si>
  <si>
    <t>FU51</t>
  </si>
  <si>
    <t>FU52</t>
  </si>
  <si>
    <t>FU53</t>
  </si>
  <si>
    <t>FU54</t>
  </si>
  <si>
    <t>FU55</t>
  </si>
  <si>
    <t>NF01</t>
  </si>
  <si>
    <t>NF02</t>
  </si>
  <si>
    <t>NF03</t>
  </si>
  <si>
    <t>NF04</t>
  </si>
  <si>
    <t>NF05</t>
  </si>
  <si>
    <t>NF06</t>
  </si>
  <si>
    <t>NF07</t>
  </si>
  <si>
    <t>NF08</t>
  </si>
  <si>
    <t>NF09</t>
  </si>
  <si>
    <t>NF10</t>
  </si>
  <si>
    <t>NF11</t>
  </si>
  <si>
    <t>NF12</t>
  </si>
  <si>
    <t>NF13</t>
  </si>
  <si>
    <t>NF14</t>
  </si>
  <si>
    <t>NF15</t>
  </si>
  <si>
    <t>NF16</t>
  </si>
  <si>
    <t>NF17</t>
  </si>
  <si>
    <t>NF18</t>
  </si>
  <si>
    <t>NF19</t>
  </si>
  <si>
    <t>NF20</t>
  </si>
  <si>
    <t>NF21</t>
  </si>
  <si>
    <t>NF22</t>
  </si>
  <si>
    <t>DO01</t>
  </si>
  <si>
    <t>DO02</t>
  </si>
  <si>
    <t>DO03</t>
  </si>
  <si>
    <t>DO04</t>
  </si>
  <si>
    <t>DO05</t>
  </si>
  <si>
    <t>DO06</t>
  </si>
  <si>
    <t>DO07</t>
  </si>
  <si>
    <t>DO08</t>
  </si>
  <si>
    <t>DO09</t>
  </si>
  <si>
    <t>DO10</t>
  </si>
  <si>
    <t>DO11</t>
  </si>
  <si>
    <t>DO12</t>
  </si>
  <si>
    <t>DO13</t>
  </si>
  <si>
    <t>DO14</t>
  </si>
  <si>
    <t>DO15</t>
  </si>
  <si>
    <t>DO16</t>
  </si>
  <si>
    <t>DO17</t>
  </si>
  <si>
    <t>DO18</t>
  </si>
  <si>
    <t>Portaal waarborgt dat boekingen uniek zijn (voorkomt dat de capaciteit van de testlocatie op een specifiek tijdstip overschreden wordt).</t>
  </si>
  <si>
    <t>Meertaligheid, nederlands, engels</t>
  </si>
  <si>
    <t>Meertaligheid, andere talen</t>
  </si>
  <si>
    <t xml:space="preserve">De oplossing ondersteunt ook minstens 1 andere taal mbt de aan de burger getoonde pagina's dan nederlands en engels. </t>
  </si>
  <si>
    <t>De oplossing hanteert een retentiebeleid m.b.t. de opslag van persoonsgegevens, waarbij voldaan wordt aan de AVG.</t>
  </si>
  <si>
    <t>Testen, audits en verhelpen kwetsbaarheden</t>
  </si>
  <si>
    <t>Internet verkeer via de webbrowser verloopt via een beveiligde verbinding (https) en voldoet aan de verplichte eisen van het Forum voor standaardisatie: https://www.forumstandaardisatie.nl/open-standaarden/verplicht.</t>
  </si>
  <si>
    <t>Bij het sturen en ontvangen van e-mails wordt gebruik gemaakt van alle hiervoor relevante, voor overheden verplichte, beveiligingsstandaarden, zoals beschreven bij het Forum van standaardisatie: https://www.forumstandaardisatie.nl/open-standaarden/verplicht.</t>
  </si>
  <si>
    <t>Leverancier ondersteunt verleent medewerking aan door opdrachtgever geinitieerde PEN testen en audits. Indien hierbij kritische kwetsbaarheden gevonden worden zorgt leverancier voor het verhelpen (voor eigen rekening) hiervan zover deze in haar invloedsfeer liggen.</t>
  </si>
  <si>
    <t>Conform de in Nederland geldende regels dient de Opdrachtnemer zeker te stellen dat de bij haar in dienst zijnde medewerkers aan alle wettelijke voorschriften voldoen.</t>
  </si>
  <si>
    <t>Indien de Opdrachtgever dit verzoekt, is Opdrachtnemer verplicht de persoonsgegevens van het in te zetten personeel voor screening beschikbaar te stellen. Opdrachtgever dient altijd inzage te kunnen krijgen in deze persoonsgegevens. Een en ander wordt vanzelfsprekend zeer vertrouwelijk behandeld.</t>
  </si>
  <si>
    <t>Bij bezwaren van Opdrachtgever ten aanzien van het gedrag of prestatie/kwaliteit van een medewerker van Opdrachtnemer waarbij de dienstverlening in gevaar komt, heeft Opdrachtgever het uitdrukkelijke recht om bepaalde personen af te wijzen en zorgt de Opdrachtnemer direct voor vervanging, zonder daarvoor extra kosten in rekening te brengen.</t>
  </si>
  <si>
    <t>Kennisbeheer</t>
  </si>
  <si>
    <t>Responsetijden worden gemeten vanaf ontvangst melding. 
  prio 1: &lt; 10 minuten 
  prio 2: &lt; 30 minuten
  prio 3: &lt; 4 uur</t>
  </si>
  <si>
    <t>Aanspreekpunt</t>
  </si>
  <si>
    <t>Persoonsgegevens personeel</t>
  </si>
  <si>
    <t>Vervanging personeel</t>
  </si>
  <si>
    <t>Vertrouwelijkheid</t>
  </si>
  <si>
    <t>Flexibiliteit inzet</t>
  </si>
  <si>
    <t>Capaciteit en expertise</t>
  </si>
  <si>
    <t>Continuiteit dienstverlening</t>
  </si>
  <si>
    <t>Wettelijke voorschriften</t>
  </si>
  <si>
    <t>Nederlandstalig support</t>
  </si>
  <si>
    <t>Service window P1</t>
  </si>
  <si>
    <t>Verbeter voorstellen</t>
  </si>
  <si>
    <t xml:space="preserve">De leverancier denkt actief mee met mogelijke verbeter voorstellen op proces- en systeem- en supportniveau. </t>
  </si>
  <si>
    <t>IT-infrastructuur</t>
  </si>
  <si>
    <t>Service window P2, P3</t>
  </si>
  <si>
    <t>Faciliteren testaanbieders</t>
  </si>
  <si>
    <t xml:space="preserve">Opdrachtnemer dient testaanbieders technisch aan- en af te sluiten (onboarden, offboarden) en dit proces ook te faciliteren. </t>
  </si>
  <si>
    <t>Opleiden beheerders</t>
  </si>
  <si>
    <t>Opdrachtnemer dient trainingen te verzorgen voor de gebruikers van de beheerfunctionaliteit van het Afsprakenportaal.</t>
  </si>
  <si>
    <t>Opdrachtnemer zorgt voor het instandhouden en beheer van de oplossing ( IT-infrastructuur met bijbehorende applicaties en koppelingen) en richt hierbij zelf de processen in (als IT monitoring e.d.) om dit op een veilige en gecontroleerde manier uit te kunnen voeren (met inachtneming v/d overige gestelde eisen in dit PvE).</t>
  </si>
  <si>
    <t>Opdrachtnemer garandeert er actief op toe te zien dat alle medewerkers die in haar opdracht werkzaamheden verrichten t.b.v. Opdrachtgever de gegevens die zij bij de uitvoering van hun functie inzien, te allen tijde geheim zullen houden en van deze gegevens geen misbruik zullen maken.</t>
  </si>
  <si>
    <t>De Opdrachtnemer garandeert een aanspreekpunt die de contacten onderhoudt met Opdrachtgever over voortgang en kwaliteit van de gevraagde dienstverlening en zorgdraagt voor bijsturing indien dit nodig is.</t>
  </si>
  <si>
    <t>Dit betreft meldingen met de allerhoogste urgentie waaronder calamiteiten en/of ernstige verstoringen in de werking van de oplossing. Voorbeelden hiervan zijn:
- Integriteit Afsprakenportaal is in gevaar, mogelijk datalek.
- Groot aantal burgers kan geen afspraak meer inplannen doordat Afsprakenportaal niet of beperkt beschikbaar is.
- Koppeling met een testaanbieder werkt niet meer, waardoor er geen afspraken meer met betreffende aanbieder zijn in te plannen.</t>
  </si>
  <si>
    <t>Dit betreft meldingen met hoge prioriteit, waaronder verstoringen in de werking van de oplossing. Voorbeelden hiervan zijn:
- Beheerfunctionaliteit niet/beperkt beschikbaar voor meerdere beheerders.
- Beperkte beschikbaarheid Afsprakenportaal tijdens daluren, waardoor het voor een burger meer tijd kost dan normaal om een afspraak in te plannen.</t>
  </si>
  <si>
    <t xml:space="preserve">Dit betreft meldingen (die niet onder P1 of P2 vallen) met een normale prioriteit. </t>
  </si>
  <si>
    <t xml:space="preserve">Inschrijver zorgt voor Nederlandstalige ondersteuning  t.b.v. de Support desk. </t>
  </si>
  <si>
    <t>Onderstaande prioriteringen geven een indiciatie m.b.t. de verwachte prioriteitsklassen, maar kunnen in onderling overleg tussen Opdrachtnemer en Opdrachtgever later nog worden gedetailleerd en/of aangepast. In de operationele situatie behoudt opdrachtgever zich het recht voor om de prioriteit van een melding te kunnen wijzigen.</t>
  </si>
  <si>
    <t>DO19</t>
  </si>
  <si>
    <t>DO20</t>
  </si>
  <si>
    <t>DO21</t>
  </si>
  <si>
    <t>Opdrachtnemer beschikt over een ticket systeem met een Nederlandstalig gebruikersinterface (TOPdesk of een vergelijkbaar systeem), dat 24/7 bereikbaar is voor de Opdrachtgever en de gebruikers (beheerders) t.b.v van vragen, meldingen, klachten, incidenten, verstoringen, wijzigingen.</t>
  </si>
  <si>
    <t>De leverancier zorgt voor een wekelijkse schriftelijke rapportage over de gerealiseerde in service. Deze dient inzicht te geven in:
- Geleverde IT-support (vragen en meldingen, aangesloten/afgesloten testaanbieders, trainingen)
- Het aantal incidenten, de status en gerealiseerde response- oplossingstijden per prioriteitsklasse;
- Verzoeken en/of afgeronde en lopende wijzigingen;</t>
  </si>
  <si>
    <t xml:space="preserve">Opdrachtnemer beschikt over een systeem van kennisbeheer om kennis en vaardigheden optimaal beschikbaar te stellen aan de eigen medewerkers, ter bevordering van eenduidige ontsluiting en behandeling van de ontvangen vragen, meldingen, klachten, incidenten, verstoringen, wijzigingen.. 
</t>
  </si>
  <si>
    <t>DO22</t>
  </si>
  <si>
    <t>DO23</t>
  </si>
  <si>
    <t>Capaciteit tbv Wijzigingen</t>
  </si>
  <si>
    <t>Opdrachtnemer heeft ontwikkelcapaciteit beschikbaar voor het implementeren van overeengekomen wijzigingen.</t>
  </si>
  <si>
    <t>Portaal zoekt a.d.h.v. door de burger ingevoerde gewenste locatie nabije testlocaties en beschikbare tijdsloten.</t>
  </si>
  <si>
    <t>Voor koppelingen met andere systemen kan de oplossing open standaarden hanteren, zoals REST APIs (JSON en XML) en SOAP (XML) voor service-koppelingen, XML en CSV voor bestandsuitwisseling.</t>
  </si>
  <si>
    <t>De oplossing beschikt over goed werkende back-up- en restorevoorzieningen. Er dient te worden gewaarborgd dat in het geval van een calamiteit met dataverlies via een restore actie de volgende data kan worden hersteld:
- Afsprakenportaal:  reeds gemaakte afspraken voor testen die nog    plaats moeten vinden.
- Beheerfunctionaliteit: alle opgeslagen configuratiegegevens.</t>
  </si>
  <si>
    <t xml:space="preserve">Beschikbaarheid  Afsprakenportaal
</t>
  </si>
  <si>
    <t xml:space="preserve">Beschikbaarheid beheerfunctionaliteit Afsprakenportaal
</t>
  </si>
  <si>
    <t>Het Afsprakenportaal is  7 dagen per week tussen 7.00 en 23.00 minimaal 99,9% beschikbaar voor het maken van afspraken. 
Tussen 23.00 en 7.00 geldt in principe dezelfde beschikbaarheid, maar kan in onderling overleg besloten worden voor onderhoudswerkzaamheden, waardoor de beschikbaarheid in deze periode lager uit kan vallen.</t>
  </si>
  <si>
    <t>De beheerfunctionaliteit van het Afsprakenportaal is is  7 dagen per week tussen 7.00 en 23.00 minimaal 99,9% beschikbaar. 
Tussen 23.00 en 7.00 geldt in principe dezelfde beschikbaarheid, maar kan in onderling overleg besloten worden voor onderhoudswerkzaamheden, waardoor de beschikbaarheid in deze periode lager uit kan vallen.</t>
  </si>
  <si>
    <t>NF23</t>
  </si>
  <si>
    <t>NF24</t>
  </si>
  <si>
    <t xml:space="preserve">Belastbaarheid afsprakenportaal
</t>
  </si>
  <si>
    <t>Prestaties --&gt; Belastbaarheid</t>
  </si>
  <si>
    <t>Een zwaardere belasting van het Afsprakenportaal (in opgeschaalde toestand) leidt niet tot merkbaar performance verlies bij het maken van afspraken. Kentallen hierbij zijn:
- Er dienen 1 miljoen afspraken per dag gemaakt kunnen worden.
- Er dienen 20 duizend burgers gelijktijdig bezig te kunnen zijn om een afspraak in te plannen.</t>
  </si>
  <si>
    <t>Wijzigingen en releases</t>
  </si>
  <si>
    <t>Opdrachtnemer informeert en bespreekt tijdig met de Opdrachtgever aankomende wijzigingen en release-updates. Als deze een effect kunnen hebben op het maken van afspraken door burgers in het afspraakportaal of op de beschikbaarheid van de beheerfunctionaliteit van het afsprakenportaal wordt implementatie datum/tijdstip in onderling overleg vastgesteld. Opdrachtgever gaat hierbij vanuit dat Opdrachtnemer zorg draagt voor de benodigde testen en security beoordelingen van de gewijzigde oplossing om te borgen dat deze aan de alle gestelde eisen blijft voldoen.</t>
  </si>
  <si>
    <t>De oplossing heeft (beveiligde) koppelingen (API's) met de systemen van de testaanbieders voor synchronistatie/uitwisseling van afspraakinformatie met de volgende "endpoints":
- Aanmaken van een afspraak;
- Annuleren van een afspraak;
- Zichtbaar maken van de beschikbaarheid van de API.
Zie "20220107 Koppeling afsprakenportaal naar testaanbieders V2.0" voor nadere details.</t>
  </si>
  <si>
    <t>Het kunnen bewerken van de bij een specifieke testaanbieder behorende beschrijvende informatie.</t>
  </si>
  <si>
    <t>Generiek --&gt; Open Source</t>
  </si>
  <si>
    <t>Gebuik van Open Source</t>
  </si>
  <si>
    <t>Beschikbaarstellen als Open Source</t>
  </si>
  <si>
    <t>Een groot deel van de software in de oplossing bestaat uit Open Source componenten.</t>
  </si>
  <si>
    <t>Inschrijver is bereid een groot deel van de broncode van de oplossing als Open Source ter beschikking te stellen via de Github van VWS (https://github.com/minvws) zodat deze hergebruikt kan worden.</t>
  </si>
  <si>
    <t>NF25</t>
  </si>
  <si>
    <t>NF26</t>
  </si>
  <si>
    <t>Rapportages</t>
  </si>
  <si>
    <t>De oplossing biedt de mogelijkheid om (geautomatiseerde) rapportages te versturen naar hiervoor geautoriseerde personen. Bijvoorbeeld foutmeldingen e.d.</t>
  </si>
  <si>
    <t>FU56</t>
  </si>
  <si>
    <t>Het kunnen aanpassen van beschikbare capaciteit van een testlocatie (volgens zelfde tijdsinterval als openingstijden).</t>
  </si>
  <si>
    <t>In overleg met opdrachtgever kunnen werkzaamheden n.a.v. een Prio 1 melding buiten de werktijden van het service-window worden voortgezet. Inschrijver zet zijn werkzaamheden ook buiten het service window voort. Prio 2 of Prio 3 worden binnen service window support afgehandeld. Oplostijden worden gemeten vanaf eerste response melding.
  prio 1: &lt; 1 uur
  prio 2: &lt; 4 uur
  prio 3: &lt; 2 werkdagen</t>
  </si>
  <si>
    <t>De opslag van persoonsgegevens vindt versleuteld plaats en blijft fysiek binnen de Europese Economische Ruimte, waarbij voldaan wordt aan de AVG.</t>
  </si>
  <si>
    <t>Onderwerp</t>
  </si>
  <si>
    <t>Totaal score:</t>
  </si>
  <si>
    <t>Wensen akkoord</t>
  </si>
  <si>
    <t>Eisen</t>
  </si>
  <si>
    <t>Max aantal wensen</t>
  </si>
  <si>
    <t>Totaal</t>
  </si>
  <si>
    <t>Non functionele eisen en wensen</t>
  </si>
  <si>
    <t>DO eisen</t>
  </si>
  <si>
    <r>
      <t>Score K1</t>
    </r>
    <r>
      <rPr>
        <b/>
        <sz val="10"/>
        <color theme="1"/>
        <rFont val="Calibri"/>
        <family val="2"/>
        <scheme val="minor"/>
      </rPr>
      <t xml:space="preserve"> ([wensen akkoord / Max aantal wensen] *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</si>
</sst>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25" x14ac:knownFonts="1">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b/>
      <sz val="10"/>
      <color indexed="8"/>
      <name val="Calibri"/>
      <family val="2"/>
      <scheme val="minor"/>
    </font>
    <font>
      <b/>
      <sz val="10"/>
      <color theme="0"/>
      <name val="Calibri"/>
      <family val="2"/>
      <scheme val="minor"/>
    </font>
    <font>
      <sz val="10"/>
      <color theme="0"/>
      <name val="Calibri"/>
      <family val="2"/>
      <scheme val="minor"/>
    </font>
    <font>
      <sz val="11"/>
      <color theme="1"/>
      <name val="Calibri"/>
      <family val="2"/>
      <scheme val="minor"/>
    </font>
    <font>
      <sz val="8"/>
      <name val="Calibri"/>
      <family val="2"/>
      <scheme val="minor"/>
    </font>
    <font>
      <sz val="12"/>
      <color theme="1"/>
      <name val="Calibri"/>
      <family val="2"/>
      <scheme val="minor"/>
    </font>
    <font>
      <sz val="14"/>
      <color theme="0"/>
      <name val="Calibri"/>
      <family val="2"/>
      <scheme val="minor"/>
    </font>
    <font>
      <b/>
      <sz val="14"/>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color theme="0"/>
      <name val="Calibri"/>
      <family val="2"/>
      <scheme val="minor"/>
    </font>
    <font>
      <b/>
      <sz val="11"/>
      <color theme="1"/>
      <name val="Calibri"/>
      <family val="2"/>
      <scheme val="minor"/>
    </font>
    <font>
      <sz val="10"/>
      <color rgb="FF000000"/>
      <name val="Calibri"/>
      <family val="2"/>
      <charset val="1"/>
    </font>
    <font>
      <b/>
      <sz val="10"/>
      <color rgb="FFFFFFFF"/>
      <name val="Calibri"/>
      <family val="2"/>
      <charset val="1"/>
    </font>
    <font>
      <sz val="10"/>
      <color rgb="FFFFFFFF"/>
      <name val="Calibri"/>
      <family val="2"/>
      <charset val="1"/>
    </font>
    <font>
      <b/>
      <sz val="10"/>
      <color rgb="FF000000"/>
      <name val="Calibri"/>
      <family val="2"/>
      <charset val="1"/>
    </font>
    <font>
      <b/>
      <sz val="10"/>
      <color rgb="FFFFFFFF"/>
      <name val="Calibri"/>
      <family val="2"/>
      <scheme val="minor"/>
    </font>
    <font>
      <b/>
      <sz val="14"/>
      <color rgb="FFFFFFFF"/>
      <name val="Calibri"/>
      <family val="2"/>
      <scheme val="minor"/>
    </font>
    <font>
      <b/>
      <sz val="12"/>
      <color theme="1"/>
      <name val="Calibri"/>
      <family val="2"/>
      <scheme val="minor"/>
    </font>
    <font>
      <b/>
      <sz val="14"/>
      <color theme="1"/>
      <name val="Calibri"/>
      <family val="2"/>
      <scheme val="minor"/>
    </font>
  </fonts>
  <fills count="20">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0070C0"/>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FF0000"/>
        <bgColor indexed="64"/>
      </patternFill>
    </fill>
    <fill>
      <patternFill patternType="solid">
        <fgColor rgb="FF0000FF"/>
        <bgColor indexed="64"/>
      </patternFill>
    </fill>
    <fill>
      <patternFill patternType="solid">
        <fgColor rgb="FF0070C0"/>
        <bgColor rgb="FF008080"/>
      </patternFill>
    </fill>
    <fill>
      <patternFill patternType="solid">
        <fgColor rgb="FFDBEEF4"/>
        <bgColor rgb="FFCCFFFF"/>
      </patternFill>
    </fill>
    <fill>
      <patternFill patternType="solid">
        <fgColor rgb="FF203764"/>
        <bgColor indexed="64"/>
      </patternFill>
    </fill>
    <fill>
      <patternFill patternType="solid">
        <fgColor rgb="FFD9D9D9"/>
        <bgColor indexed="64"/>
      </patternFill>
    </fill>
    <fill>
      <patternFill patternType="solid">
        <fgColor rgb="FF808080"/>
        <bgColor indexed="64"/>
      </patternFill>
    </fill>
    <fill>
      <patternFill patternType="solid">
        <fgColor rgb="FF833C0C"/>
        <bgColor indexed="64"/>
      </patternFill>
    </fill>
    <fill>
      <patternFill patternType="solid">
        <fgColor rgb="FFFCE4D6"/>
        <bgColor indexed="64"/>
      </patternFill>
    </fill>
    <fill>
      <patternFill patternType="solid">
        <fgColor theme="3" tint="0.79998168889431442"/>
        <bgColor indexed="64"/>
      </patternFill>
    </fill>
    <fill>
      <patternFill patternType="solid">
        <fgColor theme="6" tint="0.39994506668294322"/>
        <bgColor indexed="64"/>
      </patternFill>
    </fill>
  </fills>
  <borders count="42">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249977111117893"/>
      </left>
      <right style="thin">
        <color theme="0" tint="-0.499984740745262"/>
      </right>
      <top style="thin">
        <color theme="0" tint="-0.499984740745262"/>
      </top>
      <bottom style="thin">
        <color theme="0" tint="-0.499984740745262"/>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style="thin">
        <color theme="0" tint="-0.499984740745262"/>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style="thin">
        <color auto="1"/>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bottom style="thin">
        <color auto="1"/>
      </bottom>
      <diagonal/>
    </border>
    <border>
      <left style="thin">
        <color rgb="FF000000"/>
      </left>
      <right style="thin">
        <color auto="1"/>
      </right>
      <top/>
      <bottom style="thin">
        <color auto="1"/>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thin">
        <color rgb="FF000000"/>
      </left>
      <right style="thin">
        <color auto="1"/>
      </right>
      <top style="medium">
        <color rgb="FF000000"/>
      </top>
      <bottom style="thin">
        <color auto="1"/>
      </bottom>
      <diagonal/>
    </border>
    <border>
      <left style="thin">
        <color rgb="FF000000"/>
      </left>
      <right/>
      <top style="medium">
        <color rgb="FF000000"/>
      </top>
      <bottom style="thin">
        <color auto="1"/>
      </bottom>
      <diagonal/>
    </border>
  </borders>
  <cellStyleXfs count="6">
    <xf numFmtId="0" fontId="0" fillId="0" borderId="0"/>
    <xf numFmtId="0" fontId="1" fillId="0" borderId="0"/>
    <xf numFmtId="164" fontId="1" fillId="0" borderId="0" applyFont="0" applyFill="0" applyBorder="0" applyAlignment="0" applyProtection="0"/>
    <xf numFmtId="9" fontId="7" fillId="0" borderId="0" applyFont="0" applyFill="0" applyBorder="0" applyAlignment="0" applyProtection="0"/>
    <xf numFmtId="0" fontId="9" fillId="0" borderId="0"/>
    <xf numFmtId="9" fontId="9" fillId="0" borderId="0" applyFont="0" applyFill="0" applyBorder="0" applyAlignment="0" applyProtection="0"/>
  </cellStyleXfs>
  <cellXfs count="182">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vertical="center"/>
    </xf>
    <xf numFmtId="0" fontId="2" fillId="0" borderId="2" xfId="0" applyFont="1" applyBorder="1" applyAlignment="1">
      <alignment vertical="top" wrapText="1"/>
    </xf>
    <xf numFmtId="0" fontId="2" fillId="0" borderId="2" xfId="0" applyFont="1" applyBorder="1" applyAlignment="1">
      <alignment horizontal="left" vertical="top" wrapText="1"/>
    </xf>
    <xf numFmtId="0" fontId="2" fillId="0" borderId="2" xfId="0" applyFont="1" applyBorder="1" applyAlignment="1">
      <alignment wrapText="1"/>
    </xf>
    <xf numFmtId="0" fontId="4" fillId="3" borderId="2" xfId="0" applyFont="1" applyFill="1" applyBorder="1" applyAlignment="1">
      <alignment vertical="center" wrapText="1"/>
    </xf>
    <xf numFmtId="0" fontId="3" fillId="3" borderId="2" xfId="0" applyFont="1" applyFill="1" applyBorder="1" applyAlignment="1">
      <alignment vertical="center" wrapText="1"/>
    </xf>
    <xf numFmtId="0" fontId="6" fillId="4" borderId="3" xfId="0" applyFont="1" applyFill="1" applyBorder="1" applyAlignment="1">
      <alignment vertical="center"/>
    </xf>
    <xf numFmtId="0" fontId="6" fillId="5" borderId="3" xfId="0" applyFont="1" applyFill="1" applyBorder="1" applyAlignment="1">
      <alignment vertical="center"/>
    </xf>
    <xf numFmtId="0" fontId="4" fillId="6" borderId="2" xfId="0" applyFont="1" applyFill="1" applyBorder="1" applyAlignment="1">
      <alignment vertical="center" wrapText="1"/>
    </xf>
    <xf numFmtId="0" fontId="3" fillId="6" borderId="2" xfId="0" applyFont="1" applyFill="1" applyBorder="1" applyAlignment="1">
      <alignment vertical="center" wrapText="1"/>
    </xf>
    <xf numFmtId="0" fontId="2" fillId="0" borderId="0" xfId="0" applyFont="1" applyAlignment="1">
      <alignment horizontal="left"/>
    </xf>
    <xf numFmtId="0" fontId="5" fillId="4" borderId="1" xfId="0" applyFont="1" applyFill="1" applyBorder="1" applyAlignment="1">
      <alignment horizontal="left" vertical="center"/>
    </xf>
    <xf numFmtId="0" fontId="4" fillId="3" borderId="2" xfId="0" applyFont="1" applyFill="1" applyBorder="1" applyAlignment="1">
      <alignment horizontal="left" vertical="center" wrapText="1"/>
    </xf>
    <xf numFmtId="0" fontId="2" fillId="0" borderId="2" xfId="0" applyFont="1" applyBorder="1" applyAlignment="1">
      <alignment horizontal="left" vertical="top"/>
    </xf>
    <xf numFmtId="0" fontId="5" fillId="5" borderId="1" xfId="0" applyFont="1" applyFill="1" applyBorder="1" applyAlignment="1">
      <alignment horizontal="left" vertical="center"/>
    </xf>
    <xf numFmtId="0" fontId="4" fillId="6" borderId="2" xfId="0" applyFont="1" applyFill="1" applyBorder="1" applyAlignment="1">
      <alignment horizontal="left" vertical="center" wrapText="1"/>
    </xf>
    <xf numFmtId="0" fontId="0" fillId="0" borderId="0" xfId="0" applyAlignment="1">
      <alignment horizontal="left"/>
    </xf>
    <xf numFmtId="0" fontId="2" fillId="0" borderId="0" xfId="0" applyFont="1" applyAlignment="1">
      <alignment horizontal="center" vertical="top"/>
    </xf>
    <xf numFmtId="0" fontId="0" fillId="0" borderId="0" xfId="0" applyAlignment="1">
      <alignment vertical="top"/>
    </xf>
    <xf numFmtId="0" fontId="0" fillId="0" borderId="0" xfId="0" applyAlignment="1">
      <alignment vertical="top" wrapText="1"/>
    </xf>
    <xf numFmtId="0" fontId="2" fillId="0" borderId="5" xfId="0" applyFont="1" applyBorder="1" applyAlignment="1">
      <alignment horizontal="left"/>
    </xf>
    <xf numFmtId="0" fontId="2" fillId="0" borderId="5" xfId="0" applyFont="1" applyBorder="1"/>
    <xf numFmtId="0" fontId="2" fillId="0" borderId="6" xfId="0" applyFont="1" applyBorder="1" applyAlignment="1">
      <alignment horizontal="left"/>
    </xf>
    <xf numFmtId="0" fontId="2" fillId="0" borderId="6" xfId="0" applyFont="1" applyBorder="1"/>
    <xf numFmtId="0" fontId="6" fillId="7" borderId="6" xfId="0" applyFont="1" applyFill="1" applyBorder="1"/>
    <xf numFmtId="0" fontId="6" fillId="7" borderId="7" xfId="0" applyFont="1" applyFill="1" applyBorder="1"/>
    <xf numFmtId="0" fontId="5" fillId="4" borderId="3" xfId="0" applyFont="1" applyFill="1" applyBorder="1" applyAlignment="1">
      <alignment horizontal="right" vertical="center"/>
    </xf>
    <xf numFmtId="1" fontId="0" fillId="0" borderId="0" xfId="0" applyNumberFormat="1" applyAlignment="1">
      <alignment horizontal="center"/>
    </xf>
    <xf numFmtId="0" fontId="6" fillId="7" borderId="7" xfId="0" applyFont="1" applyFill="1" applyBorder="1" applyAlignment="1">
      <alignment horizontal="center"/>
    </xf>
    <xf numFmtId="1" fontId="2" fillId="0" borderId="0" xfId="0" applyNumberFormat="1" applyFont="1" applyAlignment="1">
      <alignment horizontal="center"/>
    </xf>
    <xf numFmtId="1" fontId="5" fillId="4" borderId="3" xfId="0" applyNumberFormat="1" applyFont="1" applyFill="1" applyBorder="1" applyAlignment="1">
      <alignment horizontal="center" vertical="center"/>
    </xf>
    <xf numFmtId="1" fontId="3" fillId="3" borderId="4" xfId="0" applyNumberFormat="1" applyFont="1" applyFill="1" applyBorder="1" applyAlignment="1">
      <alignment horizontal="center" vertical="center" wrapText="1"/>
    </xf>
    <xf numFmtId="0" fontId="3" fillId="6" borderId="2" xfId="0" applyFont="1" applyFill="1" applyBorder="1" applyAlignment="1">
      <alignment horizontal="center" vertical="center" wrapText="1"/>
    </xf>
    <xf numFmtId="0" fontId="5" fillId="5" borderId="3" xfId="0" applyFont="1" applyFill="1" applyBorder="1" applyAlignment="1">
      <alignment horizontal="right" vertical="center"/>
    </xf>
    <xf numFmtId="1" fontId="5" fillId="5" borderId="3" xfId="0" applyNumberFormat="1" applyFont="1" applyFill="1" applyBorder="1" applyAlignment="1">
      <alignment horizontal="center" vertical="center"/>
    </xf>
    <xf numFmtId="0" fontId="5" fillId="8" borderId="1" xfId="0" applyFont="1" applyFill="1" applyBorder="1" applyAlignment="1">
      <alignment horizontal="left" vertical="center"/>
    </xf>
    <xf numFmtId="0" fontId="6" fillId="8" borderId="3" xfId="0" applyFont="1" applyFill="1" applyBorder="1" applyAlignment="1">
      <alignment vertical="center"/>
    </xf>
    <xf numFmtId="0" fontId="3" fillId="3" borderId="2" xfId="0" applyFont="1" applyFill="1" applyBorder="1" applyAlignment="1">
      <alignment horizontal="center" vertical="center" wrapText="1"/>
    </xf>
    <xf numFmtId="0" fontId="2" fillId="0" borderId="2" xfId="0" applyFont="1" applyBorder="1" applyAlignment="1">
      <alignment horizontal="center" vertical="top"/>
    </xf>
    <xf numFmtId="1" fontId="2" fillId="0" borderId="2" xfId="3" applyNumberFormat="1" applyFont="1" applyFill="1" applyBorder="1" applyAlignment="1" applyProtection="1">
      <alignment horizontal="center" vertical="top"/>
    </xf>
    <xf numFmtId="1" fontId="5" fillId="8" borderId="3" xfId="0" applyNumberFormat="1" applyFont="1" applyFill="1" applyBorder="1" applyAlignment="1">
      <alignment horizontal="center" vertical="center"/>
    </xf>
    <xf numFmtId="0" fontId="0" fillId="0" borderId="0" xfId="0" applyAlignment="1">
      <alignment wrapText="1"/>
    </xf>
    <xf numFmtId="0" fontId="2" fillId="0" borderId="0" xfId="0" applyFont="1" applyAlignment="1">
      <alignment vertical="top" wrapText="1"/>
    </xf>
    <xf numFmtId="0" fontId="2" fillId="0" borderId="12" xfId="0" applyFont="1" applyBorder="1" applyAlignment="1">
      <alignment horizontal="left"/>
    </xf>
    <xf numFmtId="0" fontId="2" fillId="0" borderId="12" xfId="0" applyFont="1" applyBorder="1"/>
    <xf numFmtId="0" fontId="2" fillId="0" borderId="12" xfId="0" applyFont="1" applyBorder="1" applyAlignment="1">
      <alignment horizontal="right"/>
    </xf>
    <xf numFmtId="0" fontId="3" fillId="2" borderId="2" xfId="0" applyFont="1" applyFill="1" applyBorder="1" applyAlignment="1">
      <alignment horizontal="center" vertical="center"/>
    </xf>
    <xf numFmtId="0" fontId="13" fillId="2" borderId="2" xfId="0" applyFont="1" applyFill="1" applyBorder="1" applyAlignment="1">
      <alignment horizontal="center" vertical="center"/>
    </xf>
    <xf numFmtId="9" fontId="13" fillId="2" borderId="2" xfId="3" applyFont="1" applyFill="1" applyBorder="1" applyAlignment="1" applyProtection="1">
      <alignment horizontal="center" vertical="center"/>
    </xf>
    <xf numFmtId="1" fontId="13" fillId="2" borderId="2" xfId="3" applyNumberFormat="1" applyFont="1" applyFill="1" applyBorder="1" applyAlignment="1" applyProtection="1">
      <alignment horizontal="center" vertical="center"/>
    </xf>
    <xf numFmtId="0" fontId="2" fillId="0" borderId="2" xfId="0" applyFont="1" applyBorder="1" applyAlignment="1">
      <alignment horizontal="center" vertical="top" wrapText="1"/>
    </xf>
    <xf numFmtId="0" fontId="14" fillId="9" borderId="6" xfId="0" applyFont="1" applyFill="1" applyBorder="1"/>
    <xf numFmtId="0" fontId="15" fillId="9" borderId="6" xfId="0" applyFont="1" applyFill="1" applyBorder="1"/>
    <xf numFmtId="3" fontId="14" fillId="9" borderId="9" xfId="0" applyNumberFormat="1" applyFont="1" applyFill="1" applyBorder="1"/>
    <xf numFmtId="0" fontId="15" fillId="9" borderId="7" xfId="0" applyFont="1" applyFill="1" applyBorder="1" applyAlignment="1">
      <alignment horizontal="center"/>
    </xf>
    <xf numFmtId="0" fontId="11" fillId="10" borderId="2" xfId="0" applyFont="1" applyFill="1" applyBorder="1" applyAlignment="1">
      <alignment horizontal="left" vertical="center"/>
    </xf>
    <xf numFmtId="0" fontId="10" fillId="10" borderId="2" xfId="0" applyFont="1" applyFill="1" applyBorder="1" applyAlignment="1">
      <alignment vertical="center"/>
    </xf>
    <xf numFmtId="0" fontId="11" fillId="10" borderId="2" xfId="0" applyFont="1" applyFill="1" applyBorder="1" applyAlignment="1">
      <alignment horizontal="center" vertical="center"/>
    </xf>
    <xf numFmtId="1" fontId="11" fillId="10" borderId="2" xfId="0" applyNumberFormat="1" applyFont="1" applyFill="1" applyBorder="1" applyAlignment="1">
      <alignment horizontal="center" vertical="center"/>
    </xf>
    <xf numFmtId="0" fontId="5" fillId="10" borderId="1" xfId="0" applyFont="1" applyFill="1" applyBorder="1" applyAlignment="1">
      <alignment horizontal="left" vertical="center"/>
    </xf>
    <xf numFmtId="0" fontId="6" fillId="10" borderId="3" xfId="0" applyFont="1" applyFill="1" applyBorder="1" applyAlignment="1">
      <alignment vertical="center"/>
    </xf>
    <xf numFmtId="0" fontId="5" fillId="10" borderId="3" xfId="0" applyFont="1" applyFill="1" applyBorder="1" applyAlignment="1">
      <alignment horizontal="right" vertical="center"/>
    </xf>
    <xf numFmtId="1" fontId="5" fillId="10" borderId="3" xfId="0" applyNumberFormat="1" applyFont="1" applyFill="1" applyBorder="1" applyAlignment="1">
      <alignment horizontal="center" vertical="center"/>
    </xf>
    <xf numFmtId="0" fontId="4" fillId="3" borderId="13" xfId="0" applyFont="1" applyFill="1" applyBorder="1" applyAlignment="1">
      <alignment vertical="center"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vertical="top" wrapText="1"/>
    </xf>
    <xf numFmtId="1" fontId="2" fillId="0" borderId="0" xfId="3" applyNumberFormat="1" applyFont="1" applyFill="1" applyBorder="1" applyAlignment="1" applyProtection="1">
      <alignment horizontal="center" vertical="top"/>
    </xf>
    <xf numFmtId="1" fontId="5" fillId="4" borderId="0" xfId="0" applyNumberFormat="1" applyFont="1" applyFill="1" applyAlignment="1">
      <alignment horizontal="center" vertical="center"/>
    </xf>
    <xf numFmtId="0" fontId="16" fillId="0" borderId="0" xfId="0" applyFont="1"/>
    <xf numFmtId="0" fontId="16" fillId="0" borderId="0" xfId="0" applyFont="1" applyAlignment="1">
      <alignment wrapText="1"/>
    </xf>
    <xf numFmtId="0" fontId="0" fillId="0" borderId="0" xfId="0" quotePrefix="1" applyAlignment="1">
      <alignment wrapText="1"/>
    </xf>
    <xf numFmtId="0" fontId="12" fillId="0" borderId="2" xfId="0" applyFont="1" applyBorder="1" applyAlignment="1">
      <alignment horizontal="left" vertical="top" wrapText="1"/>
    </xf>
    <xf numFmtId="0" fontId="17" fillId="0" borderId="2" xfId="0" applyFont="1" applyBorder="1" applyAlignment="1">
      <alignment vertical="top" wrapText="1"/>
    </xf>
    <xf numFmtId="0" fontId="17" fillId="0" borderId="2" xfId="0" applyFont="1" applyBorder="1" applyAlignment="1">
      <alignment horizontal="center" vertical="top"/>
    </xf>
    <xf numFmtId="0" fontId="17" fillId="0" borderId="2" xfId="0" applyFont="1" applyBorder="1" applyAlignment="1">
      <alignment horizontal="center" vertical="top" wrapText="1"/>
    </xf>
    <xf numFmtId="1" fontId="17" fillId="0" borderId="2" xfId="3" applyNumberFormat="1" applyFont="1" applyBorder="1" applyAlignment="1" applyProtection="1">
      <alignment horizontal="center" vertical="top"/>
    </xf>
    <xf numFmtId="0" fontId="2" fillId="0" borderId="0" xfId="0" applyFont="1" applyBorder="1" applyAlignment="1">
      <alignment horizontal="left" vertical="top"/>
    </xf>
    <xf numFmtId="0" fontId="2" fillId="0" borderId="0" xfId="0" applyFont="1" applyBorder="1" applyAlignment="1">
      <alignment horizontal="center" vertical="top"/>
    </xf>
    <xf numFmtId="0" fontId="2" fillId="0" borderId="0" xfId="0" applyFont="1" applyBorder="1" applyAlignment="1">
      <alignment horizontal="center" vertical="top" wrapText="1"/>
    </xf>
    <xf numFmtId="0" fontId="17" fillId="0" borderId="0" xfId="0" applyFont="1" applyAlignment="1">
      <alignment vertical="center"/>
    </xf>
    <xf numFmtId="0" fontId="18" fillId="11" borderId="1" xfId="0" applyFont="1" applyFill="1" applyBorder="1" applyAlignment="1">
      <alignment horizontal="left" vertical="center"/>
    </xf>
    <xf numFmtId="0" fontId="19" fillId="11" borderId="3" xfId="0" applyFont="1" applyFill="1" applyBorder="1" applyAlignment="1">
      <alignment vertical="center"/>
    </xf>
    <xf numFmtId="0" fontId="18" fillId="11" borderId="3" xfId="0" applyFont="1" applyFill="1" applyBorder="1" applyAlignment="1">
      <alignment horizontal="right" vertical="center"/>
    </xf>
    <xf numFmtId="1" fontId="18" fillId="11" borderId="3" xfId="0" applyNumberFormat="1" applyFont="1" applyFill="1" applyBorder="1" applyAlignment="1">
      <alignment horizontal="center" vertical="center"/>
    </xf>
    <xf numFmtId="0" fontId="17" fillId="0" borderId="0" xfId="0" applyFont="1"/>
    <xf numFmtId="0" fontId="20" fillId="12" borderId="2" xfId="0" applyFont="1" applyFill="1" applyBorder="1" applyAlignment="1">
      <alignment horizontal="left" vertical="center" wrapText="1"/>
    </xf>
    <xf numFmtId="0" fontId="20" fillId="12" borderId="2" xfId="0" applyFont="1" applyFill="1" applyBorder="1" applyAlignment="1">
      <alignment vertical="center" wrapText="1"/>
    </xf>
    <xf numFmtId="0" fontId="20" fillId="12" borderId="2" xfId="0" applyFont="1" applyFill="1" applyBorder="1" applyAlignment="1">
      <alignment horizontal="center" vertical="center" wrapText="1"/>
    </xf>
    <xf numFmtId="1" fontId="20" fillId="12" borderId="4" xfId="0" applyNumberFormat="1" applyFont="1" applyFill="1" applyBorder="1" applyAlignment="1">
      <alignment horizontal="center" vertical="center" wrapText="1"/>
    </xf>
    <xf numFmtId="0" fontId="17" fillId="0" borderId="2" xfId="0" applyFont="1" applyBorder="1" applyAlignment="1">
      <alignment horizontal="left" vertical="top" wrapText="1"/>
    </xf>
    <xf numFmtId="0" fontId="2" fillId="0" borderId="0" xfId="0" applyFont="1" applyBorder="1" applyAlignment="1">
      <alignment horizontal="left" vertical="top" wrapText="1"/>
    </xf>
    <xf numFmtId="0" fontId="17" fillId="0" borderId="0" xfId="0" applyFont="1" applyAlignment="1">
      <alignment horizontal="left" vertical="top"/>
    </xf>
    <xf numFmtId="0" fontId="17" fillId="0" borderId="0" xfId="0" applyFont="1" applyAlignment="1">
      <alignment horizontal="left" vertical="top" wrapText="1"/>
    </xf>
    <xf numFmtId="0" fontId="17" fillId="0" borderId="0" xfId="0" applyFont="1" applyAlignment="1">
      <alignment horizontal="center" vertical="top"/>
    </xf>
    <xf numFmtId="0" fontId="17" fillId="0" borderId="0" xfId="0" applyFont="1" applyAlignment="1">
      <alignment horizontal="center" vertical="top" wrapText="1"/>
    </xf>
    <xf numFmtId="1" fontId="17" fillId="0" borderId="0" xfId="3" applyNumberFormat="1" applyFont="1" applyBorder="1" applyAlignment="1" applyProtection="1">
      <alignment horizontal="center" vertical="top"/>
    </xf>
    <xf numFmtId="0" fontId="2" fillId="0" borderId="0" xfId="0" applyFont="1" applyFill="1"/>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0" fillId="0" borderId="0" xfId="0" applyFill="1" applyBorder="1" applyAlignment="1">
      <alignment horizontal="left" vertical="center"/>
    </xf>
    <xf numFmtId="9" fontId="13" fillId="0" borderId="0" xfId="3" applyFont="1" applyFill="1" applyBorder="1" applyAlignment="1" applyProtection="1">
      <alignment horizontal="center" vertical="center"/>
    </xf>
    <xf numFmtId="1" fontId="13" fillId="0" borderId="0" xfId="3" applyNumberFormat="1" applyFont="1" applyFill="1" applyBorder="1" applyAlignment="1" applyProtection="1">
      <alignment horizontal="center" vertical="center"/>
    </xf>
    <xf numFmtId="0" fontId="0" fillId="0" borderId="0" xfId="0" applyFill="1" applyAlignment="1">
      <alignment wrapText="1"/>
    </xf>
    <xf numFmtId="0" fontId="0" fillId="0" borderId="0" xfId="0" applyFill="1"/>
    <xf numFmtId="0" fontId="21" fillId="13" borderId="0" xfId="0" applyFont="1" applyFill="1" applyAlignment="1">
      <alignment horizontal="left" vertical="top" wrapText="1"/>
    </xf>
    <xf numFmtId="0" fontId="21" fillId="13" borderId="0" xfId="0" applyFont="1" applyFill="1" applyAlignment="1">
      <alignment horizontal="center" vertical="top" wrapText="1"/>
    </xf>
    <xf numFmtId="0" fontId="3" fillId="14" borderId="0" xfId="0" applyFont="1" applyFill="1" applyAlignment="1">
      <alignment horizontal="left" vertical="top"/>
    </xf>
    <xf numFmtId="0" fontId="2" fillId="14" borderId="0" xfId="0" applyFont="1" applyFill="1" applyAlignment="1">
      <alignment horizontal="left" vertical="top"/>
    </xf>
    <xf numFmtId="0" fontId="3" fillId="15" borderId="0" xfId="0" applyFont="1" applyFill="1" applyAlignment="1">
      <alignment horizontal="left" vertical="top"/>
    </xf>
    <xf numFmtId="0" fontId="3" fillId="15" borderId="0" xfId="0" applyFont="1" applyFill="1" applyAlignment="1">
      <alignment horizontal="center" vertical="top" wrapText="1"/>
    </xf>
    <xf numFmtId="0" fontId="3" fillId="17" borderId="18" xfId="0" applyFont="1" applyFill="1" applyBorder="1" applyAlignment="1">
      <alignment horizontal="left" vertical="top" wrapText="1"/>
    </xf>
    <xf numFmtId="0" fontId="3" fillId="17" borderId="19" xfId="0" applyFont="1" applyFill="1" applyBorder="1" applyAlignment="1">
      <alignment horizontal="left" vertical="top" wrapText="1"/>
    </xf>
    <xf numFmtId="0" fontId="3" fillId="17" borderId="18" xfId="0" applyFont="1" applyFill="1" applyBorder="1" applyAlignment="1">
      <alignment horizontal="center" vertical="top" wrapText="1"/>
    </xf>
    <xf numFmtId="0" fontId="3" fillId="17" borderId="19" xfId="0" applyFont="1" applyFill="1" applyBorder="1" applyAlignment="1">
      <alignment horizontal="center" vertical="top" wrapText="1"/>
    </xf>
    <xf numFmtId="0" fontId="3" fillId="17" borderId="20" xfId="0" applyFont="1" applyFill="1" applyBorder="1" applyAlignment="1">
      <alignment horizontal="center" vertical="top" wrapText="1"/>
    </xf>
    <xf numFmtId="0" fontId="3" fillId="0" borderId="0" xfId="0" applyFont="1" applyAlignment="1">
      <alignment horizontal="center" vertical="top" wrapText="1"/>
    </xf>
    <xf numFmtId="0" fontId="11" fillId="7" borderId="8" xfId="0" applyFont="1" applyFill="1" applyBorder="1" applyAlignment="1">
      <alignment horizontal="left"/>
    </xf>
    <xf numFmtId="0" fontId="11" fillId="9" borderId="8" xfId="0" applyFont="1" applyFill="1" applyBorder="1" applyAlignment="1">
      <alignment horizontal="left"/>
    </xf>
    <xf numFmtId="0" fontId="22" fillId="13" borderId="0" xfId="0" applyFont="1" applyFill="1" applyAlignment="1">
      <alignment horizontal="left" vertical="top"/>
    </xf>
    <xf numFmtId="0" fontId="11" fillId="10" borderId="2" xfId="0" applyFont="1" applyFill="1" applyBorder="1" applyAlignment="1">
      <alignment vertical="center"/>
    </xf>
    <xf numFmtId="0" fontId="2" fillId="0" borderId="0" xfId="0" applyFont="1" applyFill="1" applyAlignment="1">
      <alignment horizontal="left" vertical="top"/>
    </xf>
    <xf numFmtId="0" fontId="3" fillId="0" borderId="0" xfId="0" applyFont="1" applyFill="1" applyAlignment="1">
      <alignment horizontal="left" vertical="top"/>
    </xf>
    <xf numFmtId="0" fontId="2" fillId="0" borderId="0" xfId="0" applyFont="1" applyFill="1" applyAlignment="1">
      <alignment horizontal="center" vertical="top" wrapText="1"/>
    </xf>
    <xf numFmtId="0" fontId="2" fillId="14" borderId="0" xfId="0" applyFont="1" applyFill="1" applyAlignment="1">
      <alignment horizontal="left" vertical="top" wrapText="1"/>
    </xf>
    <xf numFmtId="0" fontId="2" fillId="0" borderId="0" xfId="0" applyFont="1" applyFill="1" applyAlignment="1">
      <alignment horizontal="left" vertical="top" wrapText="1"/>
    </xf>
    <xf numFmtId="0" fontId="2" fillId="0" borderId="13" xfId="0" applyFont="1" applyBorder="1" applyAlignment="1">
      <alignment horizontal="center" vertical="top"/>
    </xf>
    <xf numFmtId="0" fontId="2" fillId="0" borderId="21" xfId="0" applyFont="1" applyBorder="1" applyAlignment="1">
      <alignment horizontal="left" vertical="top" wrapText="1"/>
    </xf>
    <xf numFmtId="0" fontId="3" fillId="0" borderId="2" xfId="0" applyFont="1" applyBorder="1" applyAlignment="1">
      <alignment horizontal="center"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center" vertical="top" wrapText="1"/>
    </xf>
    <xf numFmtId="0" fontId="2" fillId="0" borderId="26" xfId="0" applyFont="1" applyBorder="1" applyAlignment="1">
      <alignment horizontal="left" vertical="top" wrapText="1"/>
    </xf>
    <xf numFmtId="0" fontId="2" fillId="0" borderId="25" xfId="0" applyFont="1" applyBorder="1" applyAlignment="1">
      <alignment horizontal="left" vertical="top" wrapText="1"/>
    </xf>
    <xf numFmtId="0" fontId="2" fillId="0" borderId="27" xfId="0" applyFont="1" applyBorder="1" applyAlignment="1">
      <alignment horizontal="left" vertical="top" wrapText="1"/>
    </xf>
    <xf numFmtId="0" fontId="2" fillId="0" borderId="28" xfId="0" applyFont="1" applyBorder="1" applyAlignment="1">
      <alignment horizontal="left" vertical="top" wrapText="1"/>
    </xf>
    <xf numFmtId="0" fontId="21" fillId="16" borderId="15" xfId="0" applyFont="1" applyFill="1" applyBorder="1" applyAlignment="1">
      <alignment horizontal="center" vertical="top" wrapText="1"/>
    </xf>
    <xf numFmtId="0" fontId="21" fillId="16" borderId="16" xfId="0" applyFont="1" applyFill="1" applyBorder="1" applyAlignment="1">
      <alignment horizontal="center" vertical="top" wrapText="1"/>
    </xf>
    <xf numFmtId="3" fontId="0" fillId="0" borderId="0" xfId="0" applyNumberFormat="1" applyAlignment="1">
      <alignment wrapText="1"/>
    </xf>
    <xf numFmtId="1" fontId="2" fillId="0" borderId="0" xfId="0" applyNumberFormat="1" applyFont="1" applyAlignment="1">
      <alignment horizontal="left" vertical="top" wrapText="1"/>
    </xf>
    <xf numFmtId="1" fontId="21" fillId="16" borderId="17" xfId="0" applyNumberFormat="1" applyFont="1" applyFill="1" applyBorder="1" applyAlignment="1">
      <alignment horizontal="center" vertical="top" wrapText="1"/>
    </xf>
    <xf numFmtId="0" fontId="2" fillId="2" borderId="2" xfId="0" applyFont="1" applyFill="1" applyBorder="1" applyAlignment="1">
      <alignment horizontal="left" vertical="center"/>
    </xf>
    <xf numFmtId="0" fontId="2" fillId="2" borderId="11" xfId="0" applyFont="1" applyFill="1" applyBorder="1" applyAlignment="1">
      <alignment horizontal="left" vertical="center"/>
    </xf>
    <xf numFmtId="0" fontId="0" fillId="0" borderId="10" xfId="0" applyBorder="1" applyAlignment="1">
      <alignment horizontal="left" vertical="center"/>
    </xf>
    <xf numFmtId="0" fontId="0" fillId="0" borderId="14" xfId="0" applyBorder="1" applyAlignment="1">
      <alignment horizontal="left" vertical="center"/>
    </xf>
    <xf numFmtId="0" fontId="21" fillId="16" borderId="15" xfId="0" applyFont="1" applyFill="1" applyBorder="1" applyAlignment="1">
      <alignment horizontal="left" vertical="top" wrapText="1"/>
    </xf>
    <xf numFmtId="0" fontId="21" fillId="16" borderId="16" xfId="0" applyFont="1" applyFill="1" applyBorder="1" applyAlignment="1">
      <alignment horizontal="left" vertical="top" wrapText="1"/>
    </xf>
    <xf numFmtId="0" fontId="0" fillId="0" borderId="0" xfId="0" applyAlignment="1">
      <alignment horizontal="center" vertical="center"/>
    </xf>
    <xf numFmtId="0" fontId="16" fillId="0" borderId="0" xfId="0" applyFont="1" applyAlignment="1">
      <alignment horizontal="center" vertical="center"/>
    </xf>
    <xf numFmtId="0" fontId="23" fillId="0" borderId="0" xfId="0" applyFont="1"/>
    <xf numFmtId="0" fontId="24" fillId="0" borderId="0" xfId="0" applyFont="1"/>
    <xf numFmtId="0" fontId="0" fillId="0" borderId="29" xfId="0" applyBorder="1"/>
    <xf numFmtId="0" fontId="0" fillId="0" borderId="0" xfId="0" applyBorder="1" applyAlignment="1">
      <alignment horizontal="center" vertical="center"/>
    </xf>
    <xf numFmtId="0" fontId="16" fillId="0" borderId="30" xfId="0" applyFont="1" applyBorder="1" applyAlignment="1">
      <alignment horizontal="center" vertical="center"/>
    </xf>
    <xf numFmtId="0" fontId="0" fillId="0" borderId="31" xfId="0" applyBorder="1"/>
    <xf numFmtId="0" fontId="0" fillId="0" borderId="32" xfId="0" applyBorder="1" applyAlignment="1">
      <alignment horizontal="center" vertical="center"/>
    </xf>
    <xf numFmtId="0" fontId="16" fillId="0" borderId="33" xfId="0" applyFont="1" applyBorder="1" applyAlignment="1">
      <alignment horizontal="center" vertical="center"/>
    </xf>
    <xf numFmtId="1" fontId="0" fillId="0" borderId="0" xfId="0" applyNumberFormat="1" applyBorder="1" applyAlignment="1">
      <alignment horizontal="center" vertical="center"/>
    </xf>
    <xf numFmtId="0" fontId="0" fillId="0" borderId="33" xfId="0" applyBorder="1" applyAlignment="1">
      <alignment horizontal="center" vertical="center"/>
    </xf>
    <xf numFmtId="0" fontId="0" fillId="0" borderId="0" xfId="0" applyBorder="1"/>
    <xf numFmtId="0" fontId="24" fillId="0" borderId="36" xfId="0" applyFont="1" applyBorder="1" applyAlignment="1">
      <alignment horizontal="center" vertical="center"/>
    </xf>
    <xf numFmtId="0" fontId="23" fillId="6" borderId="34" xfId="0" applyFont="1" applyFill="1" applyBorder="1"/>
    <xf numFmtId="0" fontId="23" fillId="6" borderId="35" xfId="0" applyFont="1" applyFill="1" applyBorder="1"/>
    <xf numFmtId="0" fontId="23" fillId="6" borderId="36" xfId="0" applyFont="1" applyFill="1" applyBorder="1"/>
    <xf numFmtId="0" fontId="24" fillId="18" borderId="34" xfId="0" applyFont="1" applyFill="1" applyBorder="1"/>
    <xf numFmtId="0" fontId="24" fillId="18" borderId="35" xfId="0" applyFont="1" applyFill="1" applyBorder="1" applyAlignment="1">
      <alignment horizontal="center" vertical="center"/>
    </xf>
    <xf numFmtId="0" fontId="23" fillId="6" borderId="37" xfId="0" applyFont="1" applyFill="1" applyBorder="1" applyAlignment="1">
      <alignment horizontal="center" vertical="center"/>
    </xf>
    <xf numFmtId="0" fontId="23" fillId="6" borderId="38" xfId="0" applyFont="1" applyFill="1" applyBorder="1" applyAlignment="1">
      <alignment horizontal="center" vertical="center"/>
    </xf>
    <xf numFmtId="0" fontId="23" fillId="6" borderId="39" xfId="0" applyFont="1"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2" fillId="0" borderId="41" xfId="0" applyFont="1" applyBorder="1" applyAlignment="1">
      <alignment horizontal="center" vertical="top" wrapText="1"/>
    </xf>
    <xf numFmtId="0" fontId="2" fillId="0" borderId="11" xfId="0" applyFont="1" applyBorder="1" applyAlignment="1">
      <alignment horizontal="center" vertical="top" wrapText="1"/>
    </xf>
    <xf numFmtId="1" fontId="2" fillId="0" borderId="40" xfId="3" applyNumberFormat="1" applyFont="1" applyFill="1" applyBorder="1" applyAlignment="1" applyProtection="1">
      <alignment horizontal="center" vertical="top"/>
    </xf>
    <xf numFmtId="1" fontId="2" fillId="0" borderId="25" xfId="3" applyNumberFormat="1" applyFont="1" applyFill="1" applyBorder="1" applyAlignment="1" applyProtection="1">
      <alignment horizontal="center" vertical="top"/>
    </xf>
    <xf numFmtId="0" fontId="24" fillId="19" borderId="34" xfId="0" applyFont="1" applyFill="1" applyBorder="1"/>
    <xf numFmtId="0" fontId="24" fillId="19" borderId="35" xfId="0" applyFont="1" applyFill="1" applyBorder="1"/>
    <xf numFmtId="2" fontId="24" fillId="19" borderId="35" xfId="0" applyNumberFormat="1" applyFont="1" applyFill="1" applyBorder="1"/>
    <xf numFmtId="0" fontId="24" fillId="19" borderId="36" xfId="0" applyFont="1" applyFill="1" applyBorder="1"/>
  </cellXfs>
  <cellStyles count="6">
    <cellStyle name="Euro" xfId="2" xr:uid="{00000000-0005-0000-0000-000000000000}"/>
    <cellStyle name="Procent" xfId="3" builtinId="5"/>
    <cellStyle name="Procent 2" xfId="5" xr:uid="{00000000-0005-0000-0000-000003000000}"/>
    <cellStyle name="Standaard" xfId="0" builtinId="0"/>
    <cellStyle name="Standaard 2" xfId="1" xr:uid="{00000000-0005-0000-0000-000004000000}"/>
    <cellStyle name="Standaard 3" xfId="4" xr:uid="{00000000-0005-0000-0000-000005000000}"/>
  </cellStyles>
  <dxfs count="12">
    <dxf>
      <font>
        <color rgb="FF9C0006"/>
      </font>
      <fill>
        <patternFill>
          <bgColor rgb="FFFFC7CE"/>
        </patternFill>
      </fill>
    </dxf>
    <dxf>
      <font>
        <color rgb="FF006100"/>
      </font>
      <fill>
        <patternFill>
          <bgColor rgb="FFC6EF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0000FF"/>
      <color rgb="FFF9EEED"/>
      <color rgb="FFF0D5D4"/>
      <color rgb="FFFFFF99"/>
      <color rgb="FFFF7C80"/>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lient/C$/Desktop/Tijdelijk/RVB_BPM_Applicatie_Kwaliteitseisen_20180517_0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s>
    <sheetDataSet>
      <sheetData sheetId="0"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J106"/>
  <sheetViews>
    <sheetView showGridLines="0" topLeftCell="A16" zoomScaleNormal="100" zoomScaleSheetLayoutView="110" workbookViewId="0">
      <selection activeCell="I104" sqref="I104"/>
    </sheetView>
  </sheetViews>
  <sheetFormatPr defaultColWidth="8.85546875" defaultRowHeight="15" x14ac:dyDescent="0.25"/>
  <cols>
    <col min="1" max="1" width="2.28515625" customWidth="1"/>
    <col min="2" max="2" width="11.42578125" style="19" customWidth="1"/>
    <col min="3" max="3" width="45.85546875" customWidth="1"/>
    <col min="4" max="4" width="64.85546875" customWidth="1"/>
    <col min="5" max="5" width="9.140625" bestFit="1" customWidth="1"/>
    <col min="6" max="6" width="14.42578125" customWidth="1"/>
    <col min="7" max="7" width="12.28515625" style="30" customWidth="1"/>
    <col min="8" max="8" width="3.28515625" customWidth="1"/>
    <col min="9" max="9" width="48" style="44" customWidth="1"/>
    <col min="10" max="10" width="46.7109375" style="44" customWidth="1"/>
  </cols>
  <sheetData>
    <row r="1" spans="1:10" x14ac:dyDescent="0.25">
      <c r="A1" s="1"/>
      <c r="B1" s="23"/>
      <c r="C1" s="1"/>
      <c r="D1" s="1"/>
      <c r="E1" s="1"/>
      <c r="F1" s="24"/>
    </row>
    <row r="2" spans="1:10" ht="26.25" x14ac:dyDescent="0.4">
      <c r="A2" s="1"/>
      <c r="B2" s="121" t="s">
        <v>188</v>
      </c>
      <c r="C2" s="54"/>
      <c r="D2" s="54"/>
      <c r="E2" s="55"/>
      <c r="F2" s="56"/>
      <c r="G2" s="57"/>
      <c r="H2" s="72"/>
      <c r="I2" s="73"/>
      <c r="J2" s="73"/>
    </row>
    <row r="3" spans="1:10" x14ac:dyDescent="0.25">
      <c r="A3" s="1"/>
      <c r="B3" s="46"/>
      <c r="C3" s="47"/>
      <c r="D3" s="47"/>
      <c r="E3" s="47"/>
      <c r="F3" s="48"/>
      <c r="G3" s="32"/>
    </row>
    <row r="4" spans="1:10" ht="18.75" x14ac:dyDescent="0.25">
      <c r="A4" s="1"/>
      <c r="B4" s="58" t="s">
        <v>190</v>
      </c>
      <c r="C4" s="123" t="s">
        <v>191</v>
      </c>
      <c r="D4" s="59"/>
      <c r="E4" s="59"/>
      <c r="F4" s="60" t="s">
        <v>3</v>
      </c>
      <c r="G4" s="61" t="s">
        <v>25</v>
      </c>
    </row>
    <row r="5" spans="1:10" x14ac:dyDescent="0.25">
      <c r="A5" s="1"/>
      <c r="B5" s="49" t="s">
        <v>121</v>
      </c>
      <c r="C5" s="144" t="s">
        <v>116</v>
      </c>
      <c r="D5" s="144"/>
      <c r="E5" s="144"/>
      <c r="F5" s="50" t="s">
        <v>4</v>
      </c>
      <c r="G5" s="50" t="s">
        <v>40</v>
      </c>
    </row>
    <row r="6" spans="1:10" x14ac:dyDescent="0.25">
      <c r="A6" s="1"/>
      <c r="B6" s="49" t="s">
        <v>120</v>
      </c>
      <c r="C6" s="144" t="s">
        <v>117</v>
      </c>
      <c r="D6" s="144"/>
      <c r="E6" s="144"/>
      <c r="F6" s="51">
        <v>1</v>
      </c>
      <c r="G6" s="52">
        <v>1</v>
      </c>
    </row>
    <row r="7" spans="1:10" x14ac:dyDescent="0.25">
      <c r="A7" s="1"/>
      <c r="B7" s="2"/>
      <c r="C7" s="3"/>
      <c r="D7" s="3"/>
      <c r="E7" s="3"/>
      <c r="F7" s="3"/>
    </row>
    <row r="8" spans="1:10" x14ac:dyDescent="0.25">
      <c r="A8" s="3"/>
      <c r="B8" s="62" t="s">
        <v>55</v>
      </c>
      <c r="C8" s="63"/>
      <c r="D8" s="63"/>
      <c r="E8" s="63"/>
      <c r="F8" s="64" t="s">
        <v>26</v>
      </c>
      <c r="G8" s="65">
        <f>+SUM(G10:G22)</f>
        <v>0</v>
      </c>
    </row>
    <row r="9" spans="1:10" ht="60" customHeight="1" x14ac:dyDescent="0.25">
      <c r="A9" s="1"/>
      <c r="B9" s="15" t="s">
        <v>0</v>
      </c>
      <c r="C9" s="7" t="s">
        <v>11</v>
      </c>
      <c r="D9" s="7" t="s">
        <v>12</v>
      </c>
      <c r="E9" s="8" t="s">
        <v>119</v>
      </c>
      <c r="F9" s="40" t="s">
        <v>99</v>
      </c>
      <c r="G9" s="34" t="s">
        <v>25</v>
      </c>
    </row>
    <row r="10" spans="1:10" ht="25.5" x14ac:dyDescent="0.25">
      <c r="A10" s="1"/>
      <c r="B10" s="16" t="s">
        <v>193</v>
      </c>
      <c r="C10" s="68" t="s">
        <v>46</v>
      </c>
      <c r="D10" s="5" t="s">
        <v>102</v>
      </c>
      <c r="E10" s="41" t="s">
        <v>120</v>
      </c>
      <c r="F10" s="53"/>
      <c r="G10" s="42">
        <f>IF(UPPER(F10)="X",IF(E10="",,VLOOKUP(E10,$B$5:$G$6,6,FALSE)),IF(E10=$B$5,"Niet oké",0))</f>
        <v>0</v>
      </c>
      <c r="H10" s="21"/>
      <c r="I10" s="22"/>
    </row>
    <row r="11" spans="1:10" ht="38.25" x14ac:dyDescent="0.25">
      <c r="A11" s="1"/>
      <c r="B11" s="16" t="s">
        <v>194</v>
      </c>
      <c r="C11" s="5" t="s">
        <v>53</v>
      </c>
      <c r="D11" s="5" t="s">
        <v>112</v>
      </c>
      <c r="E11" s="41" t="s">
        <v>120</v>
      </c>
      <c r="F11" s="53"/>
      <c r="G11" s="42">
        <f t="shared" ref="G11:G22" si="0">IF(UPPER(F11)="X",IF(E11="",,VLOOKUP(E11,$B$5:$G$6,6,FALSE)),IF(E11=$B$5,"Niet oké",0))</f>
        <v>0</v>
      </c>
    </row>
    <row r="12" spans="1:10" ht="27" customHeight="1" x14ac:dyDescent="0.25">
      <c r="A12" s="1"/>
      <c r="B12" s="16" t="s">
        <v>195</v>
      </c>
      <c r="C12" s="67" t="s">
        <v>48</v>
      </c>
      <c r="D12" s="5" t="s">
        <v>111</v>
      </c>
      <c r="E12" s="41" t="s">
        <v>120</v>
      </c>
      <c r="F12" s="53"/>
      <c r="G12" s="42">
        <f t="shared" si="0"/>
        <v>0</v>
      </c>
    </row>
    <row r="13" spans="1:10" ht="25.5" x14ac:dyDescent="0.25">
      <c r="A13" s="1"/>
      <c r="B13" s="16" t="s">
        <v>196</v>
      </c>
      <c r="C13" s="5" t="s">
        <v>47</v>
      </c>
      <c r="D13" s="5" t="s">
        <v>338</v>
      </c>
      <c r="E13" s="41" t="s">
        <v>121</v>
      </c>
      <c r="F13" s="53"/>
      <c r="G13" s="42" t="str">
        <f>IF(UPPER(F13)="X",IF(E13="",,VLOOKUP(E13,$B$5:$G$6,6,FALSE)),IF(E13=$B$5,"Niet oké",0))</f>
        <v>Niet oké</v>
      </c>
    </row>
    <row r="14" spans="1:10" x14ac:dyDescent="0.25">
      <c r="A14" s="1"/>
      <c r="B14" s="16" t="s">
        <v>197</v>
      </c>
      <c r="C14" s="5" t="s">
        <v>49</v>
      </c>
      <c r="D14" s="5" t="s">
        <v>50</v>
      </c>
      <c r="E14" s="41" t="s">
        <v>121</v>
      </c>
      <c r="F14" s="53"/>
      <c r="G14" s="42" t="str">
        <f>IF(UPPER(F14)="X",IF(E14="",,VLOOKUP(E14,$B$5:$G$6,6,FALSE)),IF(E14=$B$5,"Niet oké",0))</f>
        <v>Niet oké</v>
      </c>
    </row>
    <row r="15" spans="1:10" ht="25.5" x14ac:dyDescent="0.25">
      <c r="A15" s="1"/>
      <c r="B15" s="16" t="s">
        <v>198</v>
      </c>
      <c r="C15" s="5" t="s">
        <v>88</v>
      </c>
      <c r="D15" s="5" t="s">
        <v>288</v>
      </c>
      <c r="E15" s="41" t="s">
        <v>121</v>
      </c>
      <c r="F15" s="53"/>
      <c r="G15" s="42" t="str">
        <f t="shared" si="0"/>
        <v>Niet oké</v>
      </c>
    </row>
    <row r="16" spans="1:10" ht="38.25" x14ac:dyDescent="0.25">
      <c r="A16" s="1"/>
      <c r="B16" s="16" t="s">
        <v>199</v>
      </c>
      <c r="C16" s="5" t="s">
        <v>51</v>
      </c>
      <c r="D16" s="5" t="s">
        <v>107</v>
      </c>
      <c r="E16" s="41" t="s">
        <v>121</v>
      </c>
      <c r="F16" s="53"/>
      <c r="G16" s="42" t="str">
        <f t="shared" si="0"/>
        <v>Niet oké</v>
      </c>
    </row>
    <row r="17" spans="1:7" ht="25.5" x14ac:dyDescent="0.25">
      <c r="A17" s="1"/>
      <c r="B17" s="16" t="s">
        <v>200</v>
      </c>
      <c r="C17" s="5" t="s">
        <v>65</v>
      </c>
      <c r="D17" s="5" t="s">
        <v>108</v>
      </c>
      <c r="E17" s="41" t="s">
        <v>121</v>
      </c>
      <c r="F17" s="53"/>
      <c r="G17" s="42" t="str">
        <f t="shared" si="0"/>
        <v>Niet oké</v>
      </c>
    </row>
    <row r="18" spans="1:7" ht="25.5" x14ac:dyDescent="0.25">
      <c r="A18" s="1"/>
      <c r="B18" s="16" t="s">
        <v>201</v>
      </c>
      <c r="C18" s="5" t="s">
        <v>52</v>
      </c>
      <c r="D18" s="5" t="s">
        <v>109</v>
      </c>
      <c r="E18" s="41" t="s">
        <v>121</v>
      </c>
      <c r="F18" s="53"/>
      <c r="G18" s="42" t="str">
        <f t="shared" si="0"/>
        <v>Niet oké</v>
      </c>
    </row>
    <row r="19" spans="1:7" ht="25.5" x14ac:dyDescent="0.25">
      <c r="A19" s="1"/>
      <c r="B19" s="16" t="s">
        <v>202</v>
      </c>
      <c r="C19" s="5" t="s">
        <v>54</v>
      </c>
      <c r="D19" s="5" t="s">
        <v>106</v>
      </c>
      <c r="E19" s="41" t="s">
        <v>121</v>
      </c>
      <c r="F19" s="53"/>
      <c r="G19" s="42" t="str">
        <f t="shared" si="0"/>
        <v>Niet oké</v>
      </c>
    </row>
    <row r="20" spans="1:7" ht="25.5" x14ac:dyDescent="0.25">
      <c r="A20" s="1"/>
      <c r="B20" s="16" t="s">
        <v>203</v>
      </c>
      <c r="C20" s="5" t="s">
        <v>61</v>
      </c>
      <c r="D20" s="5" t="s">
        <v>105</v>
      </c>
      <c r="E20" s="41" t="s">
        <v>120</v>
      </c>
      <c r="F20" s="53"/>
      <c r="G20" s="42">
        <f t="shared" si="0"/>
        <v>0</v>
      </c>
    </row>
    <row r="21" spans="1:7" ht="25.5" x14ac:dyDescent="0.25">
      <c r="A21" s="1"/>
      <c r="B21" s="16" t="s">
        <v>204</v>
      </c>
      <c r="C21" s="5" t="s">
        <v>62</v>
      </c>
      <c r="D21" s="5" t="s">
        <v>110</v>
      </c>
      <c r="E21" s="41" t="s">
        <v>121</v>
      </c>
      <c r="F21" s="53"/>
      <c r="G21" s="42" t="str">
        <f t="shared" si="0"/>
        <v>Niet oké</v>
      </c>
    </row>
    <row r="22" spans="1:7" x14ac:dyDescent="0.25">
      <c r="A22" s="1"/>
      <c r="B22" s="16" t="s">
        <v>205</v>
      </c>
      <c r="C22" s="5" t="s">
        <v>103</v>
      </c>
      <c r="D22" s="5" t="s">
        <v>104</v>
      </c>
      <c r="E22" s="41" t="s">
        <v>120</v>
      </c>
      <c r="F22" s="53"/>
      <c r="G22" s="42">
        <f t="shared" si="0"/>
        <v>0</v>
      </c>
    </row>
    <row r="24" spans="1:7" x14ac:dyDescent="0.25">
      <c r="A24" s="1"/>
      <c r="B24" s="2"/>
      <c r="C24" s="3"/>
      <c r="D24" s="3"/>
      <c r="E24" s="3"/>
      <c r="F24" s="3"/>
    </row>
    <row r="25" spans="1:7" x14ac:dyDescent="0.25">
      <c r="A25" s="3"/>
      <c r="B25" s="14" t="s">
        <v>56</v>
      </c>
      <c r="C25" s="9"/>
      <c r="D25" s="9"/>
      <c r="E25" s="9"/>
      <c r="F25" s="29" t="s">
        <v>26</v>
      </c>
      <c r="G25" s="33">
        <f>+SUM(G27:G35)</f>
        <v>0</v>
      </c>
    </row>
    <row r="26" spans="1:7" ht="52.5" customHeight="1" x14ac:dyDescent="0.25">
      <c r="A26" s="1"/>
      <c r="B26" s="15" t="s">
        <v>0</v>
      </c>
      <c r="C26" s="7" t="s">
        <v>11</v>
      </c>
      <c r="D26" s="7" t="s">
        <v>12</v>
      </c>
      <c r="E26" s="8" t="s">
        <v>119</v>
      </c>
      <c r="F26" s="40" t="s">
        <v>99</v>
      </c>
      <c r="G26" s="34" t="s">
        <v>25</v>
      </c>
    </row>
    <row r="27" spans="1:7" ht="25.5" x14ac:dyDescent="0.25">
      <c r="A27" s="1"/>
      <c r="B27" s="16" t="s">
        <v>206</v>
      </c>
      <c r="C27" s="4" t="s">
        <v>46</v>
      </c>
      <c r="D27" s="4" t="s">
        <v>113</v>
      </c>
      <c r="E27" s="41" t="s">
        <v>121</v>
      </c>
      <c r="F27" s="53"/>
      <c r="G27" s="42" t="str">
        <f t="shared" ref="G27:G35" si="1">IF(UPPER(F27)="X",IF(E27="",,VLOOKUP(E27,$B$5:$G$6,6,FALSE)),IF(E27=$B$5,"Niet oké",0))</f>
        <v>Niet oké</v>
      </c>
    </row>
    <row r="28" spans="1:7" ht="25.5" x14ac:dyDescent="0.25">
      <c r="A28" s="1"/>
      <c r="B28" s="16" t="s">
        <v>207</v>
      </c>
      <c r="C28" s="4" t="s">
        <v>57</v>
      </c>
      <c r="D28" s="4" t="s">
        <v>129</v>
      </c>
      <c r="E28" s="41" t="s">
        <v>121</v>
      </c>
      <c r="F28" s="53"/>
      <c r="G28" s="42" t="str">
        <f t="shared" si="1"/>
        <v>Niet oké</v>
      </c>
    </row>
    <row r="29" spans="1:7" ht="25.5" x14ac:dyDescent="0.25">
      <c r="A29" s="1"/>
      <c r="B29" s="16" t="s">
        <v>208</v>
      </c>
      <c r="C29" s="4" t="s">
        <v>85</v>
      </c>
      <c r="D29" s="4" t="s">
        <v>130</v>
      </c>
      <c r="E29" s="41" t="s">
        <v>121</v>
      </c>
      <c r="F29" s="53"/>
      <c r="G29" s="42" t="str">
        <f t="shared" si="1"/>
        <v>Niet oké</v>
      </c>
    </row>
    <row r="30" spans="1:7" ht="38.25" x14ac:dyDescent="0.25">
      <c r="A30" s="1"/>
      <c r="B30" s="16" t="s">
        <v>209</v>
      </c>
      <c r="C30" s="4" t="s">
        <v>58</v>
      </c>
      <c r="D30" s="4" t="s">
        <v>114</v>
      </c>
      <c r="E30" s="41" t="s">
        <v>120</v>
      </c>
      <c r="F30" s="53"/>
      <c r="G30" s="42">
        <f t="shared" si="1"/>
        <v>0</v>
      </c>
    </row>
    <row r="31" spans="1:7" ht="25.5" x14ac:dyDescent="0.25">
      <c r="A31" s="1"/>
      <c r="B31" s="16" t="s">
        <v>210</v>
      </c>
      <c r="C31" s="5" t="s">
        <v>59</v>
      </c>
      <c r="D31" s="75" t="s">
        <v>118</v>
      </c>
      <c r="E31" s="41" t="s">
        <v>121</v>
      </c>
      <c r="F31" s="53"/>
      <c r="G31" s="42" t="str">
        <f t="shared" si="1"/>
        <v>Niet oké</v>
      </c>
    </row>
    <row r="32" spans="1:7" x14ac:dyDescent="0.25">
      <c r="A32" s="1"/>
      <c r="B32" s="16" t="s">
        <v>211</v>
      </c>
      <c r="C32" s="5" t="s">
        <v>60</v>
      </c>
      <c r="D32" s="5" t="s">
        <v>123</v>
      </c>
      <c r="E32" s="41" t="s">
        <v>121</v>
      </c>
      <c r="F32" s="53"/>
      <c r="G32" s="42" t="str">
        <f t="shared" si="1"/>
        <v>Niet oké</v>
      </c>
    </row>
    <row r="33" spans="1:7" x14ac:dyDescent="0.25">
      <c r="A33" s="1"/>
      <c r="B33" s="16" t="s">
        <v>212</v>
      </c>
      <c r="C33" s="5" t="s">
        <v>63</v>
      </c>
      <c r="D33" s="5" t="s">
        <v>124</v>
      </c>
      <c r="E33" s="41" t="s">
        <v>120</v>
      </c>
      <c r="F33" s="53"/>
      <c r="G33" s="42">
        <f t="shared" si="1"/>
        <v>0</v>
      </c>
    </row>
    <row r="34" spans="1:7" x14ac:dyDescent="0.25">
      <c r="A34" s="1"/>
      <c r="B34" s="16" t="s">
        <v>213</v>
      </c>
      <c r="C34" s="5" t="s">
        <v>64</v>
      </c>
      <c r="D34" s="5" t="s">
        <v>101</v>
      </c>
      <c r="E34" s="41" t="s">
        <v>121</v>
      </c>
      <c r="F34" s="53"/>
      <c r="G34" s="42" t="str">
        <f t="shared" si="1"/>
        <v>Niet oké</v>
      </c>
    </row>
    <row r="35" spans="1:7" x14ac:dyDescent="0.25">
      <c r="A35" s="1"/>
      <c r="B35" s="16" t="s">
        <v>214</v>
      </c>
      <c r="C35" s="5" t="s">
        <v>115</v>
      </c>
      <c r="D35" s="5" t="s">
        <v>125</v>
      </c>
      <c r="E35" s="41" t="s">
        <v>120</v>
      </c>
      <c r="F35" s="53"/>
      <c r="G35" s="42">
        <f t="shared" si="1"/>
        <v>0</v>
      </c>
    </row>
    <row r="36" spans="1:7" x14ac:dyDescent="0.25">
      <c r="A36" s="1"/>
      <c r="B36" s="67"/>
      <c r="C36" s="68"/>
      <c r="D36" s="68"/>
      <c r="E36" s="20"/>
      <c r="F36" s="69"/>
      <c r="G36" s="70"/>
    </row>
    <row r="37" spans="1:7" x14ac:dyDescent="0.25">
      <c r="A37" s="1"/>
      <c r="B37" s="67"/>
      <c r="C37" s="68"/>
      <c r="D37" s="68"/>
      <c r="E37" s="20"/>
      <c r="F37" s="69"/>
      <c r="G37" s="70"/>
    </row>
    <row r="38" spans="1:7" x14ac:dyDescent="0.25">
      <c r="A38" s="3"/>
      <c r="B38" s="14" t="s">
        <v>86</v>
      </c>
      <c r="C38" s="9"/>
      <c r="D38" s="9"/>
      <c r="E38" s="9"/>
      <c r="F38" s="29" t="s">
        <v>26</v>
      </c>
      <c r="G38" s="33">
        <f>+SUM(G40:G40)</f>
        <v>0</v>
      </c>
    </row>
    <row r="39" spans="1:7" ht="54.75" customHeight="1" x14ac:dyDescent="0.25">
      <c r="A39" s="1"/>
      <c r="B39" s="15" t="s">
        <v>0</v>
      </c>
      <c r="C39" s="7" t="s">
        <v>11</v>
      </c>
      <c r="D39" s="7" t="s">
        <v>12</v>
      </c>
      <c r="E39" s="8" t="s">
        <v>119</v>
      </c>
      <c r="F39" s="40" t="s">
        <v>99</v>
      </c>
      <c r="G39" s="34" t="s">
        <v>25</v>
      </c>
    </row>
    <row r="40" spans="1:7" ht="54.75" customHeight="1" x14ac:dyDescent="0.25">
      <c r="A40" s="1"/>
      <c r="B40" s="16" t="s">
        <v>215</v>
      </c>
      <c r="C40" s="4" t="s">
        <v>87</v>
      </c>
      <c r="D40" s="4" t="s">
        <v>100</v>
      </c>
      <c r="E40" s="41" t="s">
        <v>120</v>
      </c>
      <c r="F40" s="53"/>
      <c r="G40" s="42">
        <f t="shared" ref="G40" si="2">IF(UPPER(F40)="X",IF(E40="",,VLOOKUP(E40,$B$5:$G$6,6,FALSE)),IF(E40=$B$5,"Niet oké",0))</f>
        <v>0</v>
      </c>
    </row>
    <row r="41" spans="1:7" x14ac:dyDescent="0.25">
      <c r="A41" s="1"/>
      <c r="B41" s="67"/>
      <c r="C41" s="45"/>
      <c r="D41" s="45"/>
      <c r="E41" s="20"/>
      <c r="F41" s="69"/>
      <c r="G41" s="70"/>
    </row>
    <row r="42" spans="1:7" x14ac:dyDescent="0.25">
      <c r="A42" s="1"/>
      <c r="B42" s="67"/>
      <c r="C42" s="45"/>
      <c r="D42" s="45"/>
      <c r="E42" s="20"/>
      <c r="F42" s="69"/>
      <c r="G42" s="70"/>
    </row>
    <row r="43" spans="1:7" x14ac:dyDescent="0.25">
      <c r="A43" s="3"/>
      <c r="B43" s="14" t="s">
        <v>89</v>
      </c>
      <c r="C43" s="9"/>
      <c r="D43" s="9"/>
      <c r="E43" s="9"/>
      <c r="F43" s="29" t="s">
        <v>26</v>
      </c>
      <c r="G43" s="33">
        <f>+SUM(G45:G48)</f>
        <v>0</v>
      </c>
    </row>
    <row r="44" spans="1:7" ht="59.25" customHeight="1" x14ac:dyDescent="0.25">
      <c r="A44" s="1"/>
      <c r="B44" s="15" t="s">
        <v>0</v>
      </c>
      <c r="C44" s="7" t="s">
        <v>11</v>
      </c>
      <c r="D44" s="7" t="s">
        <v>12</v>
      </c>
      <c r="E44" s="8" t="s">
        <v>119</v>
      </c>
      <c r="F44" s="40" t="s">
        <v>99</v>
      </c>
      <c r="G44" s="34" t="s">
        <v>25</v>
      </c>
    </row>
    <row r="45" spans="1:7" ht="43.5" customHeight="1" x14ac:dyDescent="0.25">
      <c r="A45" s="1"/>
      <c r="B45" s="16" t="s">
        <v>216</v>
      </c>
      <c r="C45" s="76" t="s">
        <v>135</v>
      </c>
      <c r="D45" s="76" t="s">
        <v>136</v>
      </c>
      <c r="E45" s="77" t="s">
        <v>121</v>
      </c>
      <c r="F45" s="78"/>
      <c r="G45" s="79" t="str">
        <f t="shared" ref="G45:G48" si="3">IF(UPPER(F45)="X",IF(E45="",,VLOOKUP(E45,$B$5:$G$6,6,FALSE)),IF(E45=$B$5,"Niet oké",0))</f>
        <v>Niet oké</v>
      </c>
    </row>
    <row r="46" spans="1:7" ht="71.25" customHeight="1" x14ac:dyDescent="0.25">
      <c r="A46" s="1"/>
      <c r="B46" s="16" t="s">
        <v>217</v>
      </c>
      <c r="C46" s="76" t="s">
        <v>137</v>
      </c>
      <c r="D46" s="76" t="s">
        <v>138</v>
      </c>
      <c r="E46" s="77" t="s">
        <v>121</v>
      </c>
      <c r="F46" s="78"/>
      <c r="G46" s="79" t="str">
        <f t="shared" si="3"/>
        <v>Niet oké</v>
      </c>
    </row>
    <row r="47" spans="1:7" ht="84.75" customHeight="1" x14ac:dyDescent="0.25">
      <c r="A47" s="1"/>
      <c r="B47" s="16" t="s">
        <v>218</v>
      </c>
      <c r="C47" s="76" t="s">
        <v>139</v>
      </c>
      <c r="D47" s="76" t="s">
        <v>140</v>
      </c>
      <c r="E47" s="77" t="s">
        <v>121</v>
      </c>
      <c r="F47" s="78"/>
      <c r="G47" s="79" t="str">
        <f t="shared" si="3"/>
        <v>Niet oké</v>
      </c>
    </row>
    <row r="48" spans="1:7" ht="38.25" x14ac:dyDescent="0.25">
      <c r="A48" s="1"/>
      <c r="B48" s="16" t="s">
        <v>219</v>
      </c>
      <c r="C48" s="76" t="s">
        <v>361</v>
      </c>
      <c r="D48" s="76" t="s">
        <v>362</v>
      </c>
      <c r="E48" s="41" t="s">
        <v>120</v>
      </c>
      <c r="F48" s="78"/>
      <c r="G48" s="79">
        <f t="shared" si="3"/>
        <v>0</v>
      </c>
    </row>
    <row r="49" spans="1:7" x14ac:dyDescent="0.25">
      <c r="A49" s="1"/>
      <c r="B49" s="67"/>
      <c r="C49" s="45"/>
      <c r="D49" s="45"/>
      <c r="E49" s="20"/>
      <c r="F49" s="69"/>
      <c r="G49" s="70"/>
    </row>
    <row r="50" spans="1:7" x14ac:dyDescent="0.25">
      <c r="A50" s="1"/>
      <c r="B50" s="2"/>
      <c r="C50" s="3"/>
      <c r="D50" s="3"/>
      <c r="E50" s="3"/>
      <c r="F50" s="3"/>
    </row>
    <row r="51" spans="1:7" x14ac:dyDescent="0.25">
      <c r="A51" s="83"/>
      <c r="B51" s="84" t="s">
        <v>66</v>
      </c>
      <c r="C51" s="85"/>
      <c r="D51" s="85"/>
      <c r="E51" s="85"/>
      <c r="F51" s="86" t="s">
        <v>26</v>
      </c>
      <c r="G51" s="87">
        <f>+SUM(G53:G58)</f>
        <v>0</v>
      </c>
    </row>
    <row r="52" spans="1:7" ht="59.25" customHeight="1" x14ac:dyDescent="0.25">
      <c r="A52" s="88"/>
      <c r="B52" s="89" t="s">
        <v>0</v>
      </c>
      <c r="C52" s="90" t="s">
        <v>11</v>
      </c>
      <c r="D52" s="90" t="s">
        <v>12</v>
      </c>
      <c r="E52" s="90" t="s">
        <v>119</v>
      </c>
      <c r="F52" s="91" t="s">
        <v>99</v>
      </c>
      <c r="G52" s="92" t="s">
        <v>25</v>
      </c>
    </row>
    <row r="53" spans="1:7" ht="25.5" x14ac:dyDescent="0.25">
      <c r="A53" s="88"/>
      <c r="B53" s="16" t="s">
        <v>220</v>
      </c>
      <c r="C53" s="76" t="s">
        <v>24</v>
      </c>
      <c r="D53" s="76" t="s">
        <v>126</v>
      </c>
      <c r="E53" s="77" t="s">
        <v>121</v>
      </c>
      <c r="F53" s="78"/>
      <c r="G53" s="79" t="str">
        <f t="shared" ref="G53:G58" si="4">IF(UPPER(F53)="X",IF(E53="",,VLOOKUP(E53,$B$5:$G$6,6,FALSE)),IF(E53=$B$5,"Niet oké",0))</f>
        <v>Niet oké</v>
      </c>
    </row>
    <row r="54" spans="1:7" ht="97.5" customHeight="1" x14ac:dyDescent="0.25">
      <c r="A54" s="88"/>
      <c r="B54" s="16" t="s">
        <v>221</v>
      </c>
      <c r="C54" s="93" t="s">
        <v>90</v>
      </c>
      <c r="D54" s="93" t="s">
        <v>141</v>
      </c>
      <c r="E54" s="77" t="s">
        <v>121</v>
      </c>
      <c r="F54" s="78"/>
      <c r="G54" s="79" t="str">
        <f t="shared" si="4"/>
        <v>Niet oké</v>
      </c>
    </row>
    <row r="55" spans="1:7" ht="40.5" customHeight="1" x14ac:dyDescent="0.25">
      <c r="A55" s="88"/>
      <c r="B55" s="16" t="s">
        <v>222</v>
      </c>
      <c r="C55" s="93" t="s">
        <v>142</v>
      </c>
      <c r="D55" s="93" t="s">
        <v>143</v>
      </c>
      <c r="E55" s="77" t="s">
        <v>120</v>
      </c>
      <c r="F55" s="78"/>
      <c r="G55" s="79">
        <f t="shared" si="4"/>
        <v>0</v>
      </c>
    </row>
    <row r="56" spans="1:7" ht="42" customHeight="1" x14ac:dyDescent="0.25">
      <c r="A56" s="88"/>
      <c r="B56" s="16" t="s">
        <v>223</v>
      </c>
      <c r="C56" s="93" t="s">
        <v>144</v>
      </c>
      <c r="D56" s="93" t="s">
        <v>145</v>
      </c>
      <c r="E56" s="77" t="s">
        <v>120</v>
      </c>
      <c r="F56" s="78"/>
      <c r="G56" s="79">
        <f t="shared" si="4"/>
        <v>0</v>
      </c>
    </row>
    <row r="57" spans="1:7" ht="41.25" customHeight="1" x14ac:dyDescent="0.25">
      <c r="A57" s="88"/>
      <c r="B57" s="16" t="s">
        <v>224</v>
      </c>
      <c r="C57" s="93" t="s">
        <v>146</v>
      </c>
      <c r="D57" s="93" t="s">
        <v>147</v>
      </c>
      <c r="E57" s="77" t="s">
        <v>120</v>
      </c>
      <c r="F57" s="78"/>
      <c r="G57" s="79">
        <f t="shared" si="4"/>
        <v>0</v>
      </c>
    </row>
    <row r="58" spans="1:7" ht="56.25" customHeight="1" x14ac:dyDescent="0.25">
      <c r="A58" s="88"/>
      <c r="B58" s="16" t="s">
        <v>225</v>
      </c>
      <c r="C58" s="93" t="s">
        <v>91</v>
      </c>
      <c r="D58" s="93" t="s">
        <v>134</v>
      </c>
      <c r="E58" s="77" t="s">
        <v>121</v>
      </c>
      <c r="F58" s="78"/>
      <c r="G58" s="79" t="str">
        <f t="shared" si="4"/>
        <v>Niet oké</v>
      </c>
    </row>
    <row r="59" spans="1:7" x14ac:dyDescent="0.25">
      <c r="A59" s="1"/>
      <c r="B59" s="67"/>
      <c r="C59" s="45"/>
      <c r="D59" s="45"/>
      <c r="E59" s="20"/>
      <c r="F59" s="69"/>
      <c r="G59" s="70"/>
    </row>
    <row r="60" spans="1:7" x14ac:dyDescent="0.25">
      <c r="A60" s="1"/>
      <c r="B60" s="67"/>
      <c r="C60" s="45"/>
      <c r="D60" s="45"/>
      <c r="E60" s="20"/>
      <c r="F60" s="69"/>
      <c r="G60" s="70"/>
    </row>
    <row r="61" spans="1:7" x14ac:dyDescent="0.25">
      <c r="A61" s="3"/>
      <c r="B61" s="14" t="s">
        <v>80</v>
      </c>
      <c r="C61" s="9"/>
      <c r="D61" s="9"/>
      <c r="E61" s="9"/>
      <c r="F61" s="29" t="s">
        <v>26</v>
      </c>
      <c r="G61" s="33">
        <f>+SUM(G63:G65)</f>
        <v>0</v>
      </c>
    </row>
    <row r="62" spans="1:7" ht="61.5" customHeight="1" x14ac:dyDescent="0.25">
      <c r="A62" s="1"/>
      <c r="B62" s="15" t="s">
        <v>0</v>
      </c>
      <c r="C62" s="7" t="s">
        <v>11</v>
      </c>
      <c r="D62" s="7" t="s">
        <v>12</v>
      </c>
      <c r="E62" s="8" t="s">
        <v>119</v>
      </c>
      <c r="F62" s="40" t="s">
        <v>99</v>
      </c>
      <c r="G62" s="34" t="s">
        <v>25</v>
      </c>
    </row>
    <row r="63" spans="1:7" ht="25.5" x14ac:dyDescent="0.25">
      <c r="A63" s="1"/>
      <c r="B63" s="16" t="s">
        <v>226</v>
      </c>
      <c r="C63" s="4" t="s">
        <v>79</v>
      </c>
      <c r="D63" s="4" t="s">
        <v>127</v>
      </c>
      <c r="E63" s="41" t="s">
        <v>121</v>
      </c>
      <c r="F63" s="53"/>
      <c r="G63" s="42" t="str">
        <f t="shared" ref="G63:G65" si="5">IF(UPPER(F63)="X",IF(E63="",,VLOOKUP(E63,$B$5:$G$6,6,FALSE)),IF(E63=$B$5,"Niet oké",0))</f>
        <v>Niet oké</v>
      </c>
    </row>
    <row r="64" spans="1:7" ht="27" customHeight="1" x14ac:dyDescent="0.25">
      <c r="A64" s="1"/>
      <c r="B64" s="16" t="s">
        <v>227</v>
      </c>
      <c r="C64" s="5" t="s">
        <v>289</v>
      </c>
      <c r="D64" s="5" t="s">
        <v>128</v>
      </c>
      <c r="E64" s="41" t="s">
        <v>121</v>
      </c>
      <c r="F64" s="53"/>
      <c r="G64" s="42" t="str">
        <f t="shared" si="5"/>
        <v>Niet oké</v>
      </c>
    </row>
    <row r="65" spans="1:7" ht="27" customHeight="1" x14ac:dyDescent="0.25">
      <c r="A65" s="1"/>
      <c r="B65" s="16" t="s">
        <v>228</v>
      </c>
      <c r="C65" s="5" t="s">
        <v>290</v>
      </c>
      <c r="D65" s="5" t="s">
        <v>291</v>
      </c>
      <c r="E65" s="41" t="s">
        <v>120</v>
      </c>
      <c r="F65" s="53"/>
      <c r="G65" s="42">
        <f t="shared" si="5"/>
        <v>0</v>
      </c>
    </row>
    <row r="66" spans="1:7" x14ac:dyDescent="0.25">
      <c r="A66" s="1"/>
      <c r="B66" s="67"/>
      <c r="C66" s="45"/>
      <c r="D66" s="45"/>
      <c r="E66" s="20"/>
      <c r="F66" s="69"/>
      <c r="G66" s="70"/>
    </row>
    <row r="67" spans="1:7" x14ac:dyDescent="0.25">
      <c r="A67" s="1"/>
      <c r="B67" s="2"/>
      <c r="C67" s="3"/>
      <c r="D67" s="3"/>
      <c r="E67" s="3"/>
      <c r="F67" s="3"/>
    </row>
    <row r="68" spans="1:7" x14ac:dyDescent="0.25">
      <c r="A68" s="3"/>
      <c r="B68" s="14" t="s">
        <v>81</v>
      </c>
      <c r="C68" s="9"/>
      <c r="D68" s="9"/>
      <c r="E68" s="9"/>
      <c r="F68" s="29" t="s">
        <v>26</v>
      </c>
      <c r="G68" s="33">
        <f>+SUM(G70:G73)</f>
        <v>0</v>
      </c>
    </row>
    <row r="69" spans="1:7" ht="54.75" customHeight="1" x14ac:dyDescent="0.25">
      <c r="A69" s="1"/>
      <c r="B69" s="15" t="s">
        <v>0</v>
      </c>
      <c r="C69" s="66" t="s">
        <v>11</v>
      </c>
      <c r="D69" s="7" t="s">
        <v>12</v>
      </c>
      <c r="E69" s="8" t="s">
        <v>119</v>
      </c>
      <c r="F69" s="40" t="s">
        <v>99</v>
      </c>
      <c r="G69" s="34" t="s">
        <v>25</v>
      </c>
    </row>
    <row r="70" spans="1:7" ht="25.5" x14ac:dyDescent="0.25">
      <c r="A70" s="1"/>
      <c r="B70" s="16" t="s">
        <v>229</v>
      </c>
      <c r="C70" s="4" t="s">
        <v>69</v>
      </c>
      <c r="D70" s="4" t="s">
        <v>131</v>
      </c>
      <c r="E70" s="41" t="s">
        <v>121</v>
      </c>
      <c r="F70" s="53"/>
      <c r="G70" s="42" t="str">
        <f t="shared" ref="G70:G73" si="6">IF(UPPER(F70)="X",IF(E70="",,VLOOKUP(E70,$B$5:$G$6,6,FALSE)),IF(E70=$B$5,"Niet oké",0))</f>
        <v>Niet oké</v>
      </c>
    </row>
    <row r="71" spans="1:7" x14ac:dyDescent="0.25">
      <c r="A71" s="1"/>
      <c r="B71" s="16" t="s">
        <v>230</v>
      </c>
      <c r="C71" s="4" t="s">
        <v>70</v>
      </c>
      <c r="D71" s="5" t="s">
        <v>132</v>
      </c>
      <c r="E71" s="41" t="s">
        <v>121</v>
      </c>
      <c r="F71" s="53"/>
      <c r="G71" s="42" t="str">
        <f t="shared" si="6"/>
        <v>Niet oké</v>
      </c>
    </row>
    <row r="72" spans="1:7" ht="25.5" x14ac:dyDescent="0.25">
      <c r="A72" s="1"/>
      <c r="B72" s="16" t="s">
        <v>231</v>
      </c>
      <c r="C72" s="4" t="s">
        <v>78</v>
      </c>
      <c r="D72" s="5" t="s">
        <v>353</v>
      </c>
      <c r="E72" s="41" t="s">
        <v>121</v>
      </c>
      <c r="F72" s="53"/>
      <c r="G72" s="42" t="str">
        <f t="shared" si="6"/>
        <v>Niet oké</v>
      </c>
    </row>
    <row r="73" spans="1:7" x14ac:dyDescent="0.25">
      <c r="A73" s="1"/>
      <c r="B73" s="16" t="s">
        <v>232</v>
      </c>
      <c r="C73" s="4" t="s">
        <v>71</v>
      </c>
      <c r="D73" s="5" t="s">
        <v>133</v>
      </c>
      <c r="E73" s="41" t="s">
        <v>121</v>
      </c>
      <c r="F73" s="53"/>
      <c r="G73" s="42" t="str">
        <f t="shared" si="6"/>
        <v>Niet oké</v>
      </c>
    </row>
    <row r="74" spans="1:7" x14ac:dyDescent="0.25">
      <c r="A74" s="1"/>
      <c r="B74" s="67"/>
      <c r="C74" s="3"/>
      <c r="D74" s="68"/>
      <c r="E74" s="20"/>
      <c r="F74" s="69"/>
      <c r="G74" s="70"/>
    </row>
    <row r="75" spans="1:7" x14ac:dyDescent="0.25">
      <c r="A75" s="1"/>
      <c r="B75" s="2"/>
      <c r="D75" s="3"/>
      <c r="E75" s="3"/>
      <c r="F75" s="3"/>
    </row>
    <row r="76" spans="1:7" x14ac:dyDescent="0.25">
      <c r="A76" s="3"/>
      <c r="B76" s="14" t="s">
        <v>82</v>
      </c>
      <c r="C76" s="9"/>
      <c r="D76" s="9"/>
      <c r="E76" s="9"/>
      <c r="F76" s="29" t="s">
        <v>26</v>
      </c>
      <c r="G76" s="71">
        <f>+SUM(G78:G82)</f>
        <v>0</v>
      </c>
    </row>
    <row r="77" spans="1:7" ht="51.75" customHeight="1" x14ac:dyDescent="0.25">
      <c r="A77" s="1"/>
      <c r="B77" s="15" t="s">
        <v>0</v>
      </c>
      <c r="C77" s="7" t="s">
        <v>11</v>
      </c>
      <c r="D77" s="7" t="s">
        <v>12</v>
      </c>
      <c r="E77" s="8" t="s">
        <v>119</v>
      </c>
      <c r="F77" s="40" t="s">
        <v>99</v>
      </c>
      <c r="G77" s="34" t="s">
        <v>25</v>
      </c>
    </row>
    <row r="78" spans="1:7" ht="26.25" customHeight="1" x14ac:dyDescent="0.25">
      <c r="A78" s="1"/>
      <c r="B78" s="16" t="s">
        <v>233</v>
      </c>
      <c r="C78" s="4" t="s">
        <v>72</v>
      </c>
      <c r="D78" s="93" t="s">
        <v>148</v>
      </c>
      <c r="E78" s="41" t="s">
        <v>121</v>
      </c>
      <c r="F78" s="53"/>
      <c r="G78" s="42" t="str">
        <f t="shared" ref="G78:G82" si="7">IF(UPPER(F78)="X",IF(E78="",,VLOOKUP(E78,$B$5:$G$6,6,FALSE)),IF(E78=$B$5,"Niet oké",0))</f>
        <v>Niet oké</v>
      </c>
    </row>
    <row r="79" spans="1:7" ht="27.75" customHeight="1" x14ac:dyDescent="0.25">
      <c r="A79" s="1"/>
      <c r="B79" s="16" t="s">
        <v>234</v>
      </c>
      <c r="C79" s="4" t="s">
        <v>73</v>
      </c>
      <c r="D79" s="93" t="s">
        <v>149</v>
      </c>
      <c r="E79" s="41" t="s">
        <v>121</v>
      </c>
      <c r="F79" s="53"/>
      <c r="G79" s="42" t="str">
        <f t="shared" si="7"/>
        <v>Niet oké</v>
      </c>
    </row>
    <row r="80" spans="1:7" x14ac:dyDescent="0.25">
      <c r="A80" s="1"/>
      <c r="B80" s="16" t="s">
        <v>235</v>
      </c>
      <c r="C80" s="4" t="s">
        <v>74</v>
      </c>
      <c r="D80" s="93" t="s">
        <v>150</v>
      </c>
      <c r="E80" s="41" t="s">
        <v>121</v>
      </c>
      <c r="F80" s="53"/>
      <c r="G80" s="42" t="str">
        <f t="shared" si="7"/>
        <v>Niet oké</v>
      </c>
    </row>
    <row r="81" spans="1:7" ht="41.25" customHeight="1" x14ac:dyDescent="0.25">
      <c r="A81" s="1"/>
      <c r="B81" s="16" t="s">
        <v>236</v>
      </c>
      <c r="C81" s="4" t="s">
        <v>67</v>
      </c>
      <c r="D81" s="93" t="s">
        <v>151</v>
      </c>
      <c r="E81" s="41" t="s">
        <v>121</v>
      </c>
      <c r="F81" s="53"/>
      <c r="G81" s="42" t="str">
        <f t="shared" si="7"/>
        <v>Niet oké</v>
      </c>
    </row>
    <row r="82" spans="1:7" ht="27.75" customHeight="1" x14ac:dyDescent="0.25">
      <c r="A82" s="1"/>
      <c r="B82" s="16" t="s">
        <v>237</v>
      </c>
      <c r="C82" s="4" t="s">
        <v>68</v>
      </c>
      <c r="D82" s="93" t="s">
        <v>364</v>
      </c>
      <c r="E82" s="41" t="s">
        <v>121</v>
      </c>
      <c r="F82" s="53"/>
      <c r="G82" s="42" t="str">
        <f t="shared" si="7"/>
        <v>Niet oké</v>
      </c>
    </row>
    <row r="83" spans="1:7" x14ac:dyDescent="0.25">
      <c r="A83" s="1"/>
      <c r="B83" s="67"/>
      <c r="C83" s="68"/>
      <c r="D83" s="68"/>
      <c r="E83" s="20"/>
      <c r="F83" s="69"/>
      <c r="G83" s="70"/>
    </row>
    <row r="84" spans="1:7" x14ac:dyDescent="0.25">
      <c r="A84" s="1"/>
      <c r="B84" s="2"/>
      <c r="C84" s="3"/>
      <c r="D84" s="3"/>
      <c r="E84" s="3"/>
      <c r="F84" s="3"/>
    </row>
    <row r="85" spans="1:7" x14ac:dyDescent="0.25">
      <c r="A85" s="83"/>
      <c r="B85" s="84" t="s">
        <v>83</v>
      </c>
      <c r="C85" s="85"/>
      <c r="D85" s="85"/>
      <c r="E85" s="85"/>
      <c r="F85" s="86" t="s">
        <v>26</v>
      </c>
      <c r="G85" s="87">
        <f>+SUM(G87:G89)</f>
        <v>0</v>
      </c>
    </row>
    <row r="86" spans="1:7" ht="50.25" customHeight="1" x14ac:dyDescent="0.25">
      <c r="A86" s="88"/>
      <c r="B86" s="89" t="s">
        <v>0</v>
      </c>
      <c r="C86" s="90" t="s">
        <v>11</v>
      </c>
      <c r="D86" s="90" t="s">
        <v>12</v>
      </c>
      <c r="E86" s="90" t="s">
        <v>119</v>
      </c>
      <c r="F86" s="91" t="s">
        <v>99</v>
      </c>
      <c r="G86" s="92" t="s">
        <v>25</v>
      </c>
    </row>
    <row r="87" spans="1:7" ht="27.75" customHeight="1" x14ac:dyDescent="0.25">
      <c r="A87" s="88"/>
      <c r="B87" s="16" t="s">
        <v>238</v>
      </c>
      <c r="C87" s="93" t="s">
        <v>152</v>
      </c>
      <c r="D87" s="93" t="s">
        <v>153</v>
      </c>
      <c r="E87" s="77" t="s">
        <v>120</v>
      </c>
      <c r="F87" s="78"/>
      <c r="G87" s="79">
        <f t="shared" ref="G87:G89" si="8">IF(UPPER(F87)="X",IF(E87="",,VLOOKUP(E87,$B$5:$G$6,6,FALSE)),IF(E87=$B$5,"Niet oké",0))</f>
        <v>0</v>
      </c>
    </row>
    <row r="88" spans="1:7" ht="42" customHeight="1" x14ac:dyDescent="0.25">
      <c r="A88" s="88"/>
      <c r="B88" s="16" t="s">
        <v>239</v>
      </c>
      <c r="C88" s="93" t="s">
        <v>75</v>
      </c>
      <c r="D88" s="93" t="s">
        <v>154</v>
      </c>
      <c r="E88" s="77" t="s">
        <v>120</v>
      </c>
      <c r="F88" s="78"/>
      <c r="G88" s="79">
        <f t="shared" si="8"/>
        <v>0</v>
      </c>
    </row>
    <row r="89" spans="1:7" ht="42" customHeight="1" x14ac:dyDescent="0.25">
      <c r="A89" s="88"/>
      <c r="B89" s="16" t="s">
        <v>240</v>
      </c>
      <c r="C89" s="93" t="s">
        <v>76</v>
      </c>
      <c r="D89" s="93" t="s">
        <v>155</v>
      </c>
      <c r="E89" s="77" t="s">
        <v>120</v>
      </c>
      <c r="F89" s="78"/>
      <c r="G89" s="79">
        <f t="shared" si="8"/>
        <v>0</v>
      </c>
    </row>
    <row r="90" spans="1:7" x14ac:dyDescent="0.25">
      <c r="A90" s="1"/>
      <c r="B90" s="80"/>
      <c r="C90" s="94"/>
      <c r="D90" s="94"/>
      <c r="E90" s="81"/>
      <c r="F90" s="82"/>
      <c r="G90" s="70"/>
    </row>
    <row r="91" spans="1:7" x14ac:dyDescent="0.25">
      <c r="A91" s="1"/>
      <c r="B91" s="80"/>
      <c r="C91" s="94"/>
      <c r="D91" s="94"/>
      <c r="E91" s="81"/>
      <c r="F91" s="82"/>
      <c r="G91" s="70"/>
    </row>
    <row r="92" spans="1:7" x14ac:dyDescent="0.25">
      <c r="A92" s="83"/>
      <c r="B92" s="84" t="s">
        <v>84</v>
      </c>
      <c r="C92" s="85"/>
      <c r="D92" s="85"/>
      <c r="E92" s="85"/>
      <c r="F92" s="86" t="s">
        <v>26</v>
      </c>
      <c r="G92" s="87">
        <f>+SUM(G94:G97)</f>
        <v>0</v>
      </c>
    </row>
    <row r="93" spans="1:7" ht="53.25" customHeight="1" x14ac:dyDescent="0.25">
      <c r="A93" s="88"/>
      <c r="B93" s="89" t="s">
        <v>0</v>
      </c>
      <c r="C93" s="90" t="s">
        <v>11</v>
      </c>
      <c r="D93" s="90" t="s">
        <v>12</v>
      </c>
      <c r="E93" s="90" t="s">
        <v>119</v>
      </c>
      <c r="F93" s="91" t="s">
        <v>99</v>
      </c>
      <c r="G93" s="92" t="s">
        <v>25</v>
      </c>
    </row>
    <row r="94" spans="1:7" x14ac:dyDescent="0.25">
      <c r="A94" s="88"/>
      <c r="B94" s="16" t="s">
        <v>241</v>
      </c>
      <c r="C94" s="93" t="s">
        <v>77</v>
      </c>
      <c r="D94" s="93" t="s">
        <v>156</v>
      </c>
      <c r="E94" s="77" t="s">
        <v>120</v>
      </c>
      <c r="F94" s="78"/>
      <c r="G94" s="79">
        <f t="shared" ref="G94:G97" si="9">IF(UPPER(F94)="X",IF(E94="",,VLOOKUP(E94,$B$5:$G$6,6,FALSE)),IF(E94=$B$5,"Niet oké",0))</f>
        <v>0</v>
      </c>
    </row>
    <row r="95" spans="1:7" x14ac:dyDescent="0.25">
      <c r="A95" s="88"/>
      <c r="B95" s="16" t="s">
        <v>242</v>
      </c>
      <c r="C95" s="93" t="s">
        <v>70</v>
      </c>
      <c r="D95" s="93" t="s">
        <v>157</v>
      </c>
      <c r="E95" s="77" t="s">
        <v>120</v>
      </c>
      <c r="F95" s="78"/>
      <c r="G95" s="79">
        <f t="shared" si="9"/>
        <v>0</v>
      </c>
    </row>
    <row r="96" spans="1:7" x14ac:dyDescent="0.25">
      <c r="A96" s="88"/>
      <c r="B96" s="16" t="s">
        <v>243</v>
      </c>
      <c r="C96" s="93" t="s">
        <v>78</v>
      </c>
      <c r="D96" s="93" t="s">
        <v>158</v>
      </c>
      <c r="E96" s="77" t="s">
        <v>120</v>
      </c>
      <c r="F96" s="78"/>
      <c r="G96" s="79">
        <f t="shared" si="9"/>
        <v>0</v>
      </c>
    </row>
    <row r="97" spans="1:7" x14ac:dyDescent="0.25">
      <c r="A97" s="88"/>
      <c r="B97" s="16" t="s">
        <v>244</v>
      </c>
      <c r="C97" s="93" t="s">
        <v>71</v>
      </c>
      <c r="D97" s="93" t="s">
        <v>159</v>
      </c>
      <c r="E97" s="77" t="s">
        <v>120</v>
      </c>
      <c r="F97" s="78"/>
      <c r="G97" s="79">
        <f t="shared" si="9"/>
        <v>0</v>
      </c>
    </row>
    <row r="98" spans="1:7" x14ac:dyDescent="0.25">
      <c r="A98" s="1"/>
      <c r="B98" s="2"/>
      <c r="C98" s="3"/>
      <c r="D98" s="3"/>
      <c r="E98" s="3"/>
      <c r="F98" s="3"/>
    </row>
    <row r="99" spans="1:7" x14ac:dyDescent="0.25">
      <c r="A99" s="1"/>
      <c r="B99" s="2"/>
      <c r="C99" s="3"/>
      <c r="D99" s="3"/>
      <c r="E99" s="3"/>
      <c r="F99" s="3"/>
    </row>
    <row r="100" spans="1:7" x14ac:dyDescent="0.25">
      <c r="A100" s="83"/>
      <c r="B100" s="84" t="s">
        <v>160</v>
      </c>
      <c r="C100" s="85"/>
      <c r="D100" s="85"/>
      <c r="E100" s="85"/>
      <c r="F100" s="86" t="s">
        <v>26</v>
      </c>
      <c r="G100" s="87">
        <f>+SUM(G102:G105)</f>
        <v>0</v>
      </c>
    </row>
    <row r="101" spans="1:7" ht="49.5" customHeight="1" x14ac:dyDescent="0.25">
      <c r="A101" s="88"/>
      <c r="B101" s="89" t="s">
        <v>0</v>
      </c>
      <c r="C101" s="90" t="s">
        <v>11</v>
      </c>
      <c r="D101" s="90" t="s">
        <v>12</v>
      </c>
      <c r="E101" s="90" t="s">
        <v>119</v>
      </c>
      <c r="F101" s="91" t="s">
        <v>99</v>
      </c>
      <c r="G101" s="92" t="s">
        <v>25</v>
      </c>
    </row>
    <row r="102" spans="1:7" x14ac:dyDescent="0.25">
      <c r="A102" s="88"/>
      <c r="B102" s="16" t="s">
        <v>245</v>
      </c>
      <c r="C102" s="93" t="s">
        <v>77</v>
      </c>
      <c r="D102" s="93" t="s">
        <v>161</v>
      </c>
      <c r="E102" s="77" t="s">
        <v>120</v>
      </c>
      <c r="F102" s="78"/>
      <c r="G102" s="79">
        <f t="shared" ref="G102:G105" si="10">IF(UPPER(F102)="X",IF(E102="",,VLOOKUP(E102,$B$5:$G$6,6,FALSE)),IF(E102=$B$5,"Niet oké",0))</f>
        <v>0</v>
      </c>
    </row>
    <row r="103" spans="1:7" x14ac:dyDescent="0.25">
      <c r="A103" s="88"/>
      <c r="B103" s="16" t="s">
        <v>246</v>
      </c>
      <c r="C103" s="93" t="s">
        <v>70</v>
      </c>
      <c r="D103" s="93" t="s">
        <v>162</v>
      </c>
      <c r="E103" s="77" t="s">
        <v>120</v>
      </c>
      <c r="F103" s="78"/>
      <c r="G103" s="79">
        <f t="shared" si="10"/>
        <v>0</v>
      </c>
    </row>
    <row r="104" spans="1:7" x14ac:dyDescent="0.25">
      <c r="A104" s="88"/>
      <c r="B104" s="16" t="s">
        <v>247</v>
      </c>
      <c r="C104" s="93" t="s">
        <v>78</v>
      </c>
      <c r="D104" s="93" t="s">
        <v>163</v>
      </c>
      <c r="E104" s="77" t="s">
        <v>120</v>
      </c>
      <c r="F104" s="78"/>
      <c r="G104" s="79">
        <f t="shared" si="10"/>
        <v>0</v>
      </c>
    </row>
    <row r="105" spans="1:7" x14ac:dyDescent="0.25">
      <c r="A105" s="88"/>
      <c r="B105" s="16" t="s">
        <v>363</v>
      </c>
      <c r="C105" s="93" t="s">
        <v>71</v>
      </c>
      <c r="D105" s="93" t="s">
        <v>164</v>
      </c>
      <c r="E105" s="77" t="s">
        <v>120</v>
      </c>
      <c r="F105" s="78"/>
      <c r="G105" s="79">
        <f t="shared" si="10"/>
        <v>0</v>
      </c>
    </row>
    <row r="106" spans="1:7" x14ac:dyDescent="0.25">
      <c r="A106" s="88"/>
      <c r="B106" s="95"/>
      <c r="C106" s="96"/>
      <c r="D106" s="96"/>
      <c r="E106" s="97"/>
      <c r="F106" s="98"/>
      <c r="G106" s="99"/>
    </row>
  </sheetData>
  <mergeCells count="2">
    <mergeCell ref="C5:E5"/>
    <mergeCell ref="C6:E6"/>
  </mergeCells>
  <phoneticPr fontId="8" type="noConversion"/>
  <conditionalFormatting sqref="G40:G42 G49 G59:G60 G90:G91 G10:G22 G27:G37 G63:G66 G70:G74 G78:G83">
    <cfRule type="expression" dxfId="11" priority="59">
      <formula>AND(UPPER(F10)&lt;&gt;"X",E10=$B$5)</formula>
    </cfRule>
  </conditionalFormatting>
  <conditionalFormatting sqref="G45:G48">
    <cfRule type="expression" dxfId="10" priority="9">
      <formula>AND(UPPER(F45)&lt;&gt;"X",E45=$B$5)</formula>
    </cfRule>
  </conditionalFormatting>
  <conditionalFormatting sqref="G53:G58">
    <cfRule type="expression" dxfId="9" priority="8">
      <formula>AND(UPPER(F53)&lt;&gt;"X",E53=$B$5)</formula>
    </cfRule>
  </conditionalFormatting>
  <conditionalFormatting sqref="G87:G89">
    <cfRule type="expression" dxfId="8" priority="5">
      <formula>AND(UPPER(F87)&lt;&gt;"X",E87=$B$5)</formula>
    </cfRule>
  </conditionalFormatting>
  <conditionalFormatting sqref="G94:G97">
    <cfRule type="expression" dxfId="7" priority="4">
      <formula>AND(UPPER(F94)&lt;&gt;"X",E94=$B$5)</formula>
    </cfRule>
  </conditionalFormatting>
  <conditionalFormatting sqref="G102:G106">
    <cfRule type="expression" dxfId="6" priority="3">
      <formula>AND(UPPER(F102)&lt;&gt;"X",E102=$B$5)</formula>
    </cfRule>
  </conditionalFormatting>
  <dataValidations count="2">
    <dataValidation type="list" allowBlank="1" showInputMessage="1" showErrorMessage="1" sqref="E31:E37 E40:E42 E10:E22 E78:E83 E59:E60 E27:E29 E90:E91 E48:E49 E70:E74 E63:E66" xr:uid="{00000000-0002-0000-0000-000000000000}">
      <formula1>$B$5:$B$6</formula1>
    </dataValidation>
    <dataValidation type="list" allowBlank="1" showInputMessage="1" showErrorMessage="1" sqref="E53:E58 E87:E89 E94:E97 E102:E106" xr:uid="{9B9CE884-E76B-4B06-A1DD-A60285448B53}">
      <formula1>$B$5:$B$6</formula1>
      <formula2>0</formula2>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J64"/>
  <sheetViews>
    <sheetView showGridLines="0" topLeftCell="A54" zoomScaleNormal="100" workbookViewId="0">
      <selection activeCell="F63" sqref="F63:F64"/>
    </sheetView>
  </sheetViews>
  <sheetFormatPr defaultColWidth="8.85546875" defaultRowHeight="15" x14ac:dyDescent="0.25"/>
  <cols>
    <col min="1" max="1" width="3.7109375" customWidth="1"/>
    <col min="2" max="2" width="10.140625" style="19" customWidth="1"/>
    <col min="3" max="3" width="45.85546875" customWidth="1"/>
    <col min="4" max="4" width="55.42578125" customWidth="1"/>
    <col min="5" max="5" width="9.140625" bestFit="1" customWidth="1"/>
    <col min="6" max="6" width="16" customWidth="1"/>
    <col min="8" max="9" width="25.5703125" style="44" customWidth="1"/>
    <col min="10" max="10" width="29.7109375" style="44" customWidth="1"/>
  </cols>
  <sheetData>
    <row r="1" spans="1:10" x14ac:dyDescent="0.25">
      <c r="A1" s="1"/>
      <c r="B1" s="13"/>
      <c r="C1" s="1"/>
      <c r="D1" s="1"/>
      <c r="E1" s="24"/>
      <c r="F1" s="1"/>
    </row>
    <row r="2" spans="1:10" ht="18.75" x14ac:dyDescent="0.3">
      <c r="A2" s="1"/>
      <c r="B2" s="120" t="s">
        <v>27</v>
      </c>
      <c r="C2" s="27"/>
      <c r="D2" s="27"/>
      <c r="E2" s="28"/>
      <c r="F2" s="31"/>
      <c r="G2" s="31"/>
      <c r="H2" s="73"/>
      <c r="I2" s="73"/>
      <c r="J2" s="73"/>
    </row>
    <row r="3" spans="1:10" x14ac:dyDescent="0.25">
      <c r="A3" s="1"/>
      <c r="B3" s="25"/>
      <c r="C3" s="26"/>
      <c r="D3" s="26"/>
      <c r="E3" s="1"/>
      <c r="F3" s="26"/>
      <c r="G3" s="32"/>
    </row>
    <row r="4" spans="1:10" ht="18.75" x14ac:dyDescent="0.25">
      <c r="A4" s="1"/>
      <c r="B4" s="58" t="s">
        <v>190</v>
      </c>
      <c r="C4" s="123" t="s">
        <v>191</v>
      </c>
      <c r="D4" s="59"/>
      <c r="E4" s="59"/>
      <c r="F4" s="60" t="s">
        <v>3</v>
      </c>
      <c r="G4" s="61" t="s">
        <v>25</v>
      </c>
      <c r="J4"/>
    </row>
    <row r="5" spans="1:10" x14ac:dyDescent="0.25">
      <c r="A5" s="1"/>
      <c r="B5" s="49" t="s">
        <v>121</v>
      </c>
      <c r="C5" s="145" t="s">
        <v>116</v>
      </c>
      <c r="D5" s="146"/>
      <c r="E5" s="147"/>
      <c r="F5" s="50" t="s">
        <v>4</v>
      </c>
      <c r="G5" s="50" t="s">
        <v>40</v>
      </c>
      <c r="J5"/>
    </row>
    <row r="6" spans="1:10" x14ac:dyDescent="0.25">
      <c r="A6" s="1"/>
      <c r="B6" s="49" t="s">
        <v>120</v>
      </c>
      <c r="C6" s="145" t="s">
        <v>117</v>
      </c>
      <c r="D6" s="146"/>
      <c r="E6" s="147"/>
      <c r="F6" s="51">
        <v>1</v>
      </c>
      <c r="G6" s="52">
        <v>1</v>
      </c>
      <c r="J6"/>
    </row>
    <row r="7" spans="1:10" s="107" customFormat="1" x14ac:dyDescent="0.25">
      <c r="A7" s="100"/>
      <c r="B7" s="101"/>
      <c r="C7" s="102"/>
      <c r="D7" s="103"/>
      <c r="E7" s="103"/>
      <c r="F7" s="104"/>
      <c r="G7" s="105"/>
      <c r="H7" s="106"/>
      <c r="I7" s="106"/>
    </row>
    <row r="8" spans="1:10" s="107" customFormat="1" x14ac:dyDescent="0.25">
      <c r="A8" s="100"/>
      <c r="B8" s="101"/>
      <c r="C8" s="102"/>
      <c r="D8" s="103"/>
      <c r="E8" s="103"/>
      <c r="F8" s="104"/>
      <c r="G8" s="105"/>
      <c r="H8" s="106"/>
      <c r="I8" s="106"/>
    </row>
    <row r="9" spans="1:10" x14ac:dyDescent="0.25">
      <c r="A9" s="3"/>
      <c r="B9" s="17" t="s">
        <v>22</v>
      </c>
      <c r="C9" s="10"/>
      <c r="D9" s="10"/>
      <c r="E9" s="10"/>
      <c r="F9" s="36" t="s">
        <v>26</v>
      </c>
      <c r="G9" s="37">
        <f>+SUM(G11:G12)</f>
        <v>0</v>
      </c>
    </row>
    <row r="10" spans="1:10" ht="54" customHeight="1" x14ac:dyDescent="0.25">
      <c r="A10" s="1"/>
      <c r="B10" s="18" t="s">
        <v>0</v>
      </c>
      <c r="C10" s="11" t="s">
        <v>11</v>
      </c>
      <c r="D10" s="11" t="s">
        <v>12</v>
      </c>
      <c r="E10" s="12" t="s">
        <v>119</v>
      </c>
      <c r="F10" s="35" t="s">
        <v>99</v>
      </c>
      <c r="G10" s="35" t="s">
        <v>25</v>
      </c>
    </row>
    <row r="11" spans="1:10" x14ac:dyDescent="0.25">
      <c r="A11" s="1"/>
      <c r="B11" s="16" t="s">
        <v>248</v>
      </c>
      <c r="C11" s="5" t="s">
        <v>10</v>
      </c>
      <c r="D11" s="5" t="s">
        <v>122</v>
      </c>
      <c r="E11" s="41" t="s">
        <v>121</v>
      </c>
      <c r="F11" s="53"/>
      <c r="G11" s="42" t="str">
        <f t="shared" ref="G11:G12" si="0">IF(UPPER(F11)="X",IF(E11="",,VLOOKUP(E11,$B$5:$G$6,6,FALSE)),IF(E11=$B$5,"Niet oké",0))</f>
        <v>Niet oké</v>
      </c>
      <c r="H11" s="141"/>
    </row>
    <row r="12" spans="1:10" ht="38.25" x14ac:dyDescent="0.25">
      <c r="A12" s="1"/>
      <c r="B12" s="16" t="s">
        <v>249</v>
      </c>
      <c r="C12" s="4" t="s">
        <v>34</v>
      </c>
      <c r="D12" s="4" t="s">
        <v>33</v>
      </c>
      <c r="E12" s="41" t="s">
        <v>121</v>
      </c>
      <c r="F12" s="53"/>
      <c r="G12" s="42" t="str">
        <f t="shared" si="0"/>
        <v>Niet oké</v>
      </c>
    </row>
    <row r="13" spans="1:10" s="107" customFormat="1" x14ac:dyDescent="0.25">
      <c r="A13" s="100"/>
      <c r="B13" s="101"/>
      <c r="C13" s="102"/>
      <c r="D13" s="103"/>
      <c r="E13" s="103"/>
      <c r="F13" s="104"/>
      <c r="G13" s="105"/>
      <c r="H13" s="106"/>
      <c r="I13" s="106"/>
    </row>
    <row r="14" spans="1:10" s="107" customFormat="1" x14ac:dyDescent="0.25">
      <c r="A14" s="100"/>
      <c r="B14" s="101"/>
      <c r="C14" s="102"/>
      <c r="D14" s="103"/>
      <c r="E14" s="103"/>
      <c r="F14" s="104"/>
      <c r="G14" s="105"/>
      <c r="H14" s="106"/>
      <c r="I14" s="106"/>
    </row>
    <row r="15" spans="1:10" x14ac:dyDescent="0.25">
      <c r="A15" s="3"/>
      <c r="B15" s="17" t="s">
        <v>21</v>
      </c>
      <c r="C15" s="10"/>
      <c r="D15" s="10"/>
      <c r="E15" s="10"/>
      <c r="F15" s="36" t="s">
        <v>26</v>
      </c>
      <c r="G15" s="37">
        <f>+SUM(G17:G19)</f>
        <v>0</v>
      </c>
    </row>
    <row r="16" spans="1:10" ht="50.25" customHeight="1" x14ac:dyDescent="0.25">
      <c r="A16" s="1"/>
      <c r="B16" s="18" t="s">
        <v>0</v>
      </c>
      <c r="C16" s="11" t="s">
        <v>11</v>
      </c>
      <c r="D16" s="11" t="s">
        <v>12</v>
      </c>
      <c r="E16" s="12" t="s">
        <v>2</v>
      </c>
      <c r="F16" s="35" t="s">
        <v>99</v>
      </c>
      <c r="G16" s="35" t="s">
        <v>25</v>
      </c>
    </row>
    <row r="17" spans="1:9" ht="53.25" customHeight="1" x14ac:dyDescent="0.25">
      <c r="A17" s="1"/>
      <c r="B17" s="16" t="s">
        <v>250</v>
      </c>
      <c r="C17" s="4" t="s">
        <v>16</v>
      </c>
      <c r="D17" s="4" t="s">
        <v>294</v>
      </c>
      <c r="E17" s="41" t="s">
        <v>121</v>
      </c>
      <c r="F17" s="53"/>
      <c r="G17" s="42" t="str">
        <f t="shared" ref="G17:G19" si="1">IF(UPPER(F17)="X",IF(E17="",,VLOOKUP(E17,$B$5:$G$6,6,FALSE)),IF(E17=$B$5,"Niet oké",0))</f>
        <v>Niet oké</v>
      </c>
    </row>
    <row r="18" spans="1:9" ht="38.25" x14ac:dyDescent="0.25">
      <c r="A18" s="1"/>
      <c r="B18" s="16" t="s">
        <v>251</v>
      </c>
      <c r="C18" s="4" t="s">
        <v>166</v>
      </c>
      <c r="D18" s="4" t="s">
        <v>366</v>
      </c>
      <c r="E18" s="41" t="s">
        <v>121</v>
      </c>
      <c r="F18" s="53"/>
      <c r="G18" s="42" t="str">
        <f t="shared" si="1"/>
        <v>Niet oké</v>
      </c>
    </row>
    <row r="19" spans="1:9" ht="67.5" customHeight="1" x14ac:dyDescent="0.25">
      <c r="A19" s="1"/>
      <c r="B19" s="16" t="s">
        <v>252</v>
      </c>
      <c r="C19" s="4" t="s">
        <v>17</v>
      </c>
      <c r="D19" s="4" t="s">
        <v>295</v>
      </c>
      <c r="E19" s="41" t="s">
        <v>121</v>
      </c>
      <c r="F19" s="53"/>
      <c r="G19" s="42" t="str">
        <f t="shared" si="1"/>
        <v>Niet oké</v>
      </c>
      <c r="H19" s="22"/>
    </row>
    <row r="20" spans="1:9" s="107" customFormat="1" x14ac:dyDescent="0.25">
      <c r="A20" s="100"/>
      <c r="B20" s="101"/>
      <c r="C20" s="102"/>
      <c r="D20" s="103"/>
      <c r="E20" s="103"/>
      <c r="F20" s="104"/>
      <c r="G20" s="105"/>
      <c r="H20" s="106"/>
      <c r="I20" s="106"/>
    </row>
    <row r="21" spans="1:9" s="107" customFormat="1" x14ac:dyDescent="0.25">
      <c r="A21" s="100"/>
      <c r="B21" s="101"/>
      <c r="C21" s="102"/>
      <c r="D21" s="103"/>
      <c r="E21" s="103"/>
      <c r="F21" s="104"/>
      <c r="G21" s="105"/>
      <c r="H21" s="106"/>
      <c r="I21" s="106"/>
    </row>
    <row r="22" spans="1:9" x14ac:dyDescent="0.25">
      <c r="A22" s="3"/>
      <c r="B22" s="17" t="s">
        <v>45</v>
      </c>
      <c r="C22" s="10"/>
      <c r="D22" s="10"/>
      <c r="E22" s="10"/>
      <c r="F22" s="36" t="s">
        <v>26</v>
      </c>
      <c r="G22" s="37">
        <f>+SUM(G26:G30)</f>
        <v>0</v>
      </c>
    </row>
    <row r="23" spans="1:9" ht="54" customHeight="1" x14ac:dyDescent="0.25">
      <c r="A23" s="1"/>
      <c r="B23" s="18" t="s">
        <v>0</v>
      </c>
      <c r="C23" s="11" t="s">
        <v>11</v>
      </c>
      <c r="D23" s="11" t="s">
        <v>12</v>
      </c>
      <c r="E23" s="12" t="s">
        <v>2</v>
      </c>
      <c r="F23" s="35" t="s">
        <v>99</v>
      </c>
      <c r="G23" s="35" t="s">
        <v>25</v>
      </c>
    </row>
    <row r="24" spans="1:9" ht="76.5" x14ac:dyDescent="0.25">
      <c r="A24" s="1"/>
      <c r="B24" s="16" t="s">
        <v>253</v>
      </c>
      <c r="C24" s="4" t="s">
        <v>341</v>
      </c>
      <c r="D24" s="4" t="s">
        <v>343</v>
      </c>
      <c r="E24" s="41" t="s">
        <v>121</v>
      </c>
      <c r="F24" s="53"/>
      <c r="G24" s="42" t="str">
        <f t="shared" ref="G24:G30" si="2">IF(UPPER(F24)="X",IF(E24="",,VLOOKUP(E24,$B$5:$G$6,6,FALSE)),IF(E24=$B$5,"Niet oké",0))</f>
        <v>Niet oké</v>
      </c>
    </row>
    <row r="25" spans="1:9" ht="76.5" x14ac:dyDescent="0.25">
      <c r="A25" s="1"/>
      <c r="B25" s="16" t="s">
        <v>254</v>
      </c>
      <c r="C25" s="4" t="s">
        <v>342</v>
      </c>
      <c r="D25" s="4" t="s">
        <v>344</v>
      </c>
      <c r="E25" s="41" t="s">
        <v>121</v>
      </c>
      <c r="F25" s="53"/>
      <c r="G25" s="42" t="str">
        <f t="shared" si="2"/>
        <v>Niet oké</v>
      </c>
    </row>
    <row r="26" spans="1:9" ht="89.25" x14ac:dyDescent="0.25">
      <c r="A26" s="1"/>
      <c r="B26" s="16" t="s">
        <v>255</v>
      </c>
      <c r="C26" s="4" t="s">
        <v>44</v>
      </c>
      <c r="D26" s="4" t="s">
        <v>340</v>
      </c>
      <c r="E26" s="41" t="s">
        <v>121</v>
      </c>
      <c r="F26" s="53"/>
      <c r="G26" s="42" t="str">
        <f t="shared" si="2"/>
        <v>Niet oké</v>
      </c>
      <c r="H26" s="22"/>
    </row>
    <row r="27" spans="1:9" ht="25.5" x14ac:dyDescent="0.25">
      <c r="A27" s="1"/>
      <c r="B27" s="16" t="s">
        <v>256</v>
      </c>
      <c r="C27" s="5" t="s">
        <v>96</v>
      </c>
      <c r="D27" s="5" t="s">
        <v>292</v>
      </c>
      <c r="E27" s="41" t="s">
        <v>121</v>
      </c>
      <c r="F27" s="53"/>
      <c r="G27" s="42" t="str">
        <f t="shared" si="2"/>
        <v>Niet oké</v>
      </c>
    </row>
    <row r="28" spans="1:9" ht="38.25" x14ac:dyDescent="0.25">
      <c r="A28" s="1"/>
      <c r="B28" s="16" t="s">
        <v>257</v>
      </c>
      <c r="C28" s="4" t="s">
        <v>94</v>
      </c>
      <c r="D28" s="4" t="s">
        <v>167</v>
      </c>
      <c r="E28" s="41" t="s">
        <v>121</v>
      </c>
      <c r="F28" s="53"/>
      <c r="G28" s="42" t="str">
        <f t="shared" si="2"/>
        <v>Niet oké</v>
      </c>
      <c r="H28" s="22"/>
    </row>
    <row r="29" spans="1:9" ht="55.5" customHeight="1" x14ac:dyDescent="0.25">
      <c r="A29" s="1"/>
      <c r="B29" s="16" t="s">
        <v>258</v>
      </c>
      <c r="C29" s="4" t="s">
        <v>18</v>
      </c>
      <c r="D29" s="4" t="s">
        <v>169</v>
      </c>
      <c r="E29" s="41" t="s">
        <v>121</v>
      </c>
      <c r="F29" s="53"/>
      <c r="G29" s="42" t="str">
        <f t="shared" si="2"/>
        <v>Niet oké</v>
      </c>
    </row>
    <row r="30" spans="1:9" ht="68.25" customHeight="1" x14ac:dyDescent="0.25">
      <c r="B30" s="16" t="s">
        <v>259</v>
      </c>
      <c r="C30" s="4" t="s">
        <v>293</v>
      </c>
      <c r="D30" s="4" t="s">
        <v>296</v>
      </c>
      <c r="E30" s="41" t="s">
        <v>121</v>
      </c>
      <c r="F30" s="53"/>
      <c r="G30" s="42" t="str">
        <f t="shared" si="2"/>
        <v>Niet oké</v>
      </c>
      <c r="H30"/>
      <c r="I30" s="22"/>
    </row>
    <row r="31" spans="1:9" s="107" customFormat="1" x14ac:dyDescent="0.25">
      <c r="A31" s="100"/>
      <c r="B31" s="101"/>
      <c r="C31" s="102"/>
      <c r="D31" s="103"/>
      <c r="E31" s="103"/>
      <c r="F31" s="104"/>
      <c r="G31" s="105"/>
      <c r="H31" s="106"/>
      <c r="I31" s="106"/>
    </row>
    <row r="32" spans="1:9" s="107" customFormat="1" x14ac:dyDescent="0.25">
      <c r="A32" s="100"/>
      <c r="B32" s="101"/>
      <c r="C32" s="102"/>
      <c r="D32" s="103"/>
      <c r="E32" s="103"/>
      <c r="F32" s="104"/>
      <c r="G32" s="105"/>
      <c r="H32" s="106"/>
      <c r="I32" s="106"/>
    </row>
    <row r="33" spans="1:9" x14ac:dyDescent="0.25">
      <c r="A33" s="3"/>
      <c r="B33" s="17" t="s">
        <v>20</v>
      </c>
      <c r="C33" s="10"/>
      <c r="D33" s="10"/>
      <c r="E33" s="10"/>
      <c r="F33" s="36" t="s">
        <v>26</v>
      </c>
      <c r="G33" s="37">
        <f>+SUM(G35:G38)</f>
        <v>0</v>
      </c>
    </row>
    <row r="34" spans="1:9" ht="54" customHeight="1" x14ac:dyDescent="0.25">
      <c r="A34" s="1"/>
      <c r="B34" s="18" t="s">
        <v>0</v>
      </c>
      <c r="C34" s="11" t="s">
        <v>11</v>
      </c>
      <c r="D34" s="11" t="s">
        <v>12</v>
      </c>
      <c r="E34" s="12" t="s">
        <v>2</v>
      </c>
      <c r="F34" s="35" t="s">
        <v>99</v>
      </c>
      <c r="G34" s="35" t="s">
        <v>25</v>
      </c>
    </row>
    <row r="35" spans="1:9" ht="106.5" customHeight="1" x14ac:dyDescent="0.25">
      <c r="A35" s="1"/>
      <c r="B35" s="16" t="s">
        <v>260</v>
      </c>
      <c r="C35" s="5" t="s">
        <v>97</v>
      </c>
      <c r="D35" s="5" t="s">
        <v>352</v>
      </c>
      <c r="E35" s="41" t="s">
        <v>121</v>
      </c>
      <c r="F35" s="53"/>
      <c r="G35" s="42" t="str">
        <f t="shared" ref="G35:G38" si="3">IF(UPPER(F35)="X",IF(E35="",,VLOOKUP(E35,$B$5:$G$6,6,FALSE)),IF(E35=$B$5,"Niet oké",0))</f>
        <v>Niet oké</v>
      </c>
    </row>
    <row r="36" spans="1:9" ht="108" customHeight="1" x14ac:dyDescent="0.25">
      <c r="A36" s="1"/>
      <c r="B36" s="16" t="s">
        <v>261</v>
      </c>
      <c r="C36" s="5" t="s">
        <v>98</v>
      </c>
      <c r="D36" s="5" t="s">
        <v>170</v>
      </c>
      <c r="E36" s="41" t="s">
        <v>121</v>
      </c>
      <c r="F36" s="53"/>
      <c r="G36" s="42" t="str">
        <f t="shared" si="3"/>
        <v>Niet oké</v>
      </c>
    </row>
    <row r="37" spans="1:9" ht="54" customHeight="1" x14ac:dyDescent="0.25">
      <c r="A37" s="1"/>
      <c r="B37" s="16" t="s">
        <v>262</v>
      </c>
      <c r="C37" s="5" t="s">
        <v>13</v>
      </c>
      <c r="D37" s="5" t="s">
        <v>339</v>
      </c>
      <c r="E37" s="41" t="s">
        <v>120</v>
      </c>
      <c r="F37" s="53"/>
      <c r="G37" s="42">
        <f t="shared" si="3"/>
        <v>0</v>
      </c>
    </row>
    <row r="38" spans="1:9" ht="25.5" x14ac:dyDescent="0.25">
      <c r="A38" s="1"/>
      <c r="B38" s="16" t="s">
        <v>263</v>
      </c>
      <c r="C38" s="5" t="s">
        <v>14</v>
      </c>
      <c r="D38" s="5" t="s">
        <v>15</v>
      </c>
      <c r="E38" s="41" t="s">
        <v>120</v>
      </c>
      <c r="F38" s="53"/>
      <c r="G38" s="42">
        <f t="shared" si="3"/>
        <v>0</v>
      </c>
    </row>
    <row r="39" spans="1:9" s="107" customFormat="1" x14ac:dyDescent="0.25">
      <c r="A39" s="100"/>
      <c r="B39" s="101"/>
      <c r="C39" s="102"/>
      <c r="D39" s="103"/>
      <c r="E39" s="103"/>
      <c r="F39" s="104"/>
      <c r="G39" s="105"/>
      <c r="H39" s="106"/>
      <c r="I39" s="106"/>
    </row>
    <row r="40" spans="1:9" x14ac:dyDescent="0.25">
      <c r="A40" s="1"/>
      <c r="B40" s="2"/>
      <c r="C40" s="3"/>
      <c r="D40" s="3"/>
      <c r="E40" s="3"/>
      <c r="F40" s="3"/>
    </row>
    <row r="41" spans="1:9" x14ac:dyDescent="0.25">
      <c r="A41" s="3"/>
      <c r="B41" s="17" t="s">
        <v>19</v>
      </c>
      <c r="C41" s="10"/>
      <c r="D41" s="10"/>
      <c r="E41" s="10"/>
      <c r="F41" s="36" t="s">
        <v>26</v>
      </c>
      <c r="G41" s="37">
        <f>+SUM(G43:G46)</f>
        <v>0</v>
      </c>
    </row>
    <row r="42" spans="1:9" ht="63.75" customHeight="1" x14ac:dyDescent="0.25">
      <c r="A42" s="1"/>
      <c r="B42" s="18" t="s">
        <v>0</v>
      </c>
      <c r="C42" s="11" t="s">
        <v>11</v>
      </c>
      <c r="D42" s="11" t="s">
        <v>12</v>
      </c>
      <c r="E42" s="12" t="s">
        <v>2</v>
      </c>
      <c r="F42" s="35" t="s">
        <v>99</v>
      </c>
      <c r="G42" s="35" t="s">
        <v>25</v>
      </c>
    </row>
    <row r="43" spans="1:9" ht="41.25" customHeight="1" x14ac:dyDescent="0.25">
      <c r="A43" s="1"/>
      <c r="B43" s="16" t="s">
        <v>264</v>
      </c>
      <c r="C43" s="5" t="s">
        <v>30</v>
      </c>
      <c r="D43" s="5" t="s">
        <v>95</v>
      </c>
      <c r="E43" s="41" t="s">
        <v>120</v>
      </c>
      <c r="F43" s="53"/>
      <c r="G43" s="42">
        <f t="shared" ref="G43:G46" si="4">IF(UPPER(F43)="X",IF(E43="",,VLOOKUP(E43,$B$5:$G$6,6,FALSE)),IF(E43=$B$5,"Niet oké",0))</f>
        <v>0</v>
      </c>
    </row>
    <row r="44" spans="1:9" ht="25.5" x14ac:dyDescent="0.25">
      <c r="A44" s="1"/>
      <c r="B44" s="16" t="s">
        <v>265</v>
      </c>
      <c r="C44" s="5" t="s">
        <v>41</v>
      </c>
      <c r="D44" s="5" t="s">
        <v>42</v>
      </c>
      <c r="E44" s="41" t="s">
        <v>121</v>
      </c>
      <c r="F44" s="53"/>
      <c r="G44" s="42" t="str">
        <f t="shared" si="4"/>
        <v>Niet oké</v>
      </c>
    </row>
    <row r="45" spans="1:9" ht="38.25" x14ac:dyDescent="0.25">
      <c r="A45" s="1"/>
      <c r="B45" s="16" t="s">
        <v>266</v>
      </c>
      <c r="C45" s="4" t="s">
        <v>23</v>
      </c>
      <c r="D45" s="4" t="s">
        <v>165</v>
      </c>
      <c r="E45" s="41" t="s">
        <v>121</v>
      </c>
      <c r="F45" s="53"/>
      <c r="G45" s="42" t="str">
        <f t="shared" si="4"/>
        <v>Niet oké</v>
      </c>
      <c r="H45" s="22"/>
    </row>
    <row r="46" spans="1:9" ht="69" customHeight="1" x14ac:dyDescent="0.25">
      <c r="A46" s="1"/>
      <c r="B46" s="16" t="s">
        <v>267</v>
      </c>
      <c r="C46" s="4" t="s">
        <v>29</v>
      </c>
      <c r="D46" s="4" t="s">
        <v>168</v>
      </c>
      <c r="E46" s="41" t="s">
        <v>121</v>
      </c>
      <c r="F46" s="53"/>
      <c r="G46" s="42" t="str">
        <f t="shared" si="4"/>
        <v>Niet oké</v>
      </c>
    </row>
    <row r="47" spans="1:9" x14ac:dyDescent="0.25">
      <c r="A47" s="1"/>
      <c r="B47" s="67"/>
      <c r="C47" s="45"/>
      <c r="D47" s="45"/>
      <c r="E47" s="20"/>
      <c r="F47" s="69"/>
      <c r="G47" s="70"/>
    </row>
    <row r="48" spans="1:9" x14ac:dyDescent="0.25">
      <c r="A48" s="1"/>
      <c r="B48" s="2"/>
      <c r="C48" s="3"/>
      <c r="D48" s="3"/>
      <c r="E48" s="3"/>
      <c r="F48" s="3"/>
    </row>
    <row r="49" spans="1:10" x14ac:dyDescent="0.25">
      <c r="A49" s="3"/>
      <c r="B49" s="17" t="s">
        <v>348</v>
      </c>
      <c r="C49" s="10"/>
      <c r="D49" s="10"/>
      <c r="E49" s="10"/>
      <c r="F49" s="36" t="s">
        <v>26</v>
      </c>
      <c r="G49" s="37">
        <f>+SUM(G51:G52)</f>
        <v>0</v>
      </c>
      <c r="J49" s="74"/>
    </row>
    <row r="50" spans="1:10" ht="51.75" customHeight="1" x14ac:dyDescent="0.25">
      <c r="A50" s="1"/>
      <c r="B50" s="18" t="s">
        <v>0</v>
      </c>
      <c r="C50" s="11" t="s">
        <v>11</v>
      </c>
      <c r="D50" s="11" t="s">
        <v>12</v>
      </c>
      <c r="E50" s="12" t="s">
        <v>2</v>
      </c>
      <c r="F50" s="35" t="s">
        <v>99</v>
      </c>
      <c r="G50" s="35" t="s">
        <v>25</v>
      </c>
    </row>
    <row r="51" spans="1:10" ht="76.5" x14ac:dyDescent="0.25">
      <c r="A51" s="1"/>
      <c r="B51" s="16" t="s">
        <v>268</v>
      </c>
      <c r="C51" s="4" t="s">
        <v>347</v>
      </c>
      <c r="D51" s="4" t="s">
        <v>349</v>
      </c>
      <c r="E51" s="41" t="s">
        <v>121</v>
      </c>
      <c r="F51" s="53"/>
      <c r="G51" s="42" t="str">
        <f t="shared" ref="G51:G52" si="5">IF(UPPER(F51)="X",IF(E51="",,VLOOKUP(E51,$B$5:$G$6,6,FALSE)),IF(E51=$B$5,"Niet oké",0))</f>
        <v>Niet oké</v>
      </c>
    </row>
    <row r="52" spans="1:10" ht="57.75" customHeight="1" x14ac:dyDescent="0.25">
      <c r="A52" s="1"/>
      <c r="B52" s="16" t="s">
        <v>269</v>
      </c>
      <c r="C52" s="4" t="s">
        <v>35</v>
      </c>
      <c r="D52" s="4" t="s">
        <v>192</v>
      </c>
      <c r="E52" s="41" t="s">
        <v>121</v>
      </c>
      <c r="F52" s="53"/>
      <c r="G52" s="42" t="str">
        <f t="shared" si="5"/>
        <v>Niet oké</v>
      </c>
      <c r="H52" s="22"/>
    </row>
    <row r="53" spans="1:10" x14ac:dyDescent="0.25">
      <c r="A53" s="1"/>
      <c r="B53" s="2"/>
      <c r="C53" s="3"/>
      <c r="D53" s="3"/>
      <c r="E53" s="3"/>
      <c r="F53" s="3"/>
    </row>
    <row r="54" spans="1:10" x14ac:dyDescent="0.25">
      <c r="A54" s="1"/>
      <c r="B54" s="2"/>
      <c r="C54" s="3"/>
      <c r="D54" s="3"/>
      <c r="E54" s="3"/>
      <c r="F54" s="3"/>
    </row>
    <row r="55" spans="1:10" x14ac:dyDescent="0.25">
      <c r="A55" s="1"/>
      <c r="B55" s="38" t="s">
        <v>31</v>
      </c>
      <c r="C55" s="39"/>
      <c r="D55" s="39"/>
      <c r="E55" s="39"/>
      <c r="F55" s="39"/>
      <c r="G55" s="43">
        <f>+SUM(G57:G58)</f>
        <v>0</v>
      </c>
    </row>
    <row r="56" spans="1:10" ht="55.5" customHeight="1" x14ac:dyDescent="0.25">
      <c r="A56" s="1"/>
      <c r="B56" s="15" t="s">
        <v>0</v>
      </c>
      <c r="C56" s="7" t="s">
        <v>1</v>
      </c>
      <c r="D56" s="7"/>
      <c r="E56" s="8" t="s">
        <v>2</v>
      </c>
      <c r="F56" s="40" t="s">
        <v>99</v>
      </c>
      <c r="G56" s="40" t="s">
        <v>25</v>
      </c>
    </row>
    <row r="57" spans="1:10" ht="25.5" x14ac:dyDescent="0.25">
      <c r="A57" s="1"/>
      <c r="B57" s="16" t="s">
        <v>345</v>
      </c>
      <c r="C57" s="4" t="s">
        <v>93</v>
      </c>
      <c r="D57" s="4" t="s">
        <v>92</v>
      </c>
      <c r="E57" s="41" t="s">
        <v>121</v>
      </c>
      <c r="F57" s="53"/>
      <c r="G57" s="42" t="str">
        <f t="shared" ref="G57:G58" si="6">IF(UPPER(F57)="X",IF(E57="",,VLOOKUP(E57,$B$5:$G$6,6,FALSE)),IF(E57=$B$5,"Niet oké",0))</f>
        <v>Niet oké</v>
      </c>
    </row>
    <row r="58" spans="1:10" ht="26.25" x14ac:dyDescent="0.25">
      <c r="A58" s="1"/>
      <c r="B58" s="16" t="s">
        <v>346</v>
      </c>
      <c r="C58" s="4" t="s">
        <v>32</v>
      </c>
      <c r="D58" s="6" t="s">
        <v>9</v>
      </c>
      <c r="E58" s="41" t="s">
        <v>121</v>
      </c>
      <c r="F58" s="53"/>
      <c r="G58" s="42" t="str">
        <f t="shared" si="6"/>
        <v>Niet oké</v>
      </c>
    </row>
    <row r="59" spans="1:10" x14ac:dyDescent="0.25">
      <c r="A59" s="1"/>
      <c r="B59" s="2"/>
      <c r="C59" s="3"/>
      <c r="D59" s="3"/>
      <c r="E59" s="3"/>
      <c r="F59" s="3"/>
    </row>
    <row r="60" spans="1:10" x14ac:dyDescent="0.25">
      <c r="A60" s="1"/>
      <c r="B60" s="2"/>
      <c r="C60" s="3"/>
      <c r="D60" s="3"/>
      <c r="E60" s="3"/>
      <c r="F60" s="3"/>
    </row>
    <row r="61" spans="1:10" x14ac:dyDescent="0.25">
      <c r="A61" s="1"/>
      <c r="B61" s="38" t="s">
        <v>354</v>
      </c>
      <c r="C61" s="39"/>
      <c r="D61" s="39"/>
      <c r="E61" s="39"/>
      <c r="F61" s="39"/>
      <c r="G61" s="43">
        <f>+SUM(G63:G64)</f>
        <v>0</v>
      </c>
    </row>
    <row r="62" spans="1:10" ht="55.5" customHeight="1" x14ac:dyDescent="0.25">
      <c r="A62" s="1"/>
      <c r="B62" s="15" t="s">
        <v>0</v>
      </c>
      <c r="C62" s="7" t="s">
        <v>1</v>
      </c>
      <c r="D62" s="7"/>
      <c r="E62" s="8" t="s">
        <v>2</v>
      </c>
      <c r="F62" s="40" t="s">
        <v>99</v>
      </c>
      <c r="G62" s="40" t="s">
        <v>25</v>
      </c>
    </row>
    <row r="63" spans="1:10" ht="25.5" x14ac:dyDescent="0.25">
      <c r="A63" s="1"/>
      <c r="B63" s="16" t="s">
        <v>359</v>
      </c>
      <c r="C63" s="4" t="s">
        <v>355</v>
      </c>
      <c r="D63" s="4" t="s">
        <v>357</v>
      </c>
      <c r="E63" s="41" t="s">
        <v>120</v>
      </c>
      <c r="F63" s="53"/>
      <c r="G63" s="42">
        <f t="shared" ref="G63:G64" si="7">IF(UPPER(F63)="X",IF(E63="",,VLOOKUP(E63,$B$5:$G$6,6,FALSE)),IF(E63=$B$5,"Niet oké",0))</f>
        <v>0</v>
      </c>
    </row>
    <row r="64" spans="1:10" ht="42" customHeight="1" x14ac:dyDescent="0.25">
      <c r="A64" s="1"/>
      <c r="B64" s="16" t="s">
        <v>360</v>
      </c>
      <c r="C64" s="4" t="s">
        <v>356</v>
      </c>
      <c r="D64" s="4" t="s">
        <v>358</v>
      </c>
      <c r="E64" s="41" t="s">
        <v>120</v>
      </c>
      <c r="F64" s="53"/>
      <c r="G64" s="42">
        <f t="shared" si="7"/>
        <v>0</v>
      </c>
    </row>
  </sheetData>
  <mergeCells count="2">
    <mergeCell ref="C5:E5"/>
    <mergeCell ref="C6:E6"/>
  </mergeCells>
  <phoneticPr fontId="8" type="noConversion"/>
  <conditionalFormatting sqref="G11:G12 G17:G19 G24:G30 G35:G38 G43:G47 G51:G52 G57:G58">
    <cfRule type="expression" dxfId="5" priority="64">
      <formula>AND(UPPER(F11)&lt;&gt;"X",E11=$B$5)</formula>
    </cfRule>
  </conditionalFormatting>
  <conditionalFormatting sqref="G63:G64">
    <cfRule type="expression" dxfId="4" priority="1">
      <formula>AND(UPPER(F63)&lt;&gt;"X",E63=$B$5)</formula>
    </cfRule>
  </conditionalFormatting>
  <dataValidations count="1">
    <dataValidation type="list" allowBlank="1" showInputMessage="1" showErrorMessage="1" sqref="E57:E58 E51:E52 E11:E12 E17:E19 E35:E38 E43:E47 E24:E30 E63:E64" xr:uid="{00000000-0002-0000-0200-000000000000}">
      <formula1>$B$5:$B$6</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BFD9-94BA-40DB-81F5-0774B08176A1}">
  <dimension ref="A2:K44"/>
  <sheetViews>
    <sheetView topLeftCell="A22" zoomScaleNormal="100" workbookViewId="0">
      <selection activeCell="J30" sqref="J30"/>
    </sheetView>
  </sheetViews>
  <sheetFormatPr defaultRowHeight="12.75" x14ac:dyDescent="0.25"/>
  <cols>
    <col min="1" max="1" width="4.42578125" style="68" customWidth="1"/>
    <col min="2" max="2" width="8.7109375" style="68" customWidth="1"/>
    <col min="3" max="3" width="15.7109375" style="68" customWidth="1"/>
    <col min="4" max="4" width="100.7109375" style="68" customWidth="1"/>
    <col min="5" max="5" width="8.7109375" style="69" customWidth="1"/>
    <col min="6" max="6" width="13.85546875" style="69" customWidth="1"/>
    <col min="7" max="7" width="8.7109375" style="69" customWidth="1"/>
    <col min="8" max="8" width="17.42578125" style="69" customWidth="1"/>
    <col min="9" max="9" width="8.7109375" style="69" customWidth="1"/>
    <col min="10" max="10" width="29.28515625" style="68" customWidth="1"/>
    <col min="11" max="11" width="54.7109375" style="68" bestFit="1" customWidth="1"/>
    <col min="12" max="16384" width="9.140625" style="68"/>
  </cols>
  <sheetData>
    <row r="2" spans="1:11" ht="18.75" x14ac:dyDescent="0.25">
      <c r="B2" s="122" t="s">
        <v>189</v>
      </c>
      <c r="C2" s="108"/>
      <c r="D2" s="108"/>
      <c r="E2" s="109"/>
      <c r="F2" s="109"/>
      <c r="G2" s="109"/>
      <c r="H2" s="68"/>
      <c r="I2" s="68"/>
    </row>
    <row r="3" spans="1:11" s="67" customFormat="1" x14ac:dyDescent="0.25">
      <c r="E3" s="69"/>
      <c r="F3" s="69"/>
      <c r="G3" s="69"/>
      <c r="H3" s="69"/>
      <c r="I3" s="69"/>
    </row>
    <row r="4" spans="1:11" customFormat="1" ht="18.75" x14ac:dyDescent="0.25">
      <c r="A4" s="1"/>
      <c r="B4" s="58" t="s">
        <v>190</v>
      </c>
      <c r="C4" s="123" t="s">
        <v>191</v>
      </c>
      <c r="D4" s="59"/>
      <c r="E4" s="59"/>
      <c r="F4" s="60" t="s">
        <v>3</v>
      </c>
      <c r="G4" s="61" t="s">
        <v>25</v>
      </c>
      <c r="I4" s="44"/>
      <c r="J4" s="68"/>
      <c r="K4" s="68"/>
    </row>
    <row r="5" spans="1:11" customFormat="1" ht="15" x14ac:dyDescent="0.25">
      <c r="A5" s="1"/>
      <c r="B5" s="49" t="s">
        <v>121</v>
      </c>
      <c r="C5" s="144" t="s">
        <v>116</v>
      </c>
      <c r="D5" s="144"/>
      <c r="E5" s="144"/>
      <c r="F5" s="50" t="s">
        <v>4</v>
      </c>
      <c r="G5" s="50" t="s">
        <v>40</v>
      </c>
      <c r="I5" s="44"/>
      <c r="J5" s="68"/>
    </row>
    <row r="6" spans="1:11" customFormat="1" ht="15" x14ac:dyDescent="0.25">
      <c r="A6" s="1"/>
      <c r="B6" s="49" t="s">
        <v>120</v>
      </c>
      <c r="C6" s="144" t="s">
        <v>117</v>
      </c>
      <c r="D6" s="144"/>
      <c r="E6" s="144"/>
      <c r="F6" s="51">
        <v>1</v>
      </c>
      <c r="G6" s="52">
        <v>1</v>
      </c>
      <c r="I6" s="44"/>
      <c r="J6" s="68"/>
    </row>
    <row r="7" spans="1:11" s="124" customFormat="1" x14ac:dyDescent="0.25">
      <c r="B7" s="125"/>
      <c r="C7" s="125"/>
      <c r="E7" s="126"/>
      <c r="F7" s="126"/>
      <c r="G7" s="126"/>
      <c r="H7" s="126"/>
      <c r="I7" s="126"/>
    </row>
    <row r="8" spans="1:11" s="67" customFormat="1" x14ac:dyDescent="0.25">
      <c r="E8" s="69"/>
      <c r="F8" s="69"/>
      <c r="G8" s="69"/>
      <c r="H8" s="69"/>
      <c r="I8" s="69"/>
    </row>
    <row r="9" spans="1:11" s="67" customFormat="1" x14ac:dyDescent="0.25">
      <c r="B9" s="112" t="s">
        <v>171</v>
      </c>
      <c r="C9" s="112"/>
      <c r="D9" s="112"/>
      <c r="E9" s="113"/>
      <c r="F9" s="113"/>
      <c r="G9" s="113"/>
    </row>
    <row r="10" spans="1:11" ht="38.25" x14ac:dyDescent="0.25">
      <c r="B10" s="110" t="s">
        <v>28</v>
      </c>
      <c r="C10" s="111"/>
      <c r="D10" s="127" t="s">
        <v>327</v>
      </c>
      <c r="E10" s="127"/>
      <c r="F10" s="127"/>
      <c r="G10" s="127"/>
      <c r="H10" s="68"/>
      <c r="I10" s="68"/>
    </row>
    <row r="11" spans="1:11" s="67" customFormat="1" ht="76.5" x14ac:dyDescent="0.25">
      <c r="B11" s="110" t="s">
        <v>172</v>
      </c>
      <c r="C11" s="110" t="s">
        <v>173</v>
      </c>
      <c r="D11" s="127" t="s">
        <v>323</v>
      </c>
      <c r="E11" s="127"/>
      <c r="F11" s="127"/>
      <c r="G11" s="127"/>
    </row>
    <row r="12" spans="1:11" s="67" customFormat="1" ht="51" x14ac:dyDescent="0.25">
      <c r="B12" s="110" t="s">
        <v>174</v>
      </c>
      <c r="C12" s="110" t="s">
        <v>175</v>
      </c>
      <c r="D12" s="127" t="s">
        <v>324</v>
      </c>
      <c r="E12" s="127"/>
      <c r="F12" s="127"/>
      <c r="G12" s="127"/>
    </row>
    <row r="13" spans="1:11" s="67" customFormat="1" x14ac:dyDescent="0.25">
      <c r="B13" s="110" t="s">
        <v>176</v>
      </c>
      <c r="C13" s="110" t="s">
        <v>177</v>
      </c>
      <c r="D13" s="127" t="s">
        <v>325</v>
      </c>
      <c r="E13" s="127"/>
      <c r="F13" s="127"/>
      <c r="G13" s="127"/>
    </row>
    <row r="14" spans="1:11" s="128" customFormat="1" ht="15" customHeight="1" x14ac:dyDescent="0.25">
      <c r="B14" s="125"/>
      <c r="C14" s="125"/>
    </row>
    <row r="15" spans="1:11" ht="13.5" thickBot="1" x14ac:dyDescent="0.3"/>
    <row r="16" spans="1:11" x14ac:dyDescent="0.25">
      <c r="B16" s="148" t="s">
        <v>178</v>
      </c>
      <c r="C16" s="149"/>
      <c r="D16" s="149"/>
      <c r="E16" s="139"/>
      <c r="F16" s="140" t="s">
        <v>368</v>
      </c>
      <c r="G16" s="143">
        <f>+SUM(G18:G25)</f>
        <v>0</v>
      </c>
      <c r="H16" s="68"/>
      <c r="I16" s="68"/>
    </row>
    <row r="17" spans="2:9" ht="26.25" thickBot="1" x14ac:dyDescent="0.3">
      <c r="B17" s="114" t="s">
        <v>0</v>
      </c>
      <c r="C17" s="115" t="s">
        <v>11</v>
      </c>
      <c r="D17" s="115" t="s">
        <v>12</v>
      </c>
      <c r="E17" s="116" t="s">
        <v>179</v>
      </c>
      <c r="F17" s="117" t="s">
        <v>39</v>
      </c>
      <c r="G17" s="118" t="s">
        <v>25</v>
      </c>
      <c r="H17" s="68"/>
      <c r="I17" s="68"/>
    </row>
    <row r="18" spans="2:9" ht="25.5" x14ac:dyDescent="0.25">
      <c r="B18" s="132" t="s">
        <v>270</v>
      </c>
      <c r="C18" s="130" t="s">
        <v>309</v>
      </c>
      <c r="D18" s="68" t="s">
        <v>297</v>
      </c>
      <c r="E18" s="129" t="s">
        <v>121</v>
      </c>
      <c r="G18" s="42" t="str">
        <f t="shared" ref="G18:G24" si="0">IF(UPPER(F18)="X",IF(E18="",,VLOOKUP(E18,$B$5:$G$6,6,FALSE)),IF(E18=$B$5,"Niet oké",0))</f>
        <v>Niet oké</v>
      </c>
      <c r="H18" s="68"/>
      <c r="I18" s="68"/>
    </row>
    <row r="19" spans="2:9" ht="25.5" x14ac:dyDescent="0.25">
      <c r="B19" s="133" t="s">
        <v>271</v>
      </c>
      <c r="C19" s="5" t="s">
        <v>308</v>
      </c>
      <c r="D19" s="5" t="s">
        <v>180</v>
      </c>
      <c r="E19" s="41" t="s">
        <v>121</v>
      </c>
      <c r="F19" s="53"/>
      <c r="G19" s="42" t="str">
        <f t="shared" si="0"/>
        <v>Niet oké</v>
      </c>
      <c r="H19" s="68"/>
      <c r="I19" s="68"/>
    </row>
    <row r="20" spans="2:9" ht="25.5" x14ac:dyDescent="0.25">
      <c r="B20" s="133" t="s">
        <v>272</v>
      </c>
      <c r="C20" s="5" t="s">
        <v>307</v>
      </c>
      <c r="D20" s="5" t="s">
        <v>181</v>
      </c>
      <c r="E20" s="41" t="s">
        <v>121</v>
      </c>
      <c r="F20" s="53"/>
      <c r="G20" s="42" t="str">
        <f t="shared" si="0"/>
        <v>Niet oké</v>
      </c>
      <c r="H20" s="68"/>
      <c r="I20" s="68"/>
    </row>
    <row r="21" spans="2:9" ht="38.25" x14ac:dyDescent="0.25">
      <c r="B21" s="133" t="s">
        <v>273</v>
      </c>
      <c r="C21" s="5" t="s">
        <v>306</v>
      </c>
      <c r="D21" s="5" t="s">
        <v>182</v>
      </c>
      <c r="E21" s="41" t="s">
        <v>120</v>
      </c>
      <c r="F21" s="53"/>
      <c r="G21" s="42">
        <f t="shared" si="0"/>
        <v>0</v>
      </c>
      <c r="H21" s="68"/>
      <c r="I21" s="68"/>
    </row>
    <row r="22" spans="2:9" ht="41.25" customHeight="1" x14ac:dyDescent="0.25">
      <c r="B22" s="133" t="s">
        <v>274</v>
      </c>
      <c r="C22" s="5" t="s">
        <v>305</v>
      </c>
      <c r="D22" s="5" t="s">
        <v>321</v>
      </c>
      <c r="E22" s="41" t="s">
        <v>121</v>
      </c>
      <c r="F22" s="53"/>
      <c r="G22" s="42" t="str">
        <f t="shared" si="0"/>
        <v>Niet oké</v>
      </c>
      <c r="H22" s="68"/>
      <c r="I22" s="68"/>
    </row>
    <row r="23" spans="2:9" ht="42" customHeight="1" x14ac:dyDescent="0.25">
      <c r="B23" s="133" t="s">
        <v>275</v>
      </c>
      <c r="C23" s="5" t="s">
        <v>304</v>
      </c>
      <c r="D23" s="5" t="s">
        <v>299</v>
      </c>
      <c r="E23" s="41" t="s">
        <v>120</v>
      </c>
      <c r="F23" s="53"/>
      <c r="G23" s="42">
        <f t="shared" si="0"/>
        <v>0</v>
      </c>
      <c r="H23" s="68"/>
      <c r="I23" s="68"/>
    </row>
    <row r="24" spans="2:9" ht="42" customHeight="1" x14ac:dyDescent="0.25">
      <c r="B24" s="133" t="s">
        <v>276</v>
      </c>
      <c r="C24" s="5" t="s">
        <v>303</v>
      </c>
      <c r="D24" s="5" t="s">
        <v>298</v>
      </c>
      <c r="E24" s="41" t="s">
        <v>121</v>
      </c>
      <c r="F24" s="53"/>
      <c r="G24" s="42" t="str">
        <f t="shared" si="0"/>
        <v>Niet oké</v>
      </c>
      <c r="H24" s="68"/>
      <c r="I24" s="68"/>
    </row>
    <row r="25" spans="2:9" ht="25.5" x14ac:dyDescent="0.25">
      <c r="B25" s="133" t="s">
        <v>277</v>
      </c>
      <c r="C25" s="5" t="s">
        <v>302</v>
      </c>
      <c r="D25" s="5" t="s">
        <v>322</v>
      </c>
      <c r="E25" s="41" t="s">
        <v>121</v>
      </c>
      <c r="F25" s="53"/>
      <c r="G25" s="42" t="str">
        <f>IF(UPPER(F25)="X",IF(E25="",,VLOOKUP(E25,$B$5:$G$6,6,FALSE)),IF(E25=$B$5,"Niet oké",0))</f>
        <v>Niet oké</v>
      </c>
      <c r="H25" s="68"/>
      <c r="I25" s="68"/>
    </row>
    <row r="26" spans="2:9" x14ac:dyDescent="0.25">
      <c r="B26" s="94"/>
      <c r="C26" s="94"/>
      <c r="D26" s="94"/>
      <c r="E26" s="81"/>
      <c r="F26" s="82"/>
      <c r="G26" s="70"/>
      <c r="H26" s="142"/>
      <c r="I26" s="68"/>
    </row>
    <row r="27" spans="2:9" ht="13.5" thickBot="1" x14ac:dyDescent="0.3">
      <c r="E27" s="119"/>
      <c r="H27" s="68"/>
      <c r="I27" s="68"/>
    </row>
    <row r="28" spans="2:9" x14ac:dyDescent="0.25">
      <c r="B28" s="148" t="s">
        <v>183</v>
      </c>
      <c r="C28" s="149"/>
      <c r="D28" s="149"/>
      <c r="E28" s="139"/>
      <c r="F28" s="140" t="s">
        <v>368</v>
      </c>
      <c r="G28" s="143">
        <f>+SUM(G30:G44)</f>
        <v>0</v>
      </c>
      <c r="H28" s="68"/>
      <c r="I28" s="68"/>
    </row>
    <row r="29" spans="2:9" ht="44.25" customHeight="1" thickBot="1" x14ac:dyDescent="0.3">
      <c r="B29" s="114" t="s">
        <v>0</v>
      </c>
      <c r="C29" s="115" t="s">
        <v>11</v>
      </c>
      <c r="D29" s="115" t="s">
        <v>12</v>
      </c>
      <c r="E29" s="116" t="s">
        <v>179</v>
      </c>
      <c r="F29" s="117" t="s">
        <v>39</v>
      </c>
      <c r="G29" s="118" t="s">
        <v>25</v>
      </c>
      <c r="H29" s="68"/>
      <c r="I29" s="68"/>
    </row>
    <row r="30" spans="2:9" ht="40.5" customHeight="1" x14ac:dyDescent="0.25">
      <c r="B30" s="132" t="s">
        <v>278</v>
      </c>
      <c r="C30" s="130" t="s">
        <v>38</v>
      </c>
      <c r="D30" s="130" t="s">
        <v>331</v>
      </c>
      <c r="E30" s="41" t="s">
        <v>121</v>
      </c>
      <c r="F30" s="174"/>
      <c r="G30" s="176" t="str">
        <f>IF(UPPER(F30)="X",IF(E30="",,VLOOKUP(E30,$B$5:$G$6,6,FALSE)),IF(E30=$B$5,"Niet oké",0))</f>
        <v>Niet oké</v>
      </c>
      <c r="H30" s="68"/>
      <c r="I30" s="68"/>
    </row>
    <row r="31" spans="2:9" ht="40.5" customHeight="1" x14ac:dyDescent="0.25">
      <c r="B31" s="133" t="s">
        <v>279</v>
      </c>
      <c r="C31" s="135" t="s">
        <v>314</v>
      </c>
      <c r="D31" s="136" t="s">
        <v>320</v>
      </c>
      <c r="E31" s="41" t="s">
        <v>121</v>
      </c>
      <c r="F31" s="134"/>
      <c r="G31" s="177" t="str">
        <f t="shared" ref="G31:G44" si="1">IF(UPPER(F31)="X",IF(E31="",,VLOOKUP(E31,$B$5:$G$6,6,FALSE)),IF(E31=$B$5,"Niet oké",0))</f>
        <v>Niet oké</v>
      </c>
      <c r="H31" s="68"/>
      <c r="I31" s="68"/>
    </row>
    <row r="32" spans="2:9" ht="25.5" x14ac:dyDescent="0.25">
      <c r="B32" s="133" t="s">
        <v>280</v>
      </c>
      <c r="C32" s="137" t="s">
        <v>316</v>
      </c>
      <c r="D32" s="138" t="s">
        <v>317</v>
      </c>
      <c r="E32" s="41" t="s">
        <v>121</v>
      </c>
      <c r="F32" s="134"/>
      <c r="G32" s="177" t="str">
        <f t="shared" si="1"/>
        <v>Niet oké</v>
      </c>
      <c r="H32" s="68"/>
      <c r="I32" s="68"/>
    </row>
    <row r="33" spans="2:9" ht="25.5" x14ac:dyDescent="0.25">
      <c r="B33" s="133" t="s">
        <v>281</v>
      </c>
      <c r="C33" s="135" t="s">
        <v>318</v>
      </c>
      <c r="D33" s="136" t="s">
        <v>319</v>
      </c>
      <c r="E33" s="41" t="s">
        <v>121</v>
      </c>
      <c r="F33" s="134"/>
      <c r="G33" s="177" t="str">
        <f t="shared" si="1"/>
        <v>Niet oké</v>
      </c>
      <c r="H33" s="68"/>
      <c r="I33" s="68"/>
    </row>
    <row r="34" spans="2:9" ht="25.5" x14ac:dyDescent="0.25">
      <c r="B34" s="133" t="s">
        <v>282</v>
      </c>
      <c r="C34" s="135" t="s">
        <v>336</v>
      </c>
      <c r="D34" s="136" t="s">
        <v>337</v>
      </c>
      <c r="E34" s="41" t="s">
        <v>121</v>
      </c>
      <c r="F34" s="134"/>
      <c r="G34" s="177" t="str">
        <f t="shared" si="1"/>
        <v>Niet oké</v>
      </c>
      <c r="H34" s="68"/>
      <c r="I34" s="68"/>
    </row>
    <row r="35" spans="2:9" ht="42" customHeight="1" x14ac:dyDescent="0.25">
      <c r="B35" s="133" t="s">
        <v>283</v>
      </c>
      <c r="C35" s="5" t="s">
        <v>300</v>
      </c>
      <c r="D35" s="5" t="s">
        <v>333</v>
      </c>
      <c r="E35" s="41" t="s">
        <v>120</v>
      </c>
      <c r="F35" s="175"/>
      <c r="G35" s="177">
        <f t="shared" si="1"/>
        <v>0</v>
      </c>
      <c r="H35" s="68"/>
      <c r="I35" s="68"/>
    </row>
    <row r="36" spans="2:9" ht="25.5" x14ac:dyDescent="0.25">
      <c r="B36" s="133" t="s">
        <v>284</v>
      </c>
      <c r="C36" s="5" t="s">
        <v>310</v>
      </c>
      <c r="D36" s="5" t="s">
        <v>326</v>
      </c>
      <c r="E36" s="131" t="s">
        <v>121</v>
      </c>
      <c r="F36" s="175"/>
      <c r="G36" s="177" t="str">
        <f t="shared" si="1"/>
        <v>Niet oké</v>
      </c>
      <c r="H36" s="68"/>
      <c r="I36" s="68"/>
    </row>
    <row r="37" spans="2:9" ht="25.5" x14ac:dyDescent="0.25">
      <c r="B37" s="133" t="s">
        <v>285</v>
      </c>
      <c r="C37" s="5" t="s">
        <v>315</v>
      </c>
      <c r="D37" s="5" t="s">
        <v>184</v>
      </c>
      <c r="E37" s="131" t="s">
        <v>121</v>
      </c>
      <c r="F37" s="175"/>
      <c r="G37" s="177" t="str">
        <f t="shared" si="1"/>
        <v>Niet oké</v>
      </c>
      <c r="H37" s="68"/>
      <c r="I37" s="68"/>
    </row>
    <row r="38" spans="2:9" ht="31.5" customHeight="1" x14ac:dyDescent="0.25">
      <c r="B38" s="133" t="s">
        <v>286</v>
      </c>
      <c r="C38" s="5" t="s">
        <v>311</v>
      </c>
      <c r="D38" s="5" t="s">
        <v>185</v>
      </c>
      <c r="E38" s="131" t="s">
        <v>121</v>
      </c>
      <c r="F38" s="175"/>
      <c r="G38" s="177" t="str">
        <f t="shared" si="1"/>
        <v>Niet oké</v>
      </c>
      <c r="H38" s="68"/>
      <c r="I38" s="68"/>
    </row>
    <row r="39" spans="2:9" ht="51" x14ac:dyDescent="0.25">
      <c r="B39" s="133" t="s">
        <v>287</v>
      </c>
      <c r="C39" s="5" t="s">
        <v>37</v>
      </c>
      <c r="D39" s="5" t="s">
        <v>301</v>
      </c>
      <c r="E39" s="131" t="s">
        <v>121</v>
      </c>
      <c r="F39" s="175"/>
      <c r="G39" s="177" t="str">
        <f t="shared" si="1"/>
        <v>Niet oké</v>
      </c>
      <c r="H39" s="68"/>
      <c r="I39" s="68"/>
    </row>
    <row r="40" spans="2:9" ht="76.5" x14ac:dyDescent="0.25">
      <c r="B40" s="133" t="s">
        <v>328</v>
      </c>
      <c r="C40" s="5" t="s">
        <v>36</v>
      </c>
      <c r="D40" s="5" t="s">
        <v>365</v>
      </c>
      <c r="E40" s="131" t="s">
        <v>121</v>
      </c>
      <c r="F40" s="175"/>
      <c r="G40" s="177" t="str">
        <f t="shared" si="1"/>
        <v>Niet oké</v>
      </c>
      <c r="H40" s="68"/>
      <c r="I40" s="68"/>
    </row>
    <row r="41" spans="2:9" ht="25.5" x14ac:dyDescent="0.25">
      <c r="B41" s="133" t="s">
        <v>329</v>
      </c>
      <c r="C41" s="5" t="s">
        <v>43</v>
      </c>
      <c r="D41" s="5" t="s">
        <v>186</v>
      </c>
      <c r="E41" s="131" t="s">
        <v>120</v>
      </c>
      <c r="F41" s="175"/>
      <c r="G41" s="177">
        <f t="shared" si="1"/>
        <v>0</v>
      </c>
      <c r="H41" s="68"/>
      <c r="I41" s="68"/>
    </row>
    <row r="42" spans="2:9" ht="52.5" customHeight="1" x14ac:dyDescent="0.25">
      <c r="B42" s="133" t="s">
        <v>330</v>
      </c>
      <c r="C42" s="5" t="s">
        <v>187</v>
      </c>
      <c r="D42" s="5" t="s">
        <v>332</v>
      </c>
      <c r="E42" s="131" t="s">
        <v>121</v>
      </c>
      <c r="F42" s="175"/>
      <c r="G42" s="177" t="str">
        <f t="shared" si="1"/>
        <v>Niet oké</v>
      </c>
      <c r="H42" s="45"/>
      <c r="I42" s="68"/>
    </row>
    <row r="43" spans="2:9" ht="25.5" x14ac:dyDescent="0.25">
      <c r="B43" s="133" t="s">
        <v>334</v>
      </c>
      <c r="C43" s="5" t="s">
        <v>312</v>
      </c>
      <c r="D43" s="5" t="s">
        <v>313</v>
      </c>
      <c r="E43" s="131" t="s">
        <v>120</v>
      </c>
      <c r="F43" s="175"/>
      <c r="G43" s="177">
        <f t="shared" si="1"/>
        <v>0</v>
      </c>
      <c r="H43" s="45"/>
      <c r="I43" s="68"/>
    </row>
    <row r="44" spans="2:9" ht="63.75" x14ac:dyDescent="0.25">
      <c r="B44" s="133" t="s">
        <v>335</v>
      </c>
      <c r="C44" s="5" t="s">
        <v>350</v>
      </c>
      <c r="D44" s="5" t="s">
        <v>351</v>
      </c>
      <c r="E44" s="131" t="s">
        <v>121</v>
      </c>
      <c r="F44" s="175"/>
      <c r="G44" s="177" t="str">
        <f t="shared" si="1"/>
        <v>Niet oké</v>
      </c>
      <c r="H44" s="68"/>
      <c r="I44" s="68"/>
    </row>
  </sheetData>
  <mergeCells count="4">
    <mergeCell ref="B28:D28"/>
    <mergeCell ref="C5:E5"/>
    <mergeCell ref="C6:E6"/>
    <mergeCell ref="B16:D16"/>
  </mergeCells>
  <phoneticPr fontId="8" type="noConversion"/>
  <conditionalFormatting sqref="G30:G44">
    <cfRule type="expression" dxfId="3" priority="2">
      <formula>AND(UPPER(F30)&lt;&gt;"X",E30=$B$5)</formula>
    </cfRule>
  </conditionalFormatting>
  <conditionalFormatting sqref="G18:G26">
    <cfRule type="expression" dxfId="2" priority="3">
      <formula>AND(UPPER(F18)&lt;&gt;"X",E18=$B$5)</formula>
    </cfRule>
  </conditionalFormatting>
  <dataValidations count="1">
    <dataValidation type="list" allowBlank="1" showInputMessage="1" showErrorMessage="1" sqref="E18:E26 E30:E35" xr:uid="{AA409319-255A-4848-BA78-E5D3067DE580}">
      <formula1>$B$5:$B$6</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D37"/>
  <sheetViews>
    <sheetView tabSelected="1" zoomScale="73" zoomScaleNormal="73" workbookViewId="0">
      <selection activeCell="J35" sqref="J35"/>
    </sheetView>
  </sheetViews>
  <sheetFormatPr defaultColWidth="8.85546875" defaultRowHeight="15" x14ac:dyDescent="0.25"/>
  <cols>
    <col min="1" max="1" width="54.7109375" bestFit="1" customWidth="1"/>
    <col min="2" max="2" width="21" customWidth="1"/>
    <col min="3" max="3" width="19.7109375" customWidth="1"/>
    <col min="4" max="4" width="7.85546875" customWidth="1"/>
  </cols>
  <sheetData>
    <row r="1" spans="1:4" s="152" customFormat="1" ht="17.25" thickTop="1" thickBot="1" x14ac:dyDescent="0.3">
      <c r="A1" s="164" t="s">
        <v>367</v>
      </c>
      <c r="B1" s="165" t="s">
        <v>371</v>
      </c>
      <c r="C1" s="165" t="s">
        <v>369</v>
      </c>
      <c r="D1" s="166" t="s">
        <v>370</v>
      </c>
    </row>
    <row r="2" spans="1:4" ht="16.5" thickTop="1" thickBot="1" x14ac:dyDescent="0.3"/>
    <row r="3" spans="1:4" ht="16.5" thickTop="1" x14ac:dyDescent="0.25">
      <c r="A3" s="169" t="s">
        <v>188</v>
      </c>
      <c r="B3" s="170"/>
      <c r="C3" s="170"/>
      <c r="D3" s="171"/>
    </row>
    <row r="4" spans="1:4" x14ac:dyDescent="0.25">
      <c r="A4" s="154" t="str">
        <f>'Functionele eisen'!$B$8</f>
        <v>Burger -&gt; Afspraak maken</v>
      </c>
      <c r="B4" s="155">
        <f>COUNTIF('Functionele eisen'!E10:E22,"W")</f>
        <v>5</v>
      </c>
      <c r="C4" s="155">
        <f>'Functionele eisen'!$G$8</f>
        <v>0</v>
      </c>
      <c r="D4" s="156" t="str">
        <f>IF(COUNTIF('Functionele eisen'!G10:G22,"Niet oké")&gt;0,"KO","OK")</f>
        <v>KO</v>
      </c>
    </row>
    <row r="5" spans="1:4" x14ac:dyDescent="0.25">
      <c r="A5" s="154" t="str">
        <f>'Functionele eisen'!$B$25</f>
        <v>Burger -&gt; Afspraak annuleren</v>
      </c>
      <c r="B5" s="155">
        <f>COUNTIF('Functionele eisen'!E27:E35,"W")</f>
        <v>3</v>
      </c>
      <c r="C5" s="155">
        <f>'Functionele eisen'!$G$25</f>
        <v>0</v>
      </c>
      <c r="D5" s="156" t="str">
        <f>IF(COUNTIF('Functionele eisen'!G27:G35,"Niet oké")&gt;0,"KO","OK")</f>
        <v>KO</v>
      </c>
    </row>
    <row r="6" spans="1:4" x14ac:dyDescent="0.25">
      <c r="A6" s="154" t="str">
        <f>'Functionele eisen'!$B$38</f>
        <v>Burger -&gt; Afspraak wijzigen</v>
      </c>
      <c r="B6" s="155">
        <f>COUNTIF('Functionele eisen'!E40:E40,"W")</f>
        <v>1</v>
      </c>
      <c r="C6" s="155">
        <f>'Functionele eisen'!$G$38</f>
        <v>0</v>
      </c>
      <c r="D6" s="156" t="str">
        <f>IF(COUNTIF('Functionele eisen'!G40:G40,"Niet oké")&gt;0,"KO","OK")</f>
        <v>OK</v>
      </c>
    </row>
    <row r="7" spans="1:4" x14ac:dyDescent="0.25">
      <c r="A7" s="154" t="str">
        <f>'Functionele eisen'!$B$43</f>
        <v>Beheer -&gt; algemeen</v>
      </c>
      <c r="B7" s="155">
        <f>COUNTIF('Functionele eisen'!E45:E48,"W")</f>
        <v>1</v>
      </c>
      <c r="C7" s="155">
        <f>'Functionele eisen'!$G$43</f>
        <v>0</v>
      </c>
      <c r="D7" s="156" t="str">
        <f>IF(COUNTIF('Functionele eisen'!G45:G48,"Niet oké")&gt;0,"KO","OK")</f>
        <v>KO</v>
      </c>
    </row>
    <row r="8" spans="1:4" x14ac:dyDescent="0.25">
      <c r="A8" s="154" t="str">
        <f>'Functionele eisen'!$B$51</f>
        <v>Beheer -&gt; Toegangsbeheer</v>
      </c>
      <c r="B8" s="155">
        <f>COUNTIF('Functionele eisen'!E53:E58,"W")</f>
        <v>3</v>
      </c>
      <c r="C8" s="155">
        <f>'Functionele eisen'!$G$51</f>
        <v>0</v>
      </c>
      <c r="D8" s="156" t="str">
        <f>IF(COUNTIF('Functionele eisen'!G53:G58,"Niet oké")&gt;0,"KO","OK")</f>
        <v>KO</v>
      </c>
    </row>
    <row r="9" spans="1:4" x14ac:dyDescent="0.25">
      <c r="A9" s="154" t="str">
        <f>'Functionele eisen'!$B$61</f>
        <v>Beheerder -&gt; Content</v>
      </c>
      <c r="B9" s="155">
        <f>COUNTIF('Functionele eisen'!E63:E65,"W")</f>
        <v>1</v>
      </c>
      <c r="C9" s="155">
        <f>'Functionele eisen'!$G$61</f>
        <v>0</v>
      </c>
      <c r="D9" s="156" t="str">
        <f>IF(COUNTIF('Functionele eisen'!G63:G65,"Niet oké")&gt;0,"KO","OK")</f>
        <v>KO</v>
      </c>
    </row>
    <row r="10" spans="1:4" x14ac:dyDescent="0.25">
      <c r="A10" s="154" t="str">
        <f>'Functionele eisen'!$B$68</f>
        <v>Beheerder -&gt; Testaanbieders</v>
      </c>
      <c r="B10" s="155">
        <f>COUNTIF('Functionele eisen'!E70:E73,"W")</f>
        <v>0</v>
      </c>
      <c r="C10" s="155">
        <f>'Functionele eisen'!$G$68</f>
        <v>0</v>
      </c>
      <c r="D10" s="156" t="str">
        <f>IF(COUNTIF('Functionele eisen'!G70:G73,"Niet oké")&gt;0,"KO","OK")</f>
        <v>KO</v>
      </c>
    </row>
    <row r="11" spans="1:4" x14ac:dyDescent="0.25">
      <c r="A11" s="154" t="str">
        <f>'Functionele eisen'!$B$76</f>
        <v>Beheerder -&gt; Testlocaties</v>
      </c>
      <c r="B11" s="155">
        <f>COUNTIF('Functionele eisen'!E78:E82,"W")</f>
        <v>0</v>
      </c>
      <c r="C11" s="155">
        <f>'Functionele eisen'!$G$76</f>
        <v>0</v>
      </c>
      <c r="D11" s="156" t="str">
        <f>IF(COUNTIF('Functionele eisen'!G78:G82,"Niet oké")&gt;0,"KO","OK")</f>
        <v>KO</v>
      </c>
    </row>
    <row r="12" spans="1:4" x14ac:dyDescent="0.25">
      <c r="A12" s="154" t="str">
        <f>'Functionele eisen'!$B$85</f>
        <v>Beheerder -&gt; Afspraken</v>
      </c>
      <c r="B12" s="155">
        <f>COUNTIF('Functionele eisen'!E87:E89,"W")</f>
        <v>3</v>
      </c>
      <c r="C12" s="155">
        <f>'Functionele eisen'!$G$85</f>
        <v>0</v>
      </c>
      <c r="D12" s="156" t="str">
        <f>IF(COUNTIF('Functionele eisen'!G87:G89,"Niet oké")&gt;0,"KO","OK")</f>
        <v>OK</v>
      </c>
    </row>
    <row r="13" spans="1:4" x14ac:dyDescent="0.25">
      <c r="A13" s="154" t="str">
        <f>'Functionele eisen'!$B$92</f>
        <v>Beheerder -&gt; Evenementcodes</v>
      </c>
      <c r="B13" s="155">
        <f>COUNTIF('Functionele eisen'!E94:E97,"W")</f>
        <v>4</v>
      </c>
      <c r="C13" s="155">
        <f>'Functionele eisen'!$G$92</f>
        <v>0</v>
      </c>
      <c r="D13" s="156" t="str">
        <f>IF(COUNTIF('Functionele eisen'!G94:G97,"Niet oké")&gt;0,"KO","OK")</f>
        <v>OK</v>
      </c>
    </row>
    <row r="14" spans="1:4" ht="15.75" thickBot="1" x14ac:dyDescent="0.3">
      <c r="A14" s="157" t="str">
        <f>'Functionele eisen'!$B$100</f>
        <v>Beheerder -&gt; Evenementtype</v>
      </c>
      <c r="B14" s="158">
        <f>COUNTIF('Functionele eisen'!E102:E105,"W")</f>
        <v>4</v>
      </c>
      <c r="C14" s="158">
        <f>'Functionele eisen'!$G$100</f>
        <v>0</v>
      </c>
      <c r="D14" s="159" t="str">
        <f>IF(COUNTIF('Functionele eisen'!G102:G105,"Niet oké")&gt;0,"KO","OK")</f>
        <v>OK</v>
      </c>
    </row>
    <row r="15" spans="1:4" ht="16.5" thickTop="1" thickBot="1" x14ac:dyDescent="0.3">
      <c r="B15" s="150"/>
      <c r="C15" s="150"/>
      <c r="D15" s="151"/>
    </row>
    <row r="16" spans="1:4" ht="16.5" thickTop="1" x14ac:dyDescent="0.25">
      <c r="A16" s="169" t="s">
        <v>373</v>
      </c>
      <c r="B16" s="170"/>
      <c r="C16" s="170"/>
      <c r="D16" s="171"/>
    </row>
    <row r="17" spans="1:4" x14ac:dyDescent="0.25">
      <c r="A17" s="154" t="str">
        <f>'Non-Functionele eisen'!$B$9</f>
        <v>Veiligheid en privacy --&gt; Normen en richtlijnen</v>
      </c>
      <c r="B17" s="155">
        <f>COUNTIF('Non-Functionele eisen'!E11:E12,"W")</f>
        <v>0</v>
      </c>
      <c r="C17" s="155">
        <f>'Non-Functionele eisen'!$G$9</f>
        <v>0</v>
      </c>
      <c r="D17" s="156" t="str">
        <f>IF(COUNTIF('Non-Functionele eisen'!G11:G12,"Niet oké")&gt;0,"KO","OK")</f>
        <v>KO</v>
      </c>
    </row>
    <row r="18" spans="1:4" x14ac:dyDescent="0.25">
      <c r="A18" s="154" t="str">
        <f>'Non-Functionele eisen'!$B$15</f>
        <v>Veiligheid en privacy --&gt;Vertrouwen en integriteit</v>
      </c>
      <c r="B18" s="155">
        <f>COUNTIF('Functionele eisen'!E17:E19,"W")</f>
        <v>0</v>
      </c>
      <c r="C18" s="155">
        <f>'Non-Functionele eisen'!$G$15</f>
        <v>0</v>
      </c>
      <c r="D18" s="156" t="str">
        <f>IF(COUNTIF('Non-Functionele eisen'!G17:G19,"Niet oké")&gt;0,"KO","OK")</f>
        <v>KO</v>
      </c>
    </row>
    <row r="19" spans="1:4" x14ac:dyDescent="0.25">
      <c r="A19" s="154" t="str">
        <f>'Non-Functionele eisen'!$B$22</f>
        <v>Veiligheid en privacy --&gt; Continuïteit en beschikbaarheid</v>
      </c>
      <c r="B19" s="155">
        <f>COUNTIF('Non-Functionele eisen'!E24:E30,"W")</f>
        <v>0</v>
      </c>
      <c r="C19" s="155">
        <f>'Non-Functionele eisen'!$G$22</f>
        <v>0</v>
      </c>
      <c r="D19" s="156" t="str">
        <f>IF(COUNTIF('Non-Functionele eisen'!G24:G30,"Niet oké")&gt;0,"KO","OK")</f>
        <v>KO</v>
      </c>
    </row>
    <row r="20" spans="1:4" x14ac:dyDescent="0.25">
      <c r="A20" s="154" t="str">
        <f>'Non-Functionele eisen'!$B$33</f>
        <v>Generiek --&gt; Koppelingen</v>
      </c>
      <c r="B20" s="155">
        <f>COUNTIF('Non-Functionele eisen'!E35:E38,"W")</f>
        <v>2</v>
      </c>
      <c r="C20" s="160">
        <f>'Non-Functionele eisen'!$G$33</f>
        <v>0</v>
      </c>
      <c r="D20" s="156" t="str">
        <f>IF(COUNTIF('Non-Functionele eisen'!G25:G31,"Niet oké")&gt;0,"KO","OK")</f>
        <v>KO</v>
      </c>
    </row>
    <row r="21" spans="1:4" x14ac:dyDescent="0.25">
      <c r="A21" s="154" t="str">
        <f>'Non-Functionele eisen'!$B$41</f>
        <v>Generiek --&gt; Bruikbaarheid</v>
      </c>
      <c r="B21" s="155">
        <f>COUNTIF('Non-Functionele eisen'!E43:E46,"W")</f>
        <v>1</v>
      </c>
      <c r="C21" s="155">
        <f>'Non-Functionele eisen'!$G$41</f>
        <v>0</v>
      </c>
      <c r="D21" s="156" t="str">
        <f>IF(COUNTIF('Non-Functionele eisen'!G35:G38,"Niet oké")&gt;0,"KO","OK")</f>
        <v>KO</v>
      </c>
    </row>
    <row r="22" spans="1:4" x14ac:dyDescent="0.25">
      <c r="A22" s="154" t="str">
        <f>'Non-Functionele eisen'!$B$49</f>
        <v>Prestaties --&gt; Belastbaarheid</v>
      </c>
      <c r="B22" s="155">
        <f>COUNTIF('Non-Functionele eisen'!E51:E52,"W")</f>
        <v>0</v>
      </c>
      <c r="C22" s="155">
        <f>'Non-Functionele eisen'!$G$49</f>
        <v>0</v>
      </c>
      <c r="D22" s="156" t="str">
        <f>IF(COUNTIF('Non-Functionele eisen'!G43:G46,"Niet oké")&gt;0,"KO","OK")</f>
        <v>KO</v>
      </c>
    </row>
    <row r="23" spans="1:4" x14ac:dyDescent="0.25">
      <c r="A23" s="154" t="str">
        <f>'Non-Functionele eisen'!$B$55</f>
        <v>Generieke Inkoop Eisen</v>
      </c>
      <c r="B23" s="155">
        <f>COUNTIF('Non-Functionele eisen'!E57:E58,"W")</f>
        <v>0</v>
      </c>
      <c r="C23" s="155">
        <f>'Non-Functionele eisen'!$G$55</f>
        <v>0</v>
      </c>
      <c r="D23" s="156" t="str">
        <f>IF(COUNTIF('Non-Functionele eisen'!G26:G38,"Niet oké")&gt;0,"KO","OK")</f>
        <v>KO</v>
      </c>
    </row>
    <row r="24" spans="1:4" ht="15.75" thickBot="1" x14ac:dyDescent="0.3">
      <c r="A24" s="157" t="str">
        <f>'Non-Functionele eisen'!$B$61</f>
        <v>Generiek --&gt; Open Source</v>
      </c>
      <c r="B24" s="158">
        <f>COUNTIF('Non-Functionele eisen'!E27:E39,"W")</f>
        <v>2</v>
      </c>
      <c r="C24" s="158">
        <f>'Non-Functionele eisen'!$G$61</f>
        <v>0</v>
      </c>
      <c r="D24" s="159" t="str">
        <f>IF(COUNTIF('Non-Functionele eisen'!G27:G39,"Niet oké")&gt;0,"KO","OK")</f>
        <v>KO</v>
      </c>
    </row>
    <row r="25" spans="1:4" ht="16.5" thickTop="1" thickBot="1" x14ac:dyDescent="0.3">
      <c r="B25" s="150"/>
      <c r="C25" s="150"/>
      <c r="D25" s="151"/>
    </row>
    <row r="26" spans="1:4" ht="16.5" thickTop="1" x14ac:dyDescent="0.25">
      <c r="A26" s="169" t="s">
        <v>374</v>
      </c>
      <c r="B26" s="172"/>
      <c r="C26" s="172"/>
      <c r="D26" s="173"/>
    </row>
    <row r="27" spans="1:4" x14ac:dyDescent="0.25">
      <c r="A27" s="154" t="str">
        <f>'DO-eisen'!$B$16</f>
        <v>Personeel &amp; organisatie</v>
      </c>
      <c r="B27" s="155">
        <f>COUNTIF('DO-eisen'!E18:E25,"W")</f>
        <v>2</v>
      </c>
      <c r="C27" s="155">
        <f>'DO-eisen'!$G$16</f>
        <v>0</v>
      </c>
      <c r="D27" s="156" t="str">
        <f>IF(COUNTIF('DO-eisen'!G18:G25,"Niet oké")&gt;0,"KO","OK")</f>
        <v>KO</v>
      </c>
    </row>
    <row r="28" spans="1:4" x14ac:dyDescent="0.25">
      <c r="A28" s="154" t="str">
        <f>'DO-eisen'!$B$28</f>
        <v>Service &amp; support</v>
      </c>
      <c r="B28" s="155">
        <f>COUNTIF('DO-eisen'!E30:E44,"W")</f>
        <v>3</v>
      </c>
      <c r="C28" s="160">
        <f>'DO-eisen'!$G$28</f>
        <v>0</v>
      </c>
      <c r="D28" s="156" t="str">
        <f>IF(COUNTIF('DO-eisen'!G30:G44,"Niet oké")&gt;0,"KO","OK")</f>
        <v>KO</v>
      </c>
    </row>
    <row r="29" spans="1:4" ht="15.75" thickBot="1" x14ac:dyDescent="0.3">
      <c r="A29" s="157"/>
      <c r="B29" s="158"/>
      <c r="C29" s="158"/>
      <c r="D29" s="161"/>
    </row>
    <row r="30" spans="1:4" ht="16.5" thickTop="1" thickBot="1" x14ac:dyDescent="0.3">
      <c r="A30" s="162"/>
      <c r="B30" s="155"/>
      <c r="C30" s="155"/>
      <c r="D30" s="155"/>
    </row>
    <row r="31" spans="1:4" s="153" customFormat="1" ht="20.25" thickTop="1" thickBot="1" x14ac:dyDescent="0.35">
      <c r="A31" s="167" t="s">
        <v>372</v>
      </c>
      <c r="B31" s="168">
        <f>SUM(B4:B28)</f>
        <v>35</v>
      </c>
      <c r="C31" s="168">
        <f>SUM(C4:C28)</f>
        <v>0</v>
      </c>
      <c r="D31" s="163" t="str">
        <f>IF(COUNTIF(D4:D28,"KO")&gt;0,"KO", "OK")</f>
        <v>KO</v>
      </c>
    </row>
    <row r="32" spans="1:4" ht="15.75" thickTop="1" x14ac:dyDescent="0.25"/>
    <row r="35" spans="1:4" ht="15.75" thickBot="1" x14ac:dyDescent="0.3"/>
    <row r="36" spans="1:4" s="153" customFormat="1" ht="20.25" thickTop="1" thickBot="1" x14ac:dyDescent="0.35">
      <c r="A36" s="178" t="s">
        <v>375</v>
      </c>
      <c r="B36" s="179"/>
      <c r="C36" s="180">
        <f>(C31/B31)*10</f>
        <v>0</v>
      </c>
      <c r="D36" s="181"/>
    </row>
    <row r="37" spans="1:4" ht="15.75" thickTop="1" x14ac:dyDescent="0.25"/>
  </sheetData>
  <mergeCells count="3">
    <mergeCell ref="A3:D3"/>
    <mergeCell ref="A16:D16"/>
    <mergeCell ref="A26:D26"/>
  </mergeCells>
  <conditionalFormatting sqref="D4:D15 D27:D31 D17:D25">
    <cfRule type="cellIs" dxfId="1" priority="1" operator="equal">
      <formula>"OK"</formula>
    </cfRule>
    <cfRule type="cellIs" dxfId="0" priority="2" operator="equal">
      <formula>"KO"</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6"/>
  <sheetViews>
    <sheetView workbookViewId="0">
      <selection activeCell="B8" sqref="B8"/>
    </sheetView>
  </sheetViews>
  <sheetFormatPr defaultColWidth="8.85546875" defaultRowHeight="15" x14ac:dyDescent="0.25"/>
  <sheetData>
    <row r="3" spans="1:1" x14ac:dyDescent="0.25">
      <c r="A3" t="s">
        <v>5</v>
      </c>
    </row>
    <row r="4" spans="1:1" x14ac:dyDescent="0.25">
      <c r="A4" t="s">
        <v>7</v>
      </c>
    </row>
    <row r="5" spans="1:1" x14ac:dyDescent="0.25">
      <c r="A5" t="s">
        <v>8</v>
      </c>
    </row>
    <row r="6" spans="1:1" x14ac:dyDescent="0.25">
      <c r="A6" t="s">
        <v>6</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8902E66E86004C9F22C02540D0048E" ma:contentTypeVersion="0" ma:contentTypeDescription="Een nieuw document maken." ma:contentTypeScope="" ma:versionID="d2fd584a64635f3cbbb5b6b0d52eb1f4">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AF6C2D-B251-4A7E-A529-49FC9500A261}">
  <ds:schemaRefs>
    <ds:schemaRef ds:uri="http://schemas.microsoft.com/sharepoint/v3/contenttype/forms"/>
  </ds:schemaRefs>
</ds:datastoreItem>
</file>

<file path=customXml/itemProps2.xml><?xml version="1.0" encoding="utf-8"?>
<ds:datastoreItem xmlns:ds="http://schemas.openxmlformats.org/officeDocument/2006/customXml" ds:itemID="{DB8848BD-9F33-474B-BBA5-8973BA212628}">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53ED56D-A4A2-4ECB-BCFA-4839A18241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Functionele eisen</vt:lpstr>
      <vt:lpstr>Non-Functionele eisen</vt:lpstr>
      <vt:lpstr>DO-eisen</vt:lpstr>
      <vt:lpstr>Behaalde score</vt:lpstr>
      <vt:lpstr>Parameters</vt:lpstr>
      <vt:lpstr>Ja_Nee</vt:lpstr>
    </vt:vector>
  </TitlesOfParts>
  <Company>Ministerie van Sociale Zaken en Werkgelegenheid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Bosch</dc:creator>
  <cp:lastModifiedBy>Hofman, O. (Onno)</cp:lastModifiedBy>
  <cp:lastPrinted>2021-11-16T10:05:16Z</cp:lastPrinted>
  <dcterms:created xsi:type="dcterms:W3CDTF">2014-04-04T11:34:54Z</dcterms:created>
  <dcterms:modified xsi:type="dcterms:W3CDTF">2022-11-10T15:28:06Z</dcterms:modified>
</cp:coreProperties>
</file>