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aevesbv.sharepoint.com/teams/GFDNIC/Gedeelde documenten/General/03 Projecten/2022/Waterschap Noorderzijlvest - EA Afval-Drijfvuil/04 Beschrijvend document/"/>
    </mc:Choice>
  </mc:AlternateContent>
  <xr:revisionPtr revIDLastSave="130" documentId="8_{7ABA88FB-BB4B-40C6-A050-2B458B508B24}" xr6:coauthVersionLast="47" xr6:coauthVersionMax="47" xr10:uidLastSave="{AA6CE6EA-4391-4643-8BD1-412A60C44A72}"/>
  <bookViews>
    <workbookView xWindow="-108" yWindow="-108" windowWidth="23256" windowHeight="12720" xr2:uid="{2FF521DB-7E58-4221-8FD6-B71BC959DA19}"/>
  </bookViews>
  <sheets>
    <sheet name="TOTAAL Inschrijfsom" sheetId="1" r:id="rId1"/>
    <sheet name="Prijs lediging" sheetId="4" r:id="rId2"/>
    <sheet name="Prijs verwerking" sheetId="2" r:id="rId3"/>
    <sheet name="Prijs organisch afval" sheetId="5" r:id="rId4"/>
    <sheet name="Prijs huur containers" sheetId="3" r:id="rId5"/>
  </sheets>
  <definedNames>
    <definedName name="_xlnm._FilterDatabase" localSheetId="1" hidden="1">'Prijs lediging'!$A$13:$O$179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6" i="5" l="1"/>
  <c r="E6" i="5"/>
  <c r="D6" i="5"/>
  <c r="C6" i="5"/>
  <c r="B6" i="5"/>
  <c r="G6" i="5" l="1"/>
  <c r="O110" i="4"/>
  <c r="O182" i="4"/>
  <c r="O14" i="4"/>
  <c r="D8" i="2"/>
  <c r="F7" i="5" l="1"/>
  <c r="F8" i="5" s="1"/>
  <c r="D10" i="4"/>
  <c r="O107" i="4"/>
  <c r="D20" i="2"/>
  <c r="F10" i="3" l="1"/>
  <c r="F11" i="3"/>
  <c r="F21" i="3" l="1"/>
  <c r="F19" i="3"/>
  <c r="F20" i="3"/>
  <c r="F8" i="3"/>
  <c r="D3" i="2"/>
  <c r="D4" i="2"/>
  <c r="D5" i="2"/>
  <c r="D6" i="2"/>
  <c r="D7" i="2"/>
  <c r="D9" i="2"/>
  <c r="D10" i="2"/>
  <c r="D11" i="2"/>
  <c r="D12" i="2"/>
  <c r="D13" i="2"/>
  <c r="D14" i="2"/>
  <c r="D15" i="2"/>
  <c r="D16" i="2"/>
  <c r="D17" i="2"/>
  <c r="D18" i="2"/>
  <c r="D19" i="2"/>
  <c r="D21" i="2"/>
  <c r="D22" i="2"/>
  <c r="D23" i="2"/>
  <c r="D24" i="2"/>
  <c r="D25" i="2"/>
  <c r="D26" i="2"/>
  <c r="D27" i="2"/>
  <c r="D28" i="2"/>
  <c r="D29" i="2"/>
  <c r="D30" i="2"/>
  <c r="D31" i="2"/>
  <c r="D32" i="2"/>
  <c r="O74" i="4" l="1"/>
  <c r="O143" i="4"/>
  <c r="O15" i="4"/>
  <c r="O144" i="4"/>
  <c r="O75" i="4"/>
  <c r="O76" i="4"/>
  <c r="O77" i="4"/>
  <c r="O145" i="4"/>
  <c r="O146" i="4"/>
  <c r="O16" i="4"/>
  <c r="O17" i="4"/>
  <c r="O132" i="4"/>
  <c r="O18" i="4"/>
  <c r="O19" i="4"/>
  <c r="O78" i="4"/>
  <c r="O179" i="4"/>
  <c r="O20" i="4"/>
  <c r="O147" i="4"/>
  <c r="O148" i="4"/>
  <c r="O79" i="4"/>
  <c r="O80" i="4"/>
  <c r="O149" i="4"/>
  <c r="O150" i="4"/>
  <c r="O151" i="4"/>
  <c r="O81" i="4"/>
  <c r="O82" i="4"/>
  <c r="O21" i="4"/>
  <c r="O111" i="4"/>
  <c r="O22" i="4"/>
  <c r="O23" i="4"/>
  <c r="O24" i="4"/>
  <c r="O112" i="4"/>
  <c r="E9" i="4" s="1"/>
  <c r="D9" i="4" s="1"/>
  <c r="O113" i="4"/>
  <c r="O25" i="4"/>
  <c r="O133" i="4"/>
  <c r="O26" i="4"/>
  <c r="O27" i="4"/>
  <c r="O114" i="4"/>
  <c r="O28" i="4"/>
  <c r="O115" i="4"/>
  <c r="O29" i="4"/>
  <c r="O116" i="4"/>
  <c r="O30" i="4"/>
  <c r="O152" i="4"/>
  <c r="O153" i="4"/>
  <c r="O154" i="4"/>
  <c r="O155" i="4"/>
  <c r="O31" i="4"/>
  <c r="O83" i="4"/>
  <c r="O156" i="4"/>
  <c r="O84" i="4"/>
  <c r="O85" i="4"/>
  <c r="O157" i="4"/>
  <c r="O86" i="4"/>
  <c r="O87" i="4"/>
  <c r="O88" i="4"/>
  <c r="O89" i="4"/>
  <c r="O32" i="4"/>
  <c r="O117" i="4"/>
  <c r="O134" i="4"/>
  <c r="O33" i="4"/>
  <c r="O118" i="4"/>
  <c r="O34" i="4"/>
  <c r="O119" i="4"/>
  <c r="O35" i="4"/>
  <c r="O36" i="4"/>
  <c r="O37" i="4"/>
  <c r="O38" i="4"/>
  <c r="O120" i="4"/>
  <c r="O39" i="4"/>
  <c r="O135" i="4"/>
  <c r="O121" i="4"/>
  <c r="O122" i="4"/>
  <c r="O136" i="4"/>
  <c r="O90" i="4"/>
  <c r="O158" i="4"/>
  <c r="O40" i="4"/>
  <c r="O159" i="4"/>
  <c r="O160" i="4"/>
  <c r="O161" i="4"/>
  <c r="O91" i="4"/>
  <c r="O162" i="4"/>
  <c r="O92" i="4"/>
  <c r="O41" i="4"/>
  <c r="O163" i="4"/>
  <c r="O164" i="4"/>
  <c r="O165" i="4"/>
  <c r="O93" i="4"/>
  <c r="O166" i="4"/>
  <c r="O167" i="4"/>
  <c r="O42" i="4"/>
  <c r="O43" i="4"/>
  <c r="O44" i="4"/>
  <c r="O45" i="4"/>
  <c r="O94" i="4"/>
  <c r="O95" i="4"/>
  <c r="O168" i="4"/>
  <c r="O46" i="4"/>
  <c r="O96" i="4"/>
  <c r="O97" i="4"/>
  <c r="O47" i="4"/>
  <c r="O98" i="4"/>
  <c r="O99" i="4"/>
  <c r="O100" i="4"/>
  <c r="O48" i="4"/>
  <c r="O169" i="4"/>
  <c r="O101" i="4"/>
  <c r="O170" i="4"/>
  <c r="O49" i="4"/>
  <c r="O102" i="4"/>
  <c r="O123" i="4"/>
  <c r="O50" i="4"/>
  <c r="O51" i="4"/>
  <c r="O52" i="4"/>
  <c r="O53" i="4"/>
  <c r="O73" i="4"/>
  <c r="E5" i="4" s="1"/>
  <c r="D5" i="4" s="1"/>
  <c r="O54" i="4"/>
  <c r="O55" i="4"/>
  <c r="O56" i="4"/>
  <c r="O137" i="4"/>
  <c r="O138" i="4"/>
  <c r="O139" i="4"/>
  <c r="O171" i="4"/>
  <c r="O172" i="4"/>
  <c r="O57" i="4"/>
  <c r="O58" i="4"/>
  <c r="O173" i="4"/>
  <c r="O103" i="4"/>
  <c r="O59" i="4"/>
  <c r="O174" i="4"/>
  <c r="O104" i="4"/>
  <c r="O105" i="4"/>
  <c r="O60" i="4"/>
  <c r="O175" i="4"/>
  <c r="O106" i="4"/>
  <c r="O176" i="4"/>
  <c r="O124" i="4"/>
  <c r="O61" i="4"/>
  <c r="O125" i="4"/>
  <c r="O62" i="4"/>
  <c r="O63" i="4"/>
  <c r="O64" i="4"/>
  <c r="O65" i="4"/>
  <c r="O66" i="4"/>
  <c r="O126" i="4"/>
  <c r="O127" i="4"/>
  <c r="O128" i="4"/>
  <c r="O67" i="4"/>
  <c r="O140" i="4"/>
  <c r="O68" i="4"/>
  <c r="O129" i="4"/>
  <c r="O69" i="4"/>
  <c r="O130" i="4"/>
  <c r="O141" i="4"/>
  <c r="O131" i="4"/>
  <c r="O177" i="4"/>
  <c r="O178" i="4"/>
  <c r="O108" i="4"/>
  <c r="O70" i="4"/>
  <c r="O71" i="4"/>
  <c r="O72" i="4"/>
  <c r="O142" i="4"/>
  <c r="O109" i="4"/>
  <c r="D2" i="2"/>
  <c r="E6" i="4" l="1"/>
  <c r="D6" i="4" s="1"/>
  <c r="E8" i="4"/>
  <c r="D8" i="4" s="1"/>
  <c r="E7" i="4"/>
  <c r="D7" i="4" s="1"/>
  <c r="E4" i="4"/>
  <c r="D35" i="2" l="1"/>
  <c r="F5" i="3" l="1"/>
  <c r="F4" i="3"/>
  <c r="F12" i="3"/>
  <c r="F13" i="3"/>
  <c r="F14" i="3"/>
  <c r="F15" i="3"/>
  <c r="F16" i="3"/>
  <c r="F17" i="3"/>
  <c r="F18" i="3"/>
  <c r="D7" i="5"/>
  <c r="B7" i="5"/>
  <c r="E10" i="4"/>
  <c r="F9" i="3"/>
  <c r="F7" i="3"/>
  <c r="F6" i="3"/>
  <c r="F3" i="3"/>
  <c r="D8" i="5" l="1"/>
  <c r="D34" i="2" s="1"/>
  <c r="B8" i="5"/>
  <c r="D33" i="2" s="1"/>
  <c r="F22" i="3"/>
  <c r="B11" i="1" s="1"/>
  <c r="E11" i="4"/>
  <c r="O183" i="4"/>
  <c r="B12" i="1" s="1"/>
  <c r="D36" i="2" l="1"/>
  <c r="B10" i="1" s="1"/>
  <c r="B13" i="1" s="1"/>
  <c r="B14" i="1" s="1"/>
  <c r="D4" i="4"/>
</calcChain>
</file>

<file path=xl/sharedStrings.xml><?xml version="1.0" encoding="utf-8"?>
<sst xmlns="http://schemas.openxmlformats.org/spreadsheetml/2006/main" count="1742" uniqueCount="377">
  <si>
    <t>Inschrijfsom containerhuur</t>
  </si>
  <si>
    <t>Afvalstroom</t>
  </si>
  <si>
    <t>Verwerkingsprijs per ton</t>
  </si>
  <si>
    <t>Totaalsom in €</t>
  </si>
  <si>
    <t>Hout (C-hout)</t>
  </si>
  <si>
    <t>Papier</t>
  </si>
  <si>
    <t>Afgewerkte olie</t>
  </si>
  <si>
    <t>Vast oliehoudend afval</t>
  </si>
  <si>
    <t>Oliehoudend water</t>
  </si>
  <si>
    <t>Spuitbussen</t>
  </si>
  <si>
    <t>TL-lampen</t>
  </si>
  <si>
    <t>Loodaccu's, (inclusief accuzuur)</t>
  </si>
  <si>
    <t>Batterijen</t>
  </si>
  <si>
    <t>Spoelthinner, ontvetter, petroleum</t>
  </si>
  <si>
    <t>Blikken of emmers met verfresten</t>
  </si>
  <si>
    <t>Mineraal vetafval</t>
  </si>
  <si>
    <t>Alkalische anorganische stoffen</t>
  </si>
  <si>
    <t xml:space="preserve">Bestrijdingsmiddelen </t>
  </si>
  <si>
    <t>Toner, pigmenten</t>
  </si>
  <si>
    <t>Halogeen vrij oplosmiddel &lt;0,1% chloor</t>
  </si>
  <si>
    <t>Zure anorganische stoffen</t>
  </si>
  <si>
    <t>Asbesthoudend afval</t>
  </si>
  <si>
    <t>Glas</t>
  </si>
  <si>
    <t>Inschrijfsom verwerking**</t>
  </si>
  <si>
    <t>- Onder 'Verwerkingsprijs per ton' verstaat Opdrachtgever de prijs voor verwerking</t>
  </si>
  <si>
    <r>
      <t xml:space="preserve">Inschrijver dient de grijs gekleurde velden </t>
    </r>
    <r>
      <rPr>
        <b/>
        <sz val="10"/>
        <rFont val="Corbel"/>
        <family val="2"/>
      </rPr>
      <t>niet</t>
    </r>
    <r>
      <rPr>
        <sz val="10"/>
        <rFont val="Corbel"/>
        <family val="2"/>
      </rPr>
      <t xml:space="preserve"> in te vullen</t>
    </r>
  </si>
  <si>
    <t>Deze velden dienen ingevuld te worden door Inschrijver</t>
  </si>
  <si>
    <t>CONTAINERHUUR</t>
  </si>
  <si>
    <t>Type container</t>
  </si>
  <si>
    <t>Inhoud</t>
  </si>
  <si>
    <t>Eenheid</t>
  </si>
  <si>
    <t>Huurprijs per container per maand</t>
  </si>
  <si>
    <t>Huurprijs per jaar in €</t>
  </si>
  <si>
    <t>afzet</t>
  </si>
  <si>
    <t>m3</t>
  </si>
  <si>
    <t>rol</t>
  </si>
  <si>
    <t>liter</t>
  </si>
  <si>
    <t>Prijzen voor lediging, containerwisseling, handling, transport</t>
  </si>
  <si>
    <t>Type Auto</t>
  </si>
  <si>
    <t>Frequentie / aantal ledigingen per jaar</t>
  </si>
  <si>
    <t>VERREKENPRIJS</t>
  </si>
  <si>
    <t>Inschrijfsom lediging</t>
  </si>
  <si>
    <t>Containerauto</t>
  </si>
  <si>
    <t>Glasauto</t>
  </si>
  <si>
    <t>Papierauto</t>
  </si>
  <si>
    <t>Milieuauto</t>
  </si>
  <si>
    <t>Schoonmaken</t>
  </si>
  <si>
    <t>Locatie</t>
  </si>
  <si>
    <t>Adres</t>
  </si>
  <si>
    <t>Nr.</t>
  </si>
  <si>
    <t>Plaats</t>
  </si>
  <si>
    <t>Autotype</t>
  </si>
  <si>
    <t>Aantal ton per jaar (indicatief)</t>
  </si>
  <si>
    <t>Inschrijfprijs per lediging (gebaseerd op 1 container)</t>
  </si>
  <si>
    <t>Kosten van lediging (berekend) per jaar</t>
  </si>
  <si>
    <t>1100 liter</t>
  </si>
  <si>
    <t>Bedrijfsafval</t>
  </si>
  <si>
    <t>240 liter</t>
  </si>
  <si>
    <t>660 liter</t>
  </si>
  <si>
    <t>12 m3</t>
  </si>
  <si>
    <t>30 m3</t>
  </si>
  <si>
    <t>Vertrouwelijk papier</t>
  </si>
  <si>
    <t>aantal</t>
  </si>
  <si>
    <t>Reinigen bedrijfsafval rolcontainers per maand</t>
  </si>
  <si>
    <t>n.v.t.</t>
  </si>
  <si>
    <t>Totaal</t>
  </si>
  <si>
    <t>Onder 'Prijs per lediging' verstaat Opdrachtgever zowel de handling, containerwisseling, als de lediging en het transport</t>
  </si>
  <si>
    <t>Als zich meerdere containers op één locatie bevinden, worden niet alle containers tegelijk geleegd. Lediging op afroep.</t>
  </si>
  <si>
    <t>Tonnen
spreiding/jaar</t>
  </si>
  <si>
    <t xml:space="preserve">Laadkosten per ton* </t>
  </si>
  <si>
    <t>Inschrijfsom</t>
  </si>
  <si>
    <t>* Laadkosten per ton, inclusief opladen en afvoeren. Deze dienstverlening kan optioneel door Opdrachtgever worden afgenomen.</t>
  </si>
  <si>
    <t>43A</t>
  </si>
  <si>
    <t>Kunststof</t>
  </si>
  <si>
    <t>Uitvoering</t>
  </si>
  <si>
    <t>1000 liter</t>
  </si>
  <si>
    <t>Staal</t>
  </si>
  <si>
    <t>15 m3</t>
  </si>
  <si>
    <t>Aantal containers</t>
  </si>
  <si>
    <t>Inschrijfsom huur</t>
  </si>
  <si>
    <t>- De prijslijst is gebaseerd op de gegevens van de afgelopen jaren en schattingen voor de komende jaren. Opdrachtgever gaat er vanuit dat deze representatief zijn.</t>
  </si>
  <si>
    <t>- Er kunnen aan de door de Opdrachtgever genoemde aantallen in deze prijslijst geen rechten worden ontleend.</t>
  </si>
  <si>
    <t>Route/afroep</t>
  </si>
  <si>
    <t>Frequentie: Aantal ledigingen per jaar (indicatief, aantal containers reeds vermenigvuldigd)</t>
  </si>
  <si>
    <t>Afroep</t>
  </si>
  <si>
    <t>Roostergoed</t>
  </si>
  <si>
    <t>*Milieu-afval bestaat oa. uit:</t>
  </si>
  <si>
    <t>Toelichting Prijslijst</t>
  </si>
  <si>
    <r>
      <t xml:space="preserve">Inschrijver dient de grijs gekleurde velden </t>
    </r>
    <r>
      <rPr>
        <b/>
        <sz val="11"/>
        <rFont val="Corbel"/>
        <family val="2"/>
      </rPr>
      <t>niet</t>
    </r>
    <r>
      <rPr>
        <sz val="11"/>
        <rFont val="Corbel"/>
        <family val="2"/>
      </rPr>
      <t xml:space="preserve"> in te vullen</t>
    </r>
  </si>
  <si>
    <t>- Prijzen zijn excl. BTW, worden afgerond op twee decimalen nauwkeurig en dienen realistisch te zijn ten aanzien van de gevraagde dienst.</t>
  </si>
  <si>
    <t>Inschrijfsom verwerking</t>
  </si>
  <si>
    <t xml:space="preserve">- Alle genoemde afvalstromen dient Inschrijver op alle locaties binnen het beheergebied van Opdrachtgever te kunnen afhalen en verwerken. </t>
  </si>
  <si>
    <t>** Om een goede prijsvergelijking te kunnen bewerkstelligen wordt gebruik gemaakt van een formule waarbij een gemiddelde wordt genomen van de verwerkingskosten inclusief en exclusief laadkosten</t>
  </si>
  <si>
    <t>Gemiddelde verwerkingsprijs per ton**</t>
  </si>
  <si>
    <t>Verwerkingsprijs per ton incl. transport</t>
  </si>
  <si>
    <t>Verwerkingsprijs per ton excl. transport</t>
  </si>
  <si>
    <t>In de prijsberekening voor de inschrijfsom, is kolom L maatgevend (Ledigingen per jaar (aantal containers reeds vermenigvuldigd)</t>
  </si>
  <si>
    <t>Afzet in ton per jaar (indicatief)</t>
  </si>
  <si>
    <t xml:space="preserve">Toelichting: De verrekenprijs per type auto wordt automatisch berekend na invullen van de detailprijzen van de geel gearceerde cellen. Per type auto is de inschrijfsom voor alle containers en lokaties berekend en vervolgens gedeeld door de frequentie / aantal ledigingen. Deze verrekenprijs per type auto wordt in het contract opgenomen. </t>
  </si>
  <si>
    <t>RWZI</t>
  </si>
  <si>
    <t>Gemaal</t>
  </si>
  <si>
    <t xml:space="preserve">RWZI </t>
  </si>
  <si>
    <t>Dijkmagazijn</t>
  </si>
  <si>
    <t>Dijktoegang</t>
  </si>
  <si>
    <t>Rooster</t>
  </si>
  <si>
    <t>Werkplaats</t>
  </si>
  <si>
    <t>Hoofdkantoor</t>
  </si>
  <si>
    <t>Aduarderdiep</t>
  </si>
  <si>
    <t xml:space="preserve">Aduarderdiep </t>
  </si>
  <si>
    <t>Nabij 3</t>
  </si>
  <si>
    <t>Beatrixstraat</t>
  </si>
  <si>
    <t>Bedumerweg</t>
  </si>
  <si>
    <t>68A</t>
  </si>
  <si>
    <t xml:space="preserve">Bedumerweg </t>
  </si>
  <si>
    <t>Nabij 72</t>
  </si>
  <si>
    <t xml:space="preserve">Boterdiep oz </t>
  </si>
  <si>
    <t xml:space="preserve">Boterdiep oz  </t>
  </si>
  <si>
    <t>Nabij 40</t>
  </si>
  <si>
    <t xml:space="preserve">Boterdiep wz </t>
  </si>
  <si>
    <t>Nabij 2</t>
  </si>
  <si>
    <t xml:space="preserve">Bovenrijgerweg </t>
  </si>
  <si>
    <t>Bredeweg</t>
  </si>
  <si>
    <t>Nabij 29</t>
  </si>
  <si>
    <t>Burg. J.G. Legroweg</t>
  </si>
  <si>
    <t xml:space="preserve">Crangeweersterweg </t>
  </si>
  <si>
    <t>6a</t>
  </si>
  <si>
    <t xml:space="preserve">Damsterdiep ZZ </t>
  </si>
  <si>
    <t>Dijksterweg</t>
  </si>
  <si>
    <t>45-47</t>
  </si>
  <si>
    <t xml:space="preserve">Dijksterweg </t>
  </si>
  <si>
    <t xml:space="preserve">Dingsteepad </t>
  </si>
  <si>
    <t xml:space="preserve">Eemskanaal NZ </t>
  </si>
  <si>
    <t>Nabij 1</t>
  </si>
  <si>
    <t>Nabij 7</t>
  </si>
  <si>
    <t xml:space="preserve">Einde Emmaweg </t>
  </si>
  <si>
    <t>Nabij 64 a</t>
  </si>
  <si>
    <t xml:space="preserve">Emmaweg  </t>
  </si>
  <si>
    <t>Nabij 64a</t>
  </si>
  <si>
    <t xml:space="preserve">Fiveldijk </t>
  </si>
  <si>
    <t xml:space="preserve">Nabij 19 </t>
  </si>
  <si>
    <t xml:space="preserve">Friesestraatweg </t>
  </si>
  <si>
    <t>Nabij 436</t>
  </si>
  <si>
    <t>Grasdijkweg</t>
  </si>
  <si>
    <t xml:space="preserve">Groningerweg </t>
  </si>
  <si>
    <t>45-1</t>
  </si>
  <si>
    <t>Hoek Middendijk-Oostelijke polder Opweg</t>
  </si>
  <si>
    <t>Hoek Noordpolder-Noordpolderweg</t>
  </si>
  <si>
    <t xml:space="preserve">Hoeksmeersterweg </t>
  </si>
  <si>
    <t>Hoendiep</t>
  </si>
  <si>
    <t>7A</t>
  </si>
  <si>
    <t xml:space="preserve">Hoendiep </t>
  </si>
  <si>
    <t>Nabij 177aa</t>
  </si>
  <si>
    <t xml:space="preserve">Hoendiep oz </t>
  </si>
  <si>
    <t>Nabij 65</t>
  </si>
  <si>
    <t>Huizengalaan</t>
  </si>
  <si>
    <t xml:space="preserve">Industrieweg </t>
  </si>
  <si>
    <t>Nabij 14a</t>
  </si>
  <si>
    <t xml:space="preserve">Kievesterweg </t>
  </si>
  <si>
    <t>Nabij 4</t>
  </si>
  <si>
    <t xml:space="preserve">Kustweg </t>
  </si>
  <si>
    <t xml:space="preserve">Lageweg </t>
  </si>
  <si>
    <t>Nabij 22a</t>
  </si>
  <si>
    <t xml:space="preserve">Lauwersdwarsweg </t>
  </si>
  <si>
    <t>Leuringslaan</t>
  </si>
  <si>
    <t>leuringslaan</t>
  </si>
  <si>
    <t>Maljehornsterweg</t>
  </si>
  <si>
    <t>Marneweg</t>
  </si>
  <si>
    <t>Meeuwenstaartweg</t>
  </si>
  <si>
    <t xml:space="preserve">Meeuwenstaartweg </t>
  </si>
  <si>
    <t>Nabij 8</t>
  </si>
  <si>
    <t xml:space="preserve">Mernaweg </t>
  </si>
  <si>
    <t>Middenweg , richting  ''Noordkaap"</t>
  </si>
  <si>
    <t xml:space="preserve">Netlaan </t>
  </si>
  <si>
    <t xml:space="preserve">Nieuweweg </t>
  </si>
  <si>
    <t>Noorddijkerweg</t>
  </si>
  <si>
    <t>Nabij 6</t>
  </si>
  <si>
    <t>Noorderdijk</t>
  </si>
  <si>
    <t>4a</t>
  </si>
  <si>
    <t xml:space="preserve">Noorderdijk </t>
  </si>
  <si>
    <t xml:space="preserve">Noordijk </t>
  </si>
  <si>
    <t>Noordpolderweg  (1 km voorbij)</t>
  </si>
  <si>
    <t xml:space="preserve">Nabij 3 </t>
  </si>
  <si>
    <t xml:space="preserve">Oldenoordweg </t>
  </si>
  <si>
    <t xml:space="preserve">Onderdendamsterweg </t>
  </si>
  <si>
    <t>Nabij 53</t>
  </si>
  <si>
    <t>Oosternielands weg</t>
  </si>
  <si>
    <t>4B</t>
  </si>
  <si>
    <t>Oosterwierum</t>
  </si>
  <si>
    <t xml:space="preserve">Oude Rijksweg </t>
  </si>
  <si>
    <t xml:space="preserve">Oudedijk </t>
  </si>
  <si>
    <t>Nabij 41</t>
  </si>
  <si>
    <t xml:space="preserve">Paddepoelsterweg </t>
  </si>
  <si>
    <t>Nabij 16</t>
  </si>
  <si>
    <t>Parallelweg</t>
  </si>
  <si>
    <t xml:space="preserve">Poelweg </t>
  </si>
  <si>
    <t xml:space="preserve">Ranum </t>
  </si>
  <si>
    <t>Raylandseweg</t>
  </si>
  <si>
    <t>Rijksweg</t>
  </si>
  <si>
    <t>Nabij 105</t>
  </si>
  <si>
    <t xml:space="preserve">Rijksweg </t>
  </si>
  <si>
    <t xml:space="preserve">Rijksweg  </t>
  </si>
  <si>
    <t>Nabij 249</t>
  </si>
  <si>
    <t>Schaapweg</t>
  </si>
  <si>
    <t xml:space="preserve">Schaapweg </t>
  </si>
  <si>
    <t>Nabij 30</t>
  </si>
  <si>
    <t xml:space="preserve">Schaphalsterzijl </t>
  </si>
  <si>
    <t>Schouwerzijlsterweg</t>
  </si>
  <si>
    <t xml:space="preserve">Sikkel </t>
  </si>
  <si>
    <t>Nabij 25</t>
  </si>
  <si>
    <t>Stedumermaar</t>
  </si>
  <si>
    <t xml:space="preserve">Stedumerweg </t>
  </si>
  <si>
    <t xml:space="preserve">Stidswerderweg </t>
  </si>
  <si>
    <t>Nabij 36</t>
  </si>
  <si>
    <t>Teenstraweg</t>
  </si>
  <si>
    <t xml:space="preserve">Ter Laan </t>
  </si>
  <si>
    <t>Nabij 14</t>
  </si>
  <si>
    <t>Tilweg</t>
  </si>
  <si>
    <t xml:space="preserve">Tilweg </t>
  </si>
  <si>
    <t>Nabij 11</t>
  </si>
  <si>
    <t>Tuikwerderrak</t>
  </si>
  <si>
    <t>27a</t>
  </si>
  <si>
    <t>van Heemskerckstraat</t>
  </si>
  <si>
    <t>Van Starkenborghkanaal ZZ</t>
  </si>
  <si>
    <t xml:space="preserve">Vierhuizerweg </t>
  </si>
  <si>
    <t xml:space="preserve">Weg naar den Dam </t>
  </si>
  <si>
    <t>7b</t>
  </si>
  <si>
    <t xml:space="preserve">Westpolder </t>
  </si>
  <si>
    <t>24c</t>
  </si>
  <si>
    <t xml:space="preserve">Winsumerstraatweg </t>
  </si>
  <si>
    <t>Winsumerweg</t>
  </si>
  <si>
    <t xml:space="preserve">Wirdumerweg </t>
  </si>
  <si>
    <t>Nabij 83</t>
  </si>
  <si>
    <t>Wolddijk</t>
  </si>
  <si>
    <t>1a</t>
  </si>
  <si>
    <t xml:space="preserve">Woldweg </t>
  </si>
  <si>
    <t>Nabij 84</t>
  </si>
  <si>
    <t>Zeesluizen</t>
  </si>
  <si>
    <t xml:space="preserve">Zwet </t>
  </si>
  <si>
    <t>Nabij 17</t>
  </si>
  <si>
    <t xml:space="preserve"> Feerwerd</t>
  </si>
  <si>
    <t>Den Ham</t>
  </si>
  <si>
    <t>Zoutkamp</t>
  </si>
  <si>
    <t xml:space="preserve"> Onderdendam</t>
  </si>
  <si>
    <t>Onderdendam</t>
  </si>
  <si>
    <t>Zuidwolde</t>
  </si>
  <si>
    <t>Ten Boer</t>
  </si>
  <si>
    <t>Westeremden</t>
  </si>
  <si>
    <t xml:space="preserve"> Eelde</t>
  </si>
  <si>
    <t>Stedum</t>
  </si>
  <si>
    <t>Ten Post</t>
  </si>
  <si>
    <t xml:space="preserve"> Kloosterburen</t>
  </si>
  <si>
    <t>Kloosterburen</t>
  </si>
  <si>
    <t>Usquert</t>
  </si>
  <si>
    <t>Garmerwolde (vlakbij Gron.)</t>
  </si>
  <si>
    <t>Appingedam</t>
  </si>
  <si>
    <t>Uithuizen</t>
  </si>
  <si>
    <t>Garsthuizen</t>
  </si>
  <si>
    <t>Groningen</t>
  </si>
  <si>
    <t xml:space="preserve"> Garmerwolde</t>
  </si>
  <si>
    <t>Garmerwolde</t>
  </si>
  <si>
    <t>9989 TD  Warffum</t>
  </si>
  <si>
    <t>Garrelsweer</t>
  </si>
  <si>
    <t xml:space="preserve"> Oldekerk</t>
  </si>
  <si>
    <t>Noordhorn</t>
  </si>
  <si>
    <t>Bedum</t>
  </si>
  <si>
    <t>Rasquert</t>
  </si>
  <si>
    <t>Delfzijl</t>
  </si>
  <si>
    <t xml:space="preserve"> Leek</t>
  </si>
  <si>
    <t xml:space="preserve"> Leek </t>
  </si>
  <si>
    <t>Leek</t>
  </si>
  <si>
    <t>Lellens</t>
  </si>
  <si>
    <t>Lauwersoog</t>
  </si>
  <si>
    <t xml:space="preserve"> Eemshaven</t>
  </si>
  <si>
    <t xml:space="preserve">Eemshaven </t>
  </si>
  <si>
    <t>Wehe den Hoorn</t>
  </si>
  <si>
    <t>Uithuizermeeden</t>
  </si>
  <si>
    <t>Winsum</t>
  </si>
  <si>
    <t>Warffum</t>
  </si>
  <si>
    <t>Toornwerd</t>
  </si>
  <si>
    <t>Middelstum</t>
  </si>
  <si>
    <t xml:space="preserve"> Uithuizermeeden</t>
  </si>
  <si>
    <t xml:space="preserve"> Farmsum</t>
  </si>
  <si>
    <t xml:space="preserve"> Marum</t>
  </si>
  <si>
    <t>Grijpskerk</t>
  </si>
  <si>
    <t xml:space="preserve"> Wehe den Hoorn</t>
  </si>
  <si>
    <t>Ten Post (vlakbij Ten Boer)</t>
  </si>
  <si>
    <t>Winneweer</t>
  </si>
  <si>
    <t xml:space="preserve"> Westernieland</t>
  </si>
  <si>
    <t>Westernieland</t>
  </si>
  <si>
    <t xml:space="preserve"> Winsum</t>
  </si>
  <si>
    <t xml:space="preserve"> Groningen</t>
  </si>
  <si>
    <t>Loppersum</t>
  </si>
  <si>
    <t xml:space="preserve"> Lauwerzijl</t>
  </si>
  <si>
    <t>Lauwerszijl</t>
  </si>
  <si>
    <t xml:space="preserve"> Ulrum</t>
  </si>
  <si>
    <t>Oosternieland</t>
  </si>
  <si>
    <t xml:space="preserve"> Zuidhorn</t>
  </si>
  <si>
    <t>Spijk</t>
  </si>
  <si>
    <t>Hornhuizen</t>
  </si>
  <si>
    <t>Wirdum</t>
  </si>
  <si>
    <t>Bouw- en sloopafval</t>
  </si>
  <si>
    <t>Zandafval</t>
  </si>
  <si>
    <t>Drijfvuil /of maaisel Zeedijk</t>
  </si>
  <si>
    <t>Drijfvuil/ of maaisel Zeedijk</t>
  </si>
  <si>
    <t>Maaisel Zeedijk</t>
  </si>
  <si>
    <t>Aluminium</t>
  </si>
  <si>
    <t>Hout B</t>
  </si>
  <si>
    <t>Kitkokers</t>
  </si>
  <si>
    <t>Oliefilters</t>
  </si>
  <si>
    <t>Oud ijzer</t>
  </si>
  <si>
    <t>RVS</t>
  </si>
  <si>
    <t>TL-buizen</t>
  </si>
  <si>
    <t>Verf</t>
  </si>
  <si>
    <t>Vetpatronen</t>
  </si>
  <si>
    <t xml:space="preserve">Accu's </t>
  </si>
  <si>
    <t>Compost. tuinafval</t>
  </si>
  <si>
    <t>Hout C</t>
  </si>
  <si>
    <t>Verfafval</t>
  </si>
  <si>
    <t>Drijfvuil/ of maaiselZeedijk</t>
  </si>
  <si>
    <t>Drijfvuil/ of Maaisel Zeedijk</t>
  </si>
  <si>
    <t>Composteerbare bekers</t>
  </si>
  <si>
    <t>ICT materialen</t>
  </si>
  <si>
    <t>Frituurvet</t>
  </si>
  <si>
    <t>Karton/papier</t>
  </si>
  <si>
    <t>Swill / GFT</t>
  </si>
  <si>
    <t>Tonerafval</t>
  </si>
  <si>
    <t>Autobanden</t>
  </si>
  <si>
    <t>Lege vet bussen en olievaten</t>
  </si>
  <si>
    <t>Snoeiafval</t>
  </si>
  <si>
    <t>TL buizen</t>
  </si>
  <si>
    <t xml:space="preserve">750 liter </t>
  </si>
  <si>
    <t xml:space="preserve">6 m3 </t>
  </si>
  <si>
    <t xml:space="preserve">10 m3 </t>
  </si>
  <si>
    <t>30 liter</t>
  </si>
  <si>
    <t>20 m3</t>
  </si>
  <si>
    <t>120 liter</t>
  </si>
  <si>
    <t>1300 liter</t>
  </si>
  <si>
    <t>60 liter</t>
  </si>
  <si>
    <t>500 liter</t>
  </si>
  <si>
    <t>350 liter</t>
  </si>
  <si>
    <t>750 liter</t>
  </si>
  <si>
    <t xml:space="preserve">Route </t>
  </si>
  <si>
    <t xml:space="preserve">Banden </t>
  </si>
  <si>
    <t>Bouw en sloop afval</t>
  </si>
  <si>
    <t>Composteerbaar tuinafval</t>
  </si>
  <si>
    <t>Composteerbare koffiebekers</t>
  </si>
  <si>
    <t>Frituutvet</t>
  </si>
  <si>
    <t>Hout (B-hout)</t>
  </si>
  <si>
    <t>ICT-materialen</t>
  </si>
  <si>
    <t>Karton/ papier</t>
  </si>
  <si>
    <t xml:space="preserve">Snoeiafval/groenafval </t>
  </si>
  <si>
    <t xml:space="preserve">Swill/ GFT </t>
  </si>
  <si>
    <t>Materiaal</t>
  </si>
  <si>
    <t>Rolcontainer</t>
  </si>
  <si>
    <t>Afzetcontainer</t>
  </si>
  <si>
    <t>Box</t>
  </si>
  <si>
    <t xml:space="preserve">n.v.t. </t>
  </si>
  <si>
    <t>Vrachtwagen open laadbak</t>
  </si>
  <si>
    <t>Open laadbak</t>
  </si>
  <si>
    <t>De inschrijfsom voor drijfvuil, roostergoed en maaisel wordt automatisch overgenomen in  het tabblad "Prijs verwerking"</t>
  </si>
  <si>
    <t>Kleine vrachtwagen/ auto + kar</t>
  </si>
  <si>
    <t>Vrachtwagen open laadbak, melden bij de boer</t>
  </si>
  <si>
    <t>Totaal inschrijfsom afvaldiensten per jaar</t>
  </si>
  <si>
    <t>Totale inschrijfsom per jaar*</t>
  </si>
  <si>
    <t>Totale inschrijfsom gehele looptijd (4 jaar)</t>
  </si>
  <si>
    <r>
      <t>Roostergoed</t>
    </r>
    <r>
      <rPr>
        <sz val="10"/>
        <color rgb="FF000000"/>
        <rFont val="Corbel"/>
        <family val="2"/>
      </rPr>
      <t xml:space="preserve">
(284 ton gemiddeld per jaar, indicatief)</t>
    </r>
  </si>
  <si>
    <r>
      <t xml:space="preserve">Drijfvuil
</t>
    </r>
    <r>
      <rPr>
        <sz val="10"/>
        <color rgb="FF000000"/>
        <rFont val="Corbel"/>
        <family val="2"/>
      </rPr>
      <t xml:space="preserve"> (880 ton gemiddeld per jaar, indicatief) </t>
    </r>
  </si>
  <si>
    <r>
      <t>Maaisel Zeedijk</t>
    </r>
    <r>
      <rPr>
        <sz val="10"/>
        <color rgb="FF000000"/>
        <rFont val="Corbel"/>
        <family val="2"/>
      </rPr>
      <t xml:space="preserve">
(29 ton gemiddeld per jaar, indicatief)</t>
    </r>
  </si>
  <si>
    <t>Drijfvuil</t>
  </si>
  <si>
    <t>* Cellen D33, D34 en D35 worden automatisch ingevuld nadat het tabblad 'Prijs organisch afval' is ingevuld.</t>
  </si>
  <si>
    <t>Poetslappen</t>
  </si>
  <si>
    <t>- Inschrijver dient alle geel gearceerde velden in te vullen, Inschrijver dient de grijs/blauw gearceerde velden niet in te vullen.</t>
  </si>
  <si>
    <t>prijs per keer</t>
  </si>
  <si>
    <t>per keer</t>
  </si>
  <si>
    <t xml:space="preserve">0-500  ton </t>
  </si>
  <si>
    <t>501 ton en meer</t>
  </si>
  <si>
    <t>Roostergoed RWZI's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</si>
</sst>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quot;€&quot;\ * #,##0.00_ ;_ &quot;€&quot;\ * \-#,##0.00_ ;_ &quot;€&quot;\ * &quot;-&quot;??_ ;_ @_ "/>
    <numFmt numFmtId="43" formatCode="_ * #,##0.00_ ;_ * \-#,##0.00_ ;_ * &quot;-&quot;??_ ;_ @_ "/>
    <numFmt numFmtId="164" formatCode="_ [$€-413]\ * #,##0_ ;_ [$€-413]\ * \-#,##0_ ;_ [$€-413]\ * &quot;-&quot;??_ ;_ @_ "/>
    <numFmt numFmtId="165" formatCode="0.000"/>
    <numFmt numFmtId="166" formatCode="_ * #,##0_ ;_ * \-#,##0_ ;_ * &quot;-&quot;??_ ;_ @_ "/>
    <numFmt numFmtId="167" formatCode="_ [$€-2]\ * #,##0.00_ ;_ [$€-2]\ * \-#,##0.00_ ;_ [$€-2]\ * &quot;-&quot;??_ ;_ @_ "/>
    <numFmt numFmtId="168" formatCode="_ [$€-413]\ * #,##0.00_ ;_ [$€-413]\ * \-#,##0.00_ ;_ [$€-413]\ * &quot;-&quot;??_ ;_ @_ "/>
    <numFmt numFmtId="169" formatCode="&quot;€&quot;\ #,##0.00"/>
  </numFmts>
  <fonts count="33" x14ac:knownFonts="1">
    <font>
      <sz val="11"/>
      <color theme="1"/>
      <name val="Calibri"/>
      <family val="2"/>
      <scheme val="minor"/>
    </font>
    <font>
      <sz val="11"/>
      <color theme="1"/>
      <name val="Calibri"/>
      <family val="2"/>
      <scheme val="minor"/>
    </font>
    <font>
      <b/>
      <sz val="16"/>
      <color theme="1"/>
      <name val="Corbel"/>
      <family val="2"/>
    </font>
    <font>
      <b/>
      <sz val="12"/>
      <color theme="1"/>
      <name val="Corbel"/>
      <family val="2"/>
    </font>
    <font>
      <b/>
      <sz val="10"/>
      <color theme="1"/>
      <name val="Corbel"/>
      <family val="2"/>
    </font>
    <font>
      <b/>
      <sz val="10"/>
      <name val="Corbel"/>
      <family val="2"/>
    </font>
    <font>
      <sz val="10"/>
      <color theme="1"/>
      <name val="Corbel"/>
      <family val="2"/>
    </font>
    <font>
      <sz val="10"/>
      <name val="Corbel"/>
      <family val="2"/>
    </font>
    <font>
      <b/>
      <sz val="14"/>
      <color theme="1"/>
      <name val="Corbel"/>
      <family val="2"/>
    </font>
    <font>
      <sz val="14"/>
      <color rgb="FF0066FF"/>
      <name val="Corbel"/>
      <family val="2"/>
    </font>
    <font>
      <sz val="11"/>
      <name val="Corbel"/>
      <family val="2"/>
    </font>
    <font>
      <b/>
      <sz val="11"/>
      <color theme="1"/>
      <name val="Corbel"/>
      <family val="2"/>
    </font>
    <font>
      <b/>
      <sz val="11"/>
      <name val="Corbel"/>
      <family val="2"/>
    </font>
    <font>
      <b/>
      <sz val="14"/>
      <name val="Corbel"/>
      <family val="2"/>
    </font>
    <font>
      <sz val="12"/>
      <color theme="1"/>
      <name val="Corbel"/>
      <family val="2"/>
    </font>
    <font>
      <b/>
      <sz val="10"/>
      <color indexed="8"/>
      <name val="Corbel"/>
      <family val="2"/>
    </font>
    <font>
      <sz val="11"/>
      <color indexed="8"/>
      <name val="Arial"/>
      <family val="2"/>
    </font>
    <font>
      <sz val="10"/>
      <color indexed="8"/>
      <name val="Corbel"/>
      <family val="2"/>
    </font>
    <font>
      <sz val="16"/>
      <color indexed="8"/>
      <name val="Corbel"/>
      <family val="2"/>
    </font>
    <font>
      <sz val="14"/>
      <color indexed="8"/>
      <name val="Corbel"/>
      <family val="2"/>
    </font>
    <font>
      <sz val="11"/>
      <color indexed="8"/>
      <name val="Corbel"/>
      <family val="2"/>
    </font>
    <font>
      <sz val="10"/>
      <color rgb="FF000000"/>
      <name val="Arial"/>
      <family val="2"/>
    </font>
    <font>
      <sz val="10"/>
      <color rgb="FF000000"/>
      <name val="Corbel"/>
      <family val="2"/>
    </font>
    <font>
      <sz val="11"/>
      <color theme="1"/>
      <name val="Corbel"/>
      <family val="2"/>
    </font>
    <font>
      <b/>
      <sz val="16"/>
      <name val="Corbel"/>
      <family val="2"/>
    </font>
    <font>
      <sz val="10"/>
      <color theme="1"/>
      <name val="Calibri"/>
      <family val="2"/>
      <scheme val="minor"/>
    </font>
    <font>
      <sz val="10"/>
      <name val="Calibri"/>
      <family val="2"/>
      <scheme val="minor"/>
    </font>
    <font>
      <b/>
      <sz val="11"/>
      <name val="Calibri"/>
      <family val="2"/>
      <scheme val="minor"/>
    </font>
    <font>
      <sz val="8"/>
      <name val="Calibri"/>
      <family val="2"/>
      <scheme val="minor"/>
    </font>
    <font>
      <sz val="11"/>
      <name val="Calibri"/>
      <family val="2"/>
      <scheme val="minor"/>
    </font>
    <font>
      <b/>
      <sz val="11"/>
      <color theme="1"/>
      <name val="Calibri"/>
      <family val="2"/>
      <scheme val="minor"/>
    </font>
    <font>
      <sz val="10"/>
      <color rgb="FF000000"/>
      <name val="Calibri"/>
      <family val="2"/>
      <scheme val="minor"/>
    </font>
    <font>
      <sz val="14"/>
      <color rgb="FF0066FF"/>
      <name val="Corbel"/>
    </font>
  </fonts>
  <fills count="14">
    <fill>
      <patternFill patternType="none"/>
    </fill>
    <fill>
      <patternFill patternType="gray125"/>
    </fill>
    <fill>
      <patternFill patternType="solid">
        <fgColor theme="0"/>
        <bgColor indexed="64"/>
      </patternFill>
    </fill>
    <fill>
      <patternFill patternType="solid">
        <fgColor rgb="FF99CCFF"/>
        <bgColor indexed="64"/>
      </patternFill>
    </fill>
    <fill>
      <patternFill patternType="solid">
        <fgColor rgb="FF00B0F0"/>
        <bgColor indexed="64"/>
      </patternFill>
    </fill>
    <fill>
      <patternFill patternType="solid">
        <fgColor rgb="FFFFFF00"/>
        <bgColor indexed="64"/>
      </patternFill>
    </fill>
    <fill>
      <patternFill patternType="solid">
        <fgColor theme="0" tint="-0.34998626667073579"/>
        <bgColor indexed="64"/>
      </patternFill>
    </fill>
    <fill>
      <patternFill patternType="solid">
        <fgColor theme="1" tint="0.499984740745262"/>
        <bgColor indexed="64"/>
      </patternFill>
    </fill>
    <fill>
      <patternFill patternType="solid">
        <fgColor theme="0" tint="-0.499984740745262"/>
        <bgColor indexed="64"/>
      </patternFill>
    </fill>
    <fill>
      <patternFill patternType="solid">
        <fgColor theme="4" tint="0.39997558519241921"/>
        <bgColor indexed="64"/>
      </patternFill>
    </fill>
    <fill>
      <patternFill patternType="solid">
        <fgColor theme="0" tint="-0.249977111117893"/>
        <bgColor indexed="22"/>
      </patternFill>
    </fill>
    <fill>
      <patternFill patternType="solid">
        <fgColor theme="0" tint="-0.249977111117893"/>
        <bgColor indexed="64"/>
      </patternFill>
    </fill>
    <fill>
      <patternFill patternType="solid">
        <fgColor theme="2" tint="-0.249977111117893"/>
        <bgColor indexed="64"/>
      </patternFill>
    </fill>
    <fill>
      <patternFill patternType="solid">
        <fgColor theme="2" tint="-0.49998474074526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thin">
        <color theme="2"/>
      </left>
      <right style="thin">
        <color theme="2"/>
      </right>
      <top style="thin">
        <color theme="2"/>
      </top>
      <bottom style="thin">
        <color theme="2"/>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0" fontId="21" fillId="0" borderId="0"/>
    <xf numFmtId="44" fontId="1" fillId="0" borderId="0" applyFont="0" applyFill="0" applyBorder="0" applyAlignment="0" applyProtection="0"/>
    <xf numFmtId="44" fontId="1" fillId="0" borderId="0" applyFont="0" applyFill="0" applyBorder="0" applyAlignment="0" applyProtection="0"/>
  </cellStyleXfs>
  <cellXfs count="216">
    <xf numFmtId="0" fontId="0" fillId="0" borderId="0" xfId="0"/>
    <xf numFmtId="164" fontId="2" fillId="0" borderId="1" xfId="0" applyNumberFormat="1" applyFont="1" applyBorder="1" applyAlignment="1">
      <alignment horizontal="left"/>
    </xf>
    <xf numFmtId="0" fontId="0" fillId="0" borderId="1" xfId="0" applyBorder="1"/>
    <xf numFmtId="0" fontId="0" fillId="2" borderId="0" xfId="0" applyFill="1"/>
    <xf numFmtId="164" fontId="3" fillId="0" borderId="1" xfId="0" applyNumberFormat="1" applyFont="1" applyBorder="1" applyAlignment="1">
      <alignment horizontal="left"/>
    </xf>
    <xf numFmtId="164" fontId="3" fillId="3" borderId="1" xfId="0" applyNumberFormat="1" applyFont="1" applyFill="1" applyBorder="1" applyAlignment="1">
      <alignment horizontal="left"/>
    </xf>
    <xf numFmtId="164" fontId="4" fillId="0" borderId="1" xfId="0" applyNumberFormat="1" applyFont="1" applyBorder="1" applyAlignment="1">
      <alignment horizontal="left"/>
    </xf>
    <xf numFmtId="44" fontId="7" fillId="2" borderId="1" xfId="2" applyFont="1" applyFill="1" applyBorder="1" applyAlignment="1">
      <alignment horizontal="right"/>
    </xf>
    <xf numFmtId="0" fontId="4" fillId="2" borderId="0" xfId="0" applyFont="1" applyFill="1"/>
    <xf numFmtId="164" fontId="4" fillId="0" borderId="6" xfId="0" applyNumberFormat="1" applyFont="1" applyBorder="1" applyAlignment="1">
      <alignment horizontal="left"/>
    </xf>
    <xf numFmtId="166" fontId="6" fillId="0" borderId="1" xfId="1" applyNumberFormat="1" applyFont="1" applyFill="1" applyBorder="1" applyAlignment="1">
      <alignment horizontal="right"/>
    </xf>
    <xf numFmtId="167" fontId="7" fillId="5" borderId="1" xfId="0" applyNumberFormat="1" applyFont="1" applyFill="1" applyBorder="1" applyAlignment="1" applyProtection="1">
      <alignment horizontal="right"/>
      <protection locked="0"/>
    </xf>
    <xf numFmtId="0" fontId="0" fillId="0" borderId="0" xfId="0" applyAlignment="1">
      <alignment vertical="top"/>
    </xf>
    <xf numFmtId="43" fontId="0" fillId="0" borderId="0" xfId="1" applyFont="1" applyAlignment="1">
      <alignment vertical="top"/>
    </xf>
    <xf numFmtId="0" fontId="8" fillId="0" borderId="1" xfId="0" applyFont="1" applyBorder="1" applyAlignment="1">
      <alignment vertical="top"/>
    </xf>
    <xf numFmtId="0" fontId="8" fillId="0" borderId="2" xfId="0" applyFont="1" applyBorder="1" applyAlignment="1">
      <alignment vertical="top" wrapText="1"/>
    </xf>
    <xf numFmtId="164" fontId="10" fillId="7" borderId="6" xfId="0" applyNumberFormat="1" applyFont="1" applyFill="1" applyBorder="1" applyAlignment="1">
      <alignment vertical="top"/>
    </xf>
    <xf numFmtId="164" fontId="2" fillId="3" borderId="0" xfId="0" applyNumberFormat="1" applyFont="1" applyFill="1" applyAlignment="1">
      <alignment horizontal="left" vertical="top"/>
    </xf>
    <xf numFmtId="0" fontId="11" fillId="0" borderId="0" xfId="0" applyFont="1" applyAlignment="1">
      <alignment vertical="top"/>
    </xf>
    <xf numFmtId="0" fontId="10" fillId="0" borderId="0" xfId="0" applyFont="1" applyAlignment="1">
      <alignment vertical="top"/>
    </xf>
    <xf numFmtId="0" fontId="10" fillId="0" borderId="0" xfId="0" applyFont="1" applyAlignment="1">
      <alignment horizontal="center" vertical="top"/>
    </xf>
    <xf numFmtId="43" fontId="10" fillId="0" borderId="0" xfId="1" applyFont="1" applyFill="1" applyAlignment="1">
      <alignment vertical="top"/>
    </xf>
    <xf numFmtId="168" fontId="10" fillId="5" borderId="0" xfId="0" applyNumberFormat="1" applyFont="1" applyFill="1" applyAlignment="1" applyProtection="1">
      <alignment vertical="top"/>
      <protection locked="0"/>
    </xf>
    <xf numFmtId="164" fontId="10" fillId="7" borderId="0" xfId="0" applyNumberFormat="1" applyFont="1" applyFill="1" applyAlignment="1">
      <alignment vertical="top"/>
    </xf>
    <xf numFmtId="168" fontId="10" fillId="0" borderId="0" xfId="0" applyNumberFormat="1" applyFont="1" applyAlignment="1">
      <alignment vertical="top"/>
    </xf>
    <xf numFmtId="0" fontId="12" fillId="9" borderId="0" xfId="0" applyFont="1" applyFill="1" applyAlignment="1">
      <alignment vertical="top"/>
    </xf>
    <xf numFmtId="0" fontId="12" fillId="9" borderId="0" xfId="0" applyFont="1" applyFill="1" applyAlignment="1">
      <alignment horizontal="center" vertical="top"/>
    </xf>
    <xf numFmtId="168" fontId="12" fillId="9" borderId="0" xfId="0" applyNumberFormat="1" applyFont="1" applyFill="1" applyAlignment="1">
      <alignment vertical="top"/>
    </xf>
    <xf numFmtId="164" fontId="13" fillId="9" borderId="0" xfId="0" applyNumberFormat="1" applyFont="1" applyFill="1" applyAlignment="1">
      <alignment vertical="top"/>
    </xf>
    <xf numFmtId="0" fontId="10" fillId="2" borderId="0" xfId="0" quotePrefix="1" applyFont="1" applyFill="1" applyAlignment="1">
      <alignment vertical="top"/>
    </xf>
    <xf numFmtId="164" fontId="10" fillId="0" borderId="0" xfId="0" applyNumberFormat="1" applyFont="1" applyAlignment="1">
      <alignment vertical="top"/>
    </xf>
    <xf numFmtId="0" fontId="11" fillId="0" borderId="0" xfId="0" applyFont="1" applyAlignment="1">
      <alignment horizontal="center" vertical="top"/>
    </xf>
    <xf numFmtId="43" fontId="11" fillId="0" borderId="0" xfId="1" applyFont="1" applyFill="1" applyAlignment="1">
      <alignment vertical="top"/>
    </xf>
    <xf numFmtId="164" fontId="11" fillId="0" borderId="0" xfId="0" applyNumberFormat="1" applyFont="1" applyAlignment="1">
      <alignment vertical="top"/>
    </xf>
    <xf numFmtId="164" fontId="14" fillId="0" borderId="0" xfId="0" applyNumberFormat="1" applyFont="1" applyAlignment="1">
      <alignment horizontal="left" vertical="top"/>
    </xf>
    <xf numFmtId="0" fontId="16" fillId="2" borderId="0" xfId="0" applyFont="1" applyFill="1" applyAlignment="1">
      <alignment vertical="top"/>
    </xf>
    <xf numFmtId="0" fontId="17" fillId="2" borderId="1" xfId="0" applyFont="1" applyFill="1" applyBorder="1" applyAlignment="1">
      <alignment horizontal="center" vertical="top" wrapText="1"/>
    </xf>
    <xf numFmtId="0" fontId="17" fillId="8" borderId="1" xfId="0" applyFont="1" applyFill="1" applyBorder="1" applyAlignment="1">
      <alignment vertical="top" wrapText="1"/>
    </xf>
    <xf numFmtId="169" fontId="17" fillId="8" borderId="1" xfId="0" applyNumberFormat="1" applyFont="1" applyFill="1" applyBorder="1" applyAlignment="1">
      <alignment vertical="top" wrapText="1"/>
    </xf>
    <xf numFmtId="0" fontId="17" fillId="2" borderId="1" xfId="0" applyFont="1" applyFill="1" applyBorder="1" applyAlignment="1">
      <alignment vertical="top" wrapText="1"/>
    </xf>
    <xf numFmtId="0" fontId="16" fillId="0" borderId="0" xfId="0" applyFont="1" applyAlignment="1">
      <alignment vertical="top"/>
    </xf>
    <xf numFmtId="169" fontId="6" fillId="7" borderId="1" xfId="0" applyNumberFormat="1" applyFont="1" applyFill="1" applyBorder="1" applyAlignment="1">
      <alignment vertical="top" wrapText="1"/>
    </xf>
    <xf numFmtId="169" fontId="17" fillId="7" borderId="1" xfId="0" applyNumberFormat="1" applyFont="1" applyFill="1" applyBorder="1" applyAlignment="1">
      <alignment vertical="top" wrapText="1"/>
    </xf>
    <xf numFmtId="0" fontId="19" fillId="2" borderId="1" xfId="0" applyFont="1" applyFill="1" applyBorder="1" applyAlignment="1">
      <alignment vertical="top" wrapText="1"/>
    </xf>
    <xf numFmtId="168" fontId="18" fillId="7" borderId="0" xfId="0" applyNumberFormat="1" applyFont="1" applyFill="1" applyAlignment="1">
      <alignment horizontal="center" vertical="top" wrapText="1"/>
    </xf>
    <xf numFmtId="2" fontId="18" fillId="7" borderId="0" xfId="0" applyNumberFormat="1" applyFont="1" applyFill="1" applyAlignment="1">
      <alignment horizontal="center" vertical="top" wrapText="1"/>
    </xf>
    <xf numFmtId="0" fontId="17" fillId="2" borderId="0" xfId="0" applyFont="1" applyFill="1" applyAlignment="1">
      <alignment vertical="top"/>
    </xf>
    <xf numFmtId="0" fontId="20" fillId="2" borderId="0" xfId="0" applyFont="1" applyFill="1" applyAlignment="1">
      <alignment vertical="top"/>
    </xf>
    <xf numFmtId="0" fontId="7" fillId="8" borderId="1" xfId="0" applyFont="1" applyFill="1" applyBorder="1" applyAlignment="1">
      <alignment vertical="top" wrapText="1"/>
    </xf>
    <xf numFmtId="0" fontId="7" fillId="5" borderId="1" xfId="0" applyFont="1" applyFill="1" applyBorder="1" applyAlignment="1">
      <alignment vertical="top" wrapText="1"/>
    </xf>
    <xf numFmtId="0" fontId="10" fillId="0" borderId="0" xfId="0" applyFont="1" applyAlignment="1">
      <alignment horizontal="left" vertical="top"/>
    </xf>
    <xf numFmtId="43" fontId="0" fillId="0" borderId="0" xfId="1" applyFont="1" applyAlignment="1">
      <alignment horizontal="center" vertical="top"/>
    </xf>
    <xf numFmtId="0" fontId="0" fillId="0" borderId="0" xfId="0" applyAlignment="1">
      <alignment horizontal="center" vertical="top"/>
    </xf>
    <xf numFmtId="2" fontId="0" fillId="0" borderId="0" xfId="0" applyNumberFormat="1" applyAlignment="1">
      <alignment horizontal="center" vertical="top"/>
    </xf>
    <xf numFmtId="2" fontId="10" fillId="0" borderId="0" xfId="0" applyNumberFormat="1" applyFont="1" applyAlignment="1">
      <alignment horizontal="center" vertical="top"/>
    </xf>
    <xf numFmtId="2" fontId="12" fillId="9" borderId="0" xfId="0" applyNumberFormat="1" applyFont="1" applyFill="1" applyAlignment="1">
      <alignment horizontal="center" vertical="top"/>
    </xf>
    <xf numFmtId="2" fontId="11" fillId="0" borderId="0" xfId="0" applyNumberFormat="1" applyFont="1" applyAlignment="1">
      <alignment horizontal="center" vertical="top"/>
    </xf>
    <xf numFmtId="0" fontId="8" fillId="0" borderId="7" xfId="0" applyFont="1" applyBorder="1" applyAlignment="1">
      <alignment horizontal="center" vertical="top"/>
    </xf>
    <xf numFmtId="0" fontId="7" fillId="0" borderId="0" xfId="0" applyFont="1" applyAlignment="1">
      <alignment horizontal="center" vertical="top"/>
    </xf>
    <xf numFmtId="164" fontId="2" fillId="3" borderId="0" xfId="0" applyNumberFormat="1" applyFont="1" applyFill="1" applyAlignment="1">
      <alignment horizontal="center" vertical="top"/>
    </xf>
    <xf numFmtId="0" fontId="0" fillId="0" borderId="0" xfId="0" applyAlignment="1">
      <alignment horizontal="left" vertical="top"/>
    </xf>
    <xf numFmtId="0" fontId="2" fillId="0" borderId="4" xfId="0" applyFont="1" applyBorder="1" applyAlignment="1">
      <alignment horizontal="left" vertical="top"/>
    </xf>
    <xf numFmtId="168" fontId="9" fillId="0" borderId="1" xfId="0" applyNumberFormat="1" applyFont="1" applyBorder="1" applyAlignment="1">
      <alignment horizontal="left" vertical="top"/>
    </xf>
    <xf numFmtId="0" fontId="11" fillId="0" borderId="0" xfId="0" applyFont="1" applyAlignment="1">
      <alignment horizontal="left" vertical="top"/>
    </xf>
    <xf numFmtId="0" fontId="0" fillId="0" borderId="0" xfId="0" applyAlignment="1">
      <alignment horizontal="left"/>
    </xf>
    <xf numFmtId="165" fontId="6" fillId="0" borderId="1" xfId="0" applyNumberFormat="1" applyFont="1" applyBorder="1" applyAlignment="1">
      <alignment horizontal="right"/>
    </xf>
    <xf numFmtId="1" fontId="5" fillId="0" borderId="1" xfId="0" applyNumberFormat="1" applyFont="1" applyBorder="1" applyAlignment="1">
      <alignment wrapText="1"/>
    </xf>
    <xf numFmtId="1" fontId="5" fillId="0" borderId="1" xfId="0" applyNumberFormat="1" applyFont="1" applyBorder="1" applyAlignment="1">
      <alignment horizontal="right" wrapText="1"/>
    </xf>
    <xf numFmtId="0" fontId="15" fillId="4" borderId="2" xfId="0" applyFont="1" applyFill="1" applyBorder="1" applyAlignment="1">
      <alignment vertical="top" wrapText="1"/>
    </xf>
    <xf numFmtId="165" fontId="0" fillId="0" borderId="0" xfId="0" applyNumberFormat="1"/>
    <xf numFmtId="0" fontId="0" fillId="0" borderId="0" xfId="0" applyAlignment="1">
      <alignment horizontal="center"/>
    </xf>
    <xf numFmtId="0" fontId="7" fillId="2" borderId="8" xfId="0" quotePrefix="1" applyFont="1" applyFill="1" applyBorder="1" applyAlignment="1">
      <alignment horizontal="left"/>
    </xf>
    <xf numFmtId="0" fontId="7" fillId="2" borderId="0" xfId="0" quotePrefix="1" applyFont="1" applyFill="1" applyAlignment="1">
      <alignment horizontal="left"/>
    </xf>
    <xf numFmtId="0" fontId="7" fillId="2" borderId="12" xfId="0" quotePrefix="1" applyFont="1" applyFill="1" applyBorder="1" applyAlignment="1">
      <alignment horizontal="left"/>
    </xf>
    <xf numFmtId="0" fontId="12" fillId="10" borderId="1" xfId="3" applyFont="1" applyFill="1" applyBorder="1" applyAlignment="1">
      <alignment horizontal="center" vertical="center"/>
    </xf>
    <xf numFmtId="0" fontId="12" fillId="10" borderId="1" xfId="3" applyFont="1" applyFill="1" applyBorder="1" applyAlignment="1">
      <alignment horizontal="center" vertical="center" wrapText="1"/>
    </xf>
    <xf numFmtId="43" fontId="11" fillId="11" borderId="1" xfId="1" applyFont="1" applyFill="1" applyBorder="1" applyAlignment="1">
      <alignment horizontal="center" vertical="center" wrapText="1"/>
    </xf>
    <xf numFmtId="2" fontId="11" fillId="11" borderId="1" xfId="1" applyNumberFormat="1" applyFont="1" applyFill="1" applyBorder="1" applyAlignment="1">
      <alignment horizontal="center" vertical="center" wrapText="1"/>
    </xf>
    <xf numFmtId="0" fontId="6" fillId="0" borderId="0" xfId="0" applyFont="1" applyAlignment="1">
      <alignment vertical="top"/>
    </xf>
    <xf numFmtId="0" fontId="12" fillId="0" borderId="0" xfId="0" applyFont="1" applyAlignment="1">
      <alignment vertical="top"/>
    </xf>
    <xf numFmtId="0" fontId="10" fillId="0" borderId="1" xfId="0" applyFont="1" applyBorder="1" applyAlignment="1">
      <alignment vertical="top"/>
    </xf>
    <xf numFmtId="0" fontId="10" fillId="0" borderId="1" xfId="0" applyFont="1" applyBorder="1" applyAlignment="1">
      <alignment horizontal="left" vertical="top"/>
    </xf>
    <xf numFmtId="0" fontId="12" fillId="0" borderId="0" xfId="0" applyFont="1" applyAlignment="1">
      <alignment horizontal="center" vertical="top"/>
    </xf>
    <xf numFmtId="0" fontId="10" fillId="0" borderId="6" xfId="0" applyFont="1" applyBorder="1" applyAlignment="1">
      <alignment vertical="top"/>
    </xf>
    <xf numFmtId="0" fontId="10" fillId="0" borderId="3" xfId="0" applyFont="1" applyBorder="1" applyAlignment="1">
      <alignment vertical="top"/>
    </xf>
    <xf numFmtId="0" fontId="3" fillId="0" borderId="0" xfId="0" applyFont="1" applyAlignment="1">
      <alignment vertical="top"/>
    </xf>
    <xf numFmtId="0" fontId="12" fillId="0" borderId="0" xfId="0" applyFont="1" applyAlignment="1">
      <alignment horizontal="left" vertical="top"/>
    </xf>
    <xf numFmtId="2" fontId="12" fillId="0" borderId="0" xfId="0" applyNumberFormat="1" applyFont="1" applyAlignment="1">
      <alignment horizontal="center" vertical="top"/>
    </xf>
    <xf numFmtId="168" fontId="12" fillId="0" borderId="0" xfId="0" applyNumberFormat="1" applyFont="1" applyAlignment="1">
      <alignment vertical="top"/>
    </xf>
    <xf numFmtId="164" fontId="13" fillId="0" borderId="0" xfId="0" applyNumberFormat="1" applyFont="1" applyAlignment="1">
      <alignment vertical="top"/>
    </xf>
    <xf numFmtId="0" fontId="11" fillId="4" borderId="1" xfId="0" applyFont="1" applyFill="1" applyBorder="1" applyAlignment="1">
      <alignment vertical="top"/>
    </xf>
    <xf numFmtId="164" fontId="11" fillId="4" borderId="1" xfId="0" applyNumberFormat="1" applyFont="1" applyFill="1" applyBorder="1" applyAlignment="1">
      <alignment horizontal="left" vertical="top" wrapText="1"/>
    </xf>
    <xf numFmtId="0" fontId="12" fillId="4" borderId="2" xfId="0" applyFont="1" applyFill="1" applyBorder="1" applyAlignment="1">
      <alignment vertical="top" wrapText="1"/>
    </xf>
    <xf numFmtId="164" fontId="11" fillId="0" borderId="1" xfId="0" applyNumberFormat="1" applyFont="1" applyBorder="1" applyAlignment="1">
      <alignment horizontal="left"/>
    </xf>
    <xf numFmtId="164" fontId="23" fillId="5" borderId="1" xfId="0" applyNumberFormat="1" applyFont="1" applyFill="1" applyBorder="1" applyAlignment="1" applyProtection="1">
      <alignment horizontal="right"/>
      <protection locked="0"/>
    </xf>
    <xf numFmtId="164" fontId="11" fillId="3" borderId="2" xfId="0" applyNumberFormat="1" applyFont="1" applyFill="1" applyBorder="1" applyAlignment="1">
      <alignment horizontal="left"/>
    </xf>
    <xf numFmtId="44" fontId="10" fillId="3" borderId="4" xfId="2" applyFont="1" applyFill="1" applyBorder="1" applyAlignment="1">
      <alignment horizontal="right"/>
    </xf>
    <xf numFmtId="0" fontId="10" fillId="2" borderId="0" xfId="0" quotePrefix="1" applyFont="1" applyFill="1"/>
    <xf numFmtId="0" fontId="10" fillId="2" borderId="0" xfId="0" applyFont="1" applyFill="1" applyAlignment="1">
      <alignment wrapText="1"/>
    </xf>
    <xf numFmtId="0" fontId="10" fillId="2" borderId="0" xfId="0" applyFont="1" applyFill="1"/>
    <xf numFmtId="0" fontId="10" fillId="8" borderId="1" xfId="0" applyFont="1" applyFill="1" applyBorder="1" applyAlignment="1">
      <alignment vertical="top" wrapText="1"/>
    </xf>
    <xf numFmtId="0" fontId="11" fillId="4" borderId="1" xfId="0" applyFont="1" applyFill="1" applyBorder="1" applyAlignment="1">
      <alignment horizontal="center" vertical="top"/>
    </xf>
    <xf numFmtId="2" fontId="11" fillId="0" borderId="1" xfId="0" applyNumberFormat="1" applyFont="1" applyBorder="1" applyAlignment="1">
      <alignment horizontal="center"/>
    </xf>
    <xf numFmtId="2" fontId="12" fillId="0" borderId="1" xfId="0" applyNumberFormat="1" applyFont="1" applyBorder="1" applyAlignment="1">
      <alignment horizontal="center" wrapText="1"/>
    </xf>
    <xf numFmtId="164" fontId="11" fillId="3" borderId="2" xfId="0" applyNumberFormat="1" applyFont="1" applyFill="1" applyBorder="1" applyAlignment="1">
      <alignment horizontal="center"/>
    </xf>
    <xf numFmtId="164" fontId="11" fillId="3" borderId="7" xfId="0" applyNumberFormat="1" applyFont="1" applyFill="1" applyBorder="1" applyAlignment="1">
      <alignment horizontal="center"/>
    </xf>
    <xf numFmtId="0" fontId="10" fillId="2" borderId="0" xfId="0" applyFont="1" applyFill="1" applyAlignment="1">
      <alignment horizontal="center" wrapText="1"/>
    </xf>
    <xf numFmtId="0" fontId="0" fillId="2" borderId="0" xfId="0" applyFill="1" applyAlignment="1">
      <alignment horizontal="center"/>
    </xf>
    <xf numFmtId="44" fontId="10" fillId="6" borderId="1" xfId="2" applyFont="1" applyFill="1" applyBorder="1" applyAlignment="1">
      <alignment horizontal="right"/>
    </xf>
    <xf numFmtId="0" fontId="8" fillId="0" borderId="1" xfId="0" applyFont="1" applyBorder="1" applyAlignment="1">
      <alignment vertical="top" wrapText="1"/>
    </xf>
    <xf numFmtId="0" fontId="4" fillId="4" borderId="1" xfId="0" applyFont="1" applyFill="1" applyBorder="1" applyAlignment="1">
      <alignment horizontal="left" vertical="center"/>
    </xf>
    <xf numFmtId="0" fontId="4" fillId="4" borderId="1" xfId="0" applyFont="1" applyFill="1" applyBorder="1" applyAlignment="1">
      <alignment horizontal="left" vertical="center" wrapText="1"/>
    </xf>
    <xf numFmtId="0" fontId="5" fillId="4" borderId="1" xfId="0" applyFont="1" applyFill="1" applyBorder="1" applyAlignment="1">
      <alignment horizontal="left" vertical="center" wrapText="1"/>
    </xf>
    <xf numFmtId="168" fontId="18" fillId="7" borderId="0" xfId="0" applyNumberFormat="1" applyFont="1" applyFill="1" applyAlignment="1">
      <alignment horizontal="center" vertical="top"/>
    </xf>
    <xf numFmtId="2" fontId="18" fillId="7" borderId="0" xfId="0" applyNumberFormat="1" applyFont="1" applyFill="1" applyAlignment="1">
      <alignment horizontal="center" vertical="top"/>
    </xf>
    <xf numFmtId="2" fontId="0" fillId="0" borderId="0" xfId="0" applyNumberFormat="1" applyAlignment="1">
      <alignment vertical="top"/>
    </xf>
    <xf numFmtId="0" fontId="10" fillId="0" borderId="0" xfId="0" applyFont="1" applyAlignment="1">
      <alignment vertical="top" wrapText="1"/>
    </xf>
    <xf numFmtId="168" fontId="3" fillId="3" borderId="1" xfId="0" applyNumberFormat="1" applyFont="1" applyFill="1" applyBorder="1" applyAlignment="1">
      <alignment horizontal="left"/>
    </xf>
    <xf numFmtId="168" fontId="2" fillId="3" borderId="1" xfId="0" applyNumberFormat="1" applyFont="1" applyFill="1" applyBorder="1" applyAlignment="1">
      <alignment horizontal="left"/>
    </xf>
    <xf numFmtId="44" fontId="17" fillId="5" borderId="1" xfId="0" applyNumberFormat="1" applyFont="1" applyFill="1" applyBorder="1" applyAlignment="1" applyProtection="1">
      <alignment vertical="top" wrapText="1"/>
      <protection locked="0"/>
    </xf>
    <xf numFmtId="44" fontId="6" fillId="5" borderId="1" xfId="0" applyNumberFormat="1" applyFont="1" applyFill="1" applyBorder="1" applyAlignment="1" applyProtection="1">
      <alignment vertical="top" wrapText="1"/>
      <protection locked="0"/>
    </xf>
    <xf numFmtId="0" fontId="25" fillId="0" borderId="15" xfId="0" applyFont="1" applyBorder="1" applyAlignment="1">
      <alignment horizontal="center"/>
    </xf>
    <xf numFmtId="0" fontId="25" fillId="0" borderId="15" xfId="0" applyFont="1" applyBorder="1" applyAlignment="1">
      <alignment horizontal="center" vertical="center"/>
    </xf>
    <xf numFmtId="0" fontId="26" fillId="0" borderId="15" xfId="0" applyFont="1" applyBorder="1" applyAlignment="1">
      <alignment horizontal="center"/>
    </xf>
    <xf numFmtId="0" fontId="25" fillId="0" borderId="16" xfId="0" applyFont="1" applyBorder="1" applyAlignment="1">
      <alignment horizontal="center" vertical="center"/>
    </xf>
    <xf numFmtId="0" fontId="25" fillId="0" borderId="1" xfId="0" applyFont="1" applyBorder="1" applyAlignment="1">
      <alignment horizontal="center"/>
    </xf>
    <xf numFmtId="0" fontId="26" fillId="0" borderId="1" xfId="0" applyFont="1" applyBorder="1" applyAlignment="1">
      <alignment horizontal="center"/>
    </xf>
    <xf numFmtId="0" fontId="25" fillId="0" borderId="1" xfId="0" applyFont="1" applyBorder="1" applyAlignment="1">
      <alignment horizontal="center" vertical="center"/>
    </xf>
    <xf numFmtId="0" fontId="25" fillId="0" borderId="1" xfId="0" applyFont="1" applyBorder="1" applyAlignment="1">
      <alignment horizontal="center" vertical="top"/>
    </xf>
    <xf numFmtId="0" fontId="26" fillId="0" borderId="1" xfId="0" applyFont="1" applyBorder="1" applyAlignment="1">
      <alignment horizontal="center" vertical="top"/>
    </xf>
    <xf numFmtId="1" fontId="25" fillId="0" borderId="1" xfId="0" applyNumberFormat="1" applyFont="1" applyBorder="1" applyAlignment="1">
      <alignment horizontal="center" vertical="top"/>
    </xf>
    <xf numFmtId="1" fontId="25" fillId="0" borderId="1" xfId="0" applyNumberFormat="1" applyFont="1" applyBorder="1" applyAlignment="1">
      <alignment horizontal="center" vertical="center"/>
    </xf>
    <xf numFmtId="1" fontId="26" fillId="0" borderId="1" xfId="0" applyNumberFormat="1" applyFont="1" applyBorder="1" applyAlignment="1">
      <alignment horizontal="center"/>
    </xf>
    <xf numFmtId="1" fontId="26" fillId="0" borderId="1" xfId="0" applyNumberFormat="1" applyFont="1" applyBorder="1" applyAlignment="1">
      <alignment horizontal="center" vertical="top"/>
    </xf>
    <xf numFmtId="1" fontId="25" fillId="0" borderId="3" xfId="0" applyNumberFormat="1" applyFont="1" applyBorder="1" applyAlignment="1">
      <alignment horizontal="center" vertical="center"/>
    </xf>
    <xf numFmtId="1" fontId="25" fillId="0" borderId="1" xfId="0" applyNumberFormat="1" applyFont="1" applyBorder="1" applyAlignment="1">
      <alignment horizontal="center"/>
    </xf>
    <xf numFmtId="0" fontId="25" fillId="0" borderId="3" xfId="0" applyFont="1" applyBorder="1" applyAlignment="1">
      <alignment horizontal="center" vertical="center"/>
    </xf>
    <xf numFmtId="0" fontId="25" fillId="0" borderId="2" xfId="0" applyFont="1" applyBorder="1" applyAlignment="1">
      <alignment horizontal="center" vertical="top"/>
    </xf>
    <xf numFmtId="2" fontId="25" fillId="0" borderId="1" xfId="0" applyNumberFormat="1" applyFont="1" applyBorder="1" applyAlignment="1">
      <alignment horizontal="center" indent="1"/>
    </xf>
    <xf numFmtId="0" fontId="25" fillId="2" borderId="15" xfId="0" applyFont="1" applyFill="1" applyBorder="1" applyAlignment="1">
      <alignment horizontal="center" vertical="center"/>
    </xf>
    <xf numFmtId="1" fontId="25" fillId="2" borderId="1" xfId="0" applyNumberFormat="1" applyFont="1" applyFill="1" applyBorder="1" applyAlignment="1">
      <alignment horizontal="center" vertical="center"/>
    </xf>
    <xf numFmtId="0" fontId="25" fillId="2" borderId="1" xfId="0" applyFont="1" applyFill="1" applyBorder="1" applyAlignment="1">
      <alignment horizontal="center" vertical="center"/>
    </xf>
    <xf numFmtId="0" fontId="25" fillId="2" borderId="1" xfId="0" applyFont="1" applyFill="1" applyBorder="1" applyAlignment="1">
      <alignment horizontal="center" vertical="top"/>
    </xf>
    <xf numFmtId="1" fontId="25" fillId="2" borderId="1" xfId="0" applyNumberFormat="1" applyFont="1" applyFill="1" applyBorder="1" applyAlignment="1">
      <alignment horizontal="center" vertical="top"/>
    </xf>
    <xf numFmtId="0" fontId="26" fillId="2" borderId="1" xfId="0" applyFont="1" applyFill="1" applyBorder="1" applyAlignment="1">
      <alignment horizontal="center" vertical="top"/>
    </xf>
    <xf numFmtId="164" fontId="12" fillId="0" borderId="1" xfId="0" applyNumberFormat="1" applyFont="1" applyBorder="1" applyAlignment="1">
      <alignment horizontal="left"/>
    </xf>
    <xf numFmtId="0" fontId="27" fillId="0" borderId="0" xfId="0" applyFont="1"/>
    <xf numFmtId="164" fontId="11" fillId="11" borderId="1" xfId="0" applyNumberFormat="1" applyFont="1" applyFill="1" applyBorder="1" applyAlignment="1">
      <alignment horizontal="center" vertical="center" wrapText="1"/>
    </xf>
    <xf numFmtId="0" fontId="0" fillId="0" borderId="1" xfId="0" applyBorder="1" applyAlignment="1">
      <alignment vertical="top"/>
    </xf>
    <xf numFmtId="0" fontId="27" fillId="0" borderId="1" xfId="0" applyFont="1" applyBorder="1"/>
    <xf numFmtId="166" fontId="6" fillId="0" borderId="17" xfId="1" applyNumberFormat="1" applyFont="1" applyFill="1" applyBorder="1" applyAlignment="1">
      <alignment horizontal="right"/>
    </xf>
    <xf numFmtId="1" fontId="5" fillId="0" borderId="17" xfId="0" applyNumberFormat="1" applyFont="1" applyBorder="1" applyAlignment="1">
      <alignment wrapText="1"/>
    </xf>
    <xf numFmtId="0" fontId="10" fillId="5" borderId="2" xfId="0" applyFont="1" applyFill="1" applyBorder="1" applyAlignment="1">
      <alignment horizontal="left" vertical="top" wrapText="1"/>
    </xf>
    <xf numFmtId="0" fontId="10" fillId="5" borderId="4" xfId="0" applyFont="1" applyFill="1" applyBorder="1" applyAlignment="1">
      <alignment horizontal="left" vertical="top" wrapText="1"/>
    </xf>
    <xf numFmtId="164" fontId="3" fillId="0" borderId="3" xfId="0" applyNumberFormat="1" applyFont="1" applyBorder="1" applyAlignment="1">
      <alignment horizontal="left"/>
    </xf>
    <xf numFmtId="168" fontId="3" fillId="3" borderId="3" xfId="0" applyNumberFormat="1" applyFont="1" applyFill="1" applyBorder="1" applyAlignment="1">
      <alignment horizontal="left"/>
    </xf>
    <xf numFmtId="164" fontId="3" fillId="0" borderId="17" xfId="0" applyNumberFormat="1" applyFont="1" applyBorder="1" applyAlignment="1">
      <alignment horizontal="left"/>
    </xf>
    <xf numFmtId="0" fontId="29" fillId="0" borderId="1" xfId="0" applyFont="1" applyBorder="1" applyAlignment="1">
      <alignment horizontal="center" vertical="center"/>
    </xf>
    <xf numFmtId="0" fontId="26" fillId="0" borderId="15" xfId="0" applyFont="1" applyBorder="1" applyAlignment="1">
      <alignment horizontal="center" vertical="center"/>
    </xf>
    <xf numFmtId="0" fontId="26" fillId="0" borderId="1" xfId="0" applyFont="1" applyBorder="1" applyAlignment="1">
      <alignment horizontal="center" vertical="center"/>
    </xf>
    <xf numFmtId="0" fontId="29" fillId="0" borderId="15" xfId="0" applyFont="1" applyBorder="1" applyAlignment="1">
      <alignment horizontal="center" vertical="center"/>
    </xf>
    <xf numFmtId="0" fontId="29" fillId="2" borderId="15" xfId="0" applyFont="1" applyFill="1" applyBorder="1" applyAlignment="1">
      <alignment horizontal="center" vertical="center"/>
    </xf>
    <xf numFmtId="0" fontId="29" fillId="0" borderId="16" xfId="0" applyFont="1" applyBorder="1" applyAlignment="1">
      <alignment horizontal="center" vertical="center"/>
    </xf>
    <xf numFmtId="0" fontId="29" fillId="2" borderId="1" xfId="0" applyFont="1" applyFill="1" applyBorder="1" applyAlignment="1">
      <alignment horizontal="center" vertical="center"/>
    </xf>
    <xf numFmtId="0" fontId="23" fillId="12" borderId="1" xfId="0" applyFont="1" applyFill="1" applyBorder="1" applyAlignment="1" applyProtection="1">
      <alignment horizontal="right"/>
      <protection locked="0"/>
    </xf>
    <xf numFmtId="0" fontId="25" fillId="2" borderId="1" xfId="0" applyFont="1" applyFill="1" applyBorder="1" applyAlignment="1">
      <alignment horizontal="center"/>
    </xf>
    <xf numFmtId="0" fontId="26" fillId="2" borderId="1" xfId="0" applyFont="1" applyFill="1" applyBorder="1" applyAlignment="1">
      <alignment horizontal="center"/>
    </xf>
    <xf numFmtId="1" fontId="25" fillId="0" borderId="0" xfId="0" applyNumberFormat="1" applyFont="1" applyAlignment="1">
      <alignment horizontal="center" vertical="top"/>
    </xf>
    <xf numFmtId="0" fontId="26" fillId="0" borderId="2" xfId="0" applyFont="1" applyBorder="1" applyAlignment="1">
      <alignment horizontal="center" vertical="top"/>
    </xf>
    <xf numFmtId="0" fontId="29" fillId="0" borderId="0" xfId="0" applyFont="1" applyAlignment="1">
      <alignment horizontal="center" vertical="center"/>
    </xf>
    <xf numFmtId="2" fontId="11" fillId="0" borderId="1" xfId="0" applyNumberFormat="1" applyFont="1" applyBorder="1" applyAlignment="1">
      <alignment horizontal="center" wrapText="1"/>
    </xf>
    <xf numFmtId="0" fontId="30" fillId="0" borderId="1" xfId="0" applyFont="1" applyBorder="1"/>
    <xf numFmtId="2" fontId="25" fillId="2" borderId="1" xfId="0" applyNumberFormat="1" applyFont="1" applyFill="1" applyBorder="1" applyAlignment="1">
      <alignment horizontal="center" indent="1"/>
    </xf>
    <xf numFmtId="0" fontId="12" fillId="11" borderId="1" xfId="3" applyFont="1" applyFill="1" applyBorder="1" applyAlignment="1">
      <alignment horizontal="center" wrapText="1"/>
    </xf>
    <xf numFmtId="0" fontId="12" fillId="11" borderId="1" xfId="0" applyFont="1" applyFill="1" applyBorder="1" applyAlignment="1">
      <alignment horizontal="center" vertical="center" wrapText="1"/>
    </xf>
    <xf numFmtId="0" fontId="31" fillId="0" borderId="1" xfId="0" applyFont="1" applyBorder="1" applyAlignment="1">
      <alignment horizontal="center" vertical="top"/>
    </xf>
    <xf numFmtId="0" fontId="0" fillId="0" borderId="1" xfId="0" applyBorder="1" applyAlignment="1">
      <alignment horizontal="center" vertical="center"/>
    </xf>
    <xf numFmtId="0" fontId="0" fillId="0" borderId="2" xfId="0" applyBorder="1" applyAlignment="1">
      <alignment horizontal="center" vertical="center"/>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0" borderId="3" xfId="0" applyBorder="1" applyAlignment="1">
      <alignment horizontal="center" vertical="center"/>
    </xf>
    <xf numFmtId="0" fontId="0" fillId="0" borderId="9" xfId="0" applyBorder="1" applyAlignment="1">
      <alignment horizontal="center" vertical="center"/>
    </xf>
    <xf numFmtId="3" fontId="0" fillId="0" borderId="1" xfId="0" applyNumberFormat="1" applyBorder="1" applyAlignment="1">
      <alignment horizontal="center" vertical="center"/>
    </xf>
    <xf numFmtId="0" fontId="27" fillId="0" borderId="0" xfId="0" applyFont="1" applyAlignment="1">
      <alignment vertical="top"/>
    </xf>
    <xf numFmtId="0" fontId="29" fillId="0" borderId="0" xfId="0" applyFont="1" applyAlignment="1">
      <alignment vertical="top"/>
    </xf>
    <xf numFmtId="0" fontId="29" fillId="0" borderId="0" xfId="0" applyFont="1" applyAlignment="1">
      <alignment horizontal="center" vertical="top"/>
    </xf>
    <xf numFmtId="1" fontId="29" fillId="0" borderId="0" xfId="1" applyNumberFormat="1" applyFont="1" applyFill="1" applyAlignment="1">
      <alignment horizontal="center" vertical="top"/>
    </xf>
    <xf numFmtId="2" fontId="29" fillId="0" borderId="0" xfId="0" applyNumberFormat="1" applyFont="1" applyAlignment="1">
      <alignment horizontal="center" vertical="top"/>
    </xf>
    <xf numFmtId="0" fontId="0" fillId="0" borderId="18" xfId="0" applyBorder="1" applyAlignment="1">
      <alignment vertical="top"/>
    </xf>
    <xf numFmtId="168" fontId="10" fillId="0" borderId="0" xfId="0" applyNumberFormat="1" applyFont="1" applyAlignment="1" applyProtection="1">
      <alignment vertical="top"/>
      <protection locked="0"/>
    </xf>
    <xf numFmtId="168" fontId="32" fillId="0" borderId="1" xfId="0" applyNumberFormat="1" applyFont="1" applyBorder="1" applyAlignment="1">
      <alignment horizontal="left" vertical="top"/>
    </xf>
    <xf numFmtId="0" fontId="27" fillId="0" borderId="1" xfId="0" applyFont="1" applyBorder="1" applyAlignment="1">
      <alignment vertical="top"/>
    </xf>
    <xf numFmtId="0" fontId="29" fillId="0" borderId="1" xfId="0" applyFont="1" applyBorder="1" applyAlignment="1">
      <alignment vertical="top"/>
    </xf>
    <xf numFmtId="0" fontId="29" fillId="0" borderId="1" xfId="0" applyFont="1" applyBorder="1" applyAlignment="1">
      <alignment horizontal="center" vertical="top"/>
    </xf>
    <xf numFmtId="2" fontId="29" fillId="0" borderId="1" xfId="0" applyNumberFormat="1" applyFont="1" applyBorder="1" applyAlignment="1">
      <alignment horizontal="center" vertical="top"/>
    </xf>
    <xf numFmtId="44" fontId="2" fillId="3" borderId="1" xfId="0" applyNumberFormat="1" applyFont="1" applyFill="1" applyBorder="1" applyAlignment="1">
      <alignment horizontal="left"/>
    </xf>
    <xf numFmtId="44" fontId="17" fillId="5" borderId="4" xfId="0" applyNumberFormat="1" applyFont="1" applyFill="1" applyBorder="1" applyAlignment="1" applyProtection="1">
      <alignment vertical="top" wrapText="1"/>
      <protection locked="0"/>
    </xf>
    <xf numFmtId="44" fontId="17" fillId="13" borderId="0" xfId="0" applyNumberFormat="1" applyFont="1" applyFill="1" applyAlignment="1" applyProtection="1">
      <alignment vertical="top" wrapText="1"/>
      <protection locked="0"/>
    </xf>
    <xf numFmtId="0" fontId="7" fillId="2" borderId="8" xfId="0" quotePrefix="1" applyFont="1" applyFill="1" applyBorder="1" applyAlignment="1">
      <alignment horizontal="left"/>
    </xf>
    <xf numFmtId="0" fontId="7" fillId="2" borderId="0" xfId="0" quotePrefix="1" applyFont="1" applyFill="1" applyAlignment="1">
      <alignment horizontal="left"/>
    </xf>
    <xf numFmtId="0" fontId="7" fillId="2" borderId="12" xfId="0" quotePrefix="1" applyFont="1" applyFill="1" applyBorder="1" applyAlignment="1">
      <alignment horizontal="left"/>
    </xf>
    <xf numFmtId="0" fontId="23" fillId="0" borderId="9" xfId="0" applyFont="1" applyBorder="1" applyAlignment="1">
      <alignment horizontal="center"/>
    </xf>
    <xf numFmtId="0" fontId="23" fillId="0" borderId="10" xfId="0" applyFont="1" applyBorder="1" applyAlignment="1">
      <alignment horizontal="center"/>
    </xf>
    <xf numFmtId="0" fontId="23" fillId="0" borderId="11" xfId="0" applyFont="1" applyBorder="1" applyAlignment="1">
      <alignment horizontal="center"/>
    </xf>
    <xf numFmtId="0" fontId="7" fillId="2" borderId="13" xfId="0" quotePrefix="1" applyFont="1" applyFill="1" applyBorder="1" applyAlignment="1">
      <alignment horizontal="left"/>
    </xf>
    <xf numFmtId="0" fontId="7" fillId="2" borderId="5" xfId="0" quotePrefix="1" applyFont="1" applyFill="1" applyBorder="1" applyAlignment="1">
      <alignment horizontal="left"/>
    </xf>
    <xf numFmtId="0" fontId="7" fillId="2" borderId="14" xfId="0" quotePrefix="1" applyFont="1" applyFill="1" applyBorder="1" applyAlignment="1">
      <alignment horizontal="left"/>
    </xf>
    <xf numFmtId="0" fontId="24" fillId="0" borderId="0" xfId="0" applyFont="1" applyAlignment="1">
      <alignment horizontal="left" vertical="top"/>
    </xf>
    <xf numFmtId="0" fontId="10" fillId="5" borderId="2" xfId="0" applyFont="1" applyFill="1" applyBorder="1" applyAlignment="1">
      <alignment horizontal="left" vertical="top" wrapText="1"/>
    </xf>
    <xf numFmtId="0" fontId="10" fillId="5" borderId="4" xfId="0" applyFont="1" applyFill="1" applyBorder="1" applyAlignment="1">
      <alignment horizontal="left" vertical="top" wrapText="1"/>
    </xf>
    <xf numFmtId="0" fontId="0" fillId="0" borderId="5" xfId="0" applyBorder="1" applyAlignment="1">
      <alignment horizontal="left" vertical="top" wrapText="1"/>
    </xf>
    <xf numFmtId="44" fontId="18" fillId="7" borderId="2" xfId="0" applyNumberFormat="1" applyFont="1" applyFill="1" applyBorder="1" applyAlignment="1">
      <alignment horizontal="center" vertical="top" wrapText="1"/>
    </xf>
    <xf numFmtId="44" fontId="18" fillId="7" borderId="4" xfId="0" applyNumberFormat="1" applyFont="1" applyFill="1" applyBorder="1" applyAlignment="1">
      <alignment horizontal="center" vertical="top" wrapText="1"/>
    </xf>
    <xf numFmtId="0" fontId="15" fillId="4" borderId="2" xfId="0" applyFont="1" applyFill="1" applyBorder="1" applyAlignment="1">
      <alignment horizontal="center" vertical="top" wrapText="1"/>
    </xf>
    <xf numFmtId="0" fontId="15" fillId="4" borderId="4" xfId="0" applyFont="1" applyFill="1" applyBorder="1" applyAlignment="1">
      <alignment horizontal="center" vertical="top" wrapText="1"/>
    </xf>
    <xf numFmtId="0" fontId="7" fillId="2" borderId="5" xfId="0" applyFont="1" applyFill="1" applyBorder="1" applyAlignment="1">
      <alignment horizontal="left" wrapText="1"/>
    </xf>
  </cellXfs>
  <cellStyles count="6">
    <cellStyle name="Komma" xfId="1" builtinId="3"/>
    <cellStyle name="Standaard" xfId="0" builtinId="0"/>
    <cellStyle name="Standaard 3" xfId="3" xr:uid="{6C69EEF1-22A7-4106-95BD-89E44BF4501B}"/>
    <cellStyle name="Valuta" xfId="2" builtinId="4"/>
    <cellStyle name="Valuta 2" xfId="5" xr:uid="{2AC405F9-85C6-4968-AA94-89FE34567CA2}"/>
    <cellStyle name="Valuta 3" xfId="4" xr:uid="{4F28519D-41CA-4DAF-A923-B4799A2F7C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A7B8F-92D2-4638-B242-2F777C4AD6B1}">
  <dimension ref="A2:F15"/>
  <sheetViews>
    <sheetView tabSelected="1" workbookViewId="0"/>
  </sheetViews>
  <sheetFormatPr defaultRowHeight="14.4" x14ac:dyDescent="0.3"/>
  <cols>
    <col min="1" max="1" width="111" bestFit="1" customWidth="1"/>
    <col min="2" max="2" width="36.109375" customWidth="1"/>
    <col min="6" max="6" width="10.6640625" customWidth="1"/>
  </cols>
  <sheetData>
    <row r="2" spans="1:6" x14ac:dyDescent="0.3">
      <c r="A2" s="201" t="s">
        <v>87</v>
      </c>
      <c r="B2" s="202"/>
      <c r="C2" s="202"/>
      <c r="D2" s="202"/>
      <c r="E2" s="202"/>
      <c r="F2" s="203"/>
    </row>
    <row r="3" spans="1:6" x14ac:dyDescent="0.3">
      <c r="A3" s="198" t="s">
        <v>80</v>
      </c>
      <c r="B3" s="199"/>
      <c r="C3" s="199"/>
      <c r="D3" s="199"/>
      <c r="E3" s="199"/>
      <c r="F3" s="200"/>
    </row>
    <row r="4" spans="1:6" x14ac:dyDescent="0.3">
      <c r="A4" s="71" t="s">
        <v>81</v>
      </c>
      <c r="B4" s="72"/>
      <c r="C4" s="72"/>
      <c r="D4" s="72"/>
      <c r="E4" s="72"/>
      <c r="F4" s="73"/>
    </row>
    <row r="5" spans="1:6" x14ac:dyDescent="0.3">
      <c r="A5" s="71" t="s">
        <v>91</v>
      </c>
      <c r="B5" s="72"/>
      <c r="C5" s="72"/>
      <c r="D5" s="72"/>
      <c r="E5" s="72"/>
      <c r="F5" s="73"/>
    </row>
    <row r="6" spans="1:6" x14ac:dyDescent="0.3">
      <c r="A6" s="198" t="s">
        <v>371</v>
      </c>
      <c r="B6" s="199"/>
      <c r="C6" s="199"/>
      <c r="D6" s="199"/>
      <c r="E6" s="199"/>
      <c r="F6" s="200"/>
    </row>
    <row r="7" spans="1:6" x14ac:dyDescent="0.3">
      <c r="A7" s="204" t="s">
        <v>89</v>
      </c>
      <c r="B7" s="205"/>
      <c r="C7" s="205"/>
      <c r="D7" s="205"/>
      <c r="E7" s="205"/>
      <c r="F7" s="206"/>
    </row>
    <row r="9" spans="1:6" ht="21" x14ac:dyDescent="0.4">
      <c r="A9" s="1" t="s">
        <v>362</v>
      </c>
      <c r="B9" s="2"/>
    </row>
    <row r="10" spans="1:6" ht="15.6" x14ac:dyDescent="0.3">
      <c r="A10" s="4" t="s">
        <v>90</v>
      </c>
      <c r="B10" s="117">
        <f>'Prijs verwerking'!D36</f>
        <v>0</v>
      </c>
    </row>
    <row r="11" spans="1:6" ht="15.6" x14ac:dyDescent="0.3">
      <c r="A11" s="4" t="s">
        <v>0</v>
      </c>
      <c r="B11" s="117">
        <f>'Prijs huur containers'!F22</f>
        <v>0</v>
      </c>
    </row>
    <row r="12" spans="1:6" ht="15.6" x14ac:dyDescent="0.3">
      <c r="A12" s="154" t="s">
        <v>41</v>
      </c>
      <c r="B12" s="155">
        <f>'Prijs lediging'!O183</f>
        <v>0</v>
      </c>
    </row>
    <row r="13" spans="1:6" ht="21" x14ac:dyDescent="0.4">
      <c r="A13" s="5" t="s">
        <v>363</v>
      </c>
      <c r="B13" s="118">
        <f>SUM(B10:B12)</f>
        <v>0</v>
      </c>
    </row>
    <row r="14" spans="1:6" ht="21" x14ac:dyDescent="0.4">
      <c r="A14" s="5" t="s">
        <v>364</v>
      </c>
      <c r="B14" s="195">
        <f>B13*4</f>
        <v>0</v>
      </c>
    </row>
    <row r="15" spans="1:6" ht="15.6" x14ac:dyDescent="0.3">
      <c r="A15" s="156"/>
    </row>
  </sheetData>
  <sheetProtection algorithmName="SHA-512" hashValue="MPtPg5jd1AD8J3lojnPwm7U/kkrTa7UggPjJW3VjlAJmikBVfuVEiY4hEBP4jAyBVyMz5oouZ3SdkvY6PTaN/Q==" saltValue="E8aD59fTc/pYBvFS1Okdcw==" spinCount="100000" sheet="1" formatCells="0" formatColumns="0" formatRows="0" insertColumns="0" insertRows="0" insertHyperlinks="0" deleteColumns="0" deleteRows="0" sort="0" autoFilter="0" pivotTables="0"/>
  <mergeCells count="4">
    <mergeCell ref="A3:F3"/>
    <mergeCell ref="A2:F2"/>
    <mergeCell ref="A7:F7"/>
    <mergeCell ref="A6:F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EB6D5-C665-47A4-947B-7493ADBF07B6}">
  <dimension ref="A1:R261"/>
  <sheetViews>
    <sheetView zoomScale="70" zoomScaleNormal="70" workbookViewId="0">
      <selection sqref="A1:F1"/>
    </sheetView>
  </sheetViews>
  <sheetFormatPr defaultColWidth="8.88671875" defaultRowHeight="14.4" x14ac:dyDescent="0.3"/>
  <cols>
    <col min="1" max="1" width="37.6640625" style="12" customWidth="1"/>
    <col min="2" max="2" width="46.88671875" style="12" bestFit="1" customWidth="1"/>
    <col min="3" max="3" width="41.44140625" style="52" bestFit="1" customWidth="1"/>
    <col min="4" max="4" width="29.33203125" style="60" bestFit="1" customWidth="1"/>
    <col min="5" max="5" width="51.21875" style="12" customWidth="1"/>
    <col min="6" max="6" width="45.6640625" style="12" customWidth="1"/>
    <col min="7" max="8" width="21.109375" style="12" customWidth="1"/>
    <col min="9" max="9" width="18.6640625" style="12" customWidth="1"/>
    <col min="10" max="10" width="48.88671875" style="12" bestFit="1" customWidth="1"/>
    <col min="11" max="11" width="33.5546875" style="12" bestFit="1" customWidth="1"/>
    <col min="12" max="12" width="23.5546875" style="12" customWidth="1"/>
    <col min="13" max="13" width="23.109375" style="52" bestFit="1" customWidth="1"/>
    <col min="14" max="14" width="26.33203125" style="53" customWidth="1"/>
    <col min="15" max="15" width="22" style="12" customWidth="1"/>
    <col min="16" max="16" width="17" style="12" customWidth="1"/>
    <col min="17" max="17" width="14.6640625" style="12" customWidth="1"/>
    <col min="18" max="16384" width="8.88671875" style="12"/>
  </cols>
  <sheetData>
    <row r="1" spans="1:15" ht="33" customHeight="1" x14ac:dyDescent="0.3">
      <c r="A1" s="207" t="s">
        <v>37</v>
      </c>
      <c r="B1" s="207"/>
      <c r="C1" s="207"/>
      <c r="D1" s="207"/>
      <c r="E1" s="207"/>
      <c r="F1" s="207"/>
      <c r="G1" s="78"/>
      <c r="H1" s="78"/>
      <c r="I1" s="78"/>
      <c r="O1" s="13"/>
    </row>
    <row r="2" spans="1:15" ht="55.95" customHeight="1" x14ac:dyDescent="0.3">
      <c r="A2" s="210" t="s">
        <v>98</v>
      </c>
      <c r="B2" s="210"/>
      <c r="C2" s="210"/>
      <c r="D2" s="210"/>
      <c r="E2" s="210"/>
      <c r="F2" s="116"/>
      <c r="G2" s="116"/>
      <c r="H2" s="116"/>
      <c r="I2" s="116"/>
      <c r="J2" s="116"/>
      <c r="K2" s="116"/>
      <c r="L2" s="116"/>
      <c r="M2" s="116"/>
      <c r="O2" s="13"/>
    </row>
    <row r="3" spans="1:15" ht="21" x14ac:dyDescent="0.3">
      <c r="A3" s="14" t="s">
        <v>38</v>
      </c>
      <c r="B3" s="15" t="s">
        <v>39</v>
      </c>
      <c r="C3" s="57"/>
      <c r="D3" s="61" t="s">
        <v>40</v>
      </c>
      <c r="E3" s="109" t="s">
        <v>41</v>
      </c>
      <c r="M3" s="51"/>
    </row>
    <row r="4" spans="1:15" ht="18" x14ac:dyDescent="0.3">
      <c r="A4" s="83" t="s">
        <v>42</v>
      </c>
      <c r="B4" s="81">
        <v>1369</v>
      </c>
      <c r="C4" s="58"/>
      <c r="D4" s="62">
        <f t="shared" ref="D4:D8" si="0">E4/B4</f>
        <v>0</v>
      </c>
      <c r="E4" s="16">
        <f>SUM(O14:O72)</f>
        <v>0</v>
      </c>
      <c r="M4" s="51"/>
    </row>
    <row r="5" spans="1:15" ht="18" x14ac:dyDescent="0.3">
      <c r="A5" s="80" t="s">
        <v>43</v>
      </c>
      <c r="B5" s="81">
        <v>1</v>
      </c>
      <c r="C5" s="58"/>
      <c r="D5" s="62">
        <f t="shared" si="0"/>
        <v>0</v>
      </c>
      <c r="E5" s="16">
        <f>SUM(O73)</f>
        <v>0</v>
      </c>
      <c r="M5" s="51"/>
    </row>
    <row r="6" spans="1:15" ht="18" x14ac:dyDescent="0.3">
      <c r="A6" s="80" t="s">
        <v>44</v>
      </c>
      <c r="B6" s="81">
        <v>193</v>
      </c>
      <c r="C6" s="58"/>
      <c r="D6" s="62">
        <f t="shared" si="0"/>
        <v>0</v>
      </c>
      <c r="E6" s="16">
        <f>SUM(O132:O142)</f>
        <v>0</v>
      </c>
      <c r="M6" s="51"/>
    </row>
    <row r="7" spans="1:15" ht="18" x14ac:dyDescent="0.3">
      <c r="A7" s="80" t="s">
        <v>360</v>
      </c>
      <c r="B7" s="81">
        <v>174</v>
      </c>
      <c r="C7" s="58"/>
      <c r="D7" s="62">
        <f t="shared" si="0"/>
        <v>0</v>
      </c>
      <c r="E7" s="16">
        <f>SUM(O74:O109)</f>
        <v>0</v>
      </c>
      <c r="M7" s="51"/>
    </row>
    <row r="8" spans="1:15" ht="18" x14ac:dyDescent="0.3">
      <c r="A8" s="148" t="s">
        <v>357</v>
      </c>
      <c r="B8" s="81">
        <v>243</v>
      </c>
      <c r="D8" s="62">
        <f t="shared" si="0"/>
        <v>0</v>
      </c>
      <c r="E8" s="16">
        <f>SUM(O143:O178)</f>
        <v>0</v>
      </c>
      <c r="M8" s="51"/>
    </row>
    <row r="9" spans="1:15" ht="18" x14ac:dyDescent="0.3">
      <c r="A9" s="80" t="s">
        <v>45</v>
      </c>
      <c r="B9" s="81">
        <v>48</v>
      </c>
      <c r="D9" s="190">
        <f>E9/B9</f>
        <v>0</v>
      </c>
      <c r="E9" s="16">
        <f>SUM(O110:O131)</f>
        <v>0</v>
      </c>
      <c r="M9" s="51"/>
    </row>
    <row r="10" spans="1:15" ht="18" x14ac:dyDescent="0.3">
      <c r="A10" s="84" t="s">
        <v>46</v>
      </c>
      <c r="B10" s="84" t="s">
        <v>373</v>
      </c>
      <c r="C10" s="58"/>
      <c r="D10" s="62">
        <f>N182</f>
        <v>0</v>
      </c>
      <c r="E10" s="16">
        <f>O182</f>
        <v>0</v>
      </c>
      <c r="M10" s="51"/>
    </row>
    <row r="11" spans="1:15" ht="21" x14ac:dyDescent="0.3">
      <c r="A11" s="17" t="s">
        <v>41</v>
      </c>
      <c r="B11" s="17"/>
      <c r="C11" s="59"/>
      <c r="D11" s="17"/>
      <c r="E11" s="17">
        <f>SUM(E4:E10)</f>
        <v>0</v>
      </c>
      <c r="O11" s="13"/>
    </row>
    <row r="12" spans="1:15" x14ac:dyDescent="0.3">
      <c r="O12" s="13"/>
    </row>
    <row r="13" spans="1:15" ht="85.95" customHeight="1" x14ac:dyDescent="0.3">
      <c r="A13" s="74" t="s">
        <v>47</v>
      </c>
      <c r="B13" s="74" t="s">
        <v>48</v>
      </c>
      <c r="C13" s="75" t="s">
        <v>49</v>
      </c>
      <c r="D13" s="74" t="s">
        <v>50</v>
      </c>
      <c r="E13" s="76" t="s">
        <v>1</v>
      </c>
      <c r="F13" s="74" t="s">
        <v>29</v>
      </c>
      <c r="G13" s="74" t="s">
        <v>74</v>
      </c>
      <c r="H13" s="75" t="s">
        <v>352</v>
      </c>
      <c r="I13" s="75" t="s">
        <v>78</v>
      </c>
      <c r="J13" s="74" t="s">
        <v>51</v>
      </c>
      <c r="K13" s="75" t="s">
        <v>82</v>
      </c>
      <c r="L13" s="173" t="s">
        <v>83</v>
      </c>
      <c r="M13" s="77" t="s">
        <v>52</v>
      </c>
      <c r="N13" s="174" t="s">
        <v>53</v>
      </c>
      <c r="O13" s="147" t="s">
        <v>54</v>
      </c>
    </row>
    <row r="14" spans="1:15" x14ac:dyDescent="0.3">
      <c r="A14" s="121" t="s">
        <v>99</v>
      </c>
      <c r="B14" s="128" t="s">
        <v>107</v>
      </c>
      <c r="C14" s="128">
        <v>1</v>
      </c>
      <c r="D14" s="128" t="s">
        <v>239</v>
      </c>
      <c r="E14" s="128" t="s">
        <v>85</v>
      </c>
      <c r="F14" s="130" t="s">
        <v>330</v>
      </c>
      <c r="G14" s="130" t="s">
        <v>353</v>
      </c>
      <c r="H14" s="128" t="s">
        <v>76</v>
      </c>
      <c r="I14" s="128">
        <v>1</v>
      </c>
      <c r="J14" s="128" t="s">
        <v>42</v>
      </c>
      <c r="K14" s="137" t="s">
        <v>84</v>
      </c>
      <c r="L14" s="158">
        <v>2</v>
      </c>
      <c r="M14" s="138">
        <v>0.4</v>
      </c>
      <c r="N14" s="22">
        <v>0</v>
      </c>
      <c r="O14" s="23">
        <f t="shared" ref="O14:O45" si="1">L14*N14</f>
        <v>0</v>
      </c>
    </row>
    <row r="15" spans="1:15" x14ac:dyDescent="0.3">
      <c r="A15" s="121" t="s">
        <v>99</v>
      </c>
      <c r="B15" s="128" t="s">
        <v>111</v>
      </c>
      <c r="C15" s="128" t="s">
        <v>112</v>
      </c>
      <c r="D15" s="128" t="s">
        <v>242</v>
      </c>
      <c r="E15" s="128" t="s">
        <v>85</v>
      </c>
      <c r="F15" s="167" t="s">
        <v>330</v>
      </c>
      <c r="G15" s="130" t="s">
        <v>353</v>
      </c>
      <c r="H15" s="128" t="s">
        <v>76</v>
      </c>
      <c r="I15" s="128">
        <v>2</v>
      </c>
      <c r="J15" s="128" t="s">
        <v>42</v>
      </c>
      <c r="K15" s="137" t="s">
        <v>341</v>
      </c>
      <c r="L15" s="158">
        <v>14</v>
      </c>
      <c r="M15" s="138">
        <v>4.2</v>
      </c>
      <c r="N15" s="22">
        <v>0</v>
      </c>
      <c r="O15" s="23">
        <f t="shared" si="1"/>
        <v>0</v>
      </c>
    </row>
    <row r="16" spans="1:15" x14ac:dyDescent="0.3">
      <c r="A16" s="121" t="s">
        <v>99</v>
      </c>
      <c r="B16" s="128" t="s">
        <v>123</v>
      </c>
      <c r="C16" s="128">
        <v>82</v>
      </c>
      <c r="D16" s="128" t="s">
        <v>247</v>
      </c>
      <c r="E16" s="128" t="s">
        <v>56</v>
      </c>
      <c r="F16" s="130" t="s">
        <v>55</v>
      </c>
      <c r="G16" s="130" t="s">
        <v>353</v>
      </c>
      <c r="H16" s="128" t="s">
        <v>73</v>
      </c>
      <c r="I16" s="128">
        <v>3</v>
      </c>
      <c r="J16" s="128" t="s">
        <v>42</v>
      </c>
      <c r="K16" s="137" t="s">
        <v>341</v>
      </c>
      <c r="L16" s="158">
        <v>34</v>
      </c>
      <c r="M16" s="138">
        <v>2.2999999999999998</v>
      </c>
      <c r="N16" s="22">
        <v>0</v>
      </c>
      <c r="O16" s="23">
        <f t="shared" si="1"/>
        <v>0</v>
      </c>
    </row>
    <row r="17" spans="1:18" x14ac:dyDescent="0.3">
      <c r="A17" s="121" t="s">
        <v>99</v>
      </c>
      <c r="B17" s="126" t="s">
        <v>123</v>
      </c>
      <c r="C17" s="126">
        <v>82</v>
      </c>
      <c r="D17" s="126" t="s">
        <v>247</v>
      </c>
      <c r="E17" s="126" t="s">
        <v>300</v>
      </c>
      <c r="F17" s="132" t="s">
        <v>331</v>
      </c>
      <c r="G17" s="132" t="s">
        <v>354</v>
      </c>
      <c r="H17" s="126" t="s">
        <v>76</v>
      </c>
      <c r="I17" s="126">
        <v>1</v>
      </c>
      <c r="J17" s="129" t="s">
        <v>42</v>
      </c>
      <c r="K17" s="137" t="s">
        <v>84</v>
      </c>
      <c r="L17" s="158">
        <v>2</v>
      </c>
      <c r="M17" s="138">
        <v>12</v>
      </c>
      <c r="N17" s="22">
        <v>0</v>
      </c>
      <c r="O17" s="23">
        <f t="shared" si="1"/>
        <v>0</v>
      </c>
    </row>
    <row r="18" spans="1:18" x14ac:dyDescent="0.3">
      <c r="A18" s="121" t="s">
        <v>99</v>
      </c>
      <c r="B18" s="128" t="s">
        <v>123</v>
      </c>
      <c r="C18" s="128">
        <v>82</v>
      </c>
      <c r="D18" s="128" t="s">
        <v>247</v>
      </c>
      <c r="E18" s="129" t="s">
        <v>85</v>
      </c>
      <c r="F18" s="130" t="s">
        <v>332</v>
      </c>
      <c r="G18" s="130" t="s">
        <v>354</v>
      </c>
      <c r="H18" s="128" t="s">
        <v>76</v>
      </c>
      <c r="I18" s="128">
        <v>1</v>
      </c>
      <c r="J18" s="128" t="s">
        <v>42</v>
      </c>
      <c r="K18" s="137" t="s">
        <v>84</v>
      </c>
      <c r="L18" s="158">
        <v>22</v>
      </c>
      <c r="M18" s="138">
        <v>58</v>
      </c>
      <c r="N18" s="22">
        <v>0</v>
      </c>
      <c r="O18" s="23">
        <f t="shared" si="1"/>
        <v>0</v>
      </c>
    </row>
    <row r="19" spans="1:18" x14ac:dyDescent="0.3">
      <c r="A19" s="121" t="s">
        <v>101</v>
      </c>
      <c r="B19" s="128" t="s">
        <v>123</v>
      </c>
      <c r="C19" s="128">
        <v>82</v>
      </c>
      <c r="D19" s="128" t="s">
        <v>247</v>
      </c>
      <c r="E19" s="129" t="s">
        <v>301</v>
      </c>
      <c r="F19" s="130" t="s">
        <v>332</v>
      </c>
      <c r="G19" s="130" t="s">
        <v>354</v>
      </c>
      <c r="H19" s="128" t="s">
        <v>76</v>
      </c>
      <c r="I19" s="128">
        <v>1</v>
      </c>
      <c r="J19" s="128" t="s">
        <v>42</v>
      </c>
      <c r="K19" s="137" t="s">
        <v>84</v>
      </c>
      <c r="L19" s="158">
        <v>14</v>
      </c>
      <c r="M19" s="138">
        <v>89.6</v>
      </c>
      <c r="N19" s="22">
        <v>0</v>
      </c>
      <c r="O19" s="23">
        <f t="shared" si="1"/>
        <v>0</v>
      </c>
    </row>
    <row r="20" spans="1:18" x14ac:dyDescent="0.3">
      <c r="A20" s="121" t="s">
        <v>102</v>
      </c>
      <c r="B20" s="128" t="s">
        <v>127</v>
      </c>
      <c r="C20" s="128" t="s">
        <v>128</v>
      </c>
      <c r="D20" s="128" t="s">
        <v>250</v>
      </c>
      <c r="E20" s="128" t="s">
        <v>56</v>
      </c>
      <c r="F20" s="130" t="s">
        <v>55</v>
      </c>
      <c r="G20" s="130" t="s">
        <v>353</v>
      </c>
      <c r="H20" s="128" t="s">
        <v>73</v>
      </c>
      <c r="I20" s="128">
        <v>1</v>
      </c>
      <c r="J20" s="128" t="s">
        <v>42</v>
      </c>
      <c r="K20" s="137" t="s">
        <v>341</v>
      </c>
      <c r="L20" s="158">
        <v>26</v>
      </c>
      <c r="M20" s="138">
        <v>3</v>
      </c>
      <c r="N20" s="22">
        <v>0</v>
      </c>
      <c r="O20" s="23">
        <f t="shared" si="1"/>
        <v>0</v>
      </c>
    </row>
    <row r="21" spans="1:18" x14ac:dyDescent="0.3">
      <c r="A21" s="121" t="s">
        <v>99</v>
      </c>
      <c r="B21" s="128" t="s">
        <v>142</v>
      </c>
      <c r="C21" s="128">
        <v>2</v>
      </c>
      <c r="D21" s="128" t="s">
        <v>258</v>
      </c>
      <c r="E21" s="129" t="s">
        <v>305</v>
      </c>
      <c r="F21" s="130" t="s">
        <v>331</v>
      </c>
      <c r="G21" s="130" t="s">
        <v>354</v>
      </c>
      <c r="H21" s="128" t="s">
        <v>76</v>
      </c>
      <c r="I21" s="128">
        <v>1</v>
      </c>
      <c r="J21" s="128" t="s">
        <v>42</v>
      </c>
      <c r="K21" s="137" t="s">
        <v>84</v>
      </c>
      <c r="L21" s="158">
        <v>2</v>
      </c>
      <c r="M21" s="138">
        <v>5</v>
      </c>
      <c r="N21" s="22">
        <v>0</v>
      </c>
      <c r="O21" s="23">
        <f t="shared" si="1"/>
        <v>0</v>
      </c>
    </row>
    <row r="22" spans="1:18" x14ac:dyDescent="0.3">
      <c r="A22" s="121" t="s">
        <v>99</v>
      </c>
      <c r="B22" s="128" t="s">
        <v>142</v>
      </c>
      <c r="C22" s="128">
        <v>2</v>
      </c>
      <c r="D22" s="128" t="s">
        <v>258</v>
      </c>
      <c r="E22" s="128" t="s">
        <v>56</v>
      </c>
      <c r="F22" s="130" t="s">
        <v>55</v>
      </c>
      <c r="G22" s="130" t="s">
        <v>353</v>
      </c>
      <c r="H22" s="128" t="s">
        <v>73</v>
      </c>
      <c r="I22" s="128">
        <v>2</v>
      </c>
      <c r="J22" s="128" t="s">
        <v>42</v>
      </c>
      <c r="K22" s="137" t="s">
        <v>341</v>
      </c>
      <c r="L22" s="158">
        <v>88</v>
      </c>
      <c r="M22" s="138">
        <v>9.6</v>
      </c>
      <c r="N22" s="22">
        <v>0</v>
      </c>
      <c r="O22" s="23">
        <f t="shared" si="1"/>
        <v>0</v>
      </c>
    </row>
    <row r="23" spans="1:18" x14ac:dyDescent="0.3">
      <c r="A23" s="121" t="s">
        <v>99</v>
      </c>
      <c r="B23" s="128" t="s">
        <v>142</v>
      </c>
      <c r="C23" s="128">
        <v>2</v>
      </c>
      <c r="D23" s="128" t="s">
        <v>258</v>
      </c>
      <c r="E23" s="128" t="s">
        <v>300</v>
      </c>
      <c r="F23" s="130" t="s">
        <v>331</v>
      </c>
      <c r="G23" s="130" t="s">
        <v>354</v>
      </c>
      <c r="H23" s="128" t="s">
        <v>76</v>
      </c>
      <c r="I23" s="128">
        <v>1</v>
      </c>
      <c r="J23" s="128" t="s">
        <v>42</v>
      </c>
      <c r="K23" s="137" t="s">
        <v>84</v>
      </c>
      <c r="L23" s="158">
        <v>2</v>
      </c>
      <c r="M23" s="138">
        <v>5</v>
      </c>
      <c r="N23" s="22">
        <v>0</v>
      </c>
      <c r="O23" s="23">
        <f t="shared" si="1"/>
        <v>0</v>
      </c>
    </row>
    <row r="24" spans="1:18" x14ac:dyDescent="0.3">
      <c r="A24" s="121" t="s">
        <v>99</v>
      </c>
      <c r="B24" s="128" t="s">
        <v>142</v>
      </c>
      <c r="C24" s="128">
        <v>2</v>
      </c>
      <c r="D24" s="128" t="s">
        <v>258</v>
      </c>
      <c r="E24" s="175" t="s">
        <v>306</v>
      </c>
      <c r="F24" s="130" t="s">
        <v>331</v>
      </c>
      <c r="G24" s="130" t="s">
        <v>354</v>
      </c>
      <c r="H24" s="128" t="s">
        <v>76</v>
      </c>
      <c r="I24" s="128">
        <v>1</v>
      </c>
      <c r="J24" s="128" t="s">
        <v>42</v>
      </c>
      <c r="K24" s="137" t="s">
        <v>84</v>
      </c>
      <c r="L24" s="158">
        <v>3</v>
      </c>
      <c r="M24" s="138">
        <v>2.1</v>
      </c>
      <c r="N24" s="22">
        <v>0</v>
      </c>
      <c r="O24" s="23">
        <f t="shared" si="1"/>
        <v>0</v>
      </c>
      <c r="R24" s="115"/>
    </row>
    <row r="25" spans="1:18" x14ac:dyDescent="0.3">
      <c r="A25" s="121" t="s">
        <v>99</v>
      </c>
      <c r="B25" s="128" t="s">
        <v>142</v>
      </c>
      <c r="C25" s="128">
        <v>2</v>
      </c>
      <c r="D25" s="128" t="s">
        <v>258</v>
      </c>
      <c r="E25" s="128" t="s">
        <v>309</v>
      </c>
      <c r="F25" s="130" t="s">
        <v>331</v>
      </c>
      <c r="G25" s="130" t="s">
        <v>354</v>
      </c>
      <c r="H25" s="128" t="s">
        <v>76</v>
      </c>
      <c r="I25" s="128">
        <v>1</v>
      </c>
      <c r="J25" s="128" t="s">
        <v>42</v>
      </c>
      <c r="K25" s="137" t="s">
        <v>84</v>
      </c>
      <c r="L25" s="158">
        <v>2</v>
      </c>
      <c r="M25" s="138">
        <v>9.1</v>
      </c>
      <c r="N25" s="22">
        <v>0</v>
      </c>
      <c r="O25" s="23">
        <f t="shared" si="1"/>
        <v>0</v>
      </c>
    </row>
    <row r="26" spans="1:18" x14ac:dyDescent="0.3">
      <c r="A26" s="121" t="s">
        <v>99</v>
      </c>
      <c r="B26" s="128" t="s">
        <v>142</v>
      </c>
      <c r="C26" s="128">
        <v>2</v>
      </c>
      <c r="D26" s="128" t="s">
        <v>258</v>
      </c>
      <c r="E26" s="128" t="s">
        <v>85</v>
      </c>
      <c r="F26" s="130" t="s">
        <v>59</v>
      </c>
      <c r="G26" s="130" t="s">
        <v>354</v>
      </c>
      <c r="H26" s="128" t="s">
        <v>76</v>
      </c>
      <c r="I26" s="128">
        <v>1</v>
      </c>
      <c r="J26" s="128" t="s">
        <v>42</v>
      </c>
      <c r="K26" s="137" t="s">
        <v>84</v>
      </c>
      <c r="L26" s="158">
        <v>80</v>
      </c>
      <c r="M26" s="138">
        <v>141.5</v>
      </c>
      <c r="N26" s="22">
        <v>0</v>
      </c>
      <c r="O26" s="23">
        <f t="shared" si="1"/>
        <v>0</v>
      </c>
    </row>
    <row r="27" spans="1:18" x14ac:dyDescent="0.3">
      <c r="A27" s="121" t="s">
        <v>101</v>
      </c>
      <c r="B27" s="128" t="s">
        <v>142</v>
      </c>
      <c r="C27" s="128">
        <v>2</v>
      </c>
      <c r="D27" s="128" t="s">
        <v>258</v>
      </c>
      <c r="E27" s="129" t="s">
        <v>310</v>
      </c>
      <c r="F27" s="130" t="s">
        <v>331</v>
      </c>
      <c r="G27" s="130" t="s">
        <v>354</v>
      </c>
      <c r="H27" s="128" t="s">
        <v>76</v>
      </c>
      <c r="I27" s="128">
        <v>1</v>
      </c>
      <c r="J27" s="128" t="s">
        <v>42</v>
      </c>
      <c r="K27" s="137" t="s">
        <v>84</v>
      </c>
      <c r="L27" s="158">
        <v>2</v>
      </c>
      <c r="M27" s="138">
        <v>1.5</v>
      </c>
      <c r="N27" s="22">
        <v>0</v>
      </c>
      <c r="O27" s="23">
        <f t="shared" si="1"/>
        <v>0</v>
      </c>
    </row>
    <row r="28" spans="1:18" x14ac:dyDescent="0.3">
      <c r="A28" s="121" t="s">
        <v>101</v>
      </c>
      <c r="B28" s="129" t="s">
        <v>142</v>
      </c>
      <c r="C28" s="129">
        <v>2</v>
      </c>
      <c r="D28" s="129" t="s">
        <v>258</v>
      </c>
      <c r="E28" s="129" t="s">
        <v>311</v>
      </c>
      <c r="F28" s="130" t="s">
        <v>57</v>
      </c>
      <c r="G28" s="130" t="s">
        <v>353</v>
      </c>
      <c r="H28" s="128" t="s">
        <v>73</v>
      </c>
      <c r="I28" s="128">
        <v>1</v>
      </c>
      <c r="J28" s="128" t="s">
        <v>42</v>
      </c>
      <c r="K28" s="137" t="s">
        <v>84</v>
      </c>
      <c r="L28" s="158">
        <v>2</v>
      </c>
      <c r="M28" s="138">
        <v>0.1</v>
      </c>
      <c r="N28" s="22">
        <v>0</v>
      </c>
      <c r="O28" s="23">
        <f t="shared" si="1"/>
        <v>0</v>
      </c>
    </row>
    <row r="29" spans="1:18" x14ac:dyDescent="0.3">
      <c r="A29" s="121" t="s">
        <v>101</v>
      </c>
      <c r="B29" s="128" t="s">
        <v>142</v>
      </c>
      <c r="C29" s="128">
        <v>2</v>
      </c>
      <c r="D29" s="128" t="s">
        <v>258</v>
      </c>
      <c r="E29" s="128" t="s">
        <v>61</v>
      </c>
      <c r="F29" s="130" t="s">
        <v>57</v>
      </c>
      <c r="G29" s="130" t="s">
        <v>353</v>
      </c>
      <c r="H29" s="128" t="s">
        <v>73</v>
      </c>
      <c r="I29" s="128">
        <v>1</v>
      </c>
      <c r="J29" s="128" t="s">
        <v>42</v>
      </c>
      <c r="K29" s="137" t="s">
        <v>84</v>
      </c>
      <c r="L29" s="158">
        <v>1</v>
      </c>
      <c r="M29" s="138">
        <v>4.4999999999999998E-2</v>
      </c>
      <c r="N29" s="22">
        <v>0</v>
      </c>
      <c r="O29" s="23">
        <f t="shared" si="1"/>
        <v>0</v>
      </c>
    </row>
    <row r="30" spans="1:18" x14ac:dyDescent="0.3">
      <c r="A30" s="121" t="s">
        <v>101</v>
      </c>
      <c r="B30" s="128" t="s">
        <v>142</v>
      </c>
      <c r="C30" s="128">
        <v>2</v>
      </c>
      <c r="D30" s="128" t="s">
        <v>258</v>
      </c>
      <c r="E30" s="128" t="s">
        <v>301</v>
      </c>
      <c r="F30" s="130" t="s">
        <v>77</v>
      </c>
      <c r="G30" s="130" t="s">
        <v>354</v>
      </c>
      <c r="H30" s="128" t="s">
        <v>76</v>
      </c>
      <c r="I30" s="128">
        <v>2</v>
      </c>
      <c r="J30" s="128" t="s">
        <v>42</v>
      </c>
      <c r="K30" s="137" t="s">
        <v>84</v>
      </c>
      <c r="L30" s="158">
        <v>98</v>
      </c>
      <c r="M30" s="138">
        <v>526.1</v>
      </c>
      <c r="N30" s="22">
        <v>0</v>
      </c>
      <c r="O30" s="23">
        <f t="shared" si="1"/>
        <v>0</v>
      </c>
    </row>
    <row r="31" spans="1:18" x14ac:dyDescent="0.3">
      <c r="A31" s="121" t="s">
        <v>99</v>
      </c>
      <c r="B31" s="128" t="s">
        <v>148</v>
      </c>
      <c r="C31" s="128" t="s">
        <v>149</v>
      </c>
      <c r="D31" s="128" t="s">
        <v>262</v>
      </c>
      <c r="E31" s="128" t="s">
        <v>85</v>
      </c>
      <c r="F31" s="130" t="s">
        <v>75</v>
      </c>
      <c r="G31" s="130" t="s">
        <v>353</v>
      </c>
      <c r="H31" s="128" t="s">
        <v>76</v>
      </c>
      <c r="I31" s="128">
        <v>2</v>
      </c>
      <c r="J31" s="128" t="s">
        <v>42</v>
      </c>
      <c r="K31" s="137" t="s">
        <v>341</v>
      </c>
      <c r="L31" s="158">
        <v>25</v>
      </c>
      <c r="M31" s="138">
        <v>4.3</v>
      </c>
      <c r="N31" s="22">
        <v>0</v>
      </c>
      <c r="O31" s="23">
        <f t="shared" si="1"/>
        <v>0</v>
      </c>
    </row>
    <row r="32" spans="1:18" x14ac:dyDescent="0.3">
      <c r="A32" s="121" t="s">
        <v>99</v>
      </c>
      <c r="B32" s="128" t="s">
        <v>163</v>
      </c>
      <c r="C32" s="128">
        <v>116</v>
      </c>
      <c r="D32" s="128" t="s">
        <v>267</v>
      </c>
      <c r="E32" s="128" t="s">
        <v>300</v>
      </c>
      <c r="F32" s="130" t="s">
        <v>331</v>
      </c>
      <c r="G32" s="130" t="s">
        <v>354</v>
      </c>
      <c r="H32" s="128" t="s">
        <v>76</v>
      </c>
      <c r="I32" s="128">
        <v>1</v>
      </c>
      <c r="J32" s="128" t="s">
        <v>42</v>
      </c>
      <c r="K32" s="137" t="s">
        <v>84</v>
      </c>
      <c r="L32" s="158">
        <v>1</v>
      </c>
      <c r="M32" s="138">
        <v>6.5</v>
      </c>
      <c r="N32" s="22">
        <v>0</v>
      </c>
      <c r="O32" s="23">
        <f t="shared" si="1"/>
        <v>0</v>
      </c>
    </row>
    <row r="33" spans="1:15" x14ac:dyDescent="0.3">
      <c r="A33" s="121" t="s">
        <v>99</v>
      </c>
      <c r="B33" s="128" t="s">
        <v>163</v>
      </c>
      <c r="C33" s="128">
        <v>116</v>
      </c>
      <c r="D33" s="128" t="s">
        <v>267</v>
      </c>
      <c r="E33" s="129" t="s">
        <v>85</v>
      </c>
      <c r="F33" s="130" t="s">
        <v>332</v>
      </c>
      <c r="G33" s="130" t="s">
        <v>354</v>
      </c>
      <c r="H33" s="128" t="s">
        <v>76</v>
      </c>
      <c r="I33" s="128">
        <v>1</v>
      </c>
      <c r="J33" s="128" t="s">
        <v>42</v>
      </c>
      <c r="K33" s="137" t="s">
        <v>84</v>
      </c>
      <c r="L33" s="158">
        <v>4</v>
      </c>
      <c r="M33" s="138">
        <v>9.6</v>
      </c>
      <c r="N33" s="22">
        <v>0</v>
      </c>
      <c r="O33" s="23">
        <f t="shared" si="1"/>
        <v>0</v>
      </c>
    </row>
    <row r="34" spans="1:15" x14ac:dyDescent="0.3">
      <c r="A34" s="123" t="s">
        <v>101</v>
      </c>
      <c r="B34" s="128" t="s">
        <v>163</v>
      </c>
      <c r="C34" s="128">
        <v>116</v>
      </c>
      <c r="D34" s="128" t="s">
        <v>267</v>
      </c>
      <c r="E34" s="128" t="s">
        <v>301</v>
      </c>
      <c r="F34" s="130" t="s">
        <v>332</v>
      </c>
      <c r="G34" s="130" t="s">
        <v>354</v>
      </c>
      <c r="H34" s="128" t="s">
        <v>76</v>
      </c>
      <c r="I34" s="128">
        <v>1</v>
      </c>
      <c r="J34" s="128" t="s">
        <v>42</v>
      </c>
      <c r="K34" s="137" t="s">
        <v>84</v>
      </c>
      <c r="L34" s="158">
        <v>13</v>
      </c>
      <c r="M34" s="138">
        <v>56.8</v>
      </c>
      <c r="N34" s="22">
        <v>0</v>
      </c>
      <c r="O34" s="23">
        <f t="shared" si="1"/>
        <v>0</v>
      </c>
    </row>
    <row r="35" spans="1:15" x14ac:dyDescent="0.3">
      <c r="A35" s="121" t="s">
        <v>105</v>
      </c>
      <c r="B35" s="128" t="s">
        <v>163</v>
      </c>
      <c r="C35" s="128">
        <v>61</v>
      </c>
      <c r="D35" s="128" t="s">
        <v>269</v>
      </c>
      <c r="E35" s="128" t="s">
        <v>56</v>
      </c>
      <c r="F35" s="130" t="s">
        <v>55</v>
      </c>
      <c r="G35" s="130" t="s">
        <v>353</v>
      </c>
      <c r="H35" s="128" t="s">
        <v>73</v>
      </c>
      <c r="I35" s="128">
        <v>1</v>
      </c>
      <c r="J35" s="128" t="s">
        <v>42</v>
      </c>
      <c r="K35" s="137" t="s">
        <v>341</v>
      </c>
      <c r="L35" s="158">
        <v>52</v>
      </c>
      <c r="M35" s="138">
        <v>1.6</v>
      </c>
      <c r="N35" s="22">
        <v>0</v>
      </c>
      <c r="O35" s="23">
        <f t="shared" si="1"/>
        <v>0</v>
      </c>
    </row>
    <row r="36" spans="1:15" x14ac:dyDescent="0.3">
      <c r="A36" s="121" t="s">
        <v>105</v>
      </c>
      <c r="B36" s="128" t="s">
        <v>163</v>
      </c>
      <c r="C36" s="128">
        <v>61</v>
      </c>
      <c r="D36" s="128" t="s">
        <v>267</v>
      </c>
      <c r="E36" s="128" t="s">
        <v>300</v>
      </c>
      <c r="F36" s="130" t="s">
        <v>334</v>
      </c>
      <c r="G36" s="130" t="s">
        <v>354</v>
      </c>
      <c r="H36" s="128" t="s">
        <v>76</v>
      </c>
      <c r="I36" s="128">
        <v>1</v>
      </c>
      <c r="J36" s="128" t="s">
        <v>42</v>
      </c>
      <c r="K36" s="137" t="s">
        <v>84</v>
      </c>
      <c r="L36" s="158">
        <v>4</v>
      </c>
      <c r="M36" s="138">
        <v>17.600000000000001</v>
      </c>
      <c r="N36" s="22">
        <v>0</v>
      </c>
      <c r="O36" s="23">
        <f t="shared" si="1"/>
        <v>0</v>
      </c>
    </row>
    <row r="37" spans="1:15" x14ac:dyDescent="0.3">
      <c r="A37" s="121" t="s">
        <v>105</v>
      </c>
      <c r="B37" s="128" t="s">
        <v>163</v>
      </c>
      <c r="C37" s="128">
        <v>61</v>
      </c>
      <c r="D37" s="128" t="s">
        <v>267</v>
      </c>
      <c r="E37" s="128" t="s">
        <v>315</v>
      </c>
      <c r="F37" s="130" t="s">
        <v>77</v>
      </c>
      <c r="G37" s="130" t="s">
        <v>354</v>
      </c>
      <c r="H37" s="128" t="s">
        <v>76</v>
      </c>
      <c r="I37" s="128">
        <v>1</v>
      </c>
      <c r="J37" s="128" t="s">
        <v>42</v>
      </c>
      <c r="K37" s="137" t="s">
        <v>84</v>
      </c>
      <c r="L37" s="158">
        <v>4</v>
      </c>
      <c r="M37" s="138">
        <v>28.3</v>
      </c>
      <c r="N37" s="22">
        <v>0</v>
      </c>
      <c r="O37" s="23">
        <f t="shared" si="1"/>
        <v>0</v>
      </c>
    </row>
    <row r="38" spans="1:15" x14ac:dyDescent="0.3">
      <c r="A38" s="121" t="s">
        <v>105</v>
      </c>
      <c r="B38" s="128" t="s">
        <v>163</v>
      </c>
      <c r="C38" s="128">
        <v>61</v>
      </c>
      <c r="D38" s="128" t="s">
        <v>267</v>
      </c>
      <c r="E38" s="128" t="s">
        <v>316</v>
      </c>
      <c r="F38" s="130" t="s">
        <v>334</v>
      </c>
      <c r="G38" s="130" t="s">
        <v>354</v>
      </c>
      <c r="H38" s="128" t="s">
        <v>76</v>
      </c>
      <c r="I38" s="128">
        <v>1</v>
      </c>
      <c r="J38" s="128" t="s">
        <v>42</v>
      </c>
      <c r="K38" s="137" t="s">
        <v>84</v>
      </c>
      <c r="L38" s="158">
        <v>3</v>
      </c>
      <c r="M38" s="138">
        <v>11</v>
      </c>
      <c r="N38" s="22">
        <v>0</v>
      </c>
      <c r="O38" s="23">
        <f t="shared" si="1"/>
        <v>0</v>
      </c>
    </row>
    <row r="39" spans="1:15" x14ac:dyDescent="0.3">
      <c r="A39" s="121" t="s">
        <v>105</v>
      </c>
      <c r="B39" s="128" t="s">
        <v>163</v>
      </c>
      <c r="C39" s="128">
        <v>61</v>
      </c>
      <c r="D39" s="128" t="s">
        <v>267</v>
      </c>
      <c r="E39" s="128" t="s">
        <v>309</v>
      </c>
      <c r="F39" s="130" t="s">
        <v>331</v>
      </c>
      <c r="G39" s="130" t="s">
        <v>354</v>
      </c>
      <c r="H39" s="128" t="s">
        <v>76</v>
      </c>
      <c r="I39" s="128">
        <v>1</v>
      </c>
      <c r="J39" s="128" t="s">
        <v>42</v>
      </c>
      <c r="K39" s="137" t="s">
        <v>84</v>
      </c>
      <c r="L39" s="158">
        <v>2</v>
      </c>
      <c r="M39" s="138">
        <v>3.3</v>
      </c>
      <c r="N39" s="22">
        <v>0</v>
      </c>
      <c r="O39" s="23">
        <f t="shared" si="1"/>
        <v>0</v>
      </c>
    </row>
    <row r="40" spans="1:15" x14ac:dyDescent="0.3">
      <c r="A40" s="121" t="s">
        <v>102</v>
      </c>
      <c r="B40" s="128" t="s">
        <v>167</v>
      </c>
      <c r="C40" s="128">
        <v>8</v>
      </c>
      <c r="D40" s="128" t="s">
        <v>272</v>
      </c>
      <c r="E40" s="128" t="s">
        <v>56</v>
      </c>
      <c r="F40" s="130" t="s">
        <v>55</v>
      </c>
      <c r="G40" s="130" t="s">
        <v>353</v>
      </c>
      <c r="H40" s="128" t="s">
        <v>73</v>
      </c>
      <c r="I40" s="128">
        <v>2</v>
      </c>
      <c r="J40" s="128" t="s">
        <v>42</v>
      </c>
      <c r="K40" s="137" t="s">
        <v>341</v>
      </c>
      <c r="L40" s="158">
        <v>52</v>
      </c>
      <c r="M40" s="138">
        <v>5.2</v>
      </c>
      <c r="N40" s="22">
        <v>0</v>
      </c>
      <c r="O40" s="23">
        <f t="shared" si="1"/>
        <v>0</v>
      </c>
    </row>
    <row r="41" spans="1:15" x14ac:dyDescent="0.3">
      <c r="A41" s="121" t="s">
        <v>102</v>
      </c>
      <c r="B41" s="128" t="s">
        <v>176</v>
      </c>
      <c r="C41" s="128" t="s">
        <v>177</v>
      </c>
      <c r="D41" s="128" t="s">
        <v>252</v>
      </c>
      <c r="E41" s="128" t="s">
        <v>56</v>
      </c>
      <c r="F41" s="130" t="s">
        <v>55</v>
      </c>
      <c r="G41" s="130" t="s">
        <v>353</v>
      </c>
      <c r="H41" s="128" t="s">
        <v>73</v>
      </c>
      <c r="I41" s="128">
        <v>1</v>
      </c>
      <c r="J41" s="128" t="s">
        <v>42</v>
      </c>
      <c r="K41" s="137" t="s">
        <v>341</v>
      </c>
      <c r="L41" s="158">
        <v>12</v>
      </c>
      <c r="M41" s="138">
        <v>1.7</v>
      </c>
      <c r="N41" s="22">
        <v>0</v>
      </c>
      <c r="O41" s="23">
        <f t="shared" si="1"/>
        <v>0</v>
      </c>
    </row>
    <row r="42" spans="1:15" x14ac:dyDescent="0.3">
      <c r="A42" s="121" t="s">
        <v>99</v>
      </c>
      <c r="B42" s="128" t="s">
        <v>185</v>
      </c>
      <c r="C42" s="128" t="s">
        <v>186</v>
      </c>
      <c r="D42" s="128" t="s">
        <v>280</v>
      </c>
      <c r="E42" s="128" t="s">
        <v>85</v>
      </c>
      <c r="F42" s="130" t="s">
        <v>75</v>
      </c>
      <c r="G42" s="130" t="s">
        <v>353</v>
      </c>
      <c r="H42" s="128" t="s">
        <v>76</v>
      </c>
      <c r="I42" s="128">
        <v>2</v>
      </c>
      <c r="J42" s="128" t="s">
        <v>42</v>
      </c>
      <c r="K42" s="137" t="s">
        <v>341</v>
      </c>
      <c r="L42" s="158">
        <v>11</v>
      </c>
      <c r="M42" s="138">
        <v>1.4</v>
      </c>
      <c r="N42" s="22">
        <v>0</v>
      </c>
      <c r="O42" s="23">
        <f t="shared" si="1"/>
        <v>0</v>
      </c>
    </row>
    <row r="43" spans="1:15" x14ac:dyDescent="0.3">
      <c r="A43" s="121" t="s">
        <v>99</v>
      </c>
      <c r="B43" s="128" t="s">
        <v>187</v>
      </c>
      <c r="C43" s="128">
        <v>5</v>
      </c>
      <c r="D43" s="128" t="s">
        <v>281</v>
      </c>
      <c r="E43" s="128" t="s">
        <v>56</v>
      </c>
      <c r="F43" s="130" t="s">
        <v>55</v>
      </c>
      <c r="G43" s="130" t="s">
        <v>353</v>
      </c>
      <c r="H43" s="128" t="s">
        <v>73</v>
      </c>
      <c r="I43" s="128">
        <v>1</v>
      </c>
      <c r="J43" s="128" t="s">
        <v>42</v>
      </c>
      <c r="K43" s="137" t="s">
        <v>84</v>
      </c>
      <c r="L43" s="158">
        <v>6</v>
      </c>
      <c r="M43" s="138">
        <v>1.3</v>
      </c>
      <c r="N43" s="22">
        <v>0</v>
      </c>
      <c r="O43" s="23">
        <f t="shared" si="1"/>
        <v>0</v>
      </c>
    </row>
    <row r="44" spans="1:15" x14ac:dyDescent="0.3">
      <c r="A44" s="121" t="s">
        <v>99</v>
      </c>
      <c r="B44" s="128" t="s">
        <v>187</v>
      </c>
      <c r="C44" s="128">
        <v>5</v>
      </c>
      <c r="D44" s="128" t="s">
        <v>281</v>
      </c>
      <c r="E44" s="129" t="s">
        <v>85</v>
      </c>
      <c r="F44" s="130" t="s">
        <v>331</v>
      </c>
      <c r="G44" s="130" t="s">
        <v>354</v>
      </c>
      <c r="H44" s="128" t="s">
        <v>76</v>
      </c>
      <c r="I44" s="128">
        <v>2</v>
      </c>
      <c r="J44" s="128" t="s">
        <v>42</v>
      </c>
      <c r="K44" s="137" t="s">
        <v>84</v>
      </c>
      <c r="L44" s="158">
        <v>10</v>
      </c>
      <c r="M44" s="138">
        <v>8.9</v>
      </c>
      <c r="N44" s="22">
        <v>0</v>
      </c>
      <c r="O44" s="23">
        <f t="shared" si="1"/>
        <v>0</v>
      </c>
    </row>
    <row r="45" spans="1:15" x14ac:dyDescent="0.3">
      <c r="A45" s="123" t="s">
        <v>101</v>
      </c>
      <c r="B45" s="128" t="s">
        <v>187</v>
      </c>
      <c r="C45" s="128">
        <v>5</v>
      </c>
      <c r="D45" s="128" t="s">
        <v>281</v>
      </c>
      <c r="E45" s="129" t="s">
        <v>301</v>
      </c>
      <c r="F45" s="130" t="s">
        <v>331</v>
      </c>
      <c r="G45" s="130" t="s">
        <v>354</v>
      </c>
      <c r="H45" s="128" t="s">
        <v>76</v>
      </c>
      <c r="I45" s="128">
        <v>1</v>
      </c>
      <c r="J45" s="128" t="s">
        <v>42</v>
      </c>
      <c r="K45" s="137" t="s">
        <v>84</v>
      </c>
      <c r="L45" s="158">
        <v>4</v>
      </c>
      <c r="M45" s="138">
        <v>15</v>
      </c>
      <c r="N45" s="22">
        <v>0</v>
      </c>
      <c r="O45" s="23">
        <f t="shared" si="1"/>
        <v>0</v>
      </c>
    </row>
    <row r="46" spans="1:15" x14ac:dyDescent="0.3">
      <c r="A46" s="121" t="s">
        <v>99</v>
      </c>
      <c r="B46" s="128" t="s">
        <v>193</v>
      </c>
      <c r="C46" s="128">
        <v>1</v>
      </c>
      <c r="D46" s="128" t="s">
        <v>282</v>
      </c>
      <c r="E46" s="128" t="s">
        <v>85</v>
      </c>
      <c r="F46" s="130" t="s">
        <v>330</v>
      </c>
      <c r="G46" s="130" t="s">
        <v>353</v>
      </c>
      <c r="H46" s="128" t="s">
        <v>76</v>
      </c>
      <c r="I46" s="128">
        <v>2</v>
      </c>
      <c r="J46" s="128" t="s">
        <v>42</v>
      </c>
      <c r="K46" s="137" t="s">
        <v>341</v>
      </c>
      <c r="L46" s="158">
        <v>38</v>
      </c>
      <c r="M46" s="138">
        <v>4</v>
      </c>
      <c r="N46" s="22">
        <v>0</v>
      </c>
      <c r="O46" s="23">
        <f t="shared" ref="O46:O77" si="2">L46*N46</f>
        <v>0</v>
      </c>
    </row>
    <row r="47" spans="1:15" x14ac:dyDescent="0.3">
      <c r="A47" s="121" t="s">
        <v>99</v>
      </c>
      <c r="B47" s="128" t="s">
        <v>196</v>
      </c>
      <c r="C47" s="128"/>
      <c r="D47" s="128" t="s">
        <v>284</v>
      </c>
      <c r="E47" s="128" t="s">
        <v>85</v>
      </c>
      <c r="F47" s="130" t="s">
        <v>330</v>
      </c>
      <c r="G47" s="130" t="s">
        <v>353</v>
      </c>
      <c r="H47" s="128" t="s">
        <v>76</v>
      </c>
      <c r="I47" s="128">
        <v>1</v>
      </c>
      <c r="J47" s="128" t="s">
        <v>42</v>
      </c>
      <c r="K47" s="137" t="s">
        <v>341</v>
      </c>
      <c r="L47" s="158">
        <v>23</v>
      </c>
      <c r="M47" s="138">
        <v>3.7</v>
      </c>
      <c r="N47" s="22">
        <v>0</v>
      </c>
      <c r="O47" s="23">
        <f t="shared" si="2"/>
        <v>0</v>
      </c>
    </row>
    <row r="48" spans="1:15" x14ac:dyDescent="0.3">
      <c r="A48" s="121" t="s">
        <v>102</v>
      </c>
      <c r="B48" s="128" t="s">
        <v>202</v>
      </c>
      <c r="C48" s="128"/>
      <c r="D48" s="128" t="s">
        <v>287</v>
      </c>
      <c r="E48" s="128" t="s">
        <v>56</v>
      </c>
      <c r="F48" s="130" t="s">
        <v>55</v>
      </c>
      <c r="G48" s="130" t="s">
        <v>353</v>
      </c>
      <c r="H48" s="128" t="s">
        <v>73</v>
      </c>
      <c r="I48" s="128">
        <v>1</v>
      </c>
      <c r="J48" s="128" t="s">
        <v>42</v>
      </c>
      <c r="K48" s="137" t="s">
        <v>341</v>
      </c>
      <c r="L48" s="158">
        <v>12</v>
      </c>
      <c r="M48" s="138">
        <v>0.7</v>
      </c>
      <c r="N48" s="22">
        <v>0</v>
      </c>
      <c r="O48" s="23">
        <f t="shared" si="2"/>
        <v>0</v>
      </c>
    </row>
    <row r="49" spans="1:15" x14ac:dyDescent="0.3">
      <c r="A49" s="121" t="s">
        <v>99</v>
      </c>
      <c r="B49" s="128" t="s">
        <v>206</v>
      </c>
      <c r="C49" s="128">
        <v>10</v>
      </c>
      <c r="D49" s="128" t="s">
        <v>289</v>
      </c>
      <c r="E49" s="128" t="s">
        <v>85</v>
      </c>
      <c r="F49" s="130" t="s">
        <v>75</v>
      </c>
      <c r="G49" s="130" t="s">
        <v>353</v>
      </c>
      <c r="H49" s="128" t="s">
        <v>76</v>
      </c>
      <c r="I49" s="128">
        <v>2</v>
      </c>
      <c r="J49" s="128" t="s">
        <v>42</v>
      </c>
      <c r="K49" s="137" t="s">
        <v>341</v>
      </c>
      <c r="L49" s="158">
        <v>40</v>
      </c>
      <c r="M49" s="138">
        <v>9.3000000000000007</v>
      </c>
      <c r="N49" s="22">
        <v>0</v>
      </c>
      <c r="O49" s="23">
        <f t="shared" si="2"/>
        <v>0</v>
      </c>
    </row>
    <row r="50" spans="1:15" x14ac:dyDescent="0.3">
      <c r="A50" s="121" t="s">
        <v>106</v>
      </c>
      <c r="B50" s="128" t="s">
        <v>209</v>
      </c>
      <c r="C50" s="128">
        <v>1</v>
      </c>
      <c r="D50" s="128" t="s">
        <v>290</v>
      </c>
      <c r="E50" s="128" t="s">
        <v>56</v>
      </c>
      <c r="F50" s="130" t="s">
        <v>336</v>
      </c>
      <c r="G50" s="130" t="s">
        <v>353</v>
      </c>
      <c r="H50" s="128" t="s">
        <v>73</v>
      </c>
      <c r="I50" s="128">
        <v>4</v>
      </c>
      <c r="J50" s="128" t="s">
        <v>42</v>
      </c>
      <c r="K50" s="137" t="s">
        <v>341</v>
      </c>
      <c r="L50" s="158">
        <v>208</v>
      </c>
      <c r="M50" s="138">
        <v>7</v>
      </c>
      <c r="N50" s="22">
        <v>0</v>
      </c>
      <c r="O50" s="23">
        <f t="shared" si="2"/>
        <v>0</v>
      </c>
    </row>
    <row r="51" spans="1:15" x14ac:dyDescent="0.3">
      <c r="A51" s="121" t="s">
        <v>106</v>
      </c>
      <c r="B51" s="128" t="s">
        <v>209</v>
      </c>
      <c r="C51" s="128">
        <v>1</v>
      </c>
      <c r="D51" s="128" t="s">
        <v>290</v>
      </c>
      <c r="E51" s="128" t="s">
        <v>320</v>
      </c>
      <c r="F51" s="130" t="s">
        <v>57</v>
      </c>
      <c r="G51" s="130" t="s">
        <v>353</v>
      </c>
      <c r="H51" s="128" t="s">
        <v>73</v>
      </c>
      <c r="I51" s="128">
        <v>2</v>
      </c>
      <c r="J51" s="128" t="s">
        <v>42</v>
      </c>
      <c r="K51" s="137" t="s">
        <v>341</v>
      </c>
      <c r="L51" s="158">
        <v>26</v>
      </c>
      <c r="M51" s="138">
        <v>8</v>
      </c>
      <c r="N51" s="22">
        <v>0</v>
      </c>
      <c r="O51" s="23">
        <f t="shared" si="2"/>
        <v>0</v>
      </c>
    </row>
    <row r="52" spans="1:15" x14ac:dyDescent="0.3">
      <c r="A52" s="121" t="s">
        <v>106</v>
      </c>
      <c r="B52" s="128" t="s">
        <v>209</v>
      </c>
      <c r="C52" s="128">
        <v>1</v>
      </c>
      <c r="D52" s="128" t="s">
        <v>290</v>
      </c>
      <c r="E52" s="129" t="s">
        <v>321</v>
      </c>
      <c r="F52" s="130" t="s">
        <v>57</v>
      </c>
      <c r="G52" s="130" t="s">
        <v>353</v>
      </c>
      <c r="H52" s="128" t="s">
        <v>73</v>
      </c>
      <c r="I52" s="128">
        <v>2</v>
      </c>
      <c r="J52" s="128" t="s">
        <v>42</v>
      </c>
      <c r="K52" s="137" t="s">
        <v>84</v>
      </c>
      <c r="L52" s="158">
        <v>2</v>
      </c>
      <c r="M52" s="138">
        <v>0.3</v>
      </c>
      <c r="N52" s="22">
        <v>0</v>
      </c>
      <c r="O52" s="23">
        <f t="shared" si="2"/>
        <v>0</v>
      </c>
    </row>
    <row r="53" spans="1:15" x14ac:dyDescent="0.3">
      <c r="A53" s="121" t="s">
        <v>106</v>
      </c>
      <c r="B53" s="129" t="s">
        <v>209</v>
      </c>
      <c r="C53" s="129">
        <v>1</v>
      </c>
      <c r="D53" s="129" t="s">
        <v>290</v>
      </c>
      <c r="E53" s="129" t="s">
        <v>322</v>
      </c>
      <c r="F53" s="133" t="s">
        <v>337</v>
      </c>
      <c r="G53" s="133" t="s">
        <v>353</v>
      </c>
      <c r="H53" s="128" t="s">
        <v>73</v>
      </c>
      <c r="I53" s="129">
        <v>1</v>
      </c>
      <c r="J53" s="128" t="s">
        <v>42</v>
      </c>
      <c r="K53" s="137" t="s">
        <v>84</v>
      </c>
      <c r="L53" s="158">
        <v>2</v>
      </c>
      <c r="M53" s="138">
        <v>0.22500000000000001</v>
      </c>
      <c r="N53" s="22">
        <v>0</v>
      </c>
      <c r="O53" s="23">
        <f t="shared" si="2"/>
        <v>0</v>
      </c>
    </row>
    <row r="54" spans="1:15" x14ac:dyDescent="0.3">
      <c r="A54" s="121" t="s">
        <v>106</v>
      </c>
      <c r="B54" s="128" t="s">
        <v>209</v>
      </c>
      <c r="C54" s="128">
        <v>1</v>
      </c>
      <c r="D54" s="128" t="s">
        <v>290</v>
      </c>
      <c r="E54" s="128" t="s">
        <v>323</v>
      </c>
      <c r="F54" s="130" t="s">
        <v>338</v>
      </c>
      <c r="G54" s="130" t="s">
        <v>353</v>
      </c>
      <c r="H54" s="128" t="s">
        <v>73</v>
      </c>
      <c r="I54" s="128">
        <v>2</v>
      </c>
      <c r="J54" s="128" t="s">
        <v>42</v>
      </c>
      <c r="K54" s="137" t="s">
        <v>341</v>
      </c>
      <c r="L54" s="158">
        <v>104</v>
      </c>
      <c r="M54" s="138">
        <v>0.02</v>
      </c>
      <c r="N54" s="22">
        <v>0</v>
      </c>
      <c r="O54" s="23">
        <f t="shared" si="2"/>
        <v>0</v>
      </c>
    </row>
    <row r="55" spans="1:15" x14ac:dyDescent="0.3">
      <c r="A55" s="121" t="s">
        <v>106</v>
      </c>
      <c r="B55" s="128" t="s">
        <v>209</v>
      </c>
      <c r="C55" s="128">
        <v>1</v>
      </c>
      <c r="D55" s="128" t="s">
        <v>290</v>
      </c>
      <c r="E55" s="128" t="s">
        <v>324</v>
      </c>
      <c r="F55" s="130" t="s">
        <v>57</v>
      </c>
      <c r="G55" s="130" t="s">
        <v>353</v>
      </c>
      <c r="H55" s="128" t="s">
        <v>73</v>
      </c>
      <c r="I55" s="128">
        <v>2</v>
      </c>
      <c r="J55" s="128" t="s">
        <v>42</v>
      </c>
      <c r="K55" s="137" t="s">
        <v>341</v>
      </c>
      <c r="L55" s="158">
        <v>104</v>
      </c>
      <c r="M55" s="138">
        <v>0.02</v>
      </c>
      <c r="N55" s="22">
        <v>0</v>
      </c>
      <c r="O55" s="23">
        <f t="shared" si="2"/>
        <v>0</v>
      </c>
    </row>
    <row r="56" spans="1:15" x14ac:dyDescent="0.3">
      <c r="A56" s="121" t="s">
        <v>106</v>
      </c>
      <c r="B56" s="128" t="s">
        <v>209</v>
      </c>
      <c r="C56" s="128">
        <v>1</v>
      </c>
      <c r="D56" s="128" t="s">
        <v>290</v>
      </c>
      <c r="E56" s="128" t="s">
        <v>325</v>
      </c>
      <c r="F56" s="130" t="s">
        <v>57</v>
      </c>
      <c r="G56" s="130" t="s">
        <v>353</v>
      </c>
      <c r="H56" s="128" t="s">
        <v>73</v>
      </c>
      <c r="I56" s="128">
        <v>1</v>
      </c>
      <c r="J56" s="128" t="s">
        <v>42</v>
      </c>
      <c r="K56" s="137" t="s">
        <v>84</v>
      </c>
      <c r="L56" s="158">
        <v>1</v>
      </c>
      <c r="M56" s="138">
        <v>0.03</v>
      </c>
      <c r="N56" s="22">
        <v>0</v>
      </c>
      <c r="O56" s="23">
        <f t="shared" si="2"/>
        <v>0</v>
      </c>
    </row>
    <row r="57" spans="1:15" x14ac:dyDescent="0.3">
      <c r="A57" s="121" t="s">
        <v>100</v>
      </c>
      <c r="B57" s="128" t="s">
        <v>213</v>
      </c>
      <c r="C57" s="128">
        <v>2</v>
      </c>
      <c r="D57" s="128" t="s">
        <v>292</v>
      </c>
      <c r="E57" s="128" t="s">
        <v>56</v>
      </c>
      <c r="F57" s="130" t="s">
        <v>340</v>
      </c>
      <c r="G57" s="130" t="s">
        <v>353</v>
      </c>
      <c r="H57" s="128" t="s">
        <v>73</v>
      </c>
      <c r="I57" s="128">
        <v>1</v>
      </c>
      <c r="J57" s="128" t="s">
        <v>42</v>
      </c>
      <c r="K57" s="137" t="s">
        <v>341</v>
      </c>
      <c r="L57" s="158">
        <v>12</v>
      </c>
      <c r="M57" s="138">
        <v>1.5</v>
      </c>
      <c r="N57" s="22">
        <v>0</v>
      </c>
      <c r="O57" s="23">
        <f t="shared" si="2"/>
        <v>0</v>
      </c>
    </row>
    <row r="58" spans="1:15" x14ac:dyDescent="0.3">
      <c r="A58" s="121" t="s">
        <v>100</v>
      </c>
      <c r="B58" s="128" t="s">
        <v>213</v>
      </c>
      <c r="C58" s="128">
        <v>2</v>
      </c>
      <c r="D58" s="128" t="s">
        <v>292</v>
      </c>
      <c r="E58" s="128" t="s">
        <v>56</v>
      </c>
      <c r="F58" s="130" t="s">
        <v>60</v>
      </c>
      <c r="G58" s="130" t="s">
        <v>354</v>
      </c>
      <c r="H58" s="128" t="s">
        <v>76</v>
      </c>
      <c r="I58" s="128">
        <v>1</v>
      </c>
      <c r="J58" s="128" t="s">
        <v>42</v>
      </c>
      <c r="K58" s="137" t="s">
        <v>84</v>
      </c>
      <c r="L58" s="158">
        <v>3</v>
      </c>
      <c r="M58" s="138">
        <v>0.9</v>
      </c>
      <c r="N58" s="22">
        <v>0</v>
      </c>
      <c r="O58" s="23">
        <f t="shared" si="2"/>
        <v>0</v>
      </c>
    </row>
    <row r="59" spans="1:15" x14ac:dyDescent="0.3">
      <c r="A59" s="121" t="s">
        <v>99</v>
      </c>
      <c r="B59" s="128" t="s">
        <v>216</v>
      </c>
      <c r="C59" s="128">
        <v>4</v>
      </c>
      <c r="D59" s="128" t="s">
        <v>294</v>
      </c>
      <c r="E59" s="128" t="s">
        <v>85</v>
      </c>
      <c r="F59" s="130" t="s">
        <v>340</v>
      </c>
      <c r="G59" s="130" t="s">
        <v>353</v>
      </c>
      <c r="H59" s="128" t="s">
        <v>76</v>
      </c>
      <c r="I59" s="128">
        <v>1</v>
      </c>
      <c r="J59" s="128" t="s">
        <v>42</v>
      </c>
      <c r="K59" s="137" t="s">
        <v>84</v>
      </c>
      <c r="L59" s="158">
        <v>13</v>
      </c>
      <c r="M59" s="138">
        <v>1.8</v>
      </c>
      <c r="N59" s="22">
        <v>0</v>
      </c>
      <c r="O59" s="23">
        <f t="shared" si="2"/>
        <v>0</v>
      </c>
    </row>
    <row r="60" spans="1:15" x14ac:dyDescent="0.3">
      <c r="A60" s="121" t="s">
        <v>99</v>
      </c>
      <c r="B60" s="128" t="s">
        <v>222</v>
      </c>
      <c r="C60" s="128">
        <v>4</v>
      </c>
      <c r="D60" s="128" t="s">
        <v>296</v>
      </c>
      <c r="E60" s="128" t="s">
        <v>85</v>
      </c>
      <c r="F60" s="130" t="s">
        <v>75</v>
      </c>
      <c r="G60" s="130" t="s">
        <v>353</v>
      </c>
      <c r="H60" s="128" t="s">
        <v>76</v>
      </c>
      <c r="I60" s="128">
        <v>3</v>
      </c>
      <c r="J60" s="128" t="s">
        <v>42</v>
      </c>
      <c r="K60" s="137" t="s">
        <v>341</v>
      </c>
      <c r="L60" s="158">
        <v>50</v>
      </c>
      <c r="M60" s="138">
        <v>8.5</v>
      </c>
      <c r="N60" s="22">
        <v>0</v>
      </c>
      <c r="O60" s="23">
        <f t="shared" si="2"/>
        <v>0</v>
      </c>
    </row>
    <row r="61" spans="1:15" x14ac:dyDescent="0.3">
      <c r="A61" s="121" t="s">
        <v>105</v>
      </c>
      <c r="B61" s="128" t="s">
        <v>229</v>
      </c>
      <c r="C61" s="128">
        <v>8</v>
      </c>
      <c r="D61" s="128" t="s">
        <v>242</v>
      </c>
      <c r="E61" s="128" t="s">
        <v>326</v>
      </c>
      <c r="F61" s="130" t="s">
        <v>332</v>
      </c>
      <c r="G61" s="130" t="s">
        <v>354</v>
      </c>
      <c r="H61" s="128" t="s">
        <v>76</v>
      </c>
      <c r="I61" s="128">
        <v>1</v>
      </c>
      <c r="J61" s="128" t="s">
        <v>42</v>
      </c>
      <c r="K61" s="137" t="s">
        <v>84</v>
      </c>
      <c r="L61" s="158">
        <v>1</v>
      </c>
      <c r="M61" s="138">
        <v>1.2</v>
      </c>
      <c r="N61" s="22">
        <v>0</v>
      </c>
      <c r="O61" s="23">
        <f t="shared" si="2"/>
        <v>0</v>
      </c>
    </row>
    <row r="62" spans="1:15" x14ac:dyDescent="0.3">
      <c r="A62" s="122" t="s">
        <v>105</v>
      </c>
      <c r="B62" s="128" t="s">
        <v>229</v>
      </c>
      <c r="C62" s="128">
        <v>8</v>
      </c>
      <c r="D62" s="128" t="s">
        <v>242</v>
      </c>
      <c r="E62" s="128" t="s">
        <v>56</v>
      </c>
      <c r="F62" s="130" t="s">
        <v>55</v>
      </c>
      <c r="G62" s="130" t="s">
        <v>353</v>
      </c>
      <c r="H62" s="128" t="s">
        <v>73</v>
      </c>
      <c r="I62" s="128">
        <v>1</v>
      </c>
      <c r="J62" s="128" t="s">
        <v>42</v>
      </c>
      <c r="K62" s="137" t="s">
        <v>341</v>
      </c>
      <c r="L62" s="158">
        <v>52</v>
      </c>
      <c r="M62" s="138">
        <v>11.6</v>
      </c>
      <c r="N62" s="22">
        <v>0</v>
      </c>
      <c r="O62" s="23">
        <f t="shared" si="2"/>
        <v>0</v>
      </c>
    </row>
    <row r="63" spans="1:15" x14ac:dyDescent="0.3">
      <c r="A63" s="121" t="s">
        <v>105</v>
      </c>
      <c r="B63" s="128" t="s">
        <v>229</v>
      </c>
      <c r="C63" s="128">
        <v>8</v>
      </c>
      <c r="D63" s="128" t="s">
        <v>242</v>
      </c>
      <c r="E63" s="128" t="s">
        <v>56</v>
      </c>
      <c r="F63" s="130" t="s">
        <v>77</v>
      </c>
      <c r="G63" s="130" t="s">
        <v>354</v>
      </c>
      <c r="H63" s="128" t="s">
        <v>76</v>
      </c>
      <c r="I63" s="128">
        <v>1</v>
      </c>
      <c r="J63" s="128" t="s">
        <v>42</v>
      </c>
      <c r="K63" s="137" t="s">
        <v>84</v>
      </c>
      <c r="L63" s="158">
        <v>2</v>
      </c>
      <c r="M63" s="138">
        <v>0.3</v>
      </c>
      <c r="N63" s="22">
        <v>0</v>
      </c>
      <c r="O63" s="23">
        <f t="shared" si="2"/>
        <v>0</v>
      </c>
    </row>
    <row r="64" spans="1:15" x14ac:dyDescent="0.3">
      <c r="A64" s="121" t="s">
        <v>105</v>
      </c>
      <c r="B64" s="128" t="s">
        <v>229</v>
      </c>
      <c r="C64" s="128">
        <v>8</v>
      </c>
      <c r="D64" s="128" t="s">
        <v>242</v>
      </c>
      <c r="E64" s="128" t="s">
        <v>300</v>
      </c>
      <c r="F64" s="130" t="s">
        <v>332</v>
      </c>
      <c r="G64" s="130" t="s">
        <v>354</v>
      </c>
      <c r="H64" s="128" t="s">
        <v>76</v>
      </c>
      <c r="I64" s="128">
        <v>1</v>
      </c>
      <c r="J64" s="128" t="s">
        <v>42</v>
      </c>
      <c r="K64" s="137" t="s">
        <v>84</v>
      </c>
      <c r="L64" s="159">
        <v>8</v>
      </c>
      <c r="M64" s="138">
        <v>25.7</v>
      </c>
      <c r="N64" s="22">
        <v>0</v>
      </c>
      <c r="O64" s="23">
        <f t="shared" si="2"/>
        <v>0</v>
      </c>
    </row>
    <row r="65" spans="1:15" x14ac:dyDescent="0.3">
      <c r="A65" s="121" t="s">
        <v>105</v>
      </c>
      <c r="B65" s="128" t="s">
        <v>229</v>
      </c>
      <c r="C65" s="128">
        <v>8</v>
      </c>
      <c r="D65" s="128" t="s">
        <v>242</v>
      </c>
      <c r="E65" s="128" t="s">
        <v>306</v>
      </c>
      <c r="F65" s="130" t="s">
        <v>332</v>
      </c>
      <c r="G65" s="130" t="s">
        <v>354</v>
      </c>
      <c r="H65" s="128" t="s">
        <v>76</v>
      </c>
      <c r="I65" s="128">
        <v>1</v>
      </c>
      <c r="J65" s="128" t="s">
        <v>42</v>
      </c>
      <c r="K65" s="137" t="s">
        <v>84</v>
      </c>
      <c r="L65" s="159">
        <v>3</v>
      </c>
      <c r="M65" s="138">
        <v>13.2</v>
      </c>
      <c r="N65" s="22">
        <v>0</v>
      </c>
      <c r="O65" s="23">
        <f t="shared" si="2"/>
        <v>0</v>
      </c>
    </row>
    <row r="66" spans="1:15" x14ac:dyDescent="0.3">
      <c r="A66" s="121" t="s">
        <v>105</v>
      </c>
      <c r="B66" s="129" t="s">
        <v>229</v>
      </c>
      <c r="C66" s="129">
        <v>8</v>
      </c>
      <c r="D66" s="129" t="s">
        <v>242</v>
      </c>
      <c r="E66" s="129" t="s">
        <v>316</v>
      </c>
      <c r="F66" s="133" t="s">
        <v>332</v>
      </c>
      <c r="G66" s="133" t="s">
        <v>354</v>
      </c>
      <c r="H66" s="128" t="s">
        <v>76</v>
      </c>
      <c r="I66" s="129">
        <v>1</v>
      </c>
      <c r="J66" s="129" t="s">
        <v>42</v>
      </c>
      <c r="K66" s="168" t="s">
        <v>84</v>
      </c>
      <c r="L66" s="159">
        <v>3</v>
      </c>
      <c r="M66" s="138">
        <v>5</v>
      </c>
      <c r="N66" s="22">
        <v>0</v>
      </c>
      <c r="O66" s="23">
        <f t="shared" si="2"/>
        <v>0</v>
      </c>
    </row>
    <row r="67" spans="1:15" x14ac:dyDescent="0.3">
      <c r="A67" s="121" t="s">
        <v>105</v>
      </c>
      <c r="B67" s="128" t="s">
        <v>229</v>
      </c>
      <c r="C67" s="128">
        <v>8</v>
      </c>
      <c r="D67" s="128" t="s">
        <v>242</v>
      </c>
      <c r="E67" s="128" t="s">
        <v>309</v>
      </c>
      <c r="F67" s="130" t="s">
        <v>334</v>
      </c>
      <c r="G67" s="130" t="s">
        <v>354</v>
      </c>
      <c r="H67" s="128" t="s">
        <v>76</v>
      </c>
      <c r="I67" s="128">
        <v>1</v>
      </c>
      <c r="J67" s="128" t="s">
        <v>42</v>
      </c>
      <c r="K67" s="137" t="s">
        <v>84</v>
      </c>
      <c r="L67" s="159">
        <v>1</v>
      </c>
      <c r="M67" s="138">
        <v>7.9</v>
      </c>
      <c r="N67" s="22">
        <v>0</v>
      </c>
      <c r="O67" s="23">
        <f t="shared" si="2"/>
        <v>0</v>
      </c>
    </row>
    <row r="68" spans="1:15" x14ac:dyDescent="0.3">
      <c r="A68" s="121" t="s">
        <v>105</v>
      </c>
      <c r="B68" s="128" t="s">
        <v>229</v>
      </c>
      <c r="C68" s="128">
        <v>8</v>
      </c>
      <c r="D68" s="128" t="s">
        <v>242</v>
      </c>
      <c r="E68" s="128" t="s">
        <v>328</v>
      </c>
      <c r="F68" s="130" t="s">
        <v>332</v>
      </c>
      <c r="G68" s="130" t="s">
        <v>354</v>
      </c>
      <c r="H68" s="128" t="s">
        <v>76</v>
      </c>
      <c r="I68" s="128">
        <v>1</v>
      </c>
      <c r="J68" s="128" t="s">
        <v>42</v>
      </c>
      <c r="K68" s="137" t="s">
        <v>84</v>
      </c>
      <c r="L68" s="159">
        <v>4</v>
      </c>
      <c r="M68" s="138">
        <v>26.5</v>
      </c>
      <c r="N68" s="22">
        <v>0</v>
      </c>
      <c r="O68" s="23">
        <f t="shared" si="2"/>
        <v>0</v>
      </c>
    </row>
    <row r="69" spans="1:15" x14ac:dyDescent="0.3">
      <c r="A69" s="121" t="s">
        <v>105</v>
      </c>
      <c r="B69" s="128" t="s">
        <v>229</v>
      </c>
      <c r="C69" s="128">
        <v>8</v>
      </c>
      <c r="D69" s="128" t="s">
        <v>242</v>
      </c>
      <c r="E69" s="128" t="s">
        <v>329</v>
      </c>
      <c r="F69" s="130" t="s">
        <v>57</v>
      </c>
      <c r="G69" s="130" t="s">
        <v>353</v>
      </c>
      <c r="H69" s="128" t="s">
        <v>73</v>
      </c>
      <c r="I69" s="128">
        <v>1</v>
      </c>
      <c r="J69" s="128" t="s">
        <v>42</v>
      </c>
      <c r="K69" s="137" t="s">
        <v>84</v>
      </c>
      <c r="L69" s="159">
        <v>4</v>
      </c>
      <c r="M69" s="138">
        <v>0.1</v>
      </c>
      <c r="N69" s="22">
        <v>0</v>
      </c>
      <c r="O69" s="23">
        <f t="shared" si="2"/>
        <v>0</v>
      </c>
    </row>
    <row r="70" spans="1:15" x14ac:dyDescent="0.3">
      <c r="A70" s="121" t="s">
        <v>102</v>
      </c>
      <c r="B70" s="128" t="s">
        <v>236</v>
      </c>
      <c r="C70" s="128">
        <v>7</v>
      </c>
      <c r="D70" s="128" t="s">
        <v>281</v>
      </c>
      <c r="E70" s="128" t="s">
        <v>56</v>
      </c>
      <c r="F70" s="133" t="s">
        <v>55</v>
      </c>
      <c r="G70" s="133" t="s">
        <v>353</v>
      </c>
      <c r="H70" s="128" t="s">
        <v>73</v>
      </c>
      <c r="I70" s="128">
        <v>1</v>
      </c>
      <c r="J70" s="128" t="s">
        <v>42</v>
      </c>
      <c r="K70" s="137" t="s">
        <v>341</v>
      </c>
      <c r="L70" s="159">
        <v>52</v>
      </c>
      <c r="M70" s="138">
        <v>3.7</v>
      </c>
      <c r="N70" s="22">
        <v>0</v>
      </c>
      <c r="O70" s="23">
        <f t="shared" si="2"/>
        <v>0</v>
      </c>
    </row>
    <row r="71" spans="1:15" x14ac:dyDescent="0.3">
      <c r="A71" s="121" t="s">
        <v>102</v>
      </c>
      <c r="B71" s="128" t="s">
        <v>236</v>
      </c>
      <c r="C71" s="128">
        <v>7</v>
      </c>
      <c r="D71" s="128" t="s">
        <v>281</v>
      </c>
      <c r="E71" s="128" t="s">
        <v>306</v>
      </c>
      <c r="F71" s="135" t="s">
        <v>334</v>
      </c>
      <c r="G71" s="135" t="s">
        <v>354</v>
      </c>
      <c r="H71" s="128" t="s">
        <v>76</v>
      </c>
      <c r="I71" s="128">
        <v>2</v>
      </c>
      <c r="J71" s="128" t="s">
        <v>42</v>
      </c>
      <c r="K71" s="137" t="s">
        <v>84</v>
      </c>
      <c r="L71" s="159">
        <v>2</v>
      </c>
      <c r="M71" s="138">
        <v>1.4</v>
      </c>
      <c r="N71" s="22">
        <v>0</v>
      </c>
      <c r="O71" s="23">
        <f t="shared" si="2"/>
        <v>0</v>
      </c>
    </row>
    <row r="72" spans="1:15" x14ac:dyDescent="0.3">
      <c r="A72" s="121" t="s">
        <v>102</v>
      </c>
      <c r="B72" s="128" t="s">
        <v>236</v>
      </c>
      <c r="C72" s="128">
        <v>7</v>
      </c>
      <c r="D72" s="128" t="s">
        <v>281</v>
      </c>
      <c r="E72" s="128" t="s">
        <v>309</v>
      </c>
      <c r="F72" s="135" t="s">
        <v>334</v>
      </c>
      <c r="G72" s="135" t="s">
        <v>354</v>
      </c>
      <c r="H72" s="128" t="s">
        <v>76</v>
      </c>
      <c r="I72" s="128">
        <v>1</v>
      </c>
      <c r="J72" s="128" t="s">
        <v>42</v>
      </c>
      <c r="K72" s="137" t="s">
        <v>84</v>
      </c>
      <c r="L72" s="159">
        <v>2</v>
      </c>
      <c r="M72" s="138">
        <v>5</v>
      </c>
      <c r="N72" s="22">
        <v>0</v>
      </c>
      <c r="O72" s="23">
        <f t="shared" si="2"/>
        <v>0</v>
      </c>
    </row>
    <row r="73" spans="1:15" x14ac:dyDescent="0.3">
      <c r="A73" s="121" t="s">
        <v>106</v>
      </c>
      <c r="B73" s="128" t="s">
        <v>209</v>
      </c>
      <c r="C73" s="128">
        <v>1</v>
      </c>
      <c r="D73" s="128" t="s">
        <v>290</v>
      </c>
      <c r="E73" s="128" t="s">
        <v>22</v>
      </c>
      <c r="F73" s="130" t="s">
        <v>57</v>
      </c>
      <c r="G73" s="130" t="s">
        <v>353</v>
      </c>
      <c r="H73" s="128" t="s">
        <v>73</v>
      </c>
      <c r="I73" s="128">
        <v>1</v>
      </c>
      <c r="J73" s="128" t="s">
        <v>43</v>
      </c>
      <c r="K73" s="137" t="s">
        <v>84</v>
      </c>
      <c r="L73" s="158">
        <v>1</v>
      </c>
      <c r="M73" s="138">
        <v>0.3</v>
      </c>
      <c r="N73" s="22">
        <v>0</v>
      </c>
      <c r="O73" s="23">
        <f t="shared" si="2"/>
        <v>0</v>
      </c>
    </row>
    <row r="74" spans="1:15" x14ac:dyDescent="0.3">
      <c r="A74" s="122" t="s">
        <v>100</v>
      </c>
      <c r="B74" s="127" t="s">
        <v>108</v>
      </c>
      <c r="C74" s="127" t="s">
        <v>109</v>
      </c>
      <c r="D74" s="127" t="s">
        <v>240</v>
      </c>
      <c r="E74" s="127" t="s">
        <v>85</v>
      </c>
      <c r="F74" s="128" t="s">
        <v>356</v>
      </c>
      <c r="G74" s="131" t="s">
        <v>358</v>
      </c>
      <c r="H74" s="127"/>
      <c r="I74" s="127" t="s">
        <v>356</v>
      </c>
      <c r="J74" s="176" t="s">
        <v>360</v>
      </c>
      <c r="K74" s="177" t="s">
        <v>84</v>
      </c>
      <c r="L74" s="160">
        <v>1</v>
      </c>
      <c r="M74" s="138">
        <v>0.7</v>
      </c>
      <c r="N74" s="22">
        <v>0</v>
      </c>
      <c r="O74" s="23">
        <f t="shared" si="2"/>
        <v>0</v>
      </c>
    </row>
    <row r="75" spans="1:15" x14ac:dyDescent="0.3">
      <c r="A75" s="122" t="s">
        <v>100</v>
      </c>
      <c r="B75" s="127" t="s">
        <v>115</v>
      </c>
      <c r="C75" s="127">
        <v>3</v>
      </c>
      <c r="D75" s="127" t="s">
        <v>244</v>
      </c>
      <c r="E75" s="127" t="s">
        <v>85</v>
      </c>
      <c r="F75" s="131" t="s">
        <v>356</v>
      </c>
      <c r="G75" s="131" t="s">
        <v>358</v>
      </c>
      <c r="H75" s="127"/>
      <c r="I75" s="127" t="s">
        <v>356</v>
      </c>
      <c r="J75" s="176" t="s">
        <v>360</v>
      </c>
      <c r="K75" s="177" t="s">
        <v>84</v>
      </c>
      <c r="L75" s="160">
        <v>8</v>
      </c>
      <c r="M75" s="138">
        <v>6.6</v>
      </c>
      <c r="N75" s="22">
        <v>0</v>
      </c>
      <c r="O75" s="23">
        <f t="shared" si="2"/>
        <v>0</v>
      </c>
    </row>
    <row r="76" spans="1:15" x14ac:dyDescent="0.3">
      <c r="A76" s="122" t="s">
        <v>100</v>
      </c>
      <c r="B76" s="127" t="s">
        <v>116</v>
      </c>
      <c r="C76" s="127" t="s">
        <v>117</v>
      </c>
      <c r="D76" s="127" t="s">
        <v>244</v>
      </c>
      <c r="E76" s="127" t="s">
        <v>85</v>
      </c>
      <c r="F76" s="131" t="s">
        <v>356</v>
      </c>
      <c r="G76" s="131" t="s">
        <v>358</v>
      </c>
      <c r="H76" s="127"/>
      <c r="I76" s="127" t="s">
        <v>356</v>
      </c>
      <c r="J76" s="176" t="s">
        <v>360</v>
      </c>
      <c r="K76" s="177" t="s">
        <v>84</v>
      </c>
      <c r="L76" s="160">
        <v>8</v>
      </c>
      <c r="M76" s="138">
        <v>1.3</v>
      </c>
      <c r="N76" s="22">
        <v>0</v>
      </c>
      <c r="O76" s="23">
        <f t="shared" si="2"/>
        <v>0</v>
      </c>
    </row>
    <row r="77" spans="1:15" x14ac:dyDescent="0.3">
      <c r="A77" s="122" t="s">
        <v>100</v>
      </c>
      <c r="B77" s="127" t="s">
        <v>118</v>
      </c>
      <c r="C77" s="127" t="s">
        <v>119</v>
      </c>
      <c r="D77" s="127" t="s">
        <v>244</v>
      </c>
      <c r="E77" s="127" t="s">
        <v>85</v>
      </c>
      <c r="F77" s="131" t="s">
        <v>356</v>
      </c>
      <c r="G77" s="131" t="s">
        <v>358</v>
      </c>
      <c r="H77" s="127"/>
      <c r="I77" s="127" t="s">
        <v>356</v>
      </c>
      <c r="J77" s="176" t="s">
        <v>360</v>
      </c>
      <c r="K77" s="177" t="s">
        <v>84</v>
      </c>
      <c r="L77" s="160">
        <v>6</v>
      </c>
      <c r="M77" s="138">
        <v>6.2</v>
      </c>
      <c r="N77" s="22">
        <v>0</v>
      </c>
      <c r="O77" s="23">
        <f t="shared" si="2"/>
        <v>0</v>
      </c>
    </row>
    <row r="78" spans="1:15" x14ac:dyDescent="0.3">
      <c r="A78" s="122" t="s">
        <v>100</v>
      </c>
      <c r="B78" s="127" t="s">
        <v>124</v>
      </c>
      <c r="C78" s="127" t="s">
        <v>125</v>
      </c>
      <c r="D78" s="127" t="s">
        <v>248</v>
      </c>
      <c r="E78" s="127" t="s">
        <v>85</v>
      </c>
      <c r="F78" s="131" t="s">
        <v>356</v>
      </c>
      <c r="G78" s="131" t="s">
        <v>358</v>
      </c>
      <c r="H78" s="127"/>
      <c r="I78" s="127" t="s">
        <v>356</v>
      </c>
      <c r="J78" s="176" t="s">
        <v>360</v>
      </c>
      <c r="K78" s="177" t="s">
        <v>84</v>
      </c>
      <c r="L78" s="160">
        <v>6</v>
      </c>
      <c r="M78" s="138">
        <v>3.1</v>
      </c>
      <c r="N78" s="22">
        <v>0</v>
      </c>
      <c r="O78" s="23">
        <f t="shared" ref="O78:O108" si="3">L78*N78</f>
        <v>0</v>
      </c>
    </row>
    <row r="79" spans="1:15" x14ac:dyDescent="0.3">
      <c r="A79" s="139" t="s">
        <v>100</v>
      </c>
      <c r="B79" s="141" t="s">
        <v>131</v>
      </c>
      <c r="C79" s="141" t="s">
        <v>132</v>
      </c>
      <c r="D79" s="127" t="s">
        <v>253</v>
      </c>
      <c r="E79" s="141" t="s">
        <v>85</v>
      </c>
      <c r="F79" s="140" t="s">
        <v>356</v>
      </c>
      <c r="G79" s="140" t="s">
        <v>358</v>
      </c>
      <c r="H79" s="141"/>
      <c r="I79" s="141" t="s">
        <v>356</v>
      </c>
      <c r="J79" s="178" t="s">
        <v>360</v>
      </c>
      <c r="K79" s="179" t="s">
        <v>84</v>
      </c>
      <c r="L79" s="161">
        <v>5</v>
      </c>
      <c r="M79" s="138">
        <v>0.75</v>
      </c>
      <c r="N79" s="22">
        <v>0</v>
      </c>
      <c r="O79" s="23">
        <f t="shared" si="3"/>
        <v>0</v>
      </c>
    </row>
    <row r="80" spans="1:15" x14ac:dyDescent="0.3">
      <c r="A80" s="122" t="s">
        <v>100</v>
      </c>
      <c r="B80" s="127" t="s">
        <v>131</v>
      </c>
      <c r="C80" s="127" t="s">
        <v>133</v>
      </c>
      <c r="D80" s="127" t="s">
        <v>254</v>
      </c>
      <c r="E80" s="127" t="s">
        <v>85</v>
      </c>
      <c r="F80" s="131" t="s">
        <v>356</v>
      </c>
      <c r="G80" s="131" t="s">
        <v>358</v>
      </c>
      <c r="H80" s="127"/>
      <c r="I80" s="127" t="s">
        <v>356</v>
      </c>
      <c r="J80" s="176" t="s">
        <v>360</v>
      </c>
      <c r="K80" s="177" t="s">
        <v>84</v>
      </c>
      <c r="L80" s="160">
        <v>2</v>
      </c>
      <c r="M80" s="138">
        <v>0.5</v>
      </c>
      <c r="N80" s="22">
        <v>0</v>
      </c>
      <c r="O80" s="23">
        <f t="shared" si="3"/>
        <v>0</v>
      </c>
    </row>
    <row r="81" spans="1:15" x14ac:dyDescent="0.3">
      <c r="A81" s="122" t="s">
        <v>100</v>
      </c>
      <c r="B81" s="127" t="s">
        <v>138</v>
      </c>
      <c r="C81" s="127" t="s">
        <v>139</v>
      </c>
      <c r="D81" s="127" t="s">
        <v>256</v>
      </c>
      <c r="E81" s="127" t="s">
        <v>85</v>
      </c>
      <c r="F81" s="131" t="s">
        <v>356</v>
      </c>
      <c r="G81" s="131" t="s">
        <v>358</v>
      </c>
      <c r="H81" s="127"/>
      <c r="I81" s="127" t="s">
        <v>356</v>
      </c>
      <c r="J81" s="176" t="s">
        <v>360</v>
      </c>
      <c r="K81" s="177" t="s">
        <v>84</v>
      </c>
      <c r="L81" s="160">
        <v>2</v>
      </c>
      <c r="M81" s="138">
        <v>0.75</v>
      </c>
      <c r="N81" s="22">
        <v>0</v>
      </c>
      <c r="O81" s="23">
        <f t="shared" si="3"/>
        <v>0</v>
      </c>
    </row>
    <row r="82" spans="1:15" x14ac:dyDescent="0.3">
      <c r="A82" s="122" t="s">
        <v>100</v>
      </c>
      <c r="B82" s="127" t="s">
        <v>140</v>
      </c>
      <c r="C82" s="127" t="s">
        <v>141</v>
      </c>
      <c r="D82" s="127" t="s">
        <v>257</v>
      </c>
      <c r="E82" s="127" t="s">
        <v>85</v>
      </c>
      <c r="F82" s="131" t="s">
        <v>356</v>
      </c>
      <c r="G82" s="131" t="s">
        <v>358</v>
      </c>
      <c r="H82" s="127"/>
      <c r="I82" s="127" t="s">
        <v>356</v>
      </c>
      <c r="J82" s="176" t="s">
        <v>360</v>
      </c>
      <c r="K82" s="177" t="s">
        <v>84</v>
      </c>
      <c r="L82" s="160">
        <v>4</v>
      </c>
      <c r="M82" s="138">
        <v>2.35</v>
      </c>
      <c r="N82" s="22">
        <v>0</v>
      </c>
      <c r="O82" s="23">
        <f t="shared" si="3"/>
        <v>0</v>
      </c>
    </row>
    <row r="83" spans="1:15" x14ac:dyDescent="0.3">
      <c r="A83" s="122" t="s">
        <v>100</v>
      </c>
      <c r="B83" s="127" t="s">
        <v>150</v>
      </c>
      <c r="C83" s="127" t="s">
        <v>151</v>
      </c>
      <c r="D83" s="127" t="s">
        <v>257</v>
      </c>
      <c r="E83" s="127" t="s">
        <v>85</v>
      </c>
      <c r="F83" s="131" t="s">
        <v>356</v>
      </c>
      <c r="G83" s="131" t="s">
        <v>358</v>
      </c>
      <c r="H83" s="127"/>
      <c r="I83" s="127" t="s">
        <v>356</v>
      </c>
      <c r="J83" s="176" t="s">
        <v>360</v>
      </c>
      <c r="K83" s="177" t="s">
        <v>84</v>
      </c>
      <c r="L83" s="160">
        <v>8</v>
      </c>
      <c r="M83" s="138">
        <v>11</v>
      </c>
      <c r="N83" s="22">
        <v>0</v>
      </c>
      <c r="O83" s="23">
        <f t="shared" si="3"/>
        <v>0</v>
      </c>
    </row>
    <row r="84" spans="1:15" x14ac:dyDescent="0.3">
      <c r="A84" s="122" t="s">
        <v>100</v>
      </c>
      <c r="B84" s="127" t="s">
        <v>154</v>
      </c>
      <c r="C84" s="127"/>
      <c r="D84" s="127" t="s">
        <v>245</v>
      </c>
      <c r="E84" s="127" t="s">
        <v>85</v>
      </c>
      <c r="F84" s="131" t="s">
        <v>356</v>
      </c>
      <c r="G84" s="131" t="s">
        <v>358</v>
      </c>
      <c r="H84" s="127"/>
      <c r="I84" s="127" t="s">
        <v>356</v>
      </c>
      <c r="J84" s="176" t="s">
        <v>360</v>
      </c>
      <c r="K84" s="177" t="s">
        <v>84</v>
      </c>
      <c r="L84" s="160">
        <v>4</v>
      </c>
      <c r="M84" s="138">
        <v>3.42</v>
      </c>
      <c r="N84" s="22">
        <v>0</v>
      </c>
      <c r="O84" s="23">
        <f t="shared" si="3"/>
        <v>0</v>
      </c>
    </row>
    <row r="85" spans="1:15" x14ac:dyDescent="0.3">
      <c r="A85" s="122" t="s">
        <v>100</v>
      </c>
      <c r="B85" s="127" t="s">
        <v>155</v>
      </c>
      <c r="C85" s="127" t="s">
        <v>156</v>
      </c>
      <c r="D85" s="127" t="s">
        <v>264</v>
      </c>
      <c r="E85" s="127" t="s">
        <v>85</v>
      </c>
      <c r="F85" s="131" t="s">
        <v>356</v>
      </c>
      <c r="G85" s="131" t="s">
        <v>358</v>
      </c>
      <c r="H85" s="127"/>
      <c r="I85" s="127" t="s">
        <v>356</v>
      </c>
      <c r="J85" s="176" t="s">
        <v>360</v>
      </c>
      <c r="K85" s="177" t="s">
        <v>84</v>
      </c>
      <c r="L85" s="160">
        <v>6</v>
      </c>
      <c r="M85" s="138">
        <v>5.68</v>
      </c>
      <c r="N85" s="22">
        <v>0</v>
      </c>
      <c r="O85" s="23">
        <f t="shared" si="3"/>
        <v>0</v>
      </c>
    </row>
    <row r="86" spans="1:15" x14ac:dyDescent="0.3">
      <c r="A86" s="122" t="s">
        <v>100</v>
      </c>
      <c r="B86" s="127" t="s">
        <v>159</v>
      </c>
      <c r="C86" s="127">
        <v>519</v>
      </c>
      <c r="D86" s="127" t="s">
        <v>266</v>
      </c>
      <c r="E86" s="127" t="s">
        <v>85</v>
      </c>
      <c r="F86" s="131" t="s">
        <v>356</v>
      </c>
      <c r="G86" s="131" t="s">
        <v>358</v>
      </c>
      <c r="H86" s="127"/>
      <c r="I86" s="127" t="s">
        <v>356</v>
      </c>
      <c r="J86" s="176" t="s">
        <v>360</v>
      </c>
      <c r="K86" s="177" t="s">
        <v>84</v>
      </c>
      <c r="L86" s="160">
        <v>1</v>
      </c>
      <c r="M86" s="138">
        <v>0.5</v>
      </c>
      <c r="N86" s="22">
        <v>0</v>
      </c>
      <c r="O86" s="23">
        <f t="shared" si="3"/>
        <v>0</v>
      </c>
    </row>
    <row r="87" spans="1:15" x14ac:dyDescent="0.3">
      <c r="A87" s="122" t="s">
        <v>100</v>
      </c>
      <c r="B87" s="127" t="s">
        <v>160</v>
      </c>
      <c r="C87" s="127" t="s">
        <v>161</v>
      </c>
      <c r="D87" s="127" t="s">
        <v>259</v>
      </c>
      <c r="E87" s="127" t="s">
        <v>85</v>
      </c>
      <c r="F87" s="131" t="s">
        <v>356</v>
      </c>
      <c r="G87" s="131" t="s">
        <v>358</v>
      </c>
      <c r="H87" s="127"/>
      <c r="I87" s="127" t="s">
        <v>356</v>
      </c>
      <c r="J87" s="176" t="s">
        <v>360</v>
      </c>
      <c r="K87" s="177" t="s">
        <v>84</v>
      </c>
      <c r="L87" s="160">
        <v>2</v>
      </c>
      <c r="M87" s="138">
        <v>0.75</v>
      </c>
      <c r="N87" s="22">
        <v>0</v>
      </c>
      <c r="O87" s="23">
        <f t="shared" si="3"/>
        <v>0</v>
      </c>
    </row>
    <row r="88" spans="1:15" x14ac:dyDescent="0.3">
      <c r="A88" s="122" t="s">
        <v>100</v>
      </c>
      <c r="B88" s="127" t="s">
        <v>162</v>
      </c>
      <c r="C88" s="127" t="s">
        <v>133</v>
      </c>
      <c r="D88" s="127" t="s">
        <v>255</v>
      </c>
      <c r="E88" s="127" t="s">
        <v>85</v>
      </c>
      <c r="F88" s="131" t="s">
        <v>356</v>
      </c>
      <c r="G88" s="131" t="s">
        <v>358</v>
      </c>
      <c r="H88" s="127"/>
      <c r="I88" s="127" t="s">
        <v>356</v>
      </c>
      <c r="J88" s="176" t="s">
        <v>360</v>
      </c>
      <c r="K88" s="177" t="s">
        <v>84</v>
      </c>
      <c r="L88" s="160">
        <v>2</v>
      </c>
      <c r="M88" s="138">
        <v>0.75</v>
      </c>
      <c r="N88" s="22">
        <v>0</v>
      </c>
      <c r="O88" s="23">
        <f t="shared" si="3"/>
        <v>0</v>
      </c>
    </row>
    <row r="89" spans="1:15" x14ac:dyDescent="0.3">
      <c r="A89" s="122" t="s">
        <v>100</v>
      </c>
      <c r="B89" s="127" t="s">
        <v>162</v>
      </c>
      <c r="C89" s="127" t="s">
        <v>132</v>
      </c>
      <c r="D89" s="127" t="s">
        <v>255</v>
      </c>
      <c r="E89" s="127" t="s">
        <v>85</v>
      </c>
      <c r="F89" s="131" t="s">
        <v>356</v>
      </c>
      <c r="G89" s="131" t="s">
        <v>358</v>
      </c>
      <c r="H89" s="127"/>
      <c r="I89" s="127" t="s">
        <v>356</v>
      </c>
      <c r="J89" s="176" t="s">
        <v>360</v>
      </c>
      <c r="K89" s="177" t="s">
        <v>84</v>
      </c>
      <c r="L89" s="160">
        <v>6</v>
      </c>
      <c r="M89" s="138">
        <v>1</v>
      </c>
      <c r="N89" s="22">
        <v>0</v>
      </c>
      <c r="O89" s="23">
        <f t="shared" si="3"/>
        <v>0</v>
      </c>
    </row>
    <row r="90" spans="1:15" x14ac:dyDescent="0.3">
      <c r="A90" s="122" t="s">
        <v>100</v>
      </c>
      <c r="B90" s="127" t="s">
        <v>165</v>
      </c>
      <c r="C90" s="127"/>
      <c r="D90" s="127" t="s">
        <v>270</v>
      </c>
      <c r="E90" s="127" t="s">
        <v>85</v>
      </c>
      <c r="F90" s="131" t="s">
        <v>356</v>
      </c>
      <c r="G90" s="131" t="s">
        <v>358</v>
      </c>
      <c r="H90" s="127"/>
      <c r="I90" s="127" t="s">
        <v>356</v>
      </c>
      <c r="J90" s="176" t="s">
        <v>360</v>
      </c>
      <c r="K90" s="177" t="s">
        <v>84</v>
      </c>
      <c r="L90" s="160">
        <v>6</v>
      </c>
      <c r="M90" s="138">
        <v>0.3</v>
      </c>
      <c r="N90" s="22">
        <v>0</v>
      </c>
      <c r="O90" s="23">
        <f t="shared" si="3"/>
        <v>0</v>
      </c>
    </row>
    <row r="91" spans="1:15" x14ac:dyDescent="0.3">
      <c r="A91" s="122" t="s">
        <v>100</v>
      </c>
      <c r="B91" s="127" t="s">
        <v>172</v>
      </c>
      <c r="C91" s="127" t="s">
        <v>132</v>
      </c>
      <c r="D91" s="127" t="s">
        <v>276</v>
      </c>
      <c r="E91" s="127" t="s">
        <v>85</v>
      </c>
      <c r="F91" s="131" t="s">
        <v>356</v>
      </c>
      <c r="G91" s="131" t="s">
        <v>358</v>
      </c>
      <c r="H91" s="127"/>
      <c r="I91" s="127" t="s">
        <v>356</v>
      </c>
      <c r="J91" s="176" t="s">
        <v>360</v>
      </c>
      <c r="K91" s="177" t="s">
        <v>84</v>
      </c>
      <c r="L91" s="160">
        <v>6</v>
      </c>
      <c r="M91" s="138">
        <v>6.34</v>
      </c>
      <c r="N91" s="22">
        <v>0</v>
      </c>
      <c r="O91" s="23">
        <f t="shared" si="3"/>
        <v>0</v>
      </c>
    </row>
    <row r="92" spans="1:15" x14ac:dyDescent="0.3">
      <c r="A92" s="139" t="s">
        <v>100</v>
      </c>
      <c r="B92" s="141" t="s">
        <v>174</v>
      </c>
      <c r="C92" s="141" t="s">
        <v>175</v>
      </c>
      <c r="D92" s="127" t="s">
        <v>257</v>
      </c>
      <c r="E92" s="141" t="s">
        <v>85</v>
      </c>
      <c r="F92" s="140" t="s">
        <v>356</v>
      </c>
      <c r="G92" s="140" t="s">
        <v>358</v>
      </c>
      <c r="H92" s="141"/>
      <c r="I92" s="141" t="s">
        <v>356</v>
      </c>
      <c r="J92" s="178" t="s">
        <v>360</v>
      </c>
      <c r="K92" s="179" t="s">
        <v>84</v>
      </c>
      <c r="L92" s="161">
        <v>1</v>
      </c>
      <c r="M92" s="138">
        <v>0.5</v>
      </c>
      <c r="N92" s="22">
        <v>0</v>
      </c>
      <c r="O92" s="23">
        <f t="shared" si="3"/>
        <v>0</v>
      </c>
    </row>
    <row r="93" spans="1:15" x14ac:dyDescent="0.3">
      <c r="A93" s="122" t="s">
        <v>100</v>
      </c>
      <c r="B93" s="127" t="s">
        <v>182</v>
      </c>
      <c r="C93" s="127" t="s">
        <v>132</v>
      </c>
      <c r="D93" s="127" t="s">
        <v>278</v>
      </c>
      <c r="E93" s="127" t="s">
        <v>85</v>
      </c>
      <c r="F93" s="131" t="s">
        <v>356</v>
      </c>
      <c r="G93" s="131" t="s">
        <v>358</v>
      </c>
      <c r="H93" s="127"/>
      <c r="I93" s="127" t="s">
        <v>356</v>
      </c>
      <c r="J93" s="176" t="s">
        <v>360</v>
      </c>
      <c r="K93" s="177" t="s">
        <v>84</v>
      </c>
      <c r="L93" s="160">
        <v>4</v>
      </c>
      <c r="M93" s="138">
        <v>4</v>
      </c>
      <c r="N93" s="22">
        <v>0</v>
      </c>
      <c r="O93" s="23">
        <f t="shared" si="3"/>
        <v>0</v>
      </c>
    </row>
    <row r="94" spans="1:15" x14ac:dyDescent="0.3">
      <c r="A94" s="122" t="s">
        <v>100</v>
      </c>
      <c r="B94" s="127" t="s">
        <v>188</v>
      </c>
      <c r="C94" s="127" t="s">
        <v>158</v>
      </c>
      <c r="D94" s="127" t="s">
        <v>259</v>
      </c>
      <c r="E94" s="127" t="s">
        <v>85</v>
      </c>
      <c r="F94" s="131" t="s">
        <v>356</v>
      </c>
      <c r="G94" s="131" t="s">
        <v>358</v>
      </c>
      <c r="H94" s="127"/>
      <c r="I94" s="127" t="s">
        <v>356</v>
      </c>
      <c r="J94" s="176" t="s">
        <v>360</v>
      </c>
      <c r="K94" s="177" t="s">
        <v>84</v>
      </c>
      <c r="L94" s="160">
        <v>2</v>
      </c>
      <c r="M94" s="138">
        <v>1</v>
      </c>
      <c r="N94" s="22">
        <v>0</v>
      </c>
      <c r="O94" s="23">
        <f t="shared" si="3"/>
        <v>0</v>
      </c>
    </row>
    <row r="95" spans="1:15" x14ac:dyDescent="0.3">
      <c r="A95" s="122" t="s">
        <v>100</v>
      </c>
      <c r="B95" s="127" t="s">
        <v>189</v>
      </c>
      <c r="C95" s="127" t="s">
        <v>190</v>
      </c>
      <c r="D95" s="127" t="s">
        <v>277</v>
      </c>
      <c r="E95" s="127" t="s">
        <v>85</v>
      </c>
      <c r="F95" s="131" t="s">
        <v>356</v>
      </c>
      <c r="G95" s="131" t="s">
        <v>358</v>
      </c>
      <c r="H95" s="127"/>
      <c r="I95" s="127" t="s">
        <v>356</v>
      </c>
      <c r="J95" s="176" t="s">
        <v>360</v>
      </c>
      <c r="K95" s="177" t="s">
        <v>84</v>
      </c>
      <c r="L95" s="160">
        <v>12</v>
      </c>
      <c r="M95" s="138">
        <v>8.32</v>
      </c>
      <c r="N95" s="22">
        <v>0</v>
      </c>
      <c r="O95" s="23">
        <f t="shared" si="3"/>
        <v>0</v>
      </c>
    </row>
    <row r="96" spans="1:15" x14ac:dyDescent="0.3">
      <c r="A96" s="122" t="s">
        <v>100</v>
      </c>
      <c r="B96" s="127" t="s">
        <v>194</v>
      </c>
      <c r="C96" s="127" t="s">
        <v>169</v>
      </c>
      <c r="D96" s="127" t="s">
        <v>283</v>
      </c>
      <c r="E96" s="127" t="s">
        <v>85</v>
      </c>
      <c r="F96" s="131" t="s">
        <v>356</v>
      </c>
      <c r="G96" s="131" t="s">
        <v>358</v>
      </c>
      <c r="H96" s="127"/>
      <c r="I96" s="127" t="s">
        <v>356</v>
      </c>
      <c r="J96" s="176" t="s">
        <v>360</v>
      </c>
      <c r="K96" s="177" t="s">
        <v>84</v>
      </c>
      <c r="L96" s="160">
        <v>4</v>
      </c>
      <c r="M96" s="138">
        <v>0.6</v>
      </c>
      <c r="N96" s="22">
        <v>0</v>
      </c>
      <c r="O96" s="23">
        <f t="shared" si="3"/>
        <v>0</v>
      </c>
    </row>
    <row r="97" spans="1:15" x14ac:dyDescent="0.3">
      <c r="A97" s="122" t="s">
        <v>100</v>
      </c>
      <c r="B97" s="127" t="s">
        <v>195</v>
      </c>
      <c r="C97" s="127" t="s">
        <v>119</v>
      </c>
      <c r="D97" s="127" t="s">
        <v>276</v>
      </c>
      <c r="E97" s="127" t="s">
        <v>85</v>
      </c>
      <c r="F97" s="131" t="s">
        <v>356</v>
      </c>
      <c r="G97" s="131" t="s">
        <v>358</v>
      </c>
      <c r="H97" s="127"/>
      <c r="I97" s="127" t="s">
        <v>356</v>
      </c>
      <c r="J97" s="176" t="s">
        <v>360</v>
      </c>
      <c r="K97" s="177" t="s">
        <v>84</v>
      </c>
      <c r="L97" s="160">
        <v>4</v>
      </c>
      <c r="M97" s="138">
        <v>0.7</v>
      </c>
      <c r="N97" s="22">
        <v>0</v>
      </c>
      <c r="O97" s="23">
        <f t="shared" si="3"/>
        <v>0</v>
      </c>
    </row>
    <row r="98" spans="1:15" x14ac:dyDescent="0.3">
      <c r="A98" s="139" t="s">
        <v>100</v>
      </c>
      <c r="B98" s="141" t="s">
        <v>197</v>
      </c>
      <c r="C98" s="141" t="s">
        <v>198</v>
      </c>
      <c r="D98" s="127" t="s">
        <v>285</v>
      </c>
      <c r="E98" s="141" t="s">
        <v>85</v>
      </c>
      <c r="F98" s="140" t="s">
        <v>356</v>
      </c>
      <c r="G98" s="140" t="s">
        <v>358</v>
      </c>
      <c r="H98" s="141"/>
      <c r="I98" s="141" t="s">
        <v>356</v>
      </c>
      <c r="J98" s="178" t="s">
        <v>360</v>
      </c>
      <c r="K98" s="179" t="s">
        <v>84</v>
      </c>
      <c r="L98" s="161">
        <v>4</v>
      </c>
      <c r="M98" s="138">
        <v>1.5</v>
      </c>
      <c r="N98" s="22">
        <v>0</v>
      </c>
      <c r="O98" s="23">
        <f t="shared" si="3"/>
        <v>0</v>
      </c>
    </row>
    <row r="99" spans="1:15" x14ac:dyDescent="0.3">
      <c r="A99" s="122" t="s">
        <v>100</v>
      </c>
      <c r="B99" s="127" t="s">
        <v>199</v>
      </c>
      <c r="C99" s="127">
        <v>100</v>
      </c>
      <c r="D99" s="127" t="s">
        <v>257</v>
      </c>
      <c r="E99" s="127" t="s">
        <v>85</v>
      </c>
      <c r="F99" s="131" t="s">
        <v>356</v>
      </c>
      <c r="G99" s="131" t="s">
        <v>358</v>
      </c>
      <c r="H99" s="127"/>
      <c r="I99" s="127" t="s">
        <v>356</v>
      </c>
      <c r="J99" s="176" t="s">
        <v>360</v>
      </c>
      <c r="K99" s="177" t="s">
        <v>84</v>
      </c>
      <c r="L99" s="160">
        <v>8</v>
      </c>
      <c r="M99" s="138">
        <v>2.02</v>
      </c>
      <c r="N99" s="22">
        <v>0</v>
      </c>
      <c r="O99" s="23">
        <f t="shared" si="3"/>
        <v>0</v>
      </c>
    </row>
    <row r="100" spans="1:15" x14ac:dyDescent="0.3">
      <c r="A100" s="122" t="s">
        <v>100</v>
      </c>
      <c r="B100" s="127" t="s">
        <v>200</v>
      </c>
      <c r="C100" s="127" t="s">
        <v>201</v>
      </c>
      <c r="D100" s="127" t="s">
        <v>286</v>
      </c>
      <c r="E100" s="127" t="s">
        <v>85</v>
      </c>
      <c r="F100" s="131" t="s">
        <v>356</v>
      </c>
      <c r="G100" s="131" t="s">
        <v>358</v>
      </c>
      <c r="H100" s="127"/>
      <c r="I100" s="127" t="s">
        <v>356</v>
      </c>
      <c r="J100" s="176" t="s">
        <v>360</v>
      </c>
      <c r="K100" s="177" t="s">
        <v>84</v>
      </c>
      <c r="L100" s="160">
        <v>4</v>
      </c>
      <c r="M100" s="138">
        <v>0.5</v>
      </c>
      <c r="N100" s="22">
        <v>0</v>
      </c>
      <c r="O100" s="23">
        <f t="shared" si="3"/>
        <v>0</v>
      </c>
    </row>
    <row r="101" spans="1:15" x14ac:dyDescent="0.3">
      <c r="A101" s="122" t="s">
        <v>100</v>
      </c>
      <c r="B101" s="127" t="s">
        <v>203</v>
      </c>
      <c r="C101" s="127" t="s">
        <v>204</v>
      </c>
      <c r="D101" s="127" t="s">
        <v>288</v>
      </c>
      <c r="E101" s="127" t="s">
        <v>85</v>
      </c>
      <c r="F101" s="131" t="s">
        <v>356</v>
      </c>
      <c r="G101" s="131" t="s">
        <v>358</v>
      </c>
      <c r="H101" s="127"/>
      <c r="I101" s="127" t="s">
        <v>356</v>
      </c>
      <c r="J101" s="176" t="s">
        <v>360</v>
      </c>
      <c r="K101" s="177" t="s">
        <v>84</v>
      </c>
      <c r="L101" s="160">
        <v>6</v>
      </c>
      <c r="M101" s="138">
        <v>0.75</v>
      </c>
      <c r="N101" s="22">
        <v>0</v>
      </c>
      <c r="O101" s="23">
        <f t="shared" si="3"/>
        <v>0</v>
      </c>
    </row>
    <row r="102" spans="1:15" x14ac:dyDescent="0.3">
      <c r="A102" s="122" t="s">
        <v>100</v>
      </c>
      <c r="B102" s="127" t="s">
        <v>207</v>
      </c>
      <c r="C102" s="127" t="s">
        <v>208</v>
      </c>
      <c r="D102" s="127" t="s">
        <v>266</v>
      </c>
      <c r="E102" s="127" t="s">
        <v>85</v>
      </c>
      <c r="F102" s="131" t="s">
        <v>356</v>
      </c>
      <c r="G102" s="131" t="s">
        <v>358</v>
      </c>
      <c r="H102" s="127"/>
      <c r="I102" s="127" t="s">
        <v>356</v>
      </c>
      <c r="J102" s="176" t="s">
        <v>360</v>
      </c>
      <c r="K102" s="177" t="s">
        <v>84</v>
      </c>
      <c r="L102" s="160">
        <v>4</v>
      </c>
      <c r="M102" s="138">
        <v>0.75</v>
      </c>
      <c r="N102" s="22">
        <v>0</v>
      </c>
      <c r="O102" s="23">
        <f t="shared" si="3"/>
        <v>0</v>
      </c>
    </row>
    <row r="103" spans="1:15" x14ac:dyDescent="0.3">
      <c r="A103" s="122" t="s">
        <v>100</v>
      </c>
      <c r="B103" s="127" t="s">
        <v>214</v>
      </c>
      <c r="C103" s="127" t="s">
        <v>215</v>
      </c>
      <c r="D103" s="127" t="s">
        <v>264</v>
      </c>
      <c r="E103" s="127" t="s">
        <v>85</v>
      </c>
      <c r="F103" s="131" t="s">
        <v>356</v>
      </c>
      <c r="G103" s="131" t="s">
        <v>358</v>
      </c>
      <c r="H103" s="127"/>
      <c r="I103" s="127" t="s">
        <v>356</v>
      </c>
      <c r="J103" s="176" t="s">
        <v>360</v>
      </c>
      <c r="K103" s="177" t="s">
        <v>84</v>
      </c>
      <c r="L103" s="160">
        <v>8</v>
      </c>
      <c r="M103" s="138">
        <v>1.4</v>
      </c>
      <c r="N103" s="22">
        <v>0</v>
      </c>
      <c r="O103" s="23">
        <f t="shared" si="3"/>
        <v>0</v>
      </c>
    </row>
    <row r="104" spans="1:15" x14ac:dyDescent="0.3">
      <c r="A104" s="124" t="s">
        <v>100</v>
      </c>
      <c r="B104" s="136" t="s">
        <v>219</v>
      </c>
      <c r="C104" s="136" t="s">
        <v>220</v>
      </c>
      <c r="D104" s="136" t="s">
        <v>266</v>
      </c>
      <c r="E104" s="136" t="s">
        <v>85</v>
      </c>
      <c r="F104" s="134" t="s">
        <v>356</v>
      </c>
      <c r="G104" s="134" t="s">
        <v>358</v>
      </c>
      <c r="H104" s="136"/>
      <c r="I104" s="136" t="s">
        <v>356</v>
      </c>
      <c r="J104" s="180" t="s">
        <v>360</v>
      </c>
      <c r="K104" s="181" t="s">
        <v>84</v>
      </c>
      <c r="L104" s="162">
        <v>3</v>
      </c>
      <c r="M104" s="138">
        <v>1.5</v>
      </c>
      <c r="N104" s="22">
        <v>0</v>
      </c>
      <c r="O104" s="23">
        <f t="shared" si="3"/>
        <v>0</v>
      </c>
    </row>
    <row r="105" spans="1:15" x14ac:dyDescent="0.3">
      <c r="A105" s="122" t="s">
        <v>100</v>
      </c>
      <c r="B105" s="127" t="s">
        <v>221</v>
      </c>
      <c r="C105" s="127"/>
      <c r="D105" s="127" t="s">
        <v>257</v>
      </c>
      <c r="E105" s="127" t="s">
        <v>85</v>
      </c>
      <c r="F105" s="131" t="s">
        <v>356</v>
      </c>
      <c r="G105" s="131" t="s">
        <v>358</v>
      </c>
      <c r="H105" s="127"/>
      <c r="I105" s="127" t="s">
        <v>356</v>
      </c>
      <c r="J105" s="176" t="s">
        <v>360</v>
      </c>
      <c r="K105" s="177" t="s">
        <v>84</v>
      </c>
      <c r="L105" s="160">
        <v>8</v>
      </c>
      <c r="M105" s="138">
        <v>3.4</v>
      </c>
      <c r="N105" s="22">
        <v>0</v>
      </c>
      <c r="O105" s="23">
        <f t="shared" si="3"/>
        <v>0</v>
      </c>
    </row>
    <row r="106" spans="1:15" x14ac:dyDescent="0.3">
      <c r="A106" s="127" t="s">
        <v>100</v>
      </c>
      <c r="B106" s="127" t="s">
        <v>224</v>
      </c>
      <c r="C106" s="127" t="s">
        <v>225</v>
      </c>
      <c r="D106" s="127" t="s">
        <v>266</v>
      </c>
      <c r="E106" s="127" t="s">
        <v>85</v>
      </c>
      <c r="F106" s="131" t="s">
        <v>356</v>
      </c>
      <c r="G106" s="131" t="s">
        <v>358</v>
      </c>
      <c r="H106" s="127"/>
      <c r="I106" s="127" t="s">
        <v>356</v>
      </c>
      <c r="J106" s="176" t="s">
        <v>360</v>
      </c>
      <c r="K106" s="176" t="s">
        <v>84</v>
      </c>
      <c r="L106" s="157">
        <v>1</v>
      </c>
      <c r="M106" s="138">
        <v>0.4</v>
      </c>
      <c r="N106" s="22">
        <v>0</v>
      </c>
      <c r="O106" s="23">
        <f t="shared" si="3"/>
        <v>0</v>
      </c>
    </row>
    <row r="107" spans="1:15" x14ac:dyDescent="0.3">
      <c r="A107" s="127" t="s">
        <v>100</v>
      </c>
      <c r="B107" s="127" t="s">
        <v>228</v>
      </c>
      <c r="C107" s="127" t="s">
        <v>169</v>
      </c>
      <c r="D107" s="127" t="s">
        <v>276</v>
      </c>
      <c r="E107" s="127" t="s">
        <v>85</v>
      </c>
      <c r="F107" s="131" t="s">
        <v>356</v>
      </c>
      <c r="G107" s="131" t="s">
        <v>358</v>
      </c>
      <c r="H107" s="127"/>
      <c r="I107" s="127" t="s">
        <v>356</v>
      </c>
      <c r="J107" s="176" t="s">
        <v>360</v>
      </c>
      <c r="K107" s="176" t="s">
        <v>84</v>
      </c>
      <c r="L107" s="157">
        <v>6</v>
      </c>
      <c r="M107" s="138">
        <v>3.3</v>
      </c>
      <c r="N107" s="22">
        <v>0</v>
      </c>
      <c r="O107" s="23">
        <f t="shared" si="3"/>
        <v>0</v>
      </c>
    </row>
    <row r="108" spans="1:15" x14ac:dyDescent="0.3">
      <c r="A108" s="127" t="s">
        <v>100</v>
      </c>
      <c r="B108" s="127" t="s">
        <v>234</v>
      </c>
      <c r="C108" s="127" t="s">
        <v>235</v>
      </c>
      <c r="D108" s="127" t="s">
        <v>257</v>
      </c>
      <c r="E108" s="127" t="s">
        <v>85</v>
      </c>
      <c r="F108" s="131" t="s">
        <v>356</v>
      </c>
      <c r="G108" s="131" t="s">
        <v>358</v>
      </c>
      <c r="H108" s="127"/>
      <c r="I108" s="127" t="s">
        <v>356</v>
      </c>
      <c r="J108" s="176" t="s">
        <v>360</v>
      </c>
      <c r="K108" s="176" t="s">
        <v>84</v>
      </c>
      <c r="L108" s="157">
        <v>6</v>
      </c>
      <c r="M108" s="138">
        <v>1.8</v>
      </c>
      <c r="N108" s="22">
        <v>0</v>
      </c>
      <c r="O108" s="23">
        <f t="shared" si="3"/>
        <v>0</v>
      </c>
    </row>
    <row r="109" spans="1:15" x14ac:dyDescent="0.3">
      <c r="A109" s="127" t="s">
        <v>100</v>
      </c>
      <c r="B109" s="127" t="s">
        <v>237</v>
      </c>
      <c r="C109" s="127" t="s">
        <v>238</v>
      </c>
      <c r="D109" s="127" t="s">
        <v>266</v>
      </c>
      <c r="E109" s="127" t="s">
        <v>85</v>
      </c>
      <c r="F109" s="131" t="s">
        <v>356</v>
      </c>
      <c r="G109" s="131" t="s">
        <v>358</v>
      </c>
      <c r="H109" s="127"/>
      <c r="I109" s="127" t="s">
        <v>356</v>
      </c>
      <c r="J109" s="176" t="s">
        <v>360</v>
      </c>
      <c r="K109" s="176" t="s">
        <v>84</v>
      </c>
      <c r="L109" s="157">
        <v>6</v>
      </c>
      <c r="M109" s="138">
        <v>6.25</v>
      </c>
      <c r="N109" s="22">
        <v>0</v>
      </c>
      <c r="O109" s="23">
        <f>L109*N109</f>
        <v>0</v>
      </c>
    </row>
    <row r="110" spans="1:15" x14ac:dyDescent="0.3">
      <c r="A110" s="125" t="s">
        <v>99</v>
      </c>
      <c r="B110" s="128" t="s">
        <v>142</v>
      </c>
      <c r="C110" s="128">
        <v>2</v>
      </c>
      <c r="D110" s="128" t="s">
        <v>258</v>
      </c>
      <c r="E110" s="127" t="s">
        <v>370</v>
      </c>
      <c r="F110" s="131" t="s">
        <v>57</v>
      </c>
      <c r="G110" s="131" t="s">
        <v>355</v>
      </c>
      <c r="H110" s="127" t="s">
        <v>73</v>
      </c>
      <c r="I110" s="127">
        <v>1</v>
      </c>
      <c r="J110" s="127" t="s">
        <v>45</v>
      </c>
      <c r="K110" s="176" t="s">
        <v>84</v>
      </c>
      <c r="L110" s="157">
        <v>2</v>
      </c>
      <c r="M110" s="138">
        <v>0.1</v>
      </c>
      <c r="N110" s="22">
        <v>0</v>
      </c>
      <c r="O110" s="23">
        <f>L110*N110</f>
        <v>0</v>
      </c>
    </row>
    <row r="111" spans="1:15" x14ac:dyDescent="0.3">
      <c r="A111" s="125" t="s">
        <v>99</v>
      </c>
      <c r="B111" s="128" t="s">
        <v>142</v>
      </c>
      <c r="C111" s="128">
        <v>2</v>
      </c>
      <c r="D111" s="128" t="s">
        <v>258</v>
      </c>
      <c r="E111" s="128" t="s">
        <v>12</v>
      </c>
      <c r="F111" s="130" t="s">
        <v>333</v>
      </c>
      <c r="G111" s="130" t="s">
        <v>355</v>
      </c>
      <c r="H111" s="128" t="s">
        <v>73</v>
      </c>
      <c r="I111" s="128">
        <v>1</v>
      </c>
      <c r="J111" s="128" t="s">
        <v>45</v>
      </c>
      <c r="K111" s="128" t="s">
        <v>84</v>
      </c>
      <c r="L111" s="159">
        <v>2</v>
      </c>
      <c r="M111" s="138">
        <v>0.05</v>
      </c>
      <c r="N111" s="22">
        <v>0</v>
      </c>
      <c r="O111" s="23">
        <f t="shared" ref="O111:O141" si="4">L111*N111</f>
        <v>0</v>
      </c>
    </row>
    <row r="112" spans="1:15" x14ac:dyDescent="0.3">
      <c r="A112" s="125" t="s">
        <v>99</v>
      </c>
      <c r="B112" s="129" t="s">
        <v>142</v>
      </c>
      <c r="C112" s="129">
        <v>2</v>
      </c>
      <c r="D112" s="129" t="s">
        <v>258</v>
      </c>
      <c r="E112" s="129" t="s">
        <v>307</v>
      </c>
      <c r="F112" s="130" t="s">
        <v>57</v>
      </c>
      <c r="G112" s="130" t="s">
        <v>355</v>
      </c>
      <c r="H112" s="128" t="s">
        <v>73</v>
      </c>
      <c r="I112" s="128">
        <v>1</v>
      </c>
      <c r="J112" s="128" t="s">
        <v>45</v>
      </c>
      <c r="K112" s="128" t="s">
        <v>84</v>
      </c>
      <c r="L112" s="159">
        <v>2</v>
      </c>
      <c r="M112" s="138">
        <v>0.05</v>
      </c>
      <c r="N112" s="22">
        <v>0</v>
      </c>
      <c r="O112" s="23">
        <f t="shared" si="4"/>
        <v>0</v>
      </c>
    </row>
    <row r="113" spans="1:17" x14ac:dyDescent="0.3">
      <c r="A113" s="125" t="s">
        <v>99</v>
      </c>
      <c r="B113" s="128" t="s">
        <v>142</v>
      </c>
      <c r="C113" s="128">
        <v>2</v>
      </c>
      <c r="D113" s="128" t="s">
        <v>258</v>
      </c>
      <c r="E113" s="128" t="s">
        <v>308</v>
      </c>
      <c r="F113" s="130" t="s">
        <v>57</v>
      </c>
      <c r="G113" s="130" t="s">
        <v>355</v>
      </c>
      <c r="H113" s="128" t="s">
        <v>73</v>
      </c>
      <c r="I113" s="128">
        <v>1</v>
      </c>
      <c r="J113" s="128" t="s">
        <v>45</v>
      </c>
      <c r="K113" s="128" t="s">
        <v>84</v>
      </c>
      <c r="L113" s="159">
        <v>2</v>
      </c>
      <c r="M113" s="138">
        <v>0.05</v>
      </c>
      <c r="N113" s="22">
        <v>0</v>
      </c>
      <c r="O113" s="23">
        <f t="shared" si="4"/>
        <v>0</v>
      </c>
    </row>
    <row r="114" spans="1:17" x14ac:dyDescent="0.3">
      <c r="A114" s="125" t="s">
        <v>101</v>
      </c>
      <c r="B114" s="129" t="s">
        <v>142</v>
      </c>
      <c r="C114" s="129">
        <v>2</v>
      </c>
      <c r="D114" s="129" t="s">
        <v>258</v>
      </c>
      <c r="E114" s="129" t="s">
        <v>9</v>
      </c>
      <c r="F114" s="130" t="s">
        <v>57</v>
      </c>
      <c r="G114" s="130" t="s">
        <v>355</v>
      </c>
      <c r="H114" s="128" t="s">
        <v>73</v>
      </c>
      <c r="I114" s="128">
        <v>1</v>
      </c>
      <c r="J114" s="128" t="s">
        <v>45</v>
      </c>
      <c r="K114" s="128" t="s">
        <v>84</v>
      </c>
      <c r="L114" s="159">
        <v>2</v>
      </c>
      <c r="M114" s="138">
        <v>2.9</v>
      </c>
      <c r="N114" s="22">
        <v>0</v>
      </c>
      <c r="O114" s="23">
        <f t="shared" si="4"/>
        <v>0</v>
      </c>
    </row>
    <row r="115" spans="1:17" x14ac:dyDescent="0.3">
      <c r="A115" s="125" t="s">
        <v>101</v>
      </c>
      <c r="B115" s="129" t="s">
        <v>142</v>
      </c>
      <c r="C115" s="129">
        <v>2</v>
      </c>
      <c r="D115" s="129" t="s">
        <v>258</v>
      </c>
      <c r="E115" s="129" t="s">
        <v>312</v>
      </c>
      <c r="F115" s="130" t="s">
        <v>57</v>
      </c>
      <c r="G115" s="130" t="s">
        <v>355</v>
      </c>
      <c r="H115" s="128" t="s">
        <v>73</v>
      </c>
      <c r="I115" s="128">
        <v>1</v>
      </c>
      <c r="J115" s="128" t="s">
        <v>45</v>
      </c>
      <c r="K115" s="128" t="s">
        <v>84</v>
      </c>
      <c r="L115" s="159">
        <v>2</v>
      </c>
      <c r="M115" s="138">
        <v>0.01</v>
      </c>
      <c r="N115" s="22">
        <v>0</v>
      </c>
      <c r="O115" s="23">
        <f t="shared" si="4"/>
        <v>0</v>
      </c>
    </row>
    <row r="116" spans="1:17" x14ac:dyDescent="0.3">
      <c r="A116" s="125" t="s">
        <v>101</v>
      </c>
      <c r="B116" s="129" t="s">
        <v>142</v>
      </c>
      <c r="C116" s="129">
        <v>2</v>
      </c>
      <c r="D116" s="129" t="s">
        <v>258</v>
      </c>
      <c r="E116" s="128" t="s">
        <v>313</v>
      </c>
      <c r="F116" s="130" t="s">
        <v>57</v>
      </c>
      <c r="G116" s="130" t="s">
        <v>355</v>
      </c>
      <c r="H116" s="128" t="s">
        <v>73</v>
      </c>
      <c r="I116" s="128">
        <v>1</v>
      </c>
      <c r="J116" s="128" t="s">
        <v>45</v>
      </c>
      <c r="K116" s="128" t="s">
        <v>84</v>
      </c>
      <c r="L116" s="159">
        <v>2</v>
      </c>
      <c r="M116" s="138">
        <v>0.06</v>
      </c>
      <c r="N116" s="22">
        <v>0</v>
      </c>
      <c r="O116" s="23">
        <f t="shared" si="4"/>
        <v>0</v>
      </c>
    </row>
    <row r="117" spans="1:17" x14ac:dyDescent="0.3">
      <c r="A117" s="125" t="s">
        <v>99</v>
      </c>
      <c r="B117" s="128" t="s">
        <v>163</v>
      </c>
      <c r="C117" s="128">
        <v>116</v>
      </c>
      <c r="D117" s="128" t="s">
        <v>268</v>
      </c>
      <c r="E117" s="128" t="s">
        <v>308</v>
      </c>
      <c r="F117" s="130" t="s">
        <v>333</v>
      </c>
      <c r="G117" s="130" t="s">
        <v>355</v>
      </c>
      <c r="H117" s="128" t="s">
        <v>73</v>
      </c>
      <c r="I117" s="128">
        <v>1</v>
      </c>
      <c r="J117" s="128" t="s">
        <v>45</v>
      </c>
      <c r="K117" s="128" t="s">
        <v>84</v>
      </c>
      <c r="L117" s="159">
        <v>2</v>
      </c>
      <c r="M117" s="138">
        <v>0.05</v>
      </c>
      <c r="N117" s="22">
        <v>0</v>
      </c>
      <c r="O117" s="23">
        <f t="shared" si="4"/>
        <v>0</v>
      </c>
    </row>
    <row r="118" spans="1:17" x14ac:dyDescent="0.3">
      <c r="A118" s="165" t="s">
        <v>101</v>
      </c>
      <c r="B118" s="142" t="s">
        <v>164</v>
      </c>
      <c r="C118" s="142">
        <v>116</v>
      </c>
      <c r="D118" s="128" t="s">
        <v>268</v>
      </c>
      <c r="E118" s="142" t="s">
        <v>9</v>
      </c>
      <c r="F118" s="143" t="s">
        <v>333</v>
      </c>
      <c r="G118" s="143" t="s">
        <v>355</v>
      </c>
      <c r="H118" s="142" t="s">
        <v>73</v>
      </c>
      <c r="I118" s="142">
        <v>1</v>
      </c>
      <c r="J118" s="142" t="s">
        <v>45</v>
      </c>
      <c r="K118" s="128" t="s">
        <v>84</v>
      </c>
      <c r="L118" s="159">
        <v>2</v>
      </c>
      <c r="M118" s="138">
        <v>0.05</v>
      </c>
      <c r="N118" s="22">
        <v>0</v>
      </c>
      <c r="O118" s="23">
        <f t="shared" si="4"/>
        <v>0</v>
      </c>
    </row>
    <row r="119" spans="1:17" x14ac:dyDescent="0.3">
      <c r="A119" s="125" t="s">
        <v>105</v>
      </c>
      <c r="B119" s="128" t="s">
        <v>163</v>
      </c>
      <c r="C119" s="128">
        <v>61</v>
      </c>
      <c r="D119" s="128" t="s">
        <v>267</v>
      </c>
      <c r="E119" s="128" t="s">
        <v>314</v>
      </c>
      <c r="F119" s="130" t="s">
        <v>333</v>
      </c>
      <c r="G119" s="130" t="s">
        <v>355</v>
      </c>
      <c r="H119" s="128" t="s">
        <v>73</v>
      </c>
      <c r="I119" s="128">
        <v>1</v>
      </c>
      <c r="J119" s="128" t="s">
        <v>45</v>
      </c>
      <c r="K119" s="128" t="s">
        <v>84</v>
      </c>
      <c r="L119" s="159">
        <v>1</v>
      </c>
      <c r="M119" s="138">
        <v>0.5</v>
      </c>
      <c r="N119" s="22">
        <v>0</v>
      </c>
      <c r="O119" s="23">
        <f t="shared" si="4"/>
        <v>0</v>
      </c>
    </row>
    <row r="120" spans="1:17" x14ac:dyDescent="0.3">
      <c r="A120" s="125" t="s">
        <v>105</v>
      </c>
      <c r="B120" s="129" t="s">
        <v>163</v>
      </c>
      <c r="C120" s="129">
        <v>61</v>
      </c>
      <c r="D120" s="129" t="s">
        <v>267</v>
      </c>
      <c r="E120" s="129" t="s">
        <v>308</v>
      </c>
      <c r="F120" s="133" t="s">
        <v>335</v>
      </c>
      <c r="G120" s="133" t="s">
        <v>355</v>
      </c>
      <c r="H120" s="128" t="s">
        <v>73</v>
      </c>
      <c r="I120" s="128">
        <v>1</v>
      </c>
      <c r="J120" s="128" t="s">
        <v>45</v>
      </c>
      <c r="K120" s="128" t="s">
        <v>84</v>
      </c>
      <c r="L120" s="159">
        <v>5</v>
      </c>
      <c r="M120" s="138">
        <v>0.1</v>
      </c>
      <c r="N120" s="22">
        <v>0</v>
      </c>
      <c r="O120" s="23">
        <f t="shared" si="4"/>
        <v>0</v>
      </c>
    </row>
    <row r="121" spans="1:17" x14ac:dyDescent="0.3">
      <c r="A121" s="166" t="s">
        <v>105</v>
      </c>
      <c r="B121" s="144" t="s">
        <v>163</v>
      </c>
      <c r="C121" s="144">
        <v>61</v>
      </c>
      <c r="D121" s="129" t="s">
        <v>267</v>
      </c>
      <c r="E121" s="144" t="s">
        <v>9</v>
      </c>
      <c r="F121" s="143" t="s">
        <v>333</v>
      </c>
      <c r="G121" s="143" t="s">
        <v>355</v>
      </c>
      <c r="H121" s="142" t="s">
        <v>73</v>
      </c>
      <c r="I121" s="142">
        <v>1</v>
      </c>
      <c r="J121" s="142" t="s">
        <v>45</v>
      </c>
      <c r="K121" s="128" t="s">
        <v>84</v>
      </c>
      <c r="L121" s="159">
        <v>2</v>
      </c>
      <c r="M121" s="138">
        <v>0.01</v>
      </c>
      <c r="N121" s="22">
        <v>0</v>
      </c>
      <c r="O121" s="23">
        <f t="shared" si="4"/>
        <v>0</v>
      </c>
    </row>
    <row r="122" spans="1:17" x14ac:dyDescent="0.3">
      <c r="A122" s="125" t="s">
        <v>105</v>
      </c>
      <c r="B122" s="129" t="s">
        <v>163</v>
      </c>
      <c r="C122" s="129">
        <v>61</v>
      </c>
      <c r="D122" s="129" t="s">
        <v>267</v>
      </c>
      <c r="E122" s="129" t="s">
        <v>317</v>
      </c>
      <c r="F122" s="133" t="s">
        <v>57</v>
      </c>
      <c r="G122" s="133" t="s">
        <v>355</v>
      </c>
      <c r="H122" s="128" t="s">
        <v>73</v>
      </c>
      <c r="I122" s="128">
        <v>1</v>
      </c>
      <c r="J122" s="128" t="s">
        <v>45</v>
      </c>
      <c r="K122" s="128" t="s">
        <v>84</v>
      </c>
      <c r="L122" s="159">
        <v>1</v>
      </c>
      <c r="M122" s="138">
        <v>0.02</v>
      </c>
      <c r="N122" s="22">
        <v>0</v>
      </c>
      <c r="O122" s="23">
        <f t="shared" si="4"/>
        <v>0</v>
      </c>
    </row>
    <row r="123" spans="1:17" x14ac:dyDescent="0.3">
      <c r="A123" s="125" t="s">
        <v>106</v>
      </c>
      <c r="B123" s="129" t="s">
        <v>209</v>
      </c>
      <c r="C123" s="129">
        <v>1</v>
      </c>
      <c r="D123" s="129" t="s">
        <v>290</v>
      </c>
      <c r="E123" s="129" t="s">
        <v>12</v>
      </c>
      <c r="F123" s="133" t="s">
        <v>333</v>
      </c>
      <c r="G123" s="133" t="s">
        <v>355</v>
      </c>
      <c r="H123" s="128" t="s">
        <v>73</v>
      </c>
      <c r="I123" s="129">
        <v>1</v>
      </c>
      <c r="J123" s="128" t="s">
        <v>45</v>
      </c>
      <c r="K123" s="128" t="s">
        <v>84</v>
      </c>
      <c r="L123" s="159">
        <v>1</v>
      </c>
      <c r="M123" s="138">
        <v>7.0000000000000007E-2</v>
      </c>
      <c r="N123" s="22">
        <v>0</v>
      </c>
      <c r="O123" s="23">
        <f t="shared" si="4"/>
        <v>0</v>
      </c>
    </row>
    <row r="124" spans="1:17" x14ac:dyDescent="0.3">
      <c r="A124" s="125" t="s">
        <v>105</v>
      </c>
      <c r="B124" s="128" t="s">
        <v>229</v>
      </c>
      <c r="C124" s="128">
        <v>8</v>
      </c>
      <c r="D124" s="128" t="s">
        <v>242</v>
      </c>
      <c r="E124" s="128" t="s">
        <v>314</v>
      </c>
      <c r="F124" s="133" t="s">
        <v>333</v>
      </c>
      <c r="G124" s="133" t="s">
        <v>355</v>
      </c>
      <c r="H124" s="128" t="s">
        <v>73</v>
      </c>
      <c r="I124" s="128">
        <v>1</v>
      </c>
      <c r="J124" s="128" t="s">
        <v>45</v>
      </c>
      <c r="K124" s="128" t="s">
        <v>84</v>
      </c>
      <c r="L124" s="159">
        <v>4</v>
      </c>
      <c r="M124" s="138">
        <v>0.2</v>
      </c>
      <c r="N124" s="22">
        <v>0</v>
      </c>
      <c r="O124" s="23">
        <f t="shared" si="4"/>
        <v>0</v>
      </c>
    </row>
    <row r="125" spans="1:17" x14ac:dyDescent="0.3">
      <c r="A125" s="125" t="s">
        <v>105</v>
      </c>
      <c r="B125" s="128" t="s">
        <v>229</v>
      </c>
      <c r="C125" s="128">
        <v>8</v>
      </c>
      <c r="D125" s="128" t="s">
        <v>242</v>
      </c>
      <c r="E125" s="128" t="s">
        <v>12</v>
      </c>
      <c r="F125" s="133" t="s">
        <v>333</v>
      </c>
      <c r="G125" s="133" t="s">
        <v>355</v>
      </c>
      <c r="H125" s="128" t="s">
        <v>73</v>
      </c>
      <c r="I125" s="128">
        <v>1</v>
      </c>
      <c r="J125" s="128" t="s">
        <v>45</v>
      </c>
      <c r="K125" s="128" t="s">
        <v>84</v>
      </c>
      <c r="L125" s="159">
        <v>4</v>
      </c>
      <c r="M125" s="138">
        <v>0.02</v>
      </c>
      <c r="N125" s="22">
        <v>0</v>
      </c>
      <c r="O125" s="23">
        <f t="shared" si="4"/>
        <v>0</v>
      </c>
    </row>
    <row r="126" spans="1:17" x14ac:dyDescent="0.3">
      <c r="A126" s="125" t="s">
        <v>105</v>
      </c>
      <c r="B126" s="129" t="s">
        <v>229</v>
      </c>
      <c r="C126" s="129">
        <v>8</v>
      </c>
      <c r="D126" s="129" t="s">
        <v>242</v>
      </c>
      <c r="E126" s="128" t="s">
        <v>307</v>
      </c>
      <c r="F126" s="130" t="s">
        <v>57</v>
      </c>
      <c r="G126" s="130" t="s">
        <v>355</v>
      </c>
      <c r="H126" s="128" t="s">
        <v>73</v>
      </c>
      <c r="I126" s="128">
        <v>1</v>
      </c>
      <c r="J126" s="128" t="s">
        <v>45</v>
      </c>
      <c r="K126" s="128" t="s">
        <v>84</v>
      </c>
      <c r="L126" s="159">
        <v>2</v>
      </c>
      <c r="M126" s="138">
        <v>0.05</v>
      </c>
      <c r="N126" s="22">
        <v>0</v>
      </c>
      <c r="O126" s="23">
        <f t="shared" si="4"/>
        <v>0</v>
      </c>
    </row>
    <row r="127" spans="1:17" x14ac:dyDescent="0.3">
      <c r="A127" s="125" t="s">
        <v>105</v>
      </c>
      <c r="B127" s="128" t="s">
        <v>229</v>
      </c>
      <c r="C127" s="128">
        <v>8</v>
      </c>
      <c r="D127" s="128" t="s">
        <v>242</v>
      </c>
      <c r="E127" s="128" t="s">
        <v>327</v>
      </c>
      <c r="F127" s="130" t="s">
        <v>57</v>
      </c>
      <c r="G127" s="130" t="s">
        <v>355</v>
      </c>
      <c r="H127" s="128" t="s">
        <v>73</v>
      </c>
      <c r="I127" s="128">
        <v>1</v>
      </c>
      <c r="J127" s="128" t="s">
        <v>45</v>
      </c>
      <c r="K127" s="128" t="s">
        <v>84</v>
      </c>
      <c r="L127" s="159">
        <v>2</v>
      </c>
      <c r="M127" s="138">
        <v>0.05</v>
      </c>
      <c r="N127" s="22">
        <v>0</v>
      </c>
      <c r="O127" s="23">
        <f t="shared" si="4"/>
        <v>0</v>
      </c>
    </row>
    <row r="128" spans="1:17" x14ac:dyDescent="0.3">
      <c r="A128" s="125" t="s">
        <v>105</v>
      </c>
      <c r="B128" s="128" t="s">
        <v>229</v>
      </c>
      <c r="C128" s="128">
        <v>8</v>
      </c>
      <c r="D128" s="128" t="s">
        <v>242</v>
      </c>
      <c r="E128" s="128" t="s">
        <v>308</v>
      </c>
      <c r="F128" s="130" t="s">
        <v>335</v>
      </c>
      <c r="G128" s="130" t="s">
        <v>355</v>
      </c>
      <c r="H128" s="128" t="s">
        <v>73</v>
      </c>
      <c r="I128" s="128">
        <v>2</v>
      </c>
      <c r="J128" s="128" t="s">
        <v>45</v>
      </c>
      <c r="K128" s="128" t="s">
        <v>84</v>
      </c>
      <c r="L128" s="159">
        <v>2</v>
      </c>
      <c r="M128" s="138">
        <v>0.2</v>
      </c>
      <c r="N128" s="22">
        <v>0</v>
      </c>
      <c r="O128" s="23">
        <f t="shared" si="4"/>
        <v>0</v>
      </c>
      <c r="Q128" s="21"/>
    </row>
    <row r="129" spans="1:17" x14ac:dyDescent="0.3">
      <c r="A129" s="125" t="s">
        <v>105</v>
      </c>
      <c r="B129" s="128" t="s">
        <v>229</v>
      </c>
      <c r="C129" s="128">
        <v>8</v>
      </c>
      <c r="D129" s="128" t="s">
        <v>242</v>
      </c>
      <c r="E129" s="128" t="s">
        <v>9</v>
      </c>
      <c r="F129" s="130" t="s">
        <v>57</v>
      </c>
      <c r="G129" s="130" t="s">
        <v>355</v>
      </c>
      <c r="H129" s="128" t="s">
        <v>73</v>
      </c>
      <c r="I129" s="128">
        <v>1</v>
      </c>
      <c r="J129" s="128" t="s">
        <v>45</v>
      </c>
      <c r="K129" s="128" t="s">
        <v>84</v>
      </c>
      <c r="L129" s="159">
        <v>2</v>
      </c>
      <c r="M129" s="138">
        <v>7.0000000000000007E-2</v>
      </c>
      <c r="N129" s="22">
        <v>0</v>
      </c>
      <c r="O129" s="23">
        <f t="shared" si="4"/>
        <v>0</v>
      </c>
      <c r="Q129" s="21"/>
    </row>
    <row r="130" spans="1:17" x14ac:dyDescent="0.3">
      <c r="A130" s="125" t="s">
        <v>105</v>
      </c>
      <c r="B130" s="128" t="s">
        <v>229</v>
      </c>
      <c r="C130" s="128">
        <v>8</v>
      </c>
      <c r="D130" s="128" t="s">
        <v>242</v>
      </c>
      <c r="E130" s="128" t="s">
        <v>312</v>
      </c>
      <c r="F130" s="130" t="s">
        <v>57</v>
      </c>
      <c r="G130" s="130" t="s">
        <v>355</v>
      </c>
      <c r="H130" s="128" t="s">
        <v>73</v>
      </c>
      <c r="I130" s="128">
        <v>1</v>
      </c>
      <c r="J130" s="128" t="s">
        <v>45</v>
      </c>
      <c r="K130" s="128" t="s">
        <v>84</v>
      </c>
      <c r="L130" s="159">
        <v>2</v>
      </c>
      <c r="M130" s="138">
        <v>0.2</v>
      </c>
      <c r="N130" s="22">
        <v>0</v>
      </c>
      <c r="O130" s="23">
        <f t="shared" si="4"/>
        <v>0</v>
      </c>
    </row>
    <row r="131" spans="1:17" x14ac:dyDescent="0.3">
      <c r="A131" s="125" t="s">
        <v>105</v>
      </c>
      <c r="B131" s="129" t="s">
        <v>229</v>
      </c>
      <c r="C131" s="129">
        <v>8</v>
      </c>
      <c r="D131" s="129" t="s">
        <v>242</v>
      </c>
      <c r="E131" s="128" t="s">
        <v>313</v>
      </c>
      <c r="F131" s="130" t="s">
        <v>57</v>
      </c>
      <c r="G131" s="130" t="s">
        <v>355</v>
      </c>
      <c r="H131" s="128" t="s">
        <v>73</v>
      </c>
      <c r="I131" s="128">
        <v>1</v>
      </c>
      <c r="J131" s="128" t="s">
        <v>45</v>
      </c>
      <c r="K131" s="128" t="s">
        <v>84</v>
      </c>
      <c r="L131" s="159">
        <v>2</v>
      </c>
      <c r="M131" s="138">
        <v>0.05</v>
      </c>
      <c r="N131" s="22">
        <v>0</v>
      </c>
      <c r="O131" s="23">
        <f t="shared" si="4"/>
        <v>0</v>
      </c>
    </row>
    <row r="132" spans="1:17" x14ac:dyDescent="0.3">
      <c r="A132" s="125" t="s">
        <v>99</v>
      </c>
      <c r="B132" s="126" t="s">
        <v>123</v>
      </c>
      <c r="C132" s="126">
        <v>82</v>
      </c>
      <c r="D132" s="126" t="s">
        <v>247</v>
      </c>
      <c r="E132" s="126" t="s">
        <v>5</v>
      </c>
      <c r="F132" s="132" t="s">
        <v>55</v>
      </c>
      <c r="G132" s="132" t="s">
        <v>353</v>
      </c>
      <c r="H132" s="128" t="s">
        <v>73</v>
      </c>
      <c r="I132" s="126">
        <v>1</v>
      </c>
      <c r="J132" s="129" t="s">
        <v>44</v>
      </c>
      <c r="K132" s="126" t="s">
        <v>341</v>
      </c>
      <c r="L132" s="159">
        <v>10</v>
      </c>
      <c r="M132" s="138">
        <v>0.3</v>
      </c>
      <c r="N132" s="22">
        <v>0</v>
      </c>
      <c r="O132" s="23">
        <f t="shared" si="4"/>
        <v>0</v>
      </c>
    </row>
    <row r="133" spans="1:17" x14ac:dyDescent="0.3">
      <c r="A133" s="125" t="s">
        <v>99</v>
      </c>
      <c r="B133" s="128" t="s">
        <v>142</v>
      </c>
      <c r="C133" s="128">
        <v>2</v>
      </c>
      <c r="D133" s="128" t="s">
        <v>258</v>
      </c>
      <c r="E133" s="128" t="s">
        <v>5</v>
      </c>
      <c r="F133" s="130" t="s">
        <v>58</v>
      </c>
      <c r="G133" s="130" t="s">
        <v>353</v>
      </c>
      <c r="H133" s="128" t="s">
        <v>73</v>
      </c>
      <c r="I133" s="128">
        <v>3</v>
      </c>
      <c r="J133" s="128" t="s">
        <v>44</v>
      </c>
      <c r="K133" s="128" t="s">
        <v>341</v>
      </c>
      <c r="L133" s="159">
        <v>94</v>
      </c>
      <c r="M133" s="138">
        <v>1.8</v>
      </c>
      <c r="N133" s="22">
        <v>0</v>
      </c>
      <c r="O133" s="23">
        <f t="shared" si="4"/>
        <v>0</v>
      </c>
      <c r="Q133" s="30"/>
    </row>
    <row r="134" spans="1:17" x14ac:dyDescent="0.3">
      <c r="A134" s="125" t="s">
        <v>99</v>
      </c>
      <c r="B134" s="128" t="s">
        <v>163</v>
      </c>
      <c r="C134" s="128">
        <v>116</v>
      </c>
      <c r="D134" s="128" t="s">
        <v>267</v>
      </c>
      <c r="E134" s="128" t="s">
        <v>5</v>
      </c>
      <c r="F134" s="130" t="s">
        <v>58</v>
      </c>
      <c r="G134" s="130" t="s">
        <v>353</v>
      </c>
      <c r="H134" s="128" t="s">
        <v>73</v>
      </c>
      <c r="I134" s="128">
        <v>1</v>
      </c>
      <c r="J134" s="128" t="s">
        <v>44</v>
      </c>
      <c r="K134" s="128" t="s">
        <v>341</v>
      </c>
      <c r="L134" s="159">
        <v>9</v>
      </c>
      <c r="M134" s="138">
        <v>0.25</v>
      </c>
      <c r="N134" s="22">
        <v>0</v>
      </c>
      <c r="O134" s="23">
        <f t="shared" si="4"/>
        <v>0</v>
      </c>
      <c r="Q134" s="30"/>
    </row>
    <row r="135" spans="1:17" x14ac:dyDescent="0.3">
      <c r="A135" s="125" t="s">
        <v>105</v>
      </c>
      <c r="B135" s="128" t="s">
        <v>163</v>
      </c>
      <c r="C135" s="128">
        <v>61</v>
      </c>
      <c r="D135" s="128" t="s">
        <v>267</v>
      </c>
      <c r="E135" s="128" t="s">
        <v>5</v>
      </c>
      <c r="F135" s="130" t="s">
        <v>58</v>
      </c>
      <c r="G135" s="130" t="s">
        <v>353</v>
      </c>
      <c r="H135" s="128" t="s">
        <v>73</v>
      </c>
      <c r="I135" s="128">
        <v>1</v>
      </c>
      <c r="J135" s="128" t="s">
        <v>44</v>
      </c>
      <c r="K135" s="128" t="s">
        <v>341</v>
      </c>
      <c r="L135" s="159">
        <v>12</v>
      </c>
      <c r="M135" s="138">
        <v>0.7</v>
      </c>
      <c r="N135" s="22">
        <v>0</v>
      </c>
      <c r="O135" s="23">
        <f t="shared" si="4"/>
        <v>0</v>
      </c>
      <c r="Q135" s="33"/>
    </row>
    <row r="136" spans="1:17" x14ac:dyDescent="0.3">
      <c r="A136" s="125" t="s">
        <v>105</v>
      </c>
      <c r="B136" s="128" t="s">
        <v>163</v>
      </c>
      <c r="C136" s="128">
        <v>61</v>
      </c>
      <c r="D136" s="128" t="s">
        <v>267</v>
      </c>
      <c r="E136" s="128" t="s">
        <v>61</v>
      </c>
      <c r="F136" s="130" t="s">
        <v>57</v>
      </c>
      <c r="G136" s="130" t="s">
        <v>353</v>
      </c>
      <c r="H136" s="128" t="s">
        <v>73</v>
      </c>
      <c r="I136" s="128">
        <v>1</v>
      </c>
      <c r="J136" s="128" t="s">
        <v>44</v>
      </c>
      <c r="K136" s="128" t="s">
        <v>84</v>
      </c>
      <c r="L136" s="159">
        <v>1</v>
      </c>
      <c r="M136" s="138">
        <v>0.05</v>
      </c>
      <c r="N136" s="22">
        <v>0</v>
      </c>
      <c r="O136" s="23">
        <f t="shared" si="4"/>
        <v>0</v>
      </c>
    </row>
    <row r="137" spans="1:17" x14ac:dyDescent="0.3">
      <c r="A137" s="125" t="s">
        <v>106</v>
      </c>
      <c r="B137" s="128" t="s">
        <v>209</v>
      </c>
      <c r="C137" s="128">
        <v>2</v>
      </c>
      <c r="D137" s="128" t="s">
        <v>290</v>
      </c>
      <c r="E137" s="128" t="s">
        <v>61</v>
      </c>
      <c r="F137" s="130" t="s">
        <v>57</v>
      </c>
      <c r="G137" s="130" t="s">
        <v>353</v>
      </c>
      <c r="H137" s="128" t="s">
        <v>73</v>
      </c>
      <c r="I137" s="128">
        <v>1</v>
      </c>
      <c r="J137" s="128" t="s">
        <v>44</v>
      </c>
      <c r="K137" s="128" t="s">
        <v>341</v>
      </c>
      <c r="L137" s="159">
        <v>13</v>
      </c>
      <c r="M137" s="138">
        <v>1.3</v>
      </c>
      <c r="N137" s="22">
        <v>0</v>
      </c>
      <c r="O137" s="23">
        <f t="shared" si="4"/>
        <v>0</v>
      </c>
    </row>
    <row r="138" spans="1:17" x14ac:dyDescent="0.3">
      <c r="A138" s="125" t="s">
        <v>106</v>
      </c>
      <c r="B138" s="128" t="s">
        <v>209</v>
      </c>
      <c r="C138" s="128">
        <v>1</v>
      </c>
      <c r="D138" s="128" t="s">
        <v>290</v>
      </c>
      <c r="E138" s="128" t="s">
        <v>61</v>
      </c>
      <c r="F138" s="130" t="s">
        <v>339</v>
      </c>
      <c r="G138" s="130" t="s">
        <v>353</v>
      </c>
      <c r="H138" s="128" t="s">
        <v>73</v>
      </c>
      <c r="I138" s="128">
        <v>2</v>
      </c>
      <c r="J138" s="128" t="s">
        <v>44</v>
      </c>
      <c r="K138" s="128" t="s">
        <v>341</v>
      </c>
      <c r="L138" s="159">
        <v>26</v>
      </c>
      <c r="M138" s="138">
        <v>0.7</v>
      </c>
      <c r="N138" s="22">
        <v>0</v>
      </c>
      <c r="O138" s="23">
        <f t="shared" si="4"/>
        <v>0</v>
      </c>
    </row>
    <row r="139" spans="1:17" x14ac:dyDescent="0.3">
      <c r="A139" s="125" t="s">
        <v>106</v>
      </c>
      <c r="B139" s="128" t="s">
        <v>209</v>
      </c>
      <c r="C139" s="128">
        <v>1</v>
      </c>
      <c r="D139" s="128" t="s">
        <v>290</v>
      </c>
      <c r="E139" s="128" t="s">
        <v>61</v>
      </c>
      <c r="F139" s="130" t="s">
        <v>57</v>
      </c>
      <c r="G139" s="130" t="s">
        <v>353</v>
      </c>
      <c r="H139" s="128" t="s">
        <v>73</v>
      </c>
      <c r="I139" s="128">
        <v>1</v>
      </c>
      <c r="J139" s="128" t="s">
        <v>44</v>
      </c>
      <c r="K139" s="128" t="s">
        <v>341</v>
      </c>
      <c r="L139" s="159">
        <v>13</v>
      </c>
      <c r="M139" s="138">
        <v>1.3</v>
      </c>
      <c r="N139" s="22">
        <v>0</v>
      </c>
      <c r="O139" s="23">
        <f t="shared" si="4"/>
        <v>0</v>
      </c>
    </row>
    <row r="140" spans="1:17" x14ac:dyDescent="0.3">
      <c r="A140" s="125" t="s">
        <v>105</v>
      </c>
      <c r="B140" s="128" t="s">
        <v>229</v>
      </c>
      <c r="C140" s="128">
        <v>8</v>
      </c>
      <c r="D140" s="128" t="s">
        <v>242</v>
      </c>
      <c r="E140" s="128" t="s">
        <v>5</v>
      </c>
      <c r="F140" s="130" t="s">
        <v>58</v>
      </c>
      <c r="G140" s="130" t="s">
        <v>353</v>
      </c>
      <c r="H140" s="128" t="s">
        <v>73</v>
      </c>
      <c r="I140" s="128">
        <v>1</v>
      </c>
      <c r="J140" s="128" t="s">
        <v>44</v>
      </c>
      <c r="K140" s="128" t="s">
        <v>84</v>
      </c>
      <c r="L140" s="159">
        <v>5</v>
      </c>
      <c r="M140" s="138">
        <v>0.4</v>
      </c>
      <c r="N140" s="22">
        <v>0</v>
      </c>
      <c r="O140" s="23">
        <f t="shared" si="4"/>
        <v>0</v>
      </c>
    </row>
    <row r="141" spans="1:17" x14ac:dyDescent="0.3">
      <c r="A141" s="125" t="s">
        <v>105</v>
      </c>
      <c r="B141" s="128" t="s">
        <v>229</v>
      </c>
      <c r="C141" s="128">
        <v>8</v>
      </c>
      <c r="D141" s="128" t="s">
        <v>242</v>
      </c>
      <c r="E141" s="128" t="s">
        <v>61</v>
      </c>
      <c r="F141" s="130" t="s">
        <v>57</v>
      </c>
      <c r="G141" s="130" t="s">
        <v>353</v>
      </c>
      <c r="H141" s="128" t="s">
        <v>73</v>
      </c>
      <c r="I141" s="128">
        <v>1</v>
      </c>
      <c r="J141" s="128" t="s">
        <v>44</v>
      </c>
      <c r="K141" s="128" t="s">
        <v>84</v>
      </c>
      <c r="L141" s="159">
        <v>6</v>
      </c>
      <c r="M141" s="138">
        <v>3.5000000000000003E-2</v>
      </c>
      <c r="N141" s="22">
        <v>0</v>
      </c>
      <c r="O141" s="23">
        <f t="shared" si="4"/>
        <v>0</v>
      </c>
    </row>
    <row r="142" spans="1:17" x14ac:dyDescent="0.3">
      <c r="A142" s="125" t="s">
        <v>102</v>
      </c>
      <c r="B142" s="128" t="s">
        <v>236</v>
      </c>
      <c r="C142" s="128">
        <v>7</v>
      </c>
      <c r="D142" s="128" t="s">
        <v>281</v>
      </c>
      <c r="E142" s="128" t="s">
        <v>5</v>
      </c>
      <c r="F142" s="130" t="s">
        <v>58</v>
      </c>
      <c r="G142" s="130" t="s">
        <v>353</v>
      </c>
      <c r="H142" s="128" t="s">
        <v>73</v>
      </c>
      <c r="I142" s="128">
        <v>1</v>
      </c>
      <c r="J142" s="128" t="s">
        <v>44</v>
      </c>
      <c r="K142" s="128" t="s">
        <v>84</v>
      </c>
      <c r="L142" s="159">
        <v>4</v>
      </c>
      <c r="M142" s="138">
        <v>0.1</v>
      </c>
      <c r="N142" s="22">
        <v>0</v>
      </c>
      <c r="O142" s="23">
        <f t="shared" ref="O142:O173" si="5">L142*N142</f>
        <v>0</v>
      </c>
    </row>
    <row r="143" spans="1:17" x14ac:dyDescent="0.3">
      <c r="A143" s="127" t="s">
        <v>100</v>
      </c>
      <c r="B143" s="127" t="s">
        <v>110</v>
      </c>
      <c r="C143" s="127"/>
      <c r="D143" s="127" t="s">
        <v>241</v>
      </c>
      <c r="E143" s="127" t="s">
        <v>85</v>
      </c>
      <c r="F143" s="131" t="s">
        <v>356</v>
      </c>
      <c r="G143" s="131" t="s">
        <v>358</v>
      </c>
      <c r="H143" s="127"/>
      <c r="I143" s="127" t="s">
        <v>356</v>
      </c>
      <c r="J143" s="176" t="s">
        <v>357</v>
      </c>
      <c r="K143" s="176" t="s">
        <v>84</v>
      </c>
      <c r="L143" s="157">
        <v>6</v>
      </c>
      <c r="M143" s="138">
        <v>24.2</v>
      </c>
      <c r="N143" s="22">
        <v>0</v>
      </c>
      <c r="O143" s="23">
        <f t="shared" si="5"/>
        <v>0</v>
      </c>
    </row>
    <row r="144" spans="1:17" x14ac:dyDescent="0.3">
      <c r="A144" s="127" t="s">
        <v>100</v>
      </c>
      <c r="B144" s="127" t="s">
        <v>113</v>
      </c>
      <c r="C144" s="127" t="s">
        <v>114</v>
      </c>
      <c r="D144" s="127" t="s">
        <v>243</v>
      </c>
      <c r="E144" s="127" t="s">
        <v>85</v>
      </c>
      <c r="F144" s="131" t="s">
        <v>356</v>
      </c>
      <c r="G144" s="131" t="s">
        <v>358</v>
      </c>
      <c r="H144" s="127"/>
      <c r="I144" s="127" t="s">
        <v>356</v>
      </c>
      <c r="J144" s="176" t="s">
        <v>357</v>
      </c>
      <c r="K144" s="176" t="s">
        <v>84</v>
      </c>
      <c r="L144" s="157">
        <v>4</v>
      </c>
      <c r="M144" s="138">
        <v>1.8</v>
      </c>
      <c r="N144" s="22">
        <v>0</v>
      </c>
      <c r="O144" s="23">
        <f t="shared" si="5"/>
        <v>0</v>
      </c>
    </row>
    <row r="145" spans="1:15" x14ac:dyDescent="0.3">
      <c r="A145" s="127" t="s">
        <v>100</v>
      </c>
      <c r="B145" s="127" t="s">
        <v>120</v>
      </c>
      <c r="C145" s="127" t="s">
        <v>119</v>
      </c>
      <c r="D145" s="127" t="s">
        <v>245</v>
      </c>
      <c r="E145" s="127" t="s">
        <v>85</v>
      </c>
      <c r="F145" s="131" t="s">
        <v>356</v>
      </c>
      <c r="G145" s="131" t="s">
        <v>358</v>
      </c>
      <c r="H145" s="127"/>
      <c r="I145" s="127" t="s">
        <v>356</v>
      </c>
      <c r="J145" s="176" t="s">
        <v>357</v>
      </c>
      <c r="K145" s="176" t="s">
        <v>84</v>
      </c>
      <c r="L145" s="157">
        <v>6</v>
      </c>
      <c r="M145" s="138">
        <v>3.2</v>
      </c>
      <c r="N145" s="22">
        <v>0</v>
      </c>
      <c r="O145" s="23">
        <f t="shared" si="5"/>
        <v>0</v>
      </c>
    </row>
    <row r="146" spans="1:15" x14ac:dyDescent="0.3">
      <c r="A146" s="127" t="s">
        <v>100</v>
      </c>
      <c r="B146" s="127" t="s">
        <v>121</v>
      </c>
      <c r="C146" s="127" t="s">
        <v>122</v>
      </c>
      <c r="D146" s="127" t="s">
        <v>246</v>
      </c>
      <c r="E146" s="127" t="s">
        <v>85</v>
      </c>
      <c r="F146" s="131" t="s">
        <v>356</v>
      </c>
      <c r="G146" s="131" t="s">
        <v>358</v>
      </c>
      <c r="H146" s="127"/>
      <c r="I146" s="127" t="s">
        <v>356</v>
      </c>
      <c r="J146" s="176" t="s">
        <v>357</v>
      </c>
      <c r="K146" s="176" t="s">
        <v>84</v>
      </c>
      <c r="L146" s="157">
        <v>2</v>
      </c>
      <c r="M146" s="138">
        <v>0.5</v>
      </c>
      <c r="N146" s="22">
        <v>0</v>
      </c>
      <c r="O146" s="23">
        <f t="shared" si="5"/>
        <v>0</v>
      </c>
    </row>
    <row r="147" spans="1:15" x14ac:dyDescent="0.3">
      <c r="A147" s="127" t="s">
        <v>103</v>
      </c>
      <c r="B147" s="127" t="s">
        <v>129</v>
      </c>
      <c r="C147" s="127" t="s">
        <v>72</v>
      </c>
      <c r="D147" s="127" t="s">
        <v>251</v>
      </c>
      <c r="E147" s="127" t="s">
        <v>302</v>
      </c>
      <c r="F147" s="131" t="s">
        <v>356</v>
      </c>
      <c r="G147" s="131" t="s">
        <v>358</v>
      </c>
      <c r="H147" s="127"/>
      <c r="I147" s="127" t="s">
        <v>356</v>
      </c>
      <c r="J147" s="176" t="s">
        <v>357</v>
      </c>
      <c r="K147" s="176" t="s">
        <v>84</v>
      </c>
      <c r="L147" s="157">
        <v>5</v>
      </c>
      <c r="M147" s="138">
        <v>0</v>
      </c>
      <c r="N147" s="22">
        <v>0</v>
      </c>
      <c r="O147" s="23">
        <f t="shared" si="5"/>
        <v>0</v>
      </c>
    </row>
    <row r="148" spans="1:15" x14ac:dyDescent="0.3">
      <c r="A148" s="127" t="s">
        <v>100</v>
      </c>
      <c r="B148" s="127" t="s">
        <v>130</v>
      </c>
      <c r="C148" s="127">
        <v>1</v>
      </c>
      <c r="D148" s="127" t="s">
        <v>252</v>
      </c>
      <c r="E148" s="127" t="s">
        <v>85</v>
      </c>
      <c r="F148" s="131" t="s">
        <v>356</v>
      </c>
      <c r="G148" s="131" t="s">
        <v>358</v>
      </c>
      <c r="H148" s="127"/>
      <c r="I148" s="127" t="s">
        <v>356</v>
      </c>
      <c r="J148" s="176" t="s">
        <v>357</v>
      </c>
      <c r="K148" s="176" t="s">
        <v>84</v>
      </c>
      <c r="L148" s="157">
        <v>6</v>
      </c>
      <c r="M148" s="138">
        <v>8.5</v>
      </c>
      <c r="N148" s="22">
        <v>0</v>
      </c>
      <c r="O148" s="23">
        <f t="shared" si="5"/>
        <v>0</v>
      </c>
    </row>
    <row r="149" spans="1:15" x14ac:dyDescent="0.3">
      <c r="A149" s="127" t="s">
        <v>103</v>
      </c>
      <c r="B149" s="127" t="s">
        <v>134</v>
      </c>
      <c r="C149" s="127" t="s">
        <v>135</v>
      </c>
      <c r="D149" s="127" t="s">
        <v>255</v>
      </c>
      <c r="E149" s="127" t="s">
        <v>303</v>
      </c>
      <c r="F149" s="131" t="s">
        <v>356</v>
      </c>
      <c r="G149" s="131" t="s">
        <v>358</v>
      </c>
      <c r="H149" s="127"/>
      <c r="I149" s="127" t="s">
        <v>356</v>
      </c>
      <c r="J149" s="176" t="s">
        <v>357</v>
      </c>
      <c r="K149" s="176" t="s">
        <v>84</v>
      </c>
      <c r="L149" s="157">
        <v>5</v>
      </c>
      <c r="M149" s="138">
        <v>0</v>
      </c>
      <c r="N149" s="22">
        <v>0</v>
      </c>
      <c r="O149" s="23">
        <f t="shared" si="5"/>
        <v>0</v>
      </c>
    </row>
    <row r="150" spans="1:15" x14ac:dyDescent="0.3">
      <c r="A150" s="127" t="s">
        <v>100</v>
      </c>
      <c r="B150" s="127" t="s">
        <v>136</v>
      </c>
      <c r="C150" s="127" t="s">
        <v>137</v>
      </c>
      <c r="D150" s="127" t="s">
        <v>255</v>
      </c>
      <c r="E150" s="127" t="s">
        <v>304</v>
      </c>
      <c r="F150" s="131" t="s">
        <v>356</v>
      </c>
      <c r="G150" s="131" t="s">
        <v>358</v>
      </c>
      <c r="H150" s="127"/>
      <c r="I150" s="127" t="s">
        <v>356</v>
      </c>
      <c r="J150" s="176" t="s">
        <v>357</v>
      </c>
      <c r="K150" s="176" t="s">
        <v>84</v>
      </c>
      <c r="L150" s="157">
        <v>5</v>
      </c>
      <c r="M150" s="138">
        <v>12.14</v>
      </c>
      <c r="N150" s="22">
        <v>0</v>
      </c>
      <c r="O150" s="23">
        <f t="shared" si="5"/>
        <v>0</v>
      </c>
    </row>
    <row r="151" spans="1:15" x14ac:dyDescent="0.3">
      <c r="A151" s="127" t="s">
        <v>100</v>
      </c>
      <c r="B151" s="127" t="s">
        <v>136</v>
      </c>
      <c r="C151" s="127" t="s">
        <v>137</v>
      </c>
      <c r="D151" s="127" t="s">
        <v>255</v>
      </c>
      <c r="E151" s="127" t="s">
        <v>85</v>
      </c>
      <c r="F151" s="131" t="s">
        <v>356</v>
      </c>
      <c r="G151" s="131" t="s">
        <v>358</v>
      </c>
      <c r="H151" s="127"/>
      <c r="I151" s="127" t="s">
        <v>356</v>
      </c>
      <c r="J151" s="176" t="s">
        <v>357</v>
      </c>
      <c r="K151" s="176" t="s">
        <v>84</v>
      </c>
      <c r="L151" s="169">
        <v>5</v>
      </c>
      <c r="M151" s="138">
        <v>0</v>
      </c>
      <c r="N151" s="22">
        <v>0</v>
      </c>
      <c r="O151" s="23">
        <f t="shared" si="5"/>
        <v>0</v>
      </c>
    </row>
    <row r="152" spans="1:15" x14ac:dyDescent="0.3">
      <c r="A152" s="127" t="s">
        <v>100</v>
      </c>
      <c r="B152" s="127" t="s">
        <v>143</v>
      </c>
      <c r="C152" s="127" t="s">
        <v>144</v>
      </c>
      <c r="D152" s="127" t="s">
        <v>257</v>
      </c>
      <c r="E152" s="127" t="s">
        <v>85</v>
      </c>
      <c r="F152" s="131" t="s">
        <v>356</v>
      </c>
      <c r="G152" s="131" t="s">
        <v>358</v>
      </c>
      <c r="H152" s="127"/>
      <c r="I152" s="127" t="s">
        <v>356</v>
      </c>
      <c r="J152" s="176" t="s">
        <v>357</v>
      </c>
      <c r="K152" s="176" t="s">
        <v>84</v>
      </c>
      <c r="L152" s="157">
        <v>8</v>
      </c>
      <c r="M152" s="138">
        <v>21.4</v>
      </c>
      <c r="N152" s="22">
        <v>0</v>
      </c>
      <c r="O152" s="23">
        <f t="shared" si="5"/>
        <v>0</v>
      </c>
    </row>
    <row r="153" spans="1:15" x14ac:dyDescent="0.3">
      <c r="A153" s="141" t="s">
        <v>104</v>
      </c>
      <c r="B153" s="141" t="s">
        <v>145</v>
      </c>
      <c r="C153" s="141"/>
      <c r="D153" s="127" t="s">
        <v>252</v>
      </c>
      <c r="E153" s="141" t="s">
        <v>85</v>
      </c>
      <c r="F153" s="140" t="s">
        <v>356</v>
      </c>
      <c r="G153" s="140" t="s">
        <v>358</v>
      </c>
      <c r="H153" s="141"/>
      <c r="I153" s="141" t="s">
        <v>356</v>
      </c>
      <c r="J153" s="178" t="s">
        <v>357</v>
      </c>
      <c r="K153" s="178" t="s">
        <v>84</v>
      </c>
      <c r="L153" s="163">
        <v>6</v>
      </c>
      <c r="M153" s="138">
        <v>2.5</v>
      </c>
      <c r="N153" s="22">
        <v>0</v>
      </c>
      <c r="O153" s="23">
        <f t="shared" si="5"/>
        <v>0</v>
      </c>
    </row>
    <row r="154" spans="1:15" x14ac:dyDescent="0.3">
      <c r="A154" s="141" t="s">
        <v>104</v>
      </c>
      <c r="B154" s="141" t="s">
        <v>146</v>
      </c>
      <c r="C154" s="141"/>
      <c r="D154" s="127" t="s">
        <v>260</v>
      </c>
      <c r="E154" s="141" t="s">
        <v>85</v>
      </c>
      <c r="F154" s="140" t="s">
        <v>356</v>
      </c>
      <c r="G154" s="140" t="s">
        <v>358</v>
      </c>
      <c r="H154" s="141"/>
      <c r="I154" s="141" t="s">
        <v>356</v>
      </c>
      <c r="J154" s="178" t="s">
        <v>357</v>
      </c>
      <c r="K154" s="178" t="s">
        <v>84</v>
      </c>
      <c r="L154" s="163">
        <v>5</v>
      </c>
      <c r="M154" s="138">
        <v>2</v>
      </c>
      <c r="N154" s="22">
        <v>0</v>
      </c>
      <c r="O154" s="23">
        <f t="shared" si="5"/>
        <v>0</v>
      </c>
    </row>
    <row r="155" spans="1:15" x14ac:dyDescent="0.3">
      <c r="A155" s="127" t="s">
        <v>100</v>
      </c>
      <c r="B155" s="127" t="s">
        <v>147</v>
      </c>
      <c r="C155" s="127">
        <v>8</v>
      </c>
      <c r="D155" s="127" t="s">
        <v>261</v>
      </c>
      <c r="E155" s="127" t="s">
        <v>85</v>
      </c>
      <c r="F155" s="131" t="s">
        <v>356</v>
      </c>
      <c r="G155" s="131" t="s">
        <v>358</v>
      </c>
      <c r="H155" s="127"/>
      <c r="I155" s="127" t="s">
        <v>356</v>
      </c>
      <c r="J155" s="176" t="s">
        <v>357</v>
      </c>
      <c r="K155" s="176" t="s">
        <v>84</v>
      </c>
      <c r="L155" s="157">
        <v>6</v>
      </c>
      <c r="M155" s="138">
        <v>6.73</v>
      </c>
      <c r="N155" s="22">
        <v>0</v>
      </c>
      <c r="O155" s="23">
        <f t="shared" si="5"/>
        <v>0</v>
      </c>
    </row>
    <row r="156" spans="1:15" ht="16.5" customHeight="1" x14ac:dyDescent="0.3">
      <c r="A156" s="127" t="s">
        <v>100</v>
      </c>
      <c r="B156" s="127" t="s">
        <v>152</v>
      </c>
      <c r="C156" s="127" t="s">
        <v>153</v>
      </c>
      <c r="D156" s="127" t="s">
        <v>263</v>
      </c>
      <c r="E156" s="127" t="s">
        <v>85</v>
      </c>
      <c r="F156" s="131" t="s">
        <v>356</v>
      </c>
      <c r="G156" s="131" t="s">
        <v>358</v>
      </c>
      <c r="H156" s="127"/>
      <c r="I156" s="127" t="s">
        <v>356</v>
      </c>
      <c r="J156" s="176" t="s">
        <v>357</v>
      </c>
      <c r="K156" s="176" t="s">
        <v>84</v>
      </c>
      <c r="L156" s="157">
        <v>2</v>
      </c>
      <c r="M156" s="138">
        <v>0.24</v>
      </c>
      <c r="N156" s="22">
        <v>0</v>
      </c>
      <c r="O156" s="23">
        <f t="shared" si="5"/>
        <v>0</v>
      </c>
    </row>
    <row r="157" spans="1:15" x14ac:dyDescent="0.3">
      <c r="A157" s="127" t="s">
        <v>100</v>
      </c>
      <c r="B157" s="127" t="s">
        <v>157</v>
      </c>
      <c r="C157" s="127" t="s">
        <v>158</v>
      </c>
      <c r="D157" s="127" t="s">
        <v>265</v>
      </c>
      <c r="E157" s="127" t="s">
        <v>85</v>
      </c>
      <c r="F157" s="131" t="s">
        <v>356</v>
      </c>
      <c r="G157" s="131" t="s">
        <v>358</v>
      </c>
      <c r="H157" s="127"/>
      <c r="I157" s="127" t="s">
        <v>356</v>
      </c>
      <c r="J157" s="176" t="s">
        <v>357</v>
      </c>
      <c r="K157" s="176" t="s">
        <v>84</v>
      </c>
      <c r="L157" s="157">
        <v>6</v>
      </c>
      <c r="M157" s="138">
        <v>2.4</v>
      </c>
      <c r="N157" s="22">
        <v>0</v>
      </c>
      <c r="O157" s="23">
        <f t="shared" si="5"/>
        <v>0</v>
      </c>
    </row>
    <row r="158" spans="1:15" x14ac:dyDescent="0.3">
      <c r="A158" s="127" t="s">
        <v>100</v>
      </c>
      <c r="B158" s="127" t="s">
        <v>166</v>
      </c>
      <c r="C158" s="127"/>
      <c r="D158" s="127" t="s">
        <v>271</v>
      </c>
      <c r="E158" s="127" t="s">
        <v>85</v>
      </c>
      <c r="F158" s="131" t="s">
        <v>356</v>
      </c>
      <c r="G158" s="131" t="s">
        <v>358</v>
      </c>
      <c r="H158" s="127"/>
      <c r="I158" s="127" t="s">
        <v>356</v>
      </c>
      <c r="J158" s="176" t="s">
        <v>357</v>
      </c>
      <c r="K158" s="176" t="s">
        <v>84</v>
      </c>
      <c r="L158" s="157">
        <v>4</v>
      </c>
      <c r="M158" s="138">
        <v>1.7</v>
      </c>
      <c r="N158" s="22">
        <v>0</v>
      </c>
      <c r="O158" s="23">
        <f t="shared" si="5"/>
        <v>0</v>
      </c>
    </row>
    <row r="159" spans="1:15" x14ac:dyDescent="0.3">
      <c r="A159" s="127" t="s">
        <v>103</v>
      </c>
      <c r="B159" s="127" t="s">
        <v>168</v>
      </c>
      <c r="C159" s="127" t="s">
        <v>169</v>
      </c>
      <c r="D159" s="127" t="s">
        <v>273</v>
      </c>
      <c r="E159" s="127" t="s">
        <v>318</v>
      </c>
      <c r="F159" s="131" t="s">
        <v>356</v>
      </c>
      <c r="G159" s="131" t="s">
        <v>358</v>
      </c>
      <c r="H159" s="127"/>
      <c r="I159" s="127" t="s">
        <v>356</v>
      </c>
      <c r="J159" s="176" t="s">
        <v>357</v>
      </c>
      <c r="K159" s="176" t="s">
        <v>84</v>
      </c>
      <c r="L159" s="157">
        <v>5</v>
      </c>
      <c r="M159" s="138">
        <v>0.2</v>
      </c>
      <c r="N159" s="22">
        <v>0</v>
      </c>
      <c r="O159" s="23">
        <f t="shared" si="5"/>
        <v>0</v>
      </c>
    </row>
    <row r="160" spans="1:15" x14ac:dyDescent="0.3">
      <c r="A160" s="127" t="s">
        <v>100</v>
      </c>
      <c r="B160" s="127" t="s">
        <v>170</v>
      </c>
      <c r="C160" s="127">
        <v>110</v>
      </c>
      <c r="D160" s="127" t="s">
        <v>274</v>
      </c>
      <c r="E160" s="127" t="s">
        <v>85</v>
      </c>
      <c r="F160" s="131" t="s">
        <v>356</v>
      </c>
      <c r="G160" s="131" t="s">
        <v>358</v>
      </c>
      <c r="H160" s="127"/>
      <c r="I160" s="127" t="s">
        <v>356</v>
      </c>
      <c r="J160" s="176" t="s">
        <v>357</v>
      </c>
      <c r="K160" s="176" t="s">
        <v>84</v>
      </c>
      <c r="L160" s="157">
        <v>8</v>
      </c>
      <c r="M160" s="138">
        <v>5.0999999999999996</v>
      </c>
      <c r="N160" s="22">
        <v>0</v>
      </c>
      <c r="O160" s="23">
        <f t="shared" si="5"/>
        <v>0</v>
      </c>
    </row>
    <row r="161" spans="1:15" x14ac:dyDescent="0.3">
      <c r="A161" s="127" t="s">
        <v>103</v>
      </c>
      <c r="B161" s="127" t="s">
        <v>171</v>
      </c>
      <c r="C161" s="127"/>
      <c r="D161" s="127" t="s">
        <v>275</v>
      </c>
      <c r="E161" s="127" t="s">
        <v>302</v>
      </c>
      <c r="F161" s="131" t="s">
        <v>356</v>
      </c>
      <c r="G161" s="131" t="s">
        <v>358</v>
      </c>
      <c r="H161" s="127"/>
      <c r="I161" s="127" t="s">
        <v>356</v>
      </c>
      <c r="J161" s="176" t="s">
        <v>357</v>
      </c>
      <c r="K161" s="176" t="s">
        <v>84</v>
      </c>
      <c r="L161" s="157">
        <v>5</v>
      </c>
      <c r="M161" s="138">
        <v>0.2</v>
      </c>
      <c r="N161" s="22">
        <v>0</v>
      </c>
      <c r="O161" s="23">
        <f t="shared" si="5"/>
        <v>0</v>
      </c>
    </row>
    <row r="162" spans="1:15" x14ac:dyDescent="0.3">
      <c r="A162" s="127" t="s">
        <v>100</v>
      </c>
      <c r="B162" s="127" t="s">
        <v>173</v>
      </c>
      <c r="C162" s="127">
        <v>1</v>
      </c>
      <c r="D162" s="127" t="s">
        <v>266</v>
      </c>
      <c r="E162" s="127" t="s">
        <v>85</v>
      </c>
      <c r="F162" s="131" t="s">
        <v>356</v>
      </c>
      <c r="G162" s="131" t="s">
        <v>358</v>
      </c>
      <c r="H162" s="127"/>
      <c r="I162" s="127" t="s">
        <v>356</v>
      </c>
      <c r="J162" s="176" t="s">
        <v>357</v>
      </c>
      <c r="K162" s="176" t="s">
        <v>84</v>
      </c>
      <c r="L162" s="157">
        <v>12</v>
      </c>
      <c r="M162" s="138">
        <v>63.74</v>
      </c>
      <c r="N162" s="22">
        <v>0</v>
      </c>
      <c r="O162" s="23">
        <f t="shared" si="5"/>
        <v>0</v>
      </c>
    </row>
    <row r="163" spans="1:15" x14ac:dyDescent="0.3">
      <c r="A163" s="127" t="s">
        <v>100</v>
      </c>
      <c r="B163" s="127" t="s">
        <v>178</v>
      </c>
      <c r="C163" s="127" t="s">
        <v>109</v>
      </c>
      <c r="D163" s="127" t="s">
        <v>252</v>
      </c>
      <c r="E163" s="127" t="s">
        <v>85</v>
      </c>
      <c r="F163" s="131" t="s">
        <v>356</v>
      </c>
      <c r="G163" s="131" t="s">
        <v>358</v>
      </c>
      <c r="H163" s="127"/>
      <c r="I163" s="127" t="s">
        <v>356</v>
      </c>
      <c r="J163" s="176" t="s">
        <v>357</v>
      </c>
      <c r="K163" s="176" t="s">
        <v>84</v>
      </c>
      <c r="L163" s="157">
        <v>10</v>
      </c>
      <c r="M163" s="138">
        <v>14.3</v>
      </c>
      <c r="N163" s="22">
        <v>0</v>
      </c>
      <c r="O163" s="23">
        <f t="shared" si="5"/>
        <v>0</v>
      </c>
    </row>
    <row r="164" spans="1:15" x14ac:dyDescent="0.3">
      <c r="A164" s="127" t="s">
        <v>103</v>
      </c>
      <c r="B164" s="127" t="s">
        <v>179</v>
      </c>
      <c r="C164" s="127">
        <v>4</v>
      </c>
      <c r="D164" s="127" t="s">
        <v>252</v>
      </c>
      <c r="E164" s="127" t="s">
        <v>319</v>
      </c>
      <c r="F164" s="131" t="s">
        <v>356</v>
      </c>
      <c r="G164" s="131" t="s">
        <v>358</v>
      </c>
      <c r="H164" s="127"/>
      <c r="I164" s="127" t="s">
        <v>356</v>
      </c>
      <c r="J164" s="176" t="s">
        <v>357</v>
      </c>
      <c r="K164" s="176" t="s">
        <v>84</v>
      </c>
      <c r="L164" s="157">
        <v>5</v>
      </c>
      <c r="M164" s="138">
        <v>0.2</v>
      </c>
      <c r="N164" s="22">
        <v>0</v>
      </c>
      <c r="O164" s="23">
        <f t="shared" si="5"/>
        <v>0</v>
      </c>
    </row>
    <row r="165" spans="1:15" x14ac:dyDescent="0.3">
      <c r="A165" s="127" t="s">
        <v>100</v>
      </c>
      <c r="B165" s="127" t="s">
        <v>180</v>
      </c>
      <c r="C165" s="127" t="s">
        <v>181</v>
      </c>
      <c r="D165" s="127" t="s">
        <v>277</v>
      </c>
      <c r="E165" s="127" t="s">
        <v>85</v>
      </c>
      <c r="F165" s="131" t="s">
        <v>356</v>
      </c>
      <c r="G165" s="131" t="s">
        <v>358</v>
      </c>
      <c r="H165" s="127"/>
      <c r="I165" s="127" t="s">
        <v>356</v>
      </c>
      <c r="J165" s="176" t="s">
        <v>357</v>
      </c>
      <c r="K165" s="176" t="s">
        <v>84</v>
      </c>
      <c r="L165" s="157">
        <v>8</v>
      </c>
      <c r="M165" s="138">
        <v>8.86</v>
      </c>
      <c r="N165" s="22">
        <v>0</v>
      </c>
      <c r="O165" s="23">
        <f t="shared" si="5"/>
        <v>0</v>
      </c>
    </row>
    <row r="166" spans="1:15" x14ac:dyDescent="0.3">
      <c r="A166" s="127" t="s">
        <v>100</v>
      </c>
      <c r="B166" s="127" t="s">
        <v>183</v>
      </c>
      <c r="C166" s="127" t="s">
        <v>169</v>
      </c>
      <c r="D166" s="127" t="s">
        <v>279</v>
      </c>
      <c r="E166" s="127" t="s">
        <v>85</v>
      </c>
      <c r="F166" s="131" t="s">
        <v>356</v>
      </c>
      <c r="G166" s="131" t="s">
        <v>358</v>
      </c>
      <c r="H166" s="127"/>
      <c r="I166" s="127" t="s">
        <v>356</v>
      </c>
      <c r="J166" s="182" t="s">
        <v>357</v>
      </c>
      <c r="K166" s="176" t="s">
        <v>84</v>
      </c>
      <c r="L166" s="157">
        <v>10</v>
      </c>
      <c r="M166" s="138">
        <v>7.7</v>
      </c>
      <c r="N166" s="22">
        <v>0</v>
      </c>
      <c r="O166" s="23">
        <f t="shared" si="5"/>
        <v>0</v>
      </c>
    </row>
    <row r="167" spans="1:15" x14ac:dyDescent="0.3">
      <c r="A167" s="127" t="s">
        <v>100</v>
      </c>
      <c r="B167" s="127" t="s">
        <v>183</v>
      </c>
      <c r="C167" s="127" t="s">
        <v>184</v>
      </c>
      <c r="D167" s="127" t="s">
        <v>276</v>
      </c>
      <c r="E167" s="127" t="s">
        <v>85</v>
      </c>
      <c r="F167" s="131" t="s">
        <v>356</v>
      </c>
      <c r="G167" s="131" t="s">
        <v>358</v>
      </c>
      <c r="H167" s="127"/>
      <c r="I167" s="127" t="s">
        <v>356</v>
      </c>
      <c r="J167" s="176" t="s">
        <v>357</v>
      </c>
      <c r="K167" s="176" t="s">
        <v>84</v>
      </c>
      <c r="L167" s="157">
        <v>6</v>
      </c>
      <c r="M167" s="138">
        <v>1.2</v>
      </c>
      <c r="N167" s="22">
        <v>0</v>
      </c>
      <c r="O167" s="23">
        <f t="shared" si="5"/>
        <v>0</v>
      </c>
    </row>
    <row r="168" spans="1:15" x14ac:dyDescent="0.3">
      <c r="A168" s="127" t="s">
        <v>100</v>
      </c>
      <c r="B168" s="127" t="s">
        <v>191</v>
      </c>
      <c r="C168" s="127" t="s">
        <v>192</v>
      </c>
      <c r="D168" s="127" t="s">
        <v>257</v>
      </c>
      <c r="E168" s="127" t="s">
        <v>85</v>
      </c>
      <c r="F168" s="131" t="s">
        <v>356</v>
      </c>
      <c r="G168" s="131" t="s">
        <v>358</v>
      </c>
      <c r="H168" s="127"/>
      <c r="I168" s="127" t="s">
        <v>356</v>
      </c>
      <c r="J168" s="176" t="s">
        <v>357</v>
      </c>
      <c r="K168" s="176" t="s">
        <v>84</v>
      </c>
      <c r="L168" s="157">
        <v>4</v>
      </c>
      <c r="M168" s="138">
        <v>1</v>
      </c>
      <c r="N168" s="22">
        <v>0</v>
      </c>
      <c r="O168" s="23">
        <f t="shared" si="5"/>
        <v>0</v>
      </c>
    </row>
    <row r="169" spans="1:15" x14ac:dyDescent="0.3">
      <c r="A169" s="127" t="s">
        <v>103</v>
      </c>
      <c r="B169" s="127" t="s">
        <v>203</v>
      </c>
      <c r="C169" s="127">
        <v>53</v>
      </c>
      <c r="D169" s="127" t="s">
        <v>288</v>
      </c>
      <c r="E169" s="127" t="s">
        <v>303</v>
      </c>
      <c r="F169" s="131" t="s">
        <v>356</v>
      </c>
      <c r="G169" s="131" t="s">
        <v>358</v>
      </c>
      <c r="H169" s="127"/>
      <c r="I169" s="127" t="s">
        <v>356</v>
      </c>
      <c r="J169" s="176" t="s">
        <v>357</v>
      </c>
      <c r="K169" s="176" t="s">
        <v>84</v>
      </c>
      <c r="L169" s="157">
        <v>5</v>
      </c>
      <c r="M169" s="138">
        <v>0.2</v>
      </c>
      <c r="N169" s="22">
        <v>0</v>
      </c>
      <c r="O169" s="23">
        <f t="shared" si="5"/>
        <v>0</v>
      </c>
    </row>
    <row r="170" spans="1:15" x14ac:dyDescent="0.3">
      <c r="A170" s="127" t="s">
        <v>100</v>
      </c>
      <c r="B170" s="127" t="s">
        <v>205</v>
      </c>
      <c r="C170" s="127" t="s">
        <v>158</v>
      </c>
      <c r="D170" s="127" t="s">
        <v>276</v>
      </c>
      <c r="E170" s="127" t="s">
        <v>85</v>
      </c>
      <c r="F170" s="131" t="s">
        <v>356</v>
      </c>
      <c r="G170" s="131" t="s">
        <v>358</v>
      </c>
      <c r="H170" s="127"/>
      <c r="I170" s="127" t="s">
        <v>356</v>
      </c>
      <c r="J170" s="176" t="s">
        <v>357</v>
      </c>
      <c r="K170" s="176" t="s">
        <v>84</v>
      </c>
      <c r="L170" s="157">
        <v>12</v>
      </c>
      <c r="M170" s="138">
        <v>7.6</v>
      </c>
      <c r="N170" s="22">
        <v>0</v>
      </c>
      <c r="O170" s="23">
        <f t="shared" si="5"/>
        <v>0</v>
      </c>
    </row>
    <row r="171" spans="1:15" x14ac:dyDescent="0.3">
      <c r="A171" s="127" t="s">
        <v>100</v>
      </c>
      <c r="B171" s="127" t="s">
        <v>210</v>
      </c>
      <c r="C171" s="127" t="s">
        <v>132</v>
      </c>
      <c r="D171" s="127" t="s">
        <v>291</v>
      </c>
      <c r="E171" s="127" t="s">
        <v>85</v>
      </c>
      <c r="F171" s="131" t="s">
        <v>356</v>
      </c>
      <c r="G171" s="131" t="s">
        <v>358</v>
      </c>
      <c r="H171" s="127"/>
      <c r="I171" s="127" t="s">
        <v>356</v>
      </c>
      <c r="J171" s="176" t="s">
        <v>357</v>
      </c>
      <c r="K171" s="176" t="s">
        <v>84</v>
      </c>
      <c r="L171" s="157">
        <v>10</v>
      </c>
      <c r="M171" s="138">
        <v>9.8000000000000007</v>
      </c>
      <c r="N171" s="22">
        <v>0</v>
      </c>
      <c r="O171" s="23">
        <f t="shared" si="5"/>
        <v>0</v>
      </c>
    </row>
    <row r="172" spans="1:15" x14ac:dyDescent="0.3">
      <c r="A172" s="127" t="s">
        <v>100</v>
      </c>
      <c r="B172" s="127" t="s">
        <v>211</v>
      </c>
      <c r="C172" s="127" t="s">
        <v>212</v>
      </c>
      <c r="D172" s="127" t="s">
        <v>243</v>
      </c>
      <c r="E172" s="127" t="s">
        <v>85</v>
      </c>
      <c r="F172" s="131" t="s">
        <v>356</v>
      </c>
      <c r="G172" s="131" t="s">
        <v>358</v>
      </c>
      <c r="H172" s="127"/>
      <c r="I172" s="127" t="s">
        <v>356</v>
      </c>
      <c r="J172" s="176" t="s">
        <v>357</v>
      </c>
      <c r="K172" s="176" t="s">
        <v>84</v>
      </c>
      <c r="L172" s="157">
        <v>10</v>
      </c>
      <c r="M172" s="138">
        <v>10.9207</v>
      </c>
      <c r="N172" s="22">
        <v>0</v>
      </c>
      <c r="O172" s="23">
        <f t="shared" si="5"/>
        <v>0</v>
      </c>
    </row>
    <row r="173" spans="1:15" x14ac:dyDescent="0.3">
      <c r="A173" s="141" t="s">
        <v>100</v>
      </c>
      <c r="B173" s="141" t="s">
        <v>213</v>
      </c>
      <c r="C173" s="141">
        <v>1</v>
      </c>
      <c r="D173" s="127" t="s">
        <v>293</v>
      </c>
      <c r="E173" s="141" t="s">
        <v>85</v>
      </c>
      <c r="F173" s="140" t="s">
        <v>356</v>
      </c>
      <c r="G173" s="140" t="s">
        <v>358</v>
      </c>
      <c r="H173" s="141"/>
      <c r="I173" s="141" t="s">
        <v>356</v>
      </c>
      <c r="J173" s="176" t="s">
        <v>357</v>
      </c>
      <c r="K173" s="178" t="s">
        <v>84</v>
      </c>
      <c r="L173" s="163">
        <v>12</v>
      </c>
      <c r="M173" s="172">
        <v>0.2</v>
      </c>
      <c r="N173" s="22">
        <v>0</v>
      </c>
      <c r="O173" s="23">
        <f t="shared" si="5"/>
        <v>0</v>
      </c>
    </row>
    <row r="174" spans="1:15" x14ac:dyDescent="0.3">
      <c r="A174" s="127" t="s">
        <v>100</v>
      </c>
      <c r="B174" s="127" t="s">
        <v>217</v>
      </c>
      <c r="C174" s="127" t="s">
        <v>218</v>
      </c>
      <c r="D174" s="127" t="s">
        <v>295</v>
      </c>
      <c r="E174" s="127" t="s">
        <v>85</v>
      </c>
      <c r="F174" s="131" t="s">
        <v>356</v>
      </c>
      <c r="G174" s="131" t="s">
        <v>358</v>
      </c>
      <c r="H174" s="127"/>
      <c r="I174" s="127" t="s">
        <v>356</v>
      </c>
      <c r="J174" s="176" t="s">
        <v>357</v>
      </c>
      <c r="K174" s="176" t="s">
        <v>84</v>
      </c>
      <c r="L174" s="157">
        <v>8</v>
      </c>
      <c r="M174" s="138">
        <v>2</v>
      </c>
      <c r="N174" s="22">
        <v>0</v>
      </c>
      <c r="O174" s="23">
        <f t="shared" ref="O174:O175" si="6">L174*N174</f>
        <v>0</v>
      </c>
    </row>
    <row r="175" spans="1:15" x14ac:dyDescent="0.3">
      <c r="A175" s="127" t="s">
        <v>100</v>
      </c>
      <c r="B175" s="127" t="s">
        <v>223</v>
      </c>
      <c r="C175" s="127">
        <v>18</v>
      </c>
      <c r="D175" s="127" t="s">
        <v>297</v>
      </c>
      <c r="E175" s="127" t="s">
        <v>85</v>
      </c>
      <c r="F175" s="131" t="s">
        <v>356</v>
      </c>
      <c r="G175" s="131" t="s">
        <v>358</v>
      </c>
      <c r="H175" s="127"/>
      <c r="I175" s="127" t="s">
        <v>356</v>
      </c>
      <c r="J175" s="176" t="s">
        <v>357</v>
      </c>
      <c r="K175" s="176" t="s">
        <v>84</v>
      </c>
      <c r="L175" s="157">
        <v>12</v>
      </c>
      <c r="M175" s="138">
        <v>89.94</v>
      </c>
      <c r="N175" s="22">
        <v>0</v>
      </c>
      <c r="O175" s="23">
        <f t="shared" si="6"/>
        <v>0</v>
      </c>
    </row>
    <row r="176" spans="1:15" x14ac:dyDescent="0.3">
      <c r="A176" s="127" t="s">
        <v>103</v>
      </c>
      <c r="B176" s="127" t="s">
        <v>226</v>
      </c>
      <c r="C176" s="127" t="s">
        <v>227</v>
      </c>
      <c r="D176" s="127" t="s">
        <v>298</v>
      </c>
      <c r="E176" s="127" t="s">
        <v>302</v>
      </c>
      <c r="F176" s="131" t="s">
        <v>356</v>
      </c>
      <c r="G176" s="131" t="s">
        <v>358</v>
      </c>
      <c r="H176" s="127"/>
      <c r="I176" s="127" t="s">
        <v>356</v>
      </c>
      <c r="J176" s="176" t="s">
        <v>357</v>
      </c>
      <c r="K176" s="176" t="s">
        <v>84</v>
      </c>
      <c r="L176" s="157">
        <v>5</v>
      </c>
      <c r="M176" s="138">
        <v>0.2</v>
      </c>
      <c r="N176" s="22">
        <v>0</v>
      </c>
      <c r="O176" s="23">
        <f>L177*N176</f>
        <v>0</v>
      </c>
    </row>
    <row r="177" spans="1:18" x14ac:dyDescent="0.3">
      <c r="A177" s="127" t="s">
        <v>100</v>
      </c>
      <c r="B177" s="127" t="s">
        <v>230</v>
      </c>
      <c r="C177" s="127" t="s">
        <v>231</v>
      </c>
      <c r="D177" s="127" t="s">
        <v>299</v>
      </c>
      <c r="E177" s="127" t="s">
        <v>85</v>
      </c>
      <c r="F177" s="131" t="s">
        <v>356</v>
      </c>
      <c r="G177" s="131" t="s">
        <v>358</v>
      </c>
      <c r="H177" s="127"/>
      <c r="I177" s="127" t="s">
        <v>356</v>
      </c>
      <c r="J177" s="176" t="s">
        <v>357</v>
      </c>
      <c r="K177" s="176" t="s">
        <v>84</v>
      </c>
      <c r="L177" s="157">
        <v>8</v>
      </c>
      <c r="M177" s="138">
        <v>3.1</v>
      </c>
      <c r="N177" s="22">
        <v>0</v>
      </c>
      <c r="O177" s="23">
        <f>L177*N177</f>
        <v>0</v>
      </c>
    </row>
    <row r="178" spans="1:18" x14ac:dyDescent="0.3">
      <c r="A178" s="127" t="s">
        <v>100</v>
      </c>
      <c r="B178" s="127" t="s">
        <v>232</v>
      </c>
      <c r="C178" s="127" t="s">
        <v>233</v>
      </c>
      <c r="D178" s="127" t="s">
        <v>245</v>
      </c>
      <c r="E178" s="127" t="s">
        <v>85</v>
      </c>
      <c r="F178" s="131" t="s">
        <v>356</v>
      </c>
      <c r="G178" s="131" t="s">
        <v>358</v>
      </c>
      <c r="H178" s="127"/>
      <c r="I178" s="127" t="s">
        <v>356</v>
      </c>
      <c r="J178" s="176" t="s">
        <v>357</v>
      </c>
      <c r="K178" s="176" t="s">
        <v>84</v>
      </c>
      <c r="L178" s="157">
        <v>4</v>
      </c>
      <c r="M178" s="138">
        <v>14.98</v>
      </c>
      <c r="N178" s="22">
        <v>0</v>
      </c>
      <c r="O178" s="23">
        <f>L178*N178</f>
        <v>0</v>
      </c>
    </row>
    <row r="179" spans="1:18" x14ac:dyDescent="0.3">
      <c r="A179" s="127" t="s">
        <v>100</v>
      </c>
      <c r="B179" s="127" t="s">
        <v>126</v>
      </c>
      <c r="C179" s="127" t="s">
        <v>109</v>
      </c>
      <c r="D179" s="127" t="s">
        <v>249</v>
      </c>
      <c r="E179" s="127" t="s">
        <v>85</v>
      </c>
      <c r="F179" s="131" t="s">
        <v>356</v>
      </c>
      <c r="G179" s="131" t="s">
        <v>358</v>
      </c>
      <c r="H179" s="127"/>
      <c r="I179" s="127" t="s">
        <v>356</v>
      </c>
      <c r="J179" s="176" t="s">
        <v>361</v>
      </c>
      <c r="K179" s="176" t="s">
        <v>84</v>
      </c>
      <c r="L179" s="157">
        <v>3</v>
      </c>
      <c r="M179" s="138">
        <v>3</v>
      </c>
      <c r="N179" s="22">
        <v>0</v>
      </c>
      <c r="O179" s="23">
        <f>L179*N179</f>
        <v>0</v>
      </c>
    </row>
    <row r="180" spans="1:18" x14ac:dyDescent="0.3">
      <c r="D180" s="12"/>
      <c r="L180" s="52"/>
      <c r="M180" s="53"/>
      <c r="N180" s="12"/>
    </row>
    <row r="181" spans="1:18" x14ac:dyDescent="0.3">
      <c r="A181" s="183"/>
      <c r="B181" s="184"/>
      <c r="C181" s="185"/>
      <c r="D181" s="184"/>
      <c r="E181" s="184"/>
      <c r="F181" s="184"/>
      <c r="G181" s="184"/>
      <c r="H181" s="184"/>
      <c r="I181" s="185"/>
      <c r="J181" s="184"/>
      <c r="K181" s="184"/>
      <c r="L181" s="186"/>
      <c r="M181" s="187"/>
      <c r="N181" s="189"/>
      <c r="O181" s="30"/>
      <c r="R181" s="188"/>
    </row>
    <row r="182" spans="1:18" x14ac:dyDescent="0.3">
      <c r="A182" s="191" t="s">
        <v>106</v>
      </c>
      <c r="B182" s="129" t="s">
        <v>209</v>
      </c>
      <c r="C182" s="129">
        <v>1</v>
      </c>
      <c r="D182" s="129" t="s">
        <v>290</v>
      </c>
      <c r="E182" s="192" t="s">
        <v>63</v>
      </c>
      <c r="F182" s="193" t="s">
        <v>336</v>
      </c>
      <c r="G182" s="130" t="s">
        <v>353</v>
      </c>
      <c r="H182" s="192" t="s">
        <v>73</v>
      </c>
      <c r="I182" s="193">
        <v>4</v>
      </c>
      <c r="J182" s="193" t="s">
        <v>46</v>
      </c>
      <c r="K182" s="176" t="s">
        <v>84</v>
      </c>
      <c r="L182" s="193" t="s">
        <v>64</v>
      </c>
      <c r="M182" s="194" t="s">
        <v>372</v>
      </c>
      <c r="N182" s="22">
        <v>0</v>
      </c>
      <c r="O182" s="23">
        <f>N182</f>
        <v>0</v>
      </c>
    </row>
    <row r="183" spans="1:18" ht="18" x14ac:dyDescent="0.3">
      <c r="A183" s="25" t="s">
        <v>65</v>
      </c>
      <c r="B183" s="25"/>
      <c r="C183" s="26"/>
      <c r="D183" s="25"/>
      <c r="E183" s="25"/>
      <c r="F183" s="25"/>
      <c r="G183" s="25"/>
      <c r="H183" s="25"/>
      <c r="I183" s="26"/>
      <c r="J183" s="25"/>
      <c r="K183" s="25"/>
      <c r="L183" s="26"/>
      <c r="M183" s="55"/>
      <c r="N183" s="27"/>
      <c r="O183" s="28">
        <f>SUM(O14:O182)</f>
        <v>0</v>
      </c>
    </row>
    <row r="184" spans="1:18" ht="18" x14ac:dyDescent="0.3">
      <c r="A184" s="79"/>
      <c r="B184" s="79"/>
      <c r="C184" s="82"/>
      <c r="D184" s="86"/>
      <c r="E184" s="79"/>
      <c r="F184" s="79"/>
      <c r="G184" s="79"/>
      <c r="H184" s="79"/>
      <c r="I184" s="79"/>
      <c r="J184" s="82"/>
      <c r="K184" s="79"/>
      <c r="L184" s="79"/>
      <c r="M184" s="82"/>
      <c r="N184" s="87"/>
      <c r="O184" s="88"/>
      <c r="P184" s="89"/>
    </row>
    <row r="185" spans="1:18" x14ac:dyDescent="0.3">
      <c r="A185" s="29" t="s">
        <v>66</v>
      </c>
      <c r="B185" s="19"/>
      <c r="C185" s="20"/>
      <c r="D185" s="50"/>
      <c r="E185" s="19"/>
      <c r="F185" s="19"/>
      <c r="G185" s="19"/>
      <c r="H185" s="19"/>
      <c r="I185" s="19"/>
      <c r="J185" s="20"/>
      <c r="K185" s="19"/>
      <c r="L185" s="19"/>
      <c r="M185" s="20"/>
      <c r="N185" s="54"/>
      <c r="O185" s="21"/>
      <c r="P185" s="19"/>
    </row>
    <row r="186" spans="1:18" x14ac:dyDescent="0.3">
      <c r="A186" s="19" t="s">
        <v>67</v>
      </c>
      <c r="B186" s="19"/>
      <c r="C186" s="20"/>
      <c r="D186" s="50"/>
      <c r="E186" s="19"/>
      <c r="F186" s="19"/>
      <c r="G186" s="19"/>
      <c r="H186" s="19"/>
      <c r="I186" s="19"/>
      <c r="J186" s="20"/>
      <c r="K186" s="19"/>
      <c r="L186" s="19"/>
      <c r="M186" s="20"/>
      <c r="N186" s="54"/>
      <c r="O186" s="21"/>
      <c r="P186" s="19"/>
    </row>
    <row r="187" spans="1:18" x14ac:dyDescent="0.3">
      <c r="A187" s="19" t="s">
        <v>96</v>
      </c>
      <c r="B187" s="18"/>
      <c r="C187" s="31"/>
      <c r="D187" s="63"/>
      <c r="E187" s="18"/>
      <c r="F187" s="18"/>
      <c r="G187" s="18"/>
      <c r="H187" s="18"/>
      <c r="I187" s="18"/>
      <c r="J187" s="31"/>
      <c r="K187" s="18"/>
      <c r="L187" s="18"/>
      <c r="M187" s="31"/>
      <c r="N187" s="56"/>
      <c r="O187" s="32"/>
      <c r="P187" s="18"/>
    </row>
    <row r="188" spans="1:18" x14ac:dyDescent="0.3">
      <c r="M188" s="12"/>
      <c r="N188" s="12"/>
    </row>
    <row r="189" spans="1:18" ht="15.6" x14ac:dyDescent="0.3">
      <c r="A189" s="85" t="s">
        <v>86</v>
      </c>
      <c r="O189" s="13"/>
    </row>
    <row r="190" spans="1:18" ht="15.6" x14ac:dyDescent="0.3">
      <c r="A190" s="34" t="s">
        <v>6</v>
      </c>
      <c r="O190" s="13"/>
    </row>
    <row r="191" spans="1:18" ht="15.6" x14ac:dyDescent="0.3">
      <c r="A191" s="34" t="s">
        <v>7</v>
      </c>
      <c r="O191" s="13"/>
    </row>
    <row r="192" spans="1:18" ht="15.6" x14ac:dyDescent="0.3">
      <c r="A192" s="34" t="s">
        <v>6</v>
      </c>
      <c r="O192" s="13"/>
    </row>
    <row r="193" spans="1:15" ht="15.6" x14ac:dyDescent="0.3">
      <c r="A193" s="34" t="s">
        <v>8</v>
      </c>
      <c r="O193" s="13"/>
    </row>
    <row r="194" spans="1:15" ht="15.6" x14ac:dyDescent="0.3">
      <c r="A194" s="34" t="s">
        <v>9</v>
      </c>
      <c r="O194" s="13"/>
    </row>
    <row r="195" spans="1:15" ht="15.6" x14ac:dyDescent="0.3">
      <c r="A195" s="34" t="s">
        <v>10</v>
      </c>
      <c r="O195" s="13"/>
    </row>
    <row r="196" spans="1:15" ht="15.6" x14ac:dyDescent="0.3">
      <c r="A196" s="34" t="s">
        <v>11</v>
      </c>
      <c r="O196" s="13"/>
    </row>
    <row r="197" spans="1:15" ht="15.6" x14ac:dyDescent="0.3">
      <c r="A197" s="34" t="s">
        <v>12</v>
      </c>
      <c r="O197" s="13"/>
    </row>
    <row r="198" spans="1:15" ht="15.6" x14ac:dyDescent="0.3">
      <c r="A198" s="34" t="s">
        <v>13</v>
      </c>
      <c r="O198" s="13"/>
    </row>
    <row r="199" spans="1:15" ht="15.6" x14ac:dyDescent="0.3">
      <c r="A199" s="34" t="s">
        <v>14</v>
      </c>
      <c r="O199" s="13"/>
    </row>
    <row r="200" spans="1:15" ht="15.6" x14ac:dyDescent="0.3">
      <c r="A200" s="34" t="s">
        <v>15</v>
      </c>
      <c r="O200" s="13"/>
    </row>
    <row r="201" spans="1:15" ht="15.6" x14ac:dyDescent="0.3">
      <c r="A201" s="34" t="s">
        <v>16</v>
      </c>
      <c r="O201" s="13"/>
    </row>
    <row r="202" spans="1:15" ht="15.6" x14ac:dyDescent="0.3">
      <c r="A202" s="34" t="s">
        <v>17</v>
      </c>
      <c r="O202" s="13"/>
    </row>
    <row r="203" spans="1:15" ht="15.6" x14ac:dyDescent="0.3">
      <c r="A203" s="34" t="s">
        <v>18</v>
      </c>
      <c r="O203" s="13"/>
    </row>
    <row r="204" spans="1:15" ht="15.6" x14ac:dyDescent="0.3">
      <c r="A204" s="34" t="s">
        <v>19</v>
      </c>
      <c r="O204" s="13"/>
    </row>
    <row r="205" spans="1:15" ht="15.6" x14ac:dyDescent="0.3">
      <c r="A205" s="34" t="s">
        <v>20</v>
      </c>
      <c r="O205" s="13"/>
    </row>
    <row r="206" spans="1:15" ht="15.6" x14ac:dyDescent="0.3">
      <c r="A206" s="34" t="s">
        <v>21</v>
      </c>
      <c r="O206" s="13"/>
    </row>
    <row r="207" spans="1:15" x14ac:dyDescent="0.3">
      <c r="O207" s="13"/>
    </row>
    <row r="208" spans="1:15" ht="28.8" x14ac:dyDescent="0.3">
      <c r="A208" s="100" t="s">
        <v>88</v>
      </c>
      <c r="B208" s="208" t="s">
        <v>26</v>
      </c>
      <c r="C208" s="209"/>
    </row>
    <row r="261" spans="1:16" x14ac:dyDescent="0.3">
      <c r="A261" s="19"/>
      <c r="B261" s="19"/>
      <c r="C261" s="20"/>
      <c r="D261" s="50"/>
      <c r="E261" s="19"/>
      <c r="F261" s="19"/>
      <c r="G261" s="19"/>
      <c r="H261" s="19"/>
      <c r="I261" s="19"/>
      <c r="J261" s="20"/>
      <c r="K261" s="19"/>
      <c r="L261" s="19"/>
      <c r="M261" s="82" t="s">
        <v>62</v>
      </c>
      <c r="N261" s="54"/>
      <c r="O261" s="21"/>
      <c r="P261" s="24"/>
    </row>
  </sheetData>
  <sheetProtection algorithmName="SHA-512" hashValue="EVGmcXHgg5sGGjFpKlooO75e1XOEvFCD4FDhfNtngJIG/KEhxxxHyoxefyA8+xwdOVnngcezlgKta69TW08/Ow==" saltValue="zqmT2NMSCL+1rZUGbolxKg==" spinCount="100000" sheet="1" objects="1" scenarios="1"/>
  <protectedRanges>
    <protectedRange algorithmName="SHA-512" hashValue="97CENZABZuAg9b3mGtmxK3h7u2nDBftKUL+LiSM8b3jUEZVFioVQ8EDKJ8/VG3gSnZfT9lQ4ZMxyJKn8XrPobQ==" saltValue="DNc33LaB4g1DJLM7vMN8Yw==" spinCount="100000" sqref="L181:L182" name="Prijs lediging 2"/>
    <protectedRange algorithmName="SHA-512" hashValue="IVIZrCoS8ki9s/GL30gNTYszecczRQGqj1vWpoMLwcg/Gg0IJM7ZPUk/QuIMpgKJ19HwJWDo9/lLq8Dp71wIEw==" saltValue="T3/BmRtc74ICFYrN2+rPsg==" spinCount="100000" sqref="N14:N182" name="Prijs lediging 1"/>
  </protectedRanges>
  <mergeCells count="3">
    <mergeCell ref="A1:F1"/>
    <mergeCell ref="B208:C208"/>
    <mergeCell ref="A2:E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9F6F9A-A217-4135-B25D-D7CF78E7DB3D}">
  <dimension ref="A1:G40"/>
  <sheetViews>
    <sheetView zoomScale="70" zoomScaleNormal="70" workbookViewId="0"/>
  </sheetViews>
  <sheetFormatPr defaultRowHeight="14.4" x14ac:dyDescent="0.3"/>
  <cols>
    <col min="1" max="1" width="94.44140625" bestFit="1" customWidth="1"/>
    <col min="2" max="2" width="37.6640625" style="70" bestFit="1" customWidth="1"/>
    <col min="3" max="3" width="30" style="70" bestFit="1" customWidth="1"/>
    <col min="4" max="4" width="17.33203125" customWidth="1"/>
    <col min="5" max="5" width="21.109375" customWidth="1"/>
    <col min="8" max="8" width="9.44140625" bestFit="1" customWidth="1"/>
  </cols>
  <sheetData>
    <row r="1" spans="1:7" ht="22.95" customHeight="1" x14ac:dyDescent="0.3">
      <c r="A1" s="90" t="s">
        <v>1</v>
      </c>
      <c r="B1" s="101" t="s">
        <v>97</v>
      </c>
      <c r="C1" s="91" t="s">
        <v>2</v>
      </c>
      <c r="D1" s="92" t="s">
        <v>3</v>
      </c>
    </row>
    <row r="2" spans="1:7" x14ac:dyDescent="0.3">
      <c r="A2" s="93" t="s">
        <v>56</v>
      </c>
      <c r="B2" s="102">
        <v>50.4</v>
      </c>
      <c r="C2" s="94"/>
      <c r="D2" s="108">
        <f>B2*C2</f>
        <v>0</v>
      </c>
    </row>
    <row r="3" spans="1:7" x14ac:dyDescent="0.3">
      <c r="A3" s="93" t="s">
        <v>350</v>
      </c>
      <c r="B3" s="102">
        <v>26.5</v>
      </c>
      <c r="C3" s="94"/>
      <c r="D3" s="108">
        <f t="shared" ref="D3:D32" si="0">B3*C3</f>
        <v>0</v>
      </c>
    </row>
    <row r="4" spans="1:7" x14ac:dyDescent="0.3">
      <c r="A4" s="93" t="s">
        <v>4</v>
      </c>
      <c r="B4" s="102">
        <v>16</v>
      </c>
      <c r="C4" s="94"/>
      <c r="D4" s="108">
        <f t="shared" si="0"/>
        <v>0</v>
      </c>
    </row>
    <row r="5" spans="1:7" x14ac:dyDescent="0.3">
      <c r="A5" s="93" t="s">
        <v>5</v>
      </c>
      <c r="B5" s="102">
        <v>3.55</v>
      </c>
      <c r="C5" s="94"/>
      <c r="D5" s="108">
        <f t="shared" si="0"/>
        <v>0</v>
      </c>
    </row>
    <row r="6" spans="1:7" x14ac:dyDescent="0.3">
      <c r="A6" s="93" t="s">
        <v>22</v>
      </c>
      <c r="B6" s="102">
        <v>0.3</v>
      </c>
      <c r="C6" s="94"/>
      <c r="D6" s="108">
        <f t="shared" si="0"/>
        <v>0</v>
      </c>
    </row>
    <row r="7" spans="1:7" x14ac:dyDescent="0.3">
      <c r="A7" s="93" t="s">
        <v>61</v>
      </c>
      <c r="B7" s="102">
        <v>3.43</v>
      </c>
      <c r="C7" s="94"/>
      <c r="D7" s="108">
        <f t="shared" si="0"/>
        <v>0</v>
      </c>
    </row>
    <row r="8" spans="1:7" x14ac:dyDescent="0.3">
      <c r="A8" s="93" t="s">
        <v>370</v>
      </c>
      <c r="B8" s="102">
        <v>0.1</v>
      </c>
      <c r="C8" s="94"/>
      <c r="D8" s="108">
        <f t="shared" si="0"/>
        <v>0</v>
      </c>
    </row>
    <row r="9" spans="1:7" x14ac:dyDescent="0.3">
      <c r="A9" s="93" t="s">
        <v>9</v>
      </c>
      <c r="B9" s="103">
        <v>0.03</v>
      </c>
      <c r="C9" s="94"/>
      <c r="D9" s="108">
        <f t="shared" si="0"/>
        <v>0</v>
      </c>
      <c r="G9" s="69"/>
    </row>
    <row r="10" spans="1:7" x14ac:dyDescent="0.3">
      <c r="A10" s="93" t="s">
        <v>10</v>
      </c>
      <c r="B10" s="103">
        <v>0.2</v>
      </c>
      <c r="C10" s="94"/>
      <c r="D10" s="108">
        <f t="shared" si="0"/>
        <v>0</v>
      </c>
    </row>
    <row r="11" spans="1:7" x14ac:dyDescent="0.3">
      <c r="A11" s="93" t="s">
        <v>11</v>
      </c>
      <c r="B11" s="103">
        <v>0.7</v>
      </c>
      <c r="C11" s="94"/>
      <c r="D11" s="108">
        <f t="shared" si="0"/>
        <v>0</v>
      </c>
    </row>
    <row r="12" spans="1:7" x14ac:dyDescent="0.3">
      <c r="A12" s="93" t="s">
        <v>12</v>
      </c>
      <c r="B12" s="103">
        <v>0.14000000000000001</v>
      </c>
      <c r="C12" s="94"/>
      <c r="D12" s="108">
        <f t="shared" si="0"/>
        <v>0</v>
      </c>
    </row>
    <row r="13" spans="1:7" x14ac:dyDescent="0.3">
      <c r="A13" s="93" t="s">
        <v>317</v>
      </c>
      <c r="B13" s="103">
        <v>0.23</v>
      </c>
      <c r="C13" s="94"/>
      <c r="D13" s="108">
        <f t="shared" si="0"/>
        <v>0</v>
      </c>
    </row>
    <row r="14" spans="1:7" x14ac:dyDescent="0.3">
      <c r="A14" s="93" t="s">
        <v>18</v>
      </c>
      <c r="B14" s="103">
        <v>0.03</v>
      </c>
      <c r="C14" s="94"/>
      <c r="D14" s="108">
        <f t="shared" si="0"/>
        <v>0</v>
      </c>
    </row>
    <row r="15" spans="1:7" x14ac:dyDescent="0.3">
      <c r="A15" s="146" t="s">
        <v>305</v>
      </c>
      <c r="B15" s="103">
        <v>5</v>
      </c>
      <c r="C15" s="94"/>
      <c r="D15" s="108">
        <f t="shared" si="0"/>
        <v>0</v>
      </c>
    </row>
    <row r="16" spans="1:7" x14ac:dyDescent="0.3">
      <c r="A16" s="145" t="s">
        <v>342</v>
      </c>
      <c r="B16" s="103">
        <v>1.2</v>
      </c>
      <c r="C16" s="94"/>
      <c r="D16" s="108">
        <f t="shared" si="0"/>
        <v>0</v>
      </c>
    </row>
    <row r="17" spans="1:4" x14ac:dyDescent="0.3">
      <c r="A17" s="145" t="s">
        <v>343</v>
      </c>
      <c r="B17" s="103">
        <v>66.8</v>
      </c>
      <c r="C17" s="94"/>
      <c r="D17" s="108">
        <f t="shared" si="0"/>
        <v>0</v>
      </c>
    </row>
    <row r="18" spans="1:4" x14ac:dyDescent="0.3">
      <c r="A18" s="145" t="s">
        <v>344</v>
      </c>
      <c r="B18" s="103">
        <v>28.3</v>
      </c>
      <c r="C18" s="94"/>
      <c r="D18" s="108">
        <f t="shared" si="0"/>
        <v>0</v>
      </c>
    </row>
    <row r="19" spans="1:4" x14ac:dyDescent="0.3">
      <c r="A19" s="149" t="s">
        <v>345</v>
      </c>
      <c r="B19" s="103">
        <v>8</v>
      </c>
      <c r="C19" s="94"/>
      <c r="D19" s="108">
        <f t="shared" si="0"/>
        <v>0</v>
      </c>
    </row>
    <row r="20" spans="1:4" x14ac:dyDescent="0.3">
      <c r="A20" s="171" t="s">
        <v>346</v>
      </c>
      <c r="B20" s="170">
        <v>0.22500000000000001</v>
      </c>
      <c r="C20" s="94"/>
      <c r="D20" s="108">
        <f t="shared" si="0"/>
        <v>0</v>
      </c>
    </row>
    <row r="21" spans="1:4" ht="15.75" customHeight="1" x14ac:dyDescent="0.3">
      <c r="A21" s="149" t="s">
        <v>347</v>
      </c>
      <c r="B21" s="103">
        <v>16.7</v>
      </c>
      <c r="C21" s="94"/>
      <c r="D21" s="108">
        <f t="shared" si="0"/>
        <v>0</v>
      </c>
    </row>
    <row r="22" spans="1:4" x14ac:dyDescent="0.3">
      <c r="A22" s="149" t="s">
        <v>348</v>
      </c>
      <c r="B22" s="103">
        <v>0.3</v>
      </c>
      <c r="C22" s="94"/>
      <c r="D22" s="108">
        <f t="shared" si="0"/>
        <v>0</v>
      </c>
    </row>
    <row r="23" spans="1:4" x14ac:dyDescent="0.3">
      <c r="A23" s="149" t="s">
        <v>349</v>
      </c>
      <c r="B23" s="103">
        <v>0.02</v>
      </c>
      <c r="C23" s="94"/>
      <c r="D23" s="108">
        <f t="shared" si="0"/>
        <v>0</v>
      </c>
    </row>
    <row r="24" spans="1:4" x14ac:dyDescent="0.3">
      <c r="A24" s="149" t="s">
        <v>307</v>
      </c>
      <c r="B24" s="103">
        <v>0.1</v>
      </c>
      <c r="C24" s="94"/>
      <c r="D24" s="108">
        <f t="shared" si="0"/>
        <v>0</v>
      </c>
    </row>
    <row r="25" spans="1:4" x14ac:dyDescent="0.3">
      <c r="A25" s="149" t="s">
        <v>327</v>
      </c>
      <c r="B25" s="103">
        <v>0.05</v>
      </c>
      <c r="C25" s="94"/>
      <c r="D25" s="108">
        <f t="shared" si="0"/>
        <v>0</v>
      </c>
    </row>
    <row r="26" spans="1:4" x14ac:dyDescent="0.3">
      <c r="A26" s="149" t="s">
        <v>308</v>
      </c>
      <c r="B26" s="103">
        <v>0.4</v>
      </c>
      <c r="C26" s="94"/>
      <c r="D26" s="108">
        <f t="shared" si="0"/>
        <v>0</v>
      </c>
    </row>
    <row r="27" spans="1:4" x14ac:dyDescent="0.3">
      <c r="A27" s="149" t="s">
        <v>309</v>
      </c>
      <c r="B27" s="103">
        <v>25.3</v>
      </c>
      <c r="C27" s="94"/>
      <c r="D27" s="108">
        <f t="shared" si="0"/>
        <v>0</v>
      </c>
    </row>
    <row r="28" spans="1:4" x14ac:dyDescent="0.3">
      <c r="A28" s="149" t="s">
        <v>310</v>
      </c>
      <c r="B28" s="103">
        <v>1.5</v>
      </c>
      <c r="C28" s="94"/>
      <c r="D28" s="108">
        <f t="shared" si="0"/>
        <v>0</v>
      </c>
    </row>
    <row r="29" spans="1:4" x14ac:dyDescent="0.3">
      <c r="A29" s="149" t="s">
        <v>351</v>
      </c>
      <c r="B29" s="103">
        <v>0</v>
      </c>
      <c r="C29" s="94"/>
      <c r="D29" s="108">
        <f t="shared" si="0"/>
        <v>0</v>
      </c>
    </row>
    <row r="30" spans="1:4" x14ac:dyDescent="0.3">
      <c r="A30" s="149" t="s">
        <v>313</v>
      </c>
      <c r="B30" s="103">
        <v>0.11</v>
      </c>
      <c r="C30" s="94"/>
      <c r="D30" s="108">
        <f t="shared" si="0"/>
        <v>0</v>
      </c>
    </row>
    <row r="31" spans="1:4" x14ac:dyDescent="0.3">
      <c r="A31" s="149" t="s">
        <v>376</v>
      </c>
      <c r="B31" s="103">
        <v>664.49</v>
      </c>
      <c r="C31" s="94"/>
      <c r="D31" s="108">
        <f t="shared" si="0"/>
        <v>0</v>
      </c>
    </row>
    <row r="32" spans="1:4" x14ac:dyDescent="0.3">
      <c r="A32" s="149" t="s">
        <v>301</v>
      </c>
      <c r="B32" s="103">
        <v>687.5</v>
      </c>
      <c r="C32" s="94"/>
      <c r="D32" s="108">
        <f t="shared" si="0"/>
        <v>0</v>
      </c>
    </row>
    <row r="33" spans="1:4" x14ac:dyDescent="0.3">
      <c r="A33" s="149" t="s">
        <v>368</v>
      </c>
      <c r="B33" s="103">
        <v>880</v>
      </c>
      <c r="C33" s="164"/>
      <c r="D33" s="108">
        <f>'Prijs organisch afval'!B8</f>
        <v>0</v>
      </c>
    </row>
    <row r="34" spans="1:4" x14ac:dyDescent="0.3">
      <c r="A34" s="149" t="s">
        <v>85</v>
      </c>
      <c r="B34" s="103">
        <v>284</v>
      </c>
      <c r="C34" s="164"/>
      <c r="D34" s="108">
        <f>'Prijs organisch afval'!D8</f>
        <v>0</v>
      </c>
    </row>
    <row r="35" spans="1:4" x14ac:dyDescent="0.3">
      <c r="A35" s="149" t="s">
        <v>304</v>
      </c>
      <c r="B35" s="103">
        <v>29</v>
      </c>
      <c r="C35" s="164"/>
      <c r="D35" s="108">
        <f>'Prijs organisch afval'!F8</f>
        <v>0</v>
      </c>
    </row>
    <row r="36" spans="1:4" x14ac:dyDescent="0.3">
      <c r="A36" s="95" t="s">
        <v>23</v>
      </c>
      <c r="B36" s="104"/>
      <c r="C36" s="105"/>
      <c r="D36" s="96">
        <f>SUM(D2:D35)</f>
        <v>0</v>
      </c>
    </row>
    <row r="37" spans="1:4" ht="14.4" customHeight="1" x14ac:dyDescent="0.3">
      <c r="A37" s="97" t="s">
        <v>24</v>
      </c>
      <c r="B37" s="106"/>
      <c r="C37" s="106"/>
      <c r="D37" s="98"/>
    </row>
    <row r="38" spans="1:4" x14ac:dyDescent="0.3">
      <c r="A38" s="97" t="s">
        <v>369</v>
      </c>
      <c r="B38" s="106"/>
      <c r="C38" s="106"/>
      <c r="D38" s="98"/>
    </row>
    <row r="39" spans="1:4" x14ac:dyDescent="0.3">
      <c r="A39" s="99"/>
      <c r="B39" s="107"/>
      <c r="C39" s="107"/>
      <c r="D39" s="3"/>
    </row>
    <row r="40" spans="1:4" ht="28.8" x14ac:dyDescent="0.3">
      <c r="A40" s="100" t="s">
        <v>88</v>
      </c>
      <c r="B40" s="152" t="s">
        <v>26</v>
      </c>
      <c r="C40" s="153"/>
      <c r="D40" s="3"/>
    </row>
  </sheetData>
  <sheetProtection algorithmName="SHA-512" hashValue="QOGS/XmBkN+dZLjCKW+GHGeVWeFPJ73aqOWYkmtckfOzDJWo/vRwb0rWX8bIaJDfkRHmOX86Lv9yM/FD9dHWkQ==" saltValue="gChVizylOu1fyQKEEhpz1Q==" spinCount="100000" sheet="1" objects="1" scenarios="1"/>
  <protectedRanges>
    <protectedRange algorithmName="SHA-512" hashValue="LPDSmWTkim8TCgPdSepnjipUSdfgKwKoE5iPCOd1JHJlxNp53eLL/V8UvAPyUDRnzM35KbMj8CWAVStDLaEzXw==" saltValue="7uU8YhZ0VhwSiJXexCGQxg==" spinCount="100000" sqref="C2:C32" name="Prijs verwerking 1"/>
  </protectedRange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E64F1-CC72-4C1E-9399-06D5BB727459}">
  <dimension ref="A1:O14"/>
  <sheetViews>
    <sheetView zoomScale="70" zoomScaleNormal="70" workbookViewId="0"/>
  </sheetViews>
  <sheetFormatPr defaultColWidth="8.88671875" defaultRowHeight="14.4" x14ac:dyDescent="0.3"/>
  <cols>
    <col min="1" max="1" width="37.88671875" style="12" customWidth="1"/>
    <col min="2" max="2" width="41.5546875" style="12" bestFit="1" customWidth="1"/>
    <col min="3" max="3" width="34.6640625" style="12" customWidth="1"/>
    <col min="4" max="4" width="33.5546875" style="12" bestFit="1" customWidth="1"/>
    <col min="5" max="5" width="42" style="12" customWidth="1"/>
    <col min="6" max="6" width="33.88671875" style="12" customWidth="1"/>
    <col min="7" max="7" width="37.44140625" style="12" customWidth="1"/>
    <col min="8" max="16384" width="8.88671875" style="12"/>
  </cols>
  <sheetData>
    <row r="1" spans="1:15" ht="31.95" customHeight="1" x14ac:dyDescent="0.3">
      <c r="A1" s="68"/>
      <c r="B1" s="213" t="s">
        <v>366</v>
      </c>
      <c r="C1" s="214"/>
      <c r="D1" s="213" t="s">
        <v>365</v>
      </c>
      <c r="E1" s="214"/>
      <c r="F1" s="213" t="s">
        <v>367</v>
      </c>
      <c r="G1" s="214"/>
      <c r="H1" s="35"/>
      <c r="I1" s="35"/>
      <c r="J1" s="35"/>
      <c r="K1" s="35"/>
      <c r="L1" s="35"/>
      <c r="M1" s="35"/>
      <c r="N1" s="35"/>
      <c r="O1" s="35"/>
    </row>
    <row r="2" spans="1:15" ht="33.6" customHeight="1" x14ac:dyDescent="0.3">
      <c r="A2" s="36" t="s">
        <v>68</v>
      </c>
      <c r="B2" s="36" t="s">
        <v>94</v>
      </c>
      <c r="C2" s="36" t="s">
        <v>95</v>
      </c>
      <c r="D2" s="36" t="s">
        <v>94</v>
      </c>
      <c r="E2" s="36" t="s">
        <v>95</v>
      </c>
      <c r="F2" s="36" t="s">
        <v>94</v>
      </c>
      <c r="G2" s="36" t="s">
        <v>95</v>
      </c>
      <c r="H2" s="35"/>
      <c r="I2" s="35"/>
      <c r="J2" s="35"/>
      <c r="K2" s="35"/>
      <c r="L2" s="35"/>
      <c r="M2" s="35"/>
      <c r="N2" s="35"/>
      <c r="O2" s="35"/>
    </row>
    <row r="3" spans="1:15" x14ac:dyDescent="0.3">
      <c r="A3" s="36" t="s">
        <v>374</v>
      </c>
      <c r="B3" s="119"/>
      <c r="C3" s="119"/>
      <c r="D3" s="119"/>
      <c r="E3" s="119"/>
      <c r="F3" s="196"/>
      <c r="G3" s="119"/>
      <c r="H3" s="35"/>
      <c r="I3" s="35"/>
      <c r="J3" s="35"/>
      <c r="K3" s="35"/>
      <c r="L3" s="35"/>
      <c r="M3" s="35"/>
      <c r="N3" s="35"/>
      <c r="O3" s="35"/>
    </row>
    <row r="4" spans="1:15" x14ac:dyDescent="0.3">
      <c r="A4" s="36" t="s">
        <v>375</v>
      </c>
      <c r="B4" s="119"/>
      <c r="C4" s="119"/>
      <c r="D4" s="119"/>
      <c r="E4" s="119"/>
      <c r="F4" s="197"/>
      <c r="G4" s="197"/>
      <c r="H4" s="35"/>
      <c r="I4" s="35"/>
      <c r="J4" s="35"/>
      <c r="K4" s="35"/>
      <c r="L4" s="35"/>
      <c r="M4" s="35"/>
      <c r="N4" s="35"/>
      <c r="O4" s="35"/>
    </row>
    <row r="5" spans="1:15" x14ac:dyDescent="0.3">
      <c r="A5" s="36" t="s">
        <v>69</v>
      </c>
      <c r="B5" s="120"/>
      <c r="C5" s="37"/>
      <c r="D5" s="119"/>
      <c r="E5" s="38"/>
      <c r="F5" s="119"/>
      <c r="G5" s="38"/>
      <c r="H5" s="35"/>
      <c r="I5" s="35"/>
      <c r="J5" s="35"/>
      <c r="K5" s="35"/>
      <c r="L5" s="35"/>
      <c r="M5" s="35"/>
      <c r="N5" s="35"/>
      <c r="O5" s="35"/>
    </row>
    <row r="6" spans="1:15" x14ac:dyDescent="0.3">
      <c r="A6" s="40"/>
      <c r="B6" s="41">
        <f>(B3+B4+B5)/2</f>
        <v>0</v>
      </c>
      <c r="C6" s="42">
        <f>(C3+C4)/2</f>
        <v>0</v>
      </c>
      <c r="D6" s="42">
        <f>(D3+D4+D5)/2</f>
        <v>0</v>
      </c>
      <c r="E6" s="42">
        <f>(E3+E4)/2</f>
        <v>0</v>
      </c>
      <c r="F6" s="42">
        <f>F3+F5</f>
        <v>0</v>
      </c>
      <c r="G6" s="42">
        <f>G3</f>
        <v>0</v>
      </c>
      <c r="H6" s="35"/>
      <c r="I6" s="35"/>
      <c r="J6" s="35"/>
      <c r="K6" s="35"/>
      <c r="L6" s="35"/>
      <c r="M6" s="35"/>
      <c r="N6" s="35"/>
      <c r="O6" s="35"/>
    </row>
    <row r="7" spans="1:15" ht="21" x14ac:dyDescent="0.3">
      <c r="A7" s="39" t="s">
        <v>93</v>
      </c>
      <c r="B7" s="211">
        <f>(B6+C6)/2</f>
        <v>0</v>
      </c>
      <c r="C7" s="212"/>
      <c r="D7" s="211">
        <f>(D6+E6)/2</f>
        <v>0</v>
      </c>
      <c r="E7" s="212"/>
      <c r="F7" s="211">
        <f>(F6+G6)/2</f>
        <v>0</v>
      </c>
      <c r="G7" s="212"/>
      <c r="H7" s="35"/>
      <c r="I7" s="35"/>
      <c r="J7" s="35"/>
      <c r="K7" s="35"/>
      <c r="L7" s="35"/>
      <c r="M7" s="35"/>
      <c r="N7" s="35"/>
      <c r="O7" s="35"/>
    </row>
    <row r="8" spans="1:15" ht="21" x14ac:dyDescent="0.3">
      <c r="A8" s="43" t="s">
        <v>70</v>
      </c>
      <c r="B8" s="44">
        <f>880*B7</f>
        <v>0</v>
      </c>
      <c r="C8" s="45"/>
      <c r="D8" s="113">
        <f>284*D7</f>
        <v>0</v>
      </c>
      <c r="E8" s="114"/>
      <c r="F8" s="44">
        <f>29*F7</f>
        <v>0</v>
      </c>
      <c r="G8" s="45"/>
      <c r="H8" s="35"/>
      <c r="I8" s="35"/>
      <c r="J8" s="35"/>
      <c r="K8" s="35"/>
      <c r="L8" s="35"/>
      <c r="M8" s="35"/>
      <c r="N8" s="35"/>
      <c r="O8" s="35"/>
    </row>
    <row r="9" spans="1:15" ht="21.6" customHeight="1" x14ac:dyDescent="0.3">
      <c r="A9" s="46" t="s">
        <v>71</v>
      </c>
      <c r="B9" s="46"/>
      <c r="C9" s="46"/>
      <c r="D9" s="46"/>
      <c r="E9" s="46"/>
      <c r="F9" s="46"/>
      <c r="G9" s="46"/>
      <c r="H9" s="35"/>
      <c r="I9" s="35"/>
      <c r="J9" s="35"/>
      <c r="K9" s="35"/>
      <c r="L9" s="35"/>
      <c r="M9" s="35"/>
      <c r="N9" s="35"/>
      <c r="O9" s="35"/>
    </row>
    <row r="10" spans="1:15" x14ac:dyDescent="0.3">
      <c r="A10" s="46" t="s">
        <v>92</v>
      </c>
      <c r="B10" s="46"/>
      <c r="C10" s="46"/>
      <c r="D10" s="46"/>
      <c r="E10" s="46"/>
      <c r="F10" s="46"/>
      <c r="G10" s="46"/>
      <c r="H10" s="35"/>
      <c r="I10" s="35"/>
      <c r="J10" s="35"/>
      <c r="K10" s="35"/>
      <c r="L10" s="35"/>
      <c r="M10" s="35"/>
      <c r="N10" s="35"/>
      <c r="O10" s="35"/>
    </row>
    <row r="11" spans="1:15" x14ac:dyDescent="0.3">
      <c r="A11" s="46" t="s">
        <v>359</v>
      </c>
      <c r="B11" s="46"/>
      <c r="C11" s="46"/>
      <c r="D11" s="46"/>
      <c r="E11" s="46"/>
      <c r="F11" s="46"/>
      <c r="G11" s="46"/>
      <c r="H11" s="47"/>
      <c r="I11" s="47"/>
      <c r="J11" s="47"/>
      <c r="K11" s="47"/>
      <c r="L11" s="35"/>
      <c r="M11" s="35"/>
      <c r="N11" s="35"/>
      <c r="O11" s="35"/>
    </row>
    <row r="12" spans="1:15" ht="27.6" x14ac:dyDescent="0.3">
      <c r="A12" s="48" t="s">
        <v>25</v>
      </c>
      <c r="B12" s="49" t="s">
        <v>26</v>
      </c>
      <c r="C12" s="35"/>
      <c r="D12" s="35"/>
      <c r="E12" s="35"/>
      <c r="F12" s="35"/>
      <c r="G12" s="35"/>
      <c r="H12" s="47"/>
      <c r="I12" s="47"/>
      <c r="J12" s="47"/>
      <c r="K12" s="47"/>
      <c r="L12" s="35"/>
      <c r="M12" s="35"/>
      <c r="N12" s="35"/>
      <c r="O12" s="35"/>
    </row>
    <row r="13" spans="1:15" x14ac:dyDescent="0.3">
      <c r="H13" s="47"/>
      <c r="I13" s="47"/>
      <c r="J13" s="47"/>
      <c r="K13" s="47"/>
      <c r="L13" s="35"/>
      <c r="M13" s="35"/>
      <c r="N13" s="35"/>
      <c r="O13" s="35"/>
    </row>
    <row r="14" spans="1:15" x14ac:dyDescent="0.3">
      <c r="H14" s="35"/>
      <c r="I14" s="35"/>
      <c r="J14" s="35"/>
      <c r="K14" s="35"/>
      <c r="L14" s="35"/>
      <c r="M14" s="35"/>
      <c r="N14" s="35"/>
      <c r="O14" s="35"/>
    </row>
  </sheetData>
  <sheetProtection algorithmName="SHA-512" hashValue="RhqwJO9ZPJ/2xQTLXt4RXdfqUXPQpVk3Fs/hsp7oe0c3q4HKS5V3y4Vzfh5CIPNTi35v5mvNB9cDg7i+kyVNww==" saltValue="m9xo4isGCZsu/byQWHYIfg==" spinCount="100000" sheet="1" objects="1" scenarios="1"/>
  <protectedRanges>
    <protectedRange algorithmName="SHA-512" hashValue="nsvYYVpDVrRjbxcCX69QAlgjc7F5JnwjxUajjr4oyGZtx0NMHHCXYFJ1Mv6XSjJBXDmc+VEDvKrITxA7KdY0GQ==" saltValue="uKOp/of6Gwgy106E8jgvPw==" spinCount="100000" sqref="G3:G4" name="Prijs organisch afval 6"/>
    <protectedRange algorithmName="SHA-512" hashValue="9kGUClnDyhmc7/ijLd8oNiuaSd8ymnJFyvzEUByrDYNqxwBY+IIbeRICEclrbzzaaN9d5wRmZ/MZxUk5jLehDw==" saltValue="2atQRdX0dgxuYBLYbVJPzQ==" spinCount="100000" sqref="E3:E4" name="Prijs organisch afval 4"/>
    <protectedRange algorithmName="SHA-512" hashValue="7FQzbPfHKnuL1xzMDqU28/fPwDgKK2mH/Oar3K03jOOfAAjfc0tSI84outnfBJtXpvvavNZSEsfJ8AzcqxNEOw==" saltValue="Flez6OAGtlkPUpdKybWueg==" spinCount="100000" sqref="C3:C4" name="Prijs organisch afval 2"/>
    <protectedRange algorithmName="SHA-512" hashValue="Bd4Q7oWsLvee8o2Wq36ox5mBY5vmMiRJl0hFq8Duy0ZbaQ5TGEJMj1MvWYEVR1eUD/1hvEgyqVfqAsnM03r/mQ==" saltValue="J9TBztuoIqbrcd0HSYKq7A==" spinCount="100000" sqref="B3:B5" name="Prijs organisch afval 1"/>
    <protectedRange algorithmName="SHA-512" hashValue="FGSDvmi8Fvcxvue26frVtmYH/wniAhPyVRB1MYBRQIt0xLOsqS4HpL1rOb3cr48fHflioxMWbGEOUZHuaz4u0g==" saltValue="wbONbIcL+ddAUHdTbBmJFQ==" spinCount="100000" sqref="D3:D5" name="Prijs organisch afval 3"/>
    <protectedRange algorithmName="SHA-512" hashValue="gwGeVsPBS0t9sZxQ1QKJvpcIozDqIUPvEc71hsAppPik3dUCFsOJCA4p57htTqrtxWxD9OgqCuRNNvQtn1gkTQ==" saltValue="IsP+05UEs62wWKogCsYSIg==" spinCount="100000" sqref="F3:F5" name="Prijs organisch afval 5"/>
  </protectedRanges>
  <mergeCells count="6">
    <mergeCell ref="F7:G7"/>
    <mergeCell ref="F1:G1"/>
    <mergeCell ref="B7:C7"/>
    <mergeCell ref="D7:E7"/>
    <mergeCell ref="B1:C1"/>
    <mergeCell ref="D1:E1"/>
  </mergeCells>
  <pageMargins left="0.7" right="0.7" top="0.75" bottom="0.75" header="0.3" footer="0.3"/>
  <pageSetup paperSize="9" orientation="portrait" r:id="rId1"/>
  <ignoredErrors>
    <ignoredError sqref="C6:D6"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7BDBB-2991-4AB2-83E7-94189453AC10}">
  <dimension ref="A1:F24"/>
  <sheetViews>
    <sheetView zoomScale="85" zoomScaleNormal="85" workbookViewId="0"/>
  </sheetViews>
  <sheetFormatPr defaultRowHeight="14.4" x14ac:dyDescent="0.3"/>
  <cols>
    <col min="1" max="1" width="21.109375" bestFit="1" customWidth="1"/>
    <col min="2" max="2" width="22.33203125" customWidth="1"/>
    <col min="3" max="3" width="7.6640625" customWidth="1"/>
    <col min="4" max="4" width="11" customWidth="1"/>
    <col min="5" max="5" width="14.88671875" customWidth="1"/>
    <col min="6" max="6" width="13.6640625" customWidth="1"/>
  </cols>
  <sheetData>
    <row r="1" spans="1:6" ht="29.4" customHeight="1" x14ac:dyDescent="0.3">
      <c r="A1" s="8" t="s">
        <v>27</v>
      </c>
      <c r="B1" s="215"/>
      <c r="C1" s="215"/>
      <c r="D1" s="215"/>
      <c r="E1" s="215"/>
      <c r="F1" s="215"/>
    </row>
    <row r="2" spans="1:6" s="64" customFormat="1" ht="41.4" x14ac:dyDescent="0.3">
      <c r="A2" s="110" t="s">
        <v>28</v>
      </c>
      <c r="B2" s="111" t="s">
        <v>78</v>
      </c>
      <c r="C2" s="110" t="s">
        <v>29</v>
      </c>
      <c r="D2" s="110" t="s">
        <v>30</v>
      </c>
      <c r="E2" s="111" t="s">
        <v>31</v>
      </c>
      <c r="F2" s="112" t="s">
        <v>32</v>
      </c>
    </row>
    <row r="3" spans="1:6" x14ac:dyDescent="0.3">
      <c r="A3" s="9" t="s">
        <v>33</v>
      </c>
      <c r="B3" s="66">
        <v>11</v>
      </c>
      <c r="C3" s="10">
        <v>6</v>
      </c>
      <c r="D3" s="65" t="s">
        <v>34</v>
      </c>
      <c r="E3" s="11">
        <v>0</v>
      </c>
      <c r="F3" s="7">
        <f>B3*E3*12</f>
        <v>0</v>
      </c>
    </row>
    <row r="4" spans="1:6" x14ac:dyDescent="0.3">
      <c r="A4" s="6" t="s">
        <v>33</v>
      </c>
      <c r="B4" s="66">
        <v>9</v>
      </c>
      <c r="C4" s="10">
        <v>10</v>
      </c>
      <c r="D4" s="65" t="s">
        <v>34</v>
      </c>
      <c r="E4" s="11">
        <v>0</v>
      </c>
      <c r="F4" s="7">
        <f>B4*E4*12</f>
        <v>0</v>
      </c>
    </row>
    <row r="5" spans="1:6" x14ac:dyDescent="0.3">
      <c r="A5" s="6" t="s">
        <v>33</v>
      </c>
      <c r="B5" s="66">
        <v>1</v>
      </c>
      <c r="C5" s="10">
        <v>12</v>
      </c>
      <c r="D5" s="65" t="s">
        <v>34</v>
      </c>
      <c r="E5" s="11">
        <v>0</v>
      </c>
      <c r="F5" s="7">
        <f>B5*E5*12</f>
        <v>0</v>
      </c>
    </row>
    <row r="6" spans="1:6" x14ac:dyDescent="0.3">
      <c r="A6" s="6" t="s">
        <v>33</v>
      </c>
      <c r="B6" s="66">
        <v>4</v>
      </c>
      <c r="C6" s="10">
        <v>15</v>
      </c>
      <c r="D6" s="65" t="s">
        <v>34</v>
      </c>
      <c r="E6" s="11">
        <v>0</v>
      </c>
      <c r="F6" s="7">
        <f t="shared" ref="F6:F7" si="0">B6*E6*12</f>
        <v>0</v>
      </c>
    </row>
    <row r="7" spans="1:6" x14ac:dyDescent="0.3">
      <c r="A7" s="6" t="s">
        <v>33</v>
      </c>
      <c r="B7" s="66">
        <v>6</v>
      </c>
      <c r="C7" s="10">
        <v>20</v>
      </c>
      <c r="D7" s="65" t="s">
        <v>34</v>
      </c>
      <c r="E7" s="11">
        <v>0</v>
      </c>
      <c r="F7" s="7">
        <f t="shared" si="0"/>
        <v>0</v>
      </c>
    </row>
    <row r="8" spans="1:6" x14ac:dyDescent="0.3">
      <c r="A8" s="6" t="s">
        <v>33</v>
      </c>
      <c r="B8" s="66">
        <v>1</v>
      </c>
      <c r="C8" s="10">
        <v>30</v>
      </c>
      <c r="D8" s="65" t="s">
        <v>34</v>
      </c>
      <c r="E8" s="11">
        <v>0</v>
      </c>
      <c r="F8" s="7">
        <f t="shared" ref="F8" si="1">B8*E8*12</f>
        <v>0</v>
      </c>
    </row>
    <row r="9" spans="1:6" x14ac:dyDescent="0.3">
      <c r="A9" s="6" t="s">
        <v>355</v>
      </c>
      <c r="B9" s="66">
        <v>8</v>
      </c>
      <c r="C9" s="10">
        <v>30</v>
      </c>
      <c r="D9" s="65" t="s">
        <v>36</v>
      </c>
      <c r="E9" s="11">
        <v>0</v>
      </c>
      <c r="F9" s="7">
        <f t="shared" ref="F9:F11" si="2">B9*E9*12</f>
        <v>0</v>
      </c>
    </row>
    <row r="10" spans="1:6" x14ac:dyDescent="0.3">
      <c r="A10" s="6" t="s">
        <v>355</v>
      </c>
      <c r="B10" s="66">
        <v>3</v>
      </c>
      <c r="C10" s="10">
        <v>120</v>
      </c>
      <c r="D10" s="65" t="s">
        <v>36</v>
      </c>
      <c r="E10" s="11">
        <v>0</v>
      </c>
      <c r="F10" s="7">
        <f t="shared" si="2"/>
        <v>0</v>
      </c>
    </row>
    <row r="11" spans="1:6" x14ac:dyDescent="0.3">
      <c r="A11" s="6" t="s">
        <v>355</v>
      </c>
      <c r="B11" s="66">
        <v>12</v>
      </c>
      <c r="C11" s="10">
        <v>240</v>
      </c>
      <c r="D11" s="65" t="s">
        <v>36</v>
      </c>
      <c r="E11" s="11">
        <v>0</v>
      </c>
      <c r="F11" s="7">
        <f t="shared" si="2"/>
        <v>0</v>
      </c>
    </row>
    <row r="12" spans="1:6" x14ac:dyDescent="0.3">
      <c r="A12" s="6" t="s">
        <v>35</v>
      </c>
      <c r="B12" s="66">
        <v>1</v>
      </c>
      <c r="C12" s="10">
        <v>60</v>
      </c>
      <c r="D12" s="65" t="s">
        <v>36</v>
      </c>
      <c r="E12" s="11">
        <v>0</v>
      </c>
      <c r="F12" s="7">
        <f t="shared" ref="F12:F18" si="3">B12*E12*12</f>
        <v>0</v>
      </c>
    </row>
    <row r="13" spans="1:6" x14ac:dyDescent="0.3">
      <c r="A13" s="6" t="s">
        <v>35</v>
      </c>
      <c r="B13" s="66">
        <v>3</v>
      </c>
      <c r="C13" s="10">
        <v>120</v>
      </c>
      <c r="D13" s="65" t="s">
        <v>36</v>
      </c>
      <c r="E13" s="11">
        <v>0</v>
      </c>
      <c r="F13" s="7">
        <f t="shared" si="3"/>
        <v>0</v>
      </c>
    </row>
    <row r="14" spans="1:6" x14ac:dyDescent="0.3">
      <c r="A14" s="6" t="s">
        <v>35</v>
      </c>
      <c r="B14" s="66">
        <v>28</v>
      </c>
      <c r="C14" s="10">
        <v>240</v>
      </c>
      <c r="D14" s="65" t="s">
        <v>36</v>
      </c>
      <c r="E14" s="11">
        <v>0</v>
      </c>
      <c r="F14" s="7">
        <f t="shared" si="3"/>
        <v>0</v>
      </c>
    </row>
    <row r="15" spans="1:6" x14ac:dyDescent="0.3">
      <c r="A15" s="6" t="s">
        <v>35</v>
      </c>
      <c r="B15" s="66">
        <v>2</v>
      </c>
      <c r="C15" s="10">
        <v>350</v>
      </c>
      <c r="D15" s="65" t="s">
        <v>36</v>
      </c>
      <c r="E15" s="11">
        <v>0</v>
      </c>
      <c r="F15" s="7">
        <f t="shared" si="3"/>
        <v>0</v>
      </c>
    </row>
    <row r="16" spans="1:6" x14ac:dyDescent="0.3">
      <c r="A16" s="6" t="s">
        <v>35</v>
      </c>
      <c r="B16" s="67">
        <v>2</v>
      </c>
      <c r="C16" s="10">
        <v>500</v>
      </c>
      <c r="D16" s="65" t="s">
        <v>36</v>
      </c>
      <c r="E16" s="11">
        <v>0</v>
      </c>
      <c r="F16" s="7">
        <f t="shared" si="3"/>
        <v>0</v>
      </c>
    </row>
    <row r="17" spans="1:6" x14ac:dyDescent="0.3">
      <c r="A17" s="6" t="s">
        <v>35</v>
      </c>
      <c r="B17" s="66">
        <v>7</v>
      </c>
      <c r="C17" s="10">
        <v>660</v>
      </c>
      <c r="D17" s="65" t="s">
        <v>36</v>
      </c>
      <c r="E17" s="11">
        <v>0</v>
      </c>
      <c r="F17" s="7">
        <f t="shared" si="3"/>
        <v>0</v>
      </c>
    </row>
    <row r="18" spans="1:6" x14ac:dyDescent="0.3">
      <c r="A18" s="6" t="s">
        <v>35</v>
      </c>
      <c r="B18" s="66">
        <v>8</v>
      </c>
      <c r="C18" s="10">
        <v>750</v>
      </c>
      <c r="D18" s="65" t="s">
        <v>36</v>
      </c>
      <c r="E18" s="11">
        <v>0</v>
      </c>
      <c r="F18" s="7">
        <f t="shared" si="3"/>
        <v>0</v>
      </c>
    </row>
    <row r="19" spans="1:6" x14ac:dyDescent="0.3">
      <c r="A19" s="6" t="s">
        <v>35</v>
      </c>
      <c r="B19" s="66">
        <v>9</v>
      </c>
      <c r="C19" s="10">
        <v>1000</v>
      </c>
      <c r="D19" s="65" t="s">
        <v>36</v>
      </c>
      <c r="E19" s="11">
        <v>0</v>
      </c>
      <c r="F19" s="7">
        <f t="shared" ref="F19:F21" si="4">B19*E19*12</f>
        <v>0</v>
      </c>
    </row>
    <row r="20" spans="1:6" x14ac:dyDescent="0.3">
      <c r="A20" s="6" t="s">
        <v>35</v>
      </c>
      <c r="B20" s="66">
        <v>15</v>
      </c>
      <c r="C20" s="10">
        <v>1100</v>
      </c>
      <c r="D20" s="65" t="s">
        <v>36</v>
      </c>
      <c r="E20" s="11">
        <v>0</v>
      </c>
      <c r="F20" s="7">
        <f t="shared" si="4"/>
        <v>0</v>
      </c>
    </row>
    <row r="21" spans="1:6" x14ac:dyDescent="0.3">
      <c r="A21" s="6" t="s">
        <v>35</v>
      </c>
      <c r="B21" s="151">
        <v>4</v>
      </c>
      <c r="C21" s="150">
        <v>1300</v>
      </c>
      <c r="D21" s="65" t="s">
        <v>36</v>
      </c>
      <c r="E21" s="11">
        <v>0</v>
      </c>
      <c r="F21" s="7">
        <f t="shared" si="4"/>
        <v>0</v>
      </c>
    </row>
    <row r="22" spans="1:6" ht="15.6" x14ac:dyDescent="0.3">
      <c r="A22" s="5" t="s">
        <v>79</v>
      </c>
      <c r="B22" s="5"/>
      <c r="C22" s="5"/>
      <c r="D22" s="5"/>
      <c r="E22" s="5"/>
      <c r="F22" s="5">
        <f>SUM(F3:F21)</f>
        <v>0</v>
      </c>
    </row>
    <row r="24" spans="1:6" ht="41.4" x14ac:dyDescent="0.3">
      <c r="A24" s="48" t="s">
        <v>25</v>
      </c>
      <c r="B24" s="49" t="s">
        <v>26</v>
      </c>
    </row>
  </sheetData>
  <sheetProtection algorithmName="SHA-512" hashValue="A6GZ3VvGDen2AKVaI84UVxwLoLhHGFkUKZbg7EU9tlX/BZTKhq6bIKxKsidaSfX1ZJfKp/bCyB+ajqV9UocRuA==" saltValue="++dcw12FdYG8k+69ZuHyog==" spinCount="100000" sheet="1" objects="1" scenarios="1"/>
  <protectedRanges>
    <protectedRange algorithmName="SHA-512" hashValue="2QrMna92K1yFFUvu9XYZ9DvESyIRzBCoZ6x79py2J+yR98clcYz4ni0CGv15893yvZ13vQxw2MmH8snX13JEgw==" saltValue="wI2sjTuWDAezgZBZIrhoGw==" spinCount="100000" sqref="E3:E21" name="Prijs huur containers 1"/>
  </protectedRanges>
  <mergeCells count="1">
    <mergeCell ref="B1:F1"/>
  </mergeCells>
  <phoneticPr fontId="28"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6" ma:contentTypeDescription="Een nieuw document maken." ma:contentTypeScope="" ma:versionID="e5b922f4ee519328d41ff8e3b289037c">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77eb7e4242bdac55cf712978d095a1e3"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lcf76f155ced4ddcb4097134ff3c332f" minOccurs="0"/>
                <xsd:element ref="ns3:TaxCatchAll"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bdf26824-5399-4c69-8849-c37bbb413a40}"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22C142D-30BD-491F-814D-47A2C0585E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E2BC281-B99E-40F6-A58B-2B5A7E82EBEE}">
  <ds:schemaRefs>
    <ds:schemaRef ds:uri="http://schemas.microsoft.com/sharepoint/v3/contenttype/forms"/>
  </ds:schemaRefs>
</ds:datastoreItem>
</file>

<file path=customXml/itemProps3.xml><?xml version="1.0" encoding="utf-8"?>
<ds:datastoreItem xmlns:ds="http://schemas.openxmlformats.org/officeDocument/2006/customXml" ds:itemID="{AE889CF1-6613-4CCB-9B24-B8CB07404B28}">
  <ds:schemaRefs>
    <ds:schemaRef ds:uri="http://schemas.openxmlformats.org/package/2006/metadata/core-properties"/>
    <ds:schemaRef ds:uri="http://schemas.microsoft.com/office/2006/metadata/properties"/>
    <ds:schemaRef ds:uri="http://schemas.microsoft.com/office/2006/documentManagement/types"/>
    <ds:schemaRef ds:uri="118699ed-b0bb-4314-a950-7636bf7a902d"/>
    <ds:schemaRef ds:uri="http://purl.org/dc/elements/1.1/"/>
    <ds:schemaRef ds:uri="http://www.w3.org/XML/1998/namespace"/>
    <ds:schemaRef ds:uri="http://purl.org/dc/dcmitype/"/>
    <ds:schemaRef ds:uri="http://schemas.microsoft.com/office/infopath/2007/PartnerControls"/>
    <ds:schemaRef ds:uri="df334da4-c630-45b1-95f0-858e998e8867"/>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TOTAAL Inschrijfsom</vt:lpstr>
      <vt:lpstr>Prijs lediging</vt:lpstr>
      <vt:lpstr>Prijs verwerking</vt:lpstr>
      <vt:lpstr>Prijs organisch afval</vt:lpstr>
      <vt:lpstr>Prijs huur containers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Fedor Moltmaker Bos</dc:creator>
  <cp:lastModifiedBy>Fedor Moltmaker Bos</cp:lastModifiedBy>
  <dcterms:created xsi:type="dcterms:W3CDTF">2022-05-03T07:59:43Z</dcterms:created>
  <dcterms:modified xsi:type="dcterms:W3CDTF">2023-02-13T14:11:46Z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MediaServiceImageTags">
    <vt:lpwstr/>
  </property>
</Properties>
</file>