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OORBEREIDINGOPENBARERUIMTE HMS\Arjan - Informatie over werk\Aanbesteding\Inkoop beplanting\"/>
    </mc:Choice>
  </mc:AlternateContent>
  <xr:revisionPtr revIDLastSave="0" documentId="8_{CC7C6B9E-7EFC-4989-B222-2EDCFC53ED1C}" xr6:coauthVersionLast="47" xr6:coauthVersionMax="47" xr10:uidLastSave="{00000000-0000-0000-0000-000000000000}"/>
  <bookViews>
    <workbookView xWindow="-120" yWindow="-120" windowWidth="29040" windowHeight="15840" xr2:uid="{935EF3ED-7193-417D-BA07-0EE9596BA299}"/>
  </bookViews>
  <sheets>
    <sheet name="BEPLAN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1" l="1"/>
  <c r="E108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79" i="1"/>
  <c r="E78" i="1"/>
  <c r="G78" i="1" s="1"/>
  <c r="E77" i="1"/>
  <c r="E76" i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E68" i="1"/>
  <c r="E67" i="1"/>
  <c r="E66" i="1"/>
  <c r="G66" i="1" s="1"/>
  <c r="E65" i="1"/>
  <c r="E64" i="1"/>
  <c r="G64" i="1" s="1"/>
  <c r="E63" i="1"/>
  <c r="E62" i="1"/>
  <c r="G62" i="1" s="1"/>
  <c r="E61" i="1"/>
  <c r="G61" i="1" s="1"/>
  <c r="E60" i="1"/>
  <c r="G60" i="1" s="1"/>
  <c r="E59" i="1"/>
  <c r="G59" i="1" s="1"/>
  <c r="E58" i="1"/>
  <c r="G58" i="1" s="1"/>
  <c r="E57" i="1"/>
  <c r="E56" i="1"/>
  <c r="E55" i="1"/>
  <c r="E54" i="1"/>
  <c r="E53" i="1"/>
  <c r="G53" i="1" s="1"/>
  <c r="E52" i="1"/>
  <c r="G52" i="1" s="1"/>
  <c r="E51" i="1"/>
  <c r="G51" i="1" s="1"/>
  <c r="E50" i="1"/>
  <c r="E29" i="1"/>
  <c r="G29" i="1" s="1"/>
  <c r="E28" i="1"/>
  <c r="G28" i="1" s="1"/>
  <c r="E27" i="1"/>
  <c r="G27" i="1" s="1"/>
  <c r="E26" i="1"/>
  <c r="G26" i="1" s="1"/>
  <c r="E25" i="1"/>
  <c r="E24" i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E12" i="1"/>
  <c r="G12" i="1" s="1"/>
  <c r="E34" i="1"/>
  <c r="E33" i="1"/>
  <c r="E49" i="1"/>
  <c r="G49" i="1" s="1"/>
  <c r="E48" i="1"/>
  <c r="G48" i="1" s="1"/>
  <c r="E47" i="1"/>
  <c r="G47" i="1" s="1"/>
  <c r="E46" i="1"/>
  <c r="G46" i="1" s="1"/>
  <c r="E45" i="1"/>
  <c r="G45" i="1" s="1"/>
  <c r="E44" i="1"/>
  <c r="E43" i="1"/>
  <c r="G43" i="1" s="1"/>
  <c r="E42" i="1"/>
  <c r="G42" i="1" s="1"/>
  <c r="E41" i="1"/>
  <c r="E40" i="1"/>
  <c r="G40" i="1" s="1"/>
  <c r="E39" i="1"/>
  <c r="G39" i="1" s="1"/>
  <c r="E38" i="1"/>
  <c r="G38" i="1" s="1"/>
  <c r="E37" i="1"/>
  <c r="G37" i="1" s="1"/>
  <c r="E36" i="1"/>
  <c r="E35" i="1"/>
  <c r="G35" i="1" s="1"/>
  <c r="G34" i="1"/>
  <c r="G36" i="1"/>
  <c r="G41" i="1"/>
  <c r="G44" i="1"/>
  <c r="G50" i="1"/>
  <c r="G54" i="1"/>
  <c r="G55" i="1"/>
  <c r="G56" i="1"/>
  <c r="G57" i="1"/>
  <c r="G63" i="1"/>
  <c r="G65" i="1"/>
  <c r="G67" i="1"/>
  <c r="G68" i="1"/>
  <c r="G69" i="1"/>
  <c r="G76" i="1"/>
  <c r="G77" i="1"/>
  <c r="G79" i="1"/>
  <c r="G13" i="1"/>
  <c r="G24" i="1"/>
  <c r="G25" i="1"/>
  <c r="G89" i="1" l="1"/>
  <c r="G92" i="1"/>
  <c r="G96" i="1"/>
  <c r="G98" i="1"/>
  <c r="G108" i="1" l="1"/>
  <c r="G86" i="1"/>
  <c r="G107" i="1" l="1"/>
  <c r="G106" i="1"/>
  <c r="G105" i="1"/>
  <c r="G104" i="1"/>
  <c r="G103" i="1"/>
  <c r="G102" i="1"/>
  <c r="G84" i="1" l="1"/>
  <c r="G83" i="1"/>
  <c r="G33" i="1"/>
  <c r="G101" i="1"/>
  <c r="G100" i="1"/>
  <c r="G99" i="1"/>
  <c r="G97" i="1"/>
  <c r="G95" i="1"/>
  <c r="G94" i="1"/>
  <c r="G93" i="1"/>
  <c r="G91" i="1"/>
  <c r="G90" i="1"/>
  <c r="G88" i="1"/>
  <c r="G87" i="1"/>
  <c r="G85" i="1"/>
  <c r="G109" i="1" l="1"/>
</calcChain>
</file>

<file path=xl/sharedStrings.xml><?xml version="1.0" encoding="utf-8"?>
<sst xmlns="http://schemas.openxmlformats.org/spreadsheetml/2006/main" count="301" uniqueCount="131">
  <si>
    <t>TOELICHTING PRIJZENBLAD</t>
  </si>
  <si>
    <t>De genoemde maten zijn de meest gangbare maten die binnen de gemeente Heemstede gebruikt worden. Aan de opgegeven soorten en fictieve aantallen kunnen geen rechten worden ontleend.</t>
  </si>
  <si>
    <t>WETENSCHAPPELIJKE NAAM</t>
  </si>
  <si>
    <t>FICTIEF AANTAL</t>
  </si>
  <si>
    <t>LEVERMAAT</t>
  </si>
  <si>
    <t>BIJZONDERHEDEN</t>
  </si>
  <si>
    <t>PRIJS PER STUK</t>
  </si>
  <si>
    <t>TOTAALPRIJS</t>
  </si>
  <si>
    <t>TOTAAL FICTIEVE SOM:</t>
  </si>
  <si>
    <t>PERCEEL 2 - LEVERING BEPLANTING</t>
  </si>
  <si>
    <t>BOSPLANTSOEN</t>
  </si>
  <si>
    <t>Alnus glutinosa</t>
  </si>
  <si>
    <t>40-60</t>
  </si>
  <si>
    <t>Cornus alba</t>
  </si>
  <si>
    <t>Amelanchier lamarckii</t>
  </si>
  <si>
    <t>HEESTERS, ROZEN EN OVERIGE BEPLANTING</t>
  </si>
  <si>
    <t>met kluit</t>
  </si>
  <si>
    <t>100-125</t>
  </si>
  <si>
    <t>geveerde spil</t>
  </si>
  <si>
    <t>30-40</t>
  </si>
  <si>
    <t>C1,5</t>
  </si>
  <si>
    <t>Cornus alba 'Sibirica'</t>
  </si>
  <si>
    <t>80-100</t>
  </si>
  <si>
    <t>VASTE PLANTEN</t>
  </si>
  <si>
    <t>Alchemilla mollis</t>
  </si>
  <si>
    <t>P9</t>
  </si>
  <si>
    <t>De Inschrijver dient volledig en zonder voorbehoud de lijst in te vullen, waarbij geen nul (0) en/of negatief getal mag worden ingevuld. Het aanpassen van deze prijsinvulstaat kan leiden tot uitsluiting. De in te vullen prijzen zijn exclusief BTW en inclusief alle kosten.</t>
  </si>
  <si>
    <t>Corylus avellana</t>
  </si>
  <si>
    <t>Prunus spinosa</t>
  </si>
  <si>
    <t>Acer campestre</t>
  </si>
  <si>
    <t>1/2 gesneden</t>
  </si>
  <si>
    <t>150-175</t>
  </si>
  <si>
    <t>1/2 struik</t>
  </si>
  <si>
    <t>Betula pendula</t>
  </si>
  <si>
    <t>Betula pubescens</t>
  </si>
  <si>
    <t>Carpinus betulus</t>
  </si>
  <si>
    <t>1/2</t>
  </si>
  <si>
    <t>Cornus mas</t>
  </si>
  <si>
    <t>Crataegus laevigata</t>
  </si>
  <si>
    <t>Crataegus monogyna</t>
  </si>
  <si>
    <t>Euonymus europaeus</t>
  </si>
  <si>
    <t>Fagus sylvatica</t>
  </si>
  <si>
    <t>Fagus sylvatica 'Atropunicea'</t>
  </si>
  <si>
    <t>Frangula alnus</t>
  </si>
  <si>
    <t>Hippophae rhamnoides</t>
  </si>
  <si>
    <t>Rhamnus cathartica</t>
  </si>
  <si>
    <t>Viburnum opulus</t>
  </si>
  <si>
    <t>3-5 tak</t>
  </si>
  <si>
    <t>Berberis julianae</t>
  </si>
  <si>
    <t>40-50</t>
  </si>
  <si>
    <t>C2</t>
  </si>
  <si>
    <t>Callicarpa bodinieri 'Profusion'</t>
  </si>
  <si>
    <t>wortelgoed</t>
  </si>
  <si>
    <t>Cornus kousa 'China Girl'</t>
  </si>
  <si>
    <t>Cornus sanguinea 'Winter Beauty'</t>
  </si>
  <si>
    <t>Cornus ser. 'Flaviramea'</t>
  </si>
  <si>
    <t xml:space="preserve">80-100 </t>
  </si>
  <si>
    <t xml:space="preserve">100-125 </t>
  </si>
  <si>
    <t xml:space="preserve">40-60 </t>
  </si>
  <si>
    <t xml:space="preserve">60-80 </t>
  </si>
  <si>
    <t>Cotoneaster franchetii</t>
  </si>
  <si>
    <t xml:space="preserve">Deutzia gracilis </t>
  </si>
  <si>
    <t>Deutzia gracilis 'Nikko'</t>
  </si>
  <si>
    <t>Diervilla splendens</t>
  </si>
  <si>
    <t>Forsythia int. 'Spectabilis'</t>
  </si>
  <si>
    <t>Hypericum 'Hidcote'</t>
  </si>
  <si>
    <t>Lonicera ni. 'Maigrün'</t>
  </si>
  <si>
    <t>Prunus l. 'Otto Luyken'</t>
  </si>
  <si>
    <t>Ribes sang. 'Atrorubens Select'</t>
  </si>
  <si>
    <t>Spiraea japonica 'Genpei'</t>
  </si>
  <si>
    <t>Spiraea japonica 'Little Princess'</t>
  </si>
  <si>
    <t>Spiraea japonica 'Manon'</t>
  </si>
  <si>
    <t>Viburnum davidii</t>
  </si>
  <si>
    <t>Viburnum tinus</t>
  </si>
  <si>
    <t>Weigela 'Red Prince'</t>
  </si>
  <si>
    <t>50-60</t>
  </si>
  <si>
    <t>1-2 tak</t>
  </si>
  <si>
    <t>Berberis thu. 'Atropurpurea'</t>
  </si>
  <si>
    <t>Anemone hyb. 'Honorine Jobert'</t>
  </si>
  <si>
    <t>Aster 'Professor Anton Kippenberg'</t>
  </si>
  <si>
    <t>Brunnera m. 'Jack Frost'</t>
  </si>
  <si>
    <t>Calamintha nepeta 'Blue Cloud'</t>
  </si>
  <si>
    <t>Geranium 'Patricia'</t>
  </si>
  <si>
    <t>Geranium mac. 'Spessart'</t>
  </si>
  <si>
    <t>Liriope muscari 'Ingwersen'</t>
  </si>
  <si>
    <t>Luzula sylvatica</t>
  </si>
  <si>
    <t>Nepeta 'Walker's Low'</t>
  </si>
  <si>
    <t>Pennisetum al. 'Hameln'</t>
  </si>
  <si>
    <t>Phlomis russeliana</t>
  </si>
  <si>
    <t>Rudbeckia fulgida 'Goldsturm'</t>
  </si>
  <si>
    <t>Salvia nemorosa 'Ostfriesland'</t>
  </si>
  <si>
    <t>Sedum 'Matrona'</t>
  </si>
  <si>
    <t>Sedum 'Herbstfreude'</t>
  </si>
  <si>
    <t>Symphytum grandiflorum ‘Wisley blue’</t>
  </si>
  <si>
    <t>Verbena bonariensis</t>
  </si>
  <si>
    <t>Euonymus fortunei 'Hort's Blaze'</t>
  </si>
  <si>
    <t>Vinca minor</t>
  </si>
  <si>
    <t>Spiraea japonica 'Bumalda'</t>
  </si>
  <si>
    <t>Hedera colchica 'Fall Favourite'</t>
  </si>
  <si>
    <t>Hibiscus s. 'Marina'</t>
  </si>
  <si>
    <t>Hibiscus s. 'Russian Violet'</t>
  </si>
  <si>
    <t>60-80</t>
  </si>
  <si>
    <t>Ligustrum vulgare</t>
  </si>
  <si>
    <t>0/2 af 3 tak</t>
  </si>
  <si>
    <t>Jasminum nudiflorum</t>
  </si>
  <si>
    <t>Euonymus fortunei 'Emerald 'n' Gold'</t>
  </si>
  <si>
    <t>25-30</t>
  </si>
  <si>
    <t xml:space="preserve">Aster ageratoides 'Asmo' </t>
  </si>
  <si>
    <t>Salvia nemorosa 'Mainacht'</t>
  </si>
  <si>
    <t>Waldsteinia ternata</t>
  </si>
  <si>
    <r>
      <t xml:space="preserve">Voor u ligt het prijzenblad voor perceel 2 'Levering Beplanting'. In Kolom A ziet u het overzicht van de soorten bomen die aanwezig zijn binnen de gemeente Heemstede en voornemens is om deze af te nemen. </t>
    </r>
    <r>
      <rPr>
        <u/>
        <sz val="10"/>
        <color theme="0"/>
        <rFont val="Arial"/>
        <family val="2"/>
      </rPr>
      <t>Het is wel toegestaan om alternatieven aan te bieden in overleg met de opdrachtgever</t>
    </r>
    <r>
      <rPr>
        <sz val="10"/>
        <color theme="0"/>
        <rFont val="Arial"/>
        <family val="2"/>
      </rPr>
      <t>. De nadere kwaliteitsaanduidingen zijn terug te vinden in het Programma van Eisen.</t>
    </r>
  </si>
  <si>
    <t>Cornus sanguinea</t>
  </si>
  <si>
    <t>Ribes uva-crispa</t>
  </si>
  <si>
    <t>Buddleja davidii, diverse kleuren</t>
  </si>
  <si>
    <t>Hedera helix</t>
  </si>
  <si>
    <t>gestokt</t>
  </si>
  <si>
    <t>C1</t>
  </si>
  <si>
    <t>Hypericum moseranium</t>
  </si>
  <si>
    <t>Ilex aquifolium</t>
  </si>
  <si>
    <t>Prunus l. 'Caucasica'</t>
  </si>
  <si>
    <t>Pericaria affinis 'Kabouter'</t>
  </si>
  <si>
    <t>Pachysandra terminalis</t>
  </si>
  <si>
    <t>Geranium sanguineum</t>
  </si>
  <si>
    <t>Echinacea purpurea</t>
  </si>
  <si>
    <t>Berberis frikartii 'Amstelveen'</t>
  </si>
  <si>
    <t>C2,5</t>
  </si>
  <si>
    <t>NAAM:</t>
  </si>
  <si>
    <t>FUNCTIE:</t>
  </si>
  <si>
    <t>ONDERNEMING:</t>
  </si>
  <si>
    <t>PLAATS EN DATUM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</si>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</sst>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1"/>
      <name val="Arial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4B9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4" fillId="0" borderId="0" xfId="0" applyFont="1"/>
    <xf numFmtId="0" fontId="0" fillId="0" borderId="0" xfId="0" applyAlignment="1"/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 shrinkToFit="1"/>
    </xf>
    <xf numFmtId="0" fontId="0" fillId="0" borderId="0" xfId="0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6" fillId="2" borderId="7" xfId="0" applyFont="1" applyFill="1" applyBorder="1" applyAlignment="1">
      <alignment vertical="top"/>
    </xf>
    <xf numFmtId="0" fontId="1" fillId="2" borderId="8" xfId="0" applyFont="1" applyFill="1" applyBorder="1"/>
    <xf numFmtId="0" fontId="4" fillId="3" borderId="0" xfId="0" applyFont="1" applyFill="1"/>
    <xf numFmtId="0" fontId="0" fillId="3" borderId="0" xfId="0" applyFill="1"/>
    <xf numFmtId="164" fontId="7" fillId="2" borderId="1" xfId="0" applyNumberFormat="1" applyFont="1" applyFill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/>
    <xf numFmtId="1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8" fillId="3" borderId="0" xfId="0" applyFont="1" applyFill="1"/>
    <xf numFmtId="0" fontId="9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164" fontId="4" fillId="0" borderId="13" xfId="0" applyNumberFormat="1" applyFont="1" applyBorder="1" applyAlignment="1">
      <alignment horizontal="center"/>
    </xf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4" fillId="0" borderId="16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4" fillId="0" borderId="17" xfId="0" applyNumberFormat="1" applyFont="1" applyBorder="1" applyAlignment="1">
      <alignment horizontal="left" vertical="center" wrapText="1"/>
    </xf>
    <xf numFmtId="0" fontId="0" fillId="0" borderId="0" xfId="0"/>
    <xf numFmtId="0" fontId="4" fillId="0" borderId="16" xfId="0" applyFont="1" applyBorder="1" applyAlignment="1">
      <alignment horizontal="center" vertical="center" wrapText="1"/>
    </xf>
    <xf numFmtId="0" fontId="0" fillId="0" borderId="0" xfId="0"/>
    <xf numFmtId="49" fontId="4" fillId="0" borderId="1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4" fillId="4" borderId="9" xfId="0" applyNumberFormat="1" applyFont="1" applyFill="1" applyBorder="1" applyAlignment="1" applyProtection="1">
      <alignment horizontal="center"/>
      <protection locked="0"/>
    </xf>
    <xf numFmtId="164" fontId="4" fillId="4" borderId="13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left" vertical="center" wrapText="1"/>
      <protection locked="0"/>
    </xf>
    <xf numFmtId="0" fontId="11" fillId="4" borderId="15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top" wrapText="1"/>
      <protection locked="0"/>
    </xf>
    <xf numFmtId="0" fontId="13" fillId="4" borderId="3" xfId="0" applyFont="1" applyFill="1" applyBorder="1" applyAlignment="1" applyProtection="1">
      <alignment horizontal="left" vertical="top" wrapText="1"/>
      <protection locked="0"/>
    </xf>
    <xf numFmtId="0" fontId="13" fillId="4" borderId="4" xfId="0" applyFont="1" applyFill="1" applyBorder="1" applyAlignment="1" applyProtection="1">
      <alignment horizontal="left" vertical="top" wrapText="1"/>
      <protection locked="0"/>
    </xf>
    <xf numFmtId="0" fontId="13" fillId="4" borderId="5" xfId="0" applyFont="1" applyFill="1" applyBorder="1" applyAlignment="1" applyProtection="1">
      <alignment horizontal="left" vertical="top" wrapText="1"/>
      <protection locked="0"/>
    </xf>
    <xf numFmtId="0" fontId="13" fillId="4" borderId="0" xfId="0" applyFont="1" applyFill="1" applyAlignment="1" applyProtection="1">
      <alignment horizontal="left" vertical="top" wrapText="1"/>
      <protection locked="0"/>
    </xf>
    <xf numFmtId="0" fontId="13" fillId="4" borderId="6" xfId="0" applyFont="1" applyFill="1" applyBorder="1" applyAlignment="1" applyProtection="1">
      <alignment horizontal="left" vertical="top" wrapText="1"/>
      <protection locked="0"/>
    </xf>
    <xf numFmtId="0" fontId="13" fillId="4" borderId="20" xfId="0" applyFont="1" applyFill="1" applyBorder="1" applyAlignment="1" applyProtection="1">
      <alignment horizontal="left" vertical="top" wrapText="1"/>
      <protection locked="0"/>
    </xf>
    <xf numFmtId="0" fontId="13" fillId="4" borderId="21" xfId="0" applyFont="1" applyFill="1" applyBorder="1" applyAlignment="1" applyProtection="1">
      <alignment horizontal="left" vertical="top" wrapText="1"/>
      <protection locked="0"/>
    </xf>
    <xf numFmtId="0" fontId="13" fillId="4" borderId="22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7" fillId="2" borderId="2" xfId="0" applyFont="1" applyFill="1" applyBorder="1" applyAlignment="1">
      <alignment horizontal="left" vertical="top" wrapText="1" shrinkToFit="1"/>
    </xf>
    <xf numFmtId="0" fontId="7" fillId="2" borderId="3" xfId="0" applyFont="1" applyFill="1" applyBorder="1" applyAlignment="1">
      <alignment horizontal="left" vertical="top" wrapText="1" shrinkToFit="1"/>
    </xf>
    <xf numFmtId="0" fontId="7" fillId="2" borderId="4" xfId="0" applyFont="1" applyFill="1" applyBorder="1" applyAlignment="1">
      <alignment horizontal="left" vertical="top" wrapText="1" shrinkToFit="1"/>
    </xf>
    <xf numFmtId="0" fontId="7" fillId="2" borderId="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</cellXfs>
  <cellStyles count="2">
    <cellStyle name="Standaard" xfId="0" builtinId="0"/>
    <cellStyle name="Standaard 2 2" xfId="1" xr:uid="{07B1B34D-A2E8-47D9-A6A9-A92A1E85A6F9}"/>
  </cellStyles>
  <dxfs count="0"/>
  <tableStyles count="0" defaultTableStyle="TableStyleMedium2" defaultPivotStyle="PivotStyleLight16"/>
  <colors>
    <mruColors>
      <color rgb="FF004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0</xdr:rowOff>
    </xdr:from>
    <xdr:to>
      <xdr:col>7</xdr:col>
      <xdr:colOff>12457</xdr:colOff>
      <xdr:row>4</xdr:row>
      <xdr:rowOff>295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F18945-1778-40EA-9358-78C81EBDD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1" t="5131" b="5490"/>
        <a:stretch/>
      </xdr:blipFill>
      <xdr:spPr bwMode="auto">
        <a:xfrm>
          <a:off x="9010650" y="0"/>
          <a:ext cx="1469782" cy="8384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255C-DB26-479B-9D56-5251CD4CC006}">
  <dimension ref="A1:O120"/>
  <sheetViews>
    <sheetView tabSelected="1" topLeftCell="A4" zoomScaleNormal="100" workbookViewId="0">
      <selection activeCell="F11" sqref="F11"/>
    </sheetView>
  </sheetViews>
  <sheetFormatPr defaultRowHeight="15" x14ac:dyDescent="0.25"/>
  <cols>
    <col min="1" max="1" width="45.140625" customWidth="1"/>
    <col min="2" max="2" width="18.140625" customWidth="1"/>
    <col min="3" max="3" width="20.5703125" bestFit="1" customWidth="1"/>
    <col min="4" max="4" width="22.28515625" customWidth="1"/>
    <col min="5" max="5" width="15" bestFit="1" customWidth="1"/>
    <col min="6" max="6" width="19.140625" customWidth="1"/>
    <col min="7" max="7" width="16.7109375" customWidth="1"/>
  </cols>
  <sheetData>
    <row r="1" spans="1:15" x14ac:dyDescent="0.25">
      <c r="A1" s="6"/>
      <c r="B1" s="6"/>
      <c r="C1" s="6"/>
      <c r="D1" s="6"/>
      <c r="E1" s="6"/>
      <c r="F1" s="6"/>
    </row>
    <row r="2" spans="1:15" x14ac:dyDescent="0.25">
      <c r="A2" s="6"/>
      <c r="B2" s="6"/>
      <c r="C2" s="6"/>
      <c r="D2" s="6"/>
      <c r="E2" s="6"/>
      <c r="F2" s="6"/>
    </row>
    <row r="3" spans="1:15" ht="18" x14ac:dyDescent="0.25">
      <c r="A3" s="8" t="s">
        <v>9</v>
      </c>
      <c r="B3" s="6"/>
      <c r="C3" s="6"/>
      <c r="D3" s="6"/>
      <c r="E3" s="6"/>
      <c r="F3" s="6"/>
    </row>
    <row r="4" spans="1:15" ht="18" x14ac:dyDescent="0.25">
      <c r="A4" s="7"/>
      <c r="B4" s="6"/>
      <c r="C4" s="6"/>
      <c r="D4" s="6"/>
      <c r="E4" s="6"/>
      <c r="F4" s="6"/>
      <c r="N4" s="5"/>
    </row>
    <row r="5" spans="1:15" ht="42.75" customHeight="1" x14ac:dyDescent="0.25">
      <c r="A5" s="9" t="s">
        <v>0</v>
      </c>
      <c r="B5" s="77" t="s">
        <v>110</v>
      </c>
      <c r="C5" s="78"/>
      <c r="D5" s="78"/>
      <c r="E5" s="78"/>
      <c r="F5" s="78"/>
      <c r="G5" s="79"/>
      <c r="H5" s="4"/>
      <c r="I5" s="4"/>
      <c r="J5" s="4"/>
      <c r="K5" s="4"/>
      <c r="L5" s="4"/>
      <c r="M5" s="4"/>
      <c r="N5" s="4"/>
      <c r="O5" s="4"/>
    </row>
    <row r="6" spans="1:15" ht="15" customHeight="1" x14ac:dyDescent="0.25">
      <c r="A6" s="10"/>
      <c r="B6" s="80" t="s">
        <v>1</v>
      </c>
      <c r="C6" s="81"/>
      <c r="D6" s="81"/>
      <c r="E6" s="81"/>
      <c r="F6" s="81"/>
      <c r="G6" s="82"/>
      <c r="H6" s="3"/>
      <c r="I6" s="3"/>
      <c r="J6" s="3"/>
      <c r="K6" s="3"/>
      <c r="L6" s="3"/>
      <c r="M6" s="3"/>
      <c r="N6" s="3"/>
      <c r="O6" s="3"/>
    </row>
    <row r="7" spans="1:15" x14ac:dyDescent="0.25">
      <c r="A7" s="10"/>
      <c r="B7" s="80"/>
      <c r="C7" s="81"/>
      <c r="D7" s="81"/>
      <c r="E7" s="81"/>
      <c r="F7" s="81"/>
      <c r="G7" s="82"/>
      <c r="H7" s="3"/>
      <c r="I7" s="3"/>
      <c r="J7" s="3"/>
      <c r="K7" s="3"/>
      <c r="L7" s="3"/>
      <c r="M7" s="3"/>
      <c r="N7" s="3"/>
      <c r="O7" s="3"/>
    </row>
    <row r="8" spans="1:15" s="31" customFormat="1" ht="27.75" customHeight="1" x14ac:dyDescent="0.25">
      <c r="A8" s="10"/>
      <c r="B8" s="80" t="s">
        <v>26</v>
      </c>
      <c r="C8" s="81"/>
      <c r="D8" s="81"/>
      <c r="E8" s="81"/>
      <c r="F8" s="81"/>
      <c r="G8" s="82"/>
      <c r="H8" s="3"/>
      <c r="I8" s="3"/>
      <c r="J8" s="3"/>
      <c r="K8" s="3"/>
      <c r="L8" s="3"/>
      <c r="M8" s="3"/>
      <c r="N8" s="3"/>
      <c r="O8" s="3"/>
    </row>
    <row r="9" spans="1:15" ht="3.75" customHeight="1" x14ac:dyDescent="0.25">
      <c r="B9" s="1"/>
      <c r="C9" s="1"/>
      <c r="H9" s="5"/>
      <c r="I9" s="5"/>
      <c r="J9" s="5"/>
      <c r="K9" s="5"/>
      <c r="L9" s="5"/>
      <c r="M9" s="5"/>
      <c r="N9" s="5"/>
    </row>
    <row r="10" spans="1:15" x14ac:dyDescent="0.25">
      <c r="A10" s="18" t="s">
        <v>10</v>
      </c>
      <c r="B10" s="11"/>
      <c r="C10" s="11"/>
      <c r="D10" s="12"/>
      <c r="E10" s="12"/>
      <c r="F10" s="12"/>
      <c r="G10" s="12"/>
      <c r="H10" s="5"/>
      <c r="I10" s="5"/>
      <c r="J10" s="5"/>
      <c r="K10" s="5"/>
      <c r="L10" s="5"/>
      <c r="M10" s="5"/>
      <c r="N10" s="5"/>
    </row>
    <row r="11" spans="1:15" ht="15" customHeight="1" x14ac:dyDescent="0.25">
      <c r="A11" s="34" t="s">
        <v>2</v>
      </c>
      <c r="B11" s="36" t="s">
        <v>4</v>
      </c>
      <c r="C11" s="37"/>
      <c r="D11" s="37" t="s">
        <v>5</v>
      </c>
      <c r="E11" s="36" t="s">
        <v>3</v>
      </c>
      <c r="F11" s="36" t="s">
        <v>6</v>
      </c>
      <c r="G11" s="36" t="s">
        <v>7</v>
      </c>
      <c r="H11" s="76"/>
      <c r="I11" s="76"/>
      <c r="J11" s="76"/>
      <c r="K11" s="76"/>
      <c r="L11" s="76"/>
      <c r="M11" s="76"/>
      <c r="N11" s="2"/>
      <c r="O11" s="2"/>
    </row>
    <row r="12" spans="1:15" s="52" customFormat="1" x14ac:dyDescent="0.25">
      <c r="A12" s="35" t="s">
        <v>29</v>
      </c>
      <c r="B12" s="22" t="s">
        <v>22</v>
      </c>
      <c r="C12" s="32" t="s">
        <v>30</v>
      </c>
      <c r="D12" s="32"/>
      <c r="E12" s="32">
        <f>10*2</f>
        <v>20</v>
      </c>
      <c r="F12" s="60">
        <v>0</v>
      </c>
      <c r="G12" s="23">
        <f t="shared" ref="G12:G29" si="0">E12*F12</f>
        <v>0</v>
      </c>
      <c r="H12" s="5"/>
      <c r="I12" s="5"/>
      <c r="J12" s="5"/>
      <c r="K12" s="5"/>
      <c r="L12" s="5"/>
      <c r="M12" s="5"/>
      <c r="N12" s="2"/>
      <c r="O12" s="2"/>
    </row>
    <row r="13" spans="1:15" x14ac:dyDescent="0.25">
      <c r="A13" s="24" t="s">
        <v>11</v>
      </c>
      <c r="B13" s="25" t="s">
        <v>31</v>
      </c>
      <c r="C13" s="26" t="s">
        <v>18</v>
      </c>
      <c r="D13" s="26"/>
      <c r="E13" s="32">
        <f t="shared" ref="E13:E29" si="1">10*2</f>
        <v>20</v>
      </c>
      <c r="F13" s="60">
        <v>0</v>
      </c>
      <c r="G13" s="23">
        <f t="shared" si="0"/>
        <v>0</v>
      </c>
      <c r="H13" s="5"/>
      <c r="I13" s="5"/>
      <c r="J13" s="5"/>
      <c r="K13" s="5"/>
      <c r="L13" s="5"/>
      <c r="M13" s="5"/>
      <c r="N13" s="2"/>
      <c r="O13" s="2"/>
    </row>
    <row r="14" spans="1:15" x14ac:dyDescent="0.25">
      <c r="A14" s="24" t="s">
        <v>14</v>
      </c>
      <c r="B14" s="25" t="s">
        <v>22</v>
      </c>
      <c r="C14" s="26" t="s">
        <v>32</v>
      </c>
      <c r="D14" s="26"/>
      <c r="E14" s="32">
        <f t="shared" si="1"/>
        <v>20</v>
      </c>
      <c r="F14" s="60">
        <v>0</v>
      </c>
      <c r="G14" s="23">
        <f t="shared" si="0"/>
        <v>0</v>
      </c>
      <c r="H14" s="5"/>
      <c r="I14" s="5"/>
      <c r="J14" s="5"/>
      <c r="K14" s="5"/>
      <c r="L14" s="5"/>
      <c r="M14" s="5"/>
      <c r="N14" s="2"/>
      <c r="O14" s="2"/>
    </row>
    <row r="15" spans="1:15" x14ac:dyDescent="0.25">
      <c r="A15" s="24" t="s">
        <v>33</v>
      </c>
      <c r="B15" s="25" t="s">
        <v>31</v>
      </c>
      <c r="C15" s="26" t="s">
        <v>18</v>
      </c>
      <c r="D15" s="26"/>
      <c r="E15" s="32">
        <f t="shared" si="1"/>
        <v>20</v>
      </c>
      <c r="F15" s="60">
        <v>0</v>
      </c>
      <c r="G15" s="23">
        <f t="shared" si="0"/>
        <v>0</v>
      </c>
      <c r="H15" s="5"/>
      <c r="I15" s="5"/>
      <c r="J15" s="5"/>
      <c r="K15" s="5"/>
      <c r="L15" s="5"/>
      <c r="M15" s="5"/>
    </row>
    <row r="16" spans="1:15" x14ac:dyDescent="0.25">
      <c r="A16" s="24" t="s">
        <v>34</v>
      </c>
      <c r="B16" s="25" t="s">
        <v>31</v>
      </c>
      <c r="C16" s="26" t="s">
        <v>18</v>
      </c>
      <c r="D16" s="26"/>
      <c r="E16" s="32">
        <f t="shared" si="1"/>
        <v>20</v>
      </c>
      <c r="F16" s="60">
        <v>0</v>
      </c>
      <c r="G16" s="23">
        <f t="shared" si="0"/>
        <v>0</v>
      </c>
      <c r="H16" s="5"/>
      <c r="I16" s="5"/>
      <c r="J16" s="5"/>
      <c r="K16" s="5"/>
      <c r="L16" s="5"/>
      <c r="M16" s="5"/>
    </row>
    <row r="17" spans="1:13" x14ac:dyDescent="0.25">
      <c r="A17" s="24" t="s">
        <v>13</v>
      </c>
      <c r="B17" s="25" t="s">
        <v>22</v>
      </c>
      <c r="C17" s="26" t="s">
        <v>36</v>
      </c>
      <c r="D17" s="26"/>
      <c r="E17" s="32">
        <f t="shared" si="1"/>
        <v>20</v>
      </c>
      <c r="F17" s="60">
        <v>0</v>
      </c>
      <c r="G17" s="23">
        <f t="shared" si="0"/>
        <v>0</v>
      </c>
      <c r="H17" s="5"/>
      <c r="I17" s="5"/>
      <c r="J17" s="5"/>
      <c r="K17" s="5"/>
      <c r="L17" s="5"/>
      <c r="M17" s="5"/>
    </row>
    <row r="18" spans="1:13" x14ac:dyDescent="0.25">
      <c r="A18" s="24" t="s">
        <v>37</v>
      </c>
      <c r="B18" s="25" t="s">
        <v>22</v>
      </c>
      <c r="C18" s="26" t="s">
        <v>32</v>
      </c>
      <c r="D18" s="26"/>
      <c r="E18" s="32">
        <f t="shared" si="1"/>
        <v>20</v>
      </c>
      <c r="F18" s="60">
        <v>0</v>
      </c>
      <c r="G18" s="23">
        <f t="shared" si="0"/>
        <v>0</v>
      </c>
      <c r="H18" s="5"/>
      <c r="I18" s="5"/>
      <c r="J18" s="5"/>
      <c r="K18" s="5"/>
      <c r="L18" s="5"/>
      <c r="M18" s="5"/>
    </row>
    <row r="19" spans="1:13" s="52" customFormat="1" x14ac:dyDescent="0.25">
      <c r="A19" s="24" t="s">
        <v>111</v>
      </c>
      <c r="B19" s="25" t="s">
        <v>22</v>
      </c>
      <c r="C19" s="26" t="s">
        <v>32</v>
      </c>
      <c r="D19" s="26"/>
      <c r="E19" s="32">
        <f t="shared" si="1"/>
        <v>20</v>
      </c>
      <c r="F19" s="60">
        <v>0</v>
      </c>
      <c r="G19" s="23">
        <f t="shared" si="0"/>
        <v>0</v>
      </c>
      <c r="H19" s="5"/>
      <c r="I19" s="5"/>
      <c r="J19" s="5"/>
      <c r="K19" s="5"/>
      <c r="L19" s="5"/>
      <c r="M19" s="5"/>
    </row>
    <row r="20" spans="1:13" x14ac:dyDescent="0.25">
      <c r="A20" s="24" t="s">
        <v>27</v>
      </c>
      <c r="B20" s="25" t="s">
        <v>22</v>
      </c>
      <c r="C20" s="26" t="s">
        <v>32</v>
      </c>
      <c r="D20" s="26"/>
      <c r="E20" s="32">
        <f t="shared" si="1"/>
        <v>20</v>
      </c>
      <c r="F20" s="60">
        <v>0</v>
      </c>
      <c r="G20" s="23">
        <f t="shared" si="0"/>
        <v>0</v>
      </c>
      <c r="H20" s="5"/>
      <c r="I20" s="5"/>
      <c r="J20" s="5"/>
      <c r="K20" s="5"/>
      <c r="L20" s="5"/>
      <c r="M20" s="5"/>
    </row>
    <row r="21" spans="1:13" x14ac:dyDescent="0.25">
      <c r="A21" s="24" t="s">
        <v>38</v>
      </c>
      <c r="B21" s="25" t="s">
        <v>22</v>
      </c>
      <c r="C21" s="26" t="s">
        <v>30</v>
      </c>
      <c r="D21" s="26"/>
      <c r="E21" s="32">
        <f t="shared" si="1"/>
        <v>20</v>
      </c>
      <c r="F21" s="60">
        <v>0</v>
      </c>
      <c r="G21" s="23">
        <f t="shared" si="0"/>
        <v>0</v>
      </c>
      <c r="H21" s="5"/>
      <c r="I21" s="5"/>
      <c r="J21" s="5"/>
      <c r="K21" s="5"/>
      <c r="L21" s="5"/>
      <c r="M21" s="5"/>
    </row>
    <row r="22" spans="1:13" x14ac:dyDescent="0.25">
      <c r="A22" s="24" t="s">
        <v>39</v>
      </c>
      <c r="B22" s="25" t="s">
        <v>22</v>
      </c>
      <c r="C22" s="26" t="s">
        <v>30</v>
      </c>
      <c r="D22" s="26"/>
      <c r="E22" s="32">
        <f t="shared" si="1"/>
        <v>20</v>
      </c>
      <c r="F22" s="60">
        <v>0</v>
      </c>
      <c r="G22" s="23">
        <f t="shared" si="0"/>
        <v>0</v>
      </c>
      <c r="H22" s="5"/>
      <c r="I22" s="5"/>
      <c r="J22" s="5"/>
      <c r="K22" s="5"/>
      <c r="L22" s="5"/>
      <c r="M22" s="5"/>
    </row>
    <row r="23" spans="1:13" x14ac:dyDescent="0.25">
      <c r="A23" s="24" t="s">
        <v>40</v>
      </c>
      <c r="B23" s="25" t="s">
        <v>22</v>
      </c>
      <c r="C23" s="26" t="s">
        <v>32</v>
      </c>
      <c r="D23" s="26"/>
      <c r="E23" s="32">
        <f t="shared" si="1"/>
        <v>20</v>
      </c>
      <c r="F23" s="60">
        <v>0</v>
      </c>
      <c r="G23" s="23">
        <f t="shared" si="0"/>
        <v>0</v>
      </c>
      <c r="H23" s="5"/>
      <c r="I23" s="5"/>
      <c r="J23" s="5"/>
      <c r="K23" s="5"/>
      <c r="L23" s="5"/>
      <c r="M23" s="5"/>
    </row>
    <row r="24" spans="1:13" x14ac:dyDescent="0.25">
      <c r="A24" s="24" t="s">
        <v>43</v>
      </c>
      <c r="B24" s="25" t="s">
        <v>22</v>
      </c>
      <c r="C24" s="26" t="s">
        <v>30</v>
      </c>
      <c r="D24" s="26"/>
      <c r="E24" s="32">
        <f t="shared" si="1"/>
        <v>20</v>
      </c>
      <c r="F24" s="60">
        <v>0</v>
      </c>
      <c r="G24" s="23">
        <f t="shared" si="0"/>
        <v>0</v>
      </c>
      <c r="H24" s="5"/>
      <c r="I24" s="5"/>
      <c r="J24" s="5"/>
      <c r="K24" s="5"/>
      <c r="L24" s="5"/>
      <c r="M24" s="5"/>
    </row>
    <row r="25" spans="1:13" s="33" customFormat="1" x14ac:dyDescent="0.25">
      <c r="A25" s="24" t="s">
        <v>44</v>
      </c>
      <c r="B25" s="25" t="s">
        <v>22</v>
      </c>
      <c r="C25" s="26" t="s">
        <v>32</v>
      </c>
      <c r="D25" s="26"/>
      <c r="E25" s="32">
        <f t="shared" si="1"/>
        <v>20</v>
      </c>
      <c r="F25" s="60">
        <v>0</v>
      </c>
      <c r="G25" s="23">
        <f t="shared" si="0"/>
        <v>0</v>
      </c>
      <c r="H25" s="5"/>
      <c r="I25" s="5"/>
      <c r="J25" s="5"/>
      <c r="K25" s="5"/>
      <c r="L25" s="5"/>
      <c r="M25" s="5"/>
    </row>
    <row r="26" spans="1:13" x14ac:dyDescent="0.25">
      <c r="A26" s="24" t="s">
        <v>28</v>
      </c>
      <c r="B26" s="25" t="s">
        <v>22</v>
      </c>
      <c r="C26" s="26" t="s">
        <v>32</v>
      </c>
      <c r="D26" s="26"/>
      <c r="E26" s="32">
        <f t="shared" si="1"/>
        <v>20</v>
      </c>
      <c r="F26" s="60">
        <v>0</v>
      </c>
      <c r="G26" s="23">
        <f t="shared" si="0"/>
        <v>0</v>
      </c>
      <c r="H26" s="5"/>
      <c r="I26" s="5"/>
      <c r="J26" s="5"/>
      <c r="K26" s="5"/>
      <c r="L26" s="5"/>
      <c r="M26" s="5"/>
    </row>
    <row r="27" spans="1:13" x14ac:dyDescent="0.25">
      <c r="A27" s="24" t="s">
        <v>45</v>
      </c>
      <c r="B27" s="25" t="s">
        <v>22</v>
      </c>
      <c r="C27" s="26" t="s">
        <v>32</v>
      </c>
      <c r="D27" s="26"/>
      <c r="E27" s="32">
        <f t="shared" si="1"/>
        <v>20</v>
      </c>
      <c r="F27" s="60">
        <v>0</v>
      </c>
      <c r="G27" s="23">
        <f t="shared" si="0"/>
        <v>0</v>
      </c>
      <c r="H27" s="5"/>
      <c r="I27" s="5"/>
      <c r="J27" s="5"/>
      <c r="K27" s="5"/>
      <c r="L27" s="5"/>
      <c r="M27" s="5"/>
    </row>
    <row r="28" spans="1:13" s="52" customFormat="1" x14ac:dyDescent="0.25">
      <c r="A28" s="24" t="s">
        <v>112</v>
      </c>
      <c r="B28" s="25" t="s">
        <v>49</v>
      </c>
      <c r="C28" s="26" t="s">
        <v>32</v>
      </c>
      <c r="D28" s="26"/>
      <c r="E28" s="32">
        <f t="shared" si="1"/>
        <v>20</v>
      </c>
      <c r="F28" s="60">
        <v>0</v>
      </c>
      <c r="G28" s="23">
        <f t="shared" si="0"/>
        <v>0</v>
      </c>
      <c r="H28" s="5"/>
      <c r="I28" s="5"/>
      <c r="J28" s="5"/>
      <c r="K28" s="5"/>
      <c r="L28" s="5"/>
      <c r="M28" s="5"/>
    </row>
    <row r="29" spans="1:13" x14ac:dyDescent="0.25">
      <c r="A29" s="54" t="s">
        <v>46</v>
      </c>
      <c r="B29" s="55" t="s">
        <v>22</v>
      </c>
      <c r="C29" s="56" t="s">
        <v>30</v>
      </c>
      <c r="D29" s="56"/>
      <c r="E29" s="62">
        <f t="shared" si="1"/>
        <v>20</v>
      </c>
      <c r="F29" s="61">
        <v>0</v>
      </c>
      <c r="G29" s="30">
        <f t="shared" si="0"/>
        <v>0</v>
      </c>
      <c r="H29" s="5"/>
      <c r="I29" s="5"/>
      <c r="J29" s="5"/>
      <c r="K29" s="5"/>
      <c r="L29" s="5"/>
      <c r="M29" s="5"/>
    </row>
    <row r="30" spans="1:13" x14ac:dyDescent="0.25">
      <c r="A30" s="14"/>
      <c r="B30" s="15"/>
      <c r="C30" s="14"/>
      <c r="D30" s="14"/>
      <c r="E30" s="16"/>
      <c r="F30" s="17"/>
      <c r="G30" s="17"/>
      <c r="H30" s="5"/>
      <c r="I30" s="5"/>
      <c r="J30" s="5"/>
      <c r="K30" s="5"/>
      <c r="L30" s="5"/>
      <c r="M30" s="5"/>
    </row>
    <row r="31" spans="1:13" x14ac:dyDescent="0.25">
      <c r="A31" s="18" t="s">
        <v>15</v>
      </c>
      <c r="B31" s="11"/>
      <c r="C31" s="11"/>
      <c r="D31" s="12"/>
      <c r="E31" s="12"/>
      <c r="F31" s="12"/>
      <c r="G31" s="12"/>
      <c r="H31" s="5"/>
      <c r="I31" s="5"/>
      <c r="J31" s="5"/>
      <c r="K31" s="5"/>
      <c r="L31" s="5"/>
      <c r="M31" s="5"/>
    </row>
    <row r="32" spans="1:13" x14ac:dyDescent="0.25">
      <c r="A32" s="34" t="s">
        <v>2</v>
      </c>
      <c r="B32" s="36" t="s">
        <v>4</v>
      </c>
      <c r="C32" s="37"/>
      <c r="D32" s="37" t="s">
        <v>5</v>
      </c>
      <c r="E32" s="36" t="s">
        <v>3</v>
      </c>
      <c r="F32" s="36" t="s">
        <v>6</v>
      </c>
      <c r="G32" s="36" t="s">
        <v>7</v>
      </c>
      <c r="H32" s="5"/>
      <c r="I32" s="5"/>
      <c r="J32" s="5"/>
      <c r="K32" s="5"/>
      <c r="L32" s="5"/>
      <c r="M32" s="5"/>
    </row>
    <row r="33" spans="1:13" x14ac:dyDescent="0.25">
      <c r="A33" s="35" t="s">
        <v>14</v>
      </c>
      <c r="B33" s="22" t="s">
        <v>17</v>
      </c>
      <c r="C33" s="32" t="s">
        <v>16</v>
      </c>
      <c r="D33" s="32" t="s">
        <v>47</v>
      </c>
      <c r="E33" s="32">
        <f>10*2</f>
        <v>20</v>
      </c>
      <c r="F33" s="60">
        <v>0</v>
      </c>
      <c r="G33" s="23">
        <f t="shared" ref="G33:G79" si="2">E33*F33</f>
        <v>0</v>
      </c>
      <c r="H33" s="5"/>
      <c r="I33" s="5"/>
      <c r="J33" s="5"/>
      <c r="K33" s="5"/>
      <c r="L33" s="5"/>
      <c r="M33" s="5"/>
    </row>
    <row r="34" spans="1:13" s="52" customFormat="1" x14ac:dyDescent="0.25">
      <c r="A34" s="35" t="s">
        <v>29</v>
      </c>
      <c r="B34" s="22" t="s">
        <v>101</v>
      </c>
      <c r="C34" s="32" t="s">
        <v>52</v>
      </c>
      <c r="D34" s="32" t="s">
        <v>47</v>
      </c>
      <c r="E34" s="32">
        <f>105*2</f>
        <v>210</v>
      </c>
      <c r="F34" s="60">
        <v>0</v>
      </c>
      <c r="G34" s="23">
        <f t="shared" si="2"/>
        <v>0</v>
      </c>
      <c r="H34" s="5"/>
      <c r="I34" s="5"/>
      <c r="J34" s="5"/>
      <c r="K34" s="5"/>
      <c r="L34" s="5"/>
      <c r="M34" s="5"/>
    </row>
    <row r="35" spans="1:13" s="52" customFormat="1" x14ac:dyDescent="0.25">
      <c r="A35" s="35" t="s">
        <v>113</v>
      </c>
      <c r="B35" s="22" t="s">
        <v>49</v>
      </c>
      <c r="C35" s="32" t="s">
        <v>50</v>
      </c>
      <c r="D35" s="32"/>
      <c r="E35" s="32">
        <f>46*2</f>
        <v>92</v>
      </c>
      <c r="F35" s="60">
        <v>0</v>
      </c>
      <c r="G35" s="23">
        <f t="shared" si="2"/>
        <v>0</v>
      </c>
      <c r="H35" s="5"/>
      <c r="I35" s="5"/>
      <c r="J35" s="5"/>
      <c r="K35" s="5"/>
      <c r="L35" s="5"/>
      <c r="M35" s="5"/>
    </row>
    <row r="36" spans="1:13" s="52" customFormat="1" x14ac:dyDescent="0.25">
      <c r="A36" s="35" t="s">
        <v>124</v>
      </c>
      <c r="B36" s="22" t="s">
        <v>49</v>
      </c>
      <c r="C36" s="32" t="s">
        <v>50</v>
      </c>
      <c r="D36" s="32"/>
      <c r="E36" s="32">
        <f>80*2</f>
        <v>160</v>
      </c>
      <c r="F36" s="60">
        <v>0</v>
      </c>
      <c r="G36" s="23">
        <f t="shared" si="2"/>
        <v>0</v>
      </c>
      <c r="H36" s="5"/>
      <c r="I36" s="5"/>
      <c r="J36" s="5"/>
      <c r="K36" s="5"/>
      <c r="L36" s="5"/>
      <c r="M36" s="5"/>
    </row>
    <row r="37" spans="1:13" s="45" customFormat="1" x14ac:dyDescent="0.25">
      <c r="A37" s="35" t="s">
        <v>48</v>
      </c>
      <c r="B37" s="22" t="s">
        <v>49</v>
      </c>
      <c r="C37" s="32" t="s">
        <v>16</v>
      </c>
      <c r="D37" s="32"/>
      <c r="E37" s="32">
        <f t="shared" ref="E37" si="3">80*2</f>
        <v>160</v>
      </c>
      <c r="F37" s="60">
        <v>0</v>
      </c>
      <c r="G37" s="23">
        <f t="shared" si="2"/>
        <v>0</v>
      </c>
      <c r="H37" s="5"/>
      <c r="I37" s="5"/>
      <c r="J37" s="5"/>
      <c r="K37" s="5"/>
      <c r="L37" s="5"/>
      <c r="M37" s="5"/>
    </row>
    <row r="38" spans="1:13" s="46" customFormat="1" x14ac:dyDescent="0.25">
      <c r="A38" s="35" t="s">
        <v>77</v>
      </c>
      <c r="B38" s="22" t="s">
        <v>12</v>
      </c>
      <c r="C38" s="32" t="s">
        <v>52</v>
      </c>
      <c r="D38" s="32"/>
      <c r="E38" s="32">
        <f>10*2</f>
        <v>20</v>
      </c>
      <c r="F38" s="60">
        <v>0</v>
      </c>
      <c r="G38" s="23">
        <f t="shared" si="2"/>
        <v>0</v>
      </c>
      <c r="H38" s="5"/>
      <c r="I38" s="5"/>
      <c r="J38" s="5"/>
      <c r="K38" s="5"/>
      <c r="L38" s="5"/>
      <c r="M38" s="5"/>
    </row>
    <row r="39" spans="1:13" x14ac:dyDescent="0.25">
      <c r="A39" s="35" t="s">
        <v>51</v>
      </c>
      <c r="B39" s="22" t="s">
        <v>56</v>
      </c>
      <c r="C39" s="32" t="s">
        <v>16</v>
      </c>
      <c r="D39" s="32" t="s">
        <v>47</v>
      </c>
      <c r="E39" s="32">
        <f t="shared" ref="E39:E49" si="4">10*2</f>
        <v>20</v>
      </c>
      <c r="F39" s="60">
        <v>0</v>
      </c>
      <c r="G39" s="23">
        <f t="shared" si="2"/>
        <v>0</v>
      </c>
      <c r="H39" s="5"/>
      <c r="I39" s="5"/>
      <c r="J39" s="5"/>
      <c r="K39" s="5"/>
      <c r="L39" s="5"/>
      <c r="M39" s="5"/>
    </row>
    <row r="40" spans="1:13" s="44" customFormat="1" x14ac:dyDescent="0.25">
      <c r="A40" s="35" t="s">
        <v>35</v>
      </c>
      <c r="B40" s="22" t="s">
        <v>22</v>
      </c>
      <c r="C40" s="32" t="s">
        <v>52</v>
      </c>
      <c r="D40" s="32" t="s">
        <v>76</v>
      </c>
      <c r="E40" s="32">
        <f t="shared" si="4"/>
        <v>20</v>
      </c>
      <c r="F40" s="60">
        <v>0</v>
      </c>
      <c r="G40" s="23">
        <f t="shared" si="2"/>
        <v>0</v>
      </c>
      <c r="H40" s="5"/>
      <c r="I40" s="5"/>
      <c r="J40" s="5"/>
      <c r="K40" s="5"/>
      <c r="L40" s="5"/>
      <c r="M40" s="5"/>
    </row>
    <row r="41" spans="1:13" s="45" customFormat="1" x14ac:dyDescent="0.25">
      <c r="A41" s="35" t="s">
        <v>35</v>
      </c>
      <c r="B41" s="22" t="s">
        <v>17</v>
      </c>
      <c r="C41" s="32" t="s">
        <v>52</v>
      </c>
      <c r="D41" s="32" t="s">
        <v>76</v>
      </c>
      <c r="E41" s="32">
        <f t="shared" si="4"/>
        <v>20</v>
      </c>
      <c r="F41" s="60">
        <v>0</v>
      </c>
      <c r="G41" s="23">
        <f t="shared" si="2"/>
        <v>0</v>
      </c>
      <c r="H41" s="5"/>
      <c r="I41" s="5"/>
      <c r="J41" s="5"/>
      <c r="K41" s="5"/>
      <c r="L41" s="5"/>
      <c r="M41" s="5"/>
    </row>
    <row r="42" spans="1:13" x14ac:dyDescent="0.25">
      <c r="A42" s="35" t="s">
        <v>21</v>
      </c>
      <c r="B42" s="22" t="s">
        <v>56</v>
      </c>
      <c r="C42" s="32" t="s">
        <v>52</v>
      </c>
      <c r="D42" s="32" t="s">
        <v>47</v>
      </c>
      <c r="E42" s="32">
        <f t="shared" si="4"/>
        <v>20</v>
      </c>
      <c r="F42" s="60">
        <v>0</v>
      </c>
      <c r="G42" s="23">
        <f t="shared" si="2"/>
        <v>0</v>
      </c>
      <c r="H42" s="5"/>
      <c r="I42" s="5"/>
      <c r="J42" s="5"/>
      <c r="K42" s="5"/>
      <c r="L42" s="5"/>
      <c r="M42" s="5"/>
    </row>
    <row r="43" spans="1:13" s="38" customFormat="1" x14ac:dyDescent="0.25">
      <c r="A43" s="35" t="s">
        <v>21</v>
      </c>
      <c r="B43" s="22" t="s">
        <v>19</v>
      </c>
      <c r="C43" s="22" t="s">
        <v>50</v>
      </c>
      <c r="D43" s="32" t="s">
        <v>47</v>
      </c>
      <c r="E43" s="32">
        <f t="shared" si="4"/>
        <v>20</v>
      </c>
      <c r="F43" s="60">
        <v>0</v>
      </c>
      <c r="G43" s="23">
        <f t="shared" si="2"/>
        <v>0</v>
      </c>
      <c r="H43" s="5"/>
      <c r="I43" s="5"/>
      <c r="J43" s="5"/>
      <c r="K43" s="5"/>
      <c r="L43" s="5"/>
      <c r="M43" s="5"/>
    </row>
    <row r="44" spans="1:13" x14ac:dyDescent="0.25">
      <c r="A44" s="35" t="s">
        <v>53</v>
      </c>
      <c r="B44" s="22" t="s">
        <v>57</v>
      </c>
      <c r="C44" s="32" t="s">
        <v>16</v>
      </c>
      <c r="D44" s="32" t="s">
        <v>47</v>
      </c>
      <c r="E44" s="32">
        <f t="shared" si="4"/>
        <v>20</v>
      </c>
      <c r="F44" s="60">
        <v>0</v>
      </c>
      <c r="G44" s="23">
        <f t="shared" si="2"/>
        <v>0</v>
      </c>
      <c r="H44" s="5"/>
      <c r="I44" s="5"/>
      <c r="J44" s="5"/>
      <c r="K44" s="5"/>
      <c r="L44" s="5"/>
      <c r="M44" s="5"/>
    </row>
    <row r="45" spans="1:13" x14ac:dyDescent="0.25">
      <c r="A45" s="35" t="s">
        <v>54</v>
      </c>
      <c r="B45" s="22" t="s">
        <v>58</v>
      </c>
      <c r="C45" s="32" t="s">
        <v>52</v>
      </c>
      <c r="D45" s="32" t="s">
        <v>47</v>
      </c>
      <c r="E45" s="32">
        <f t="shared" si="4"/>
        <v>20</v>
      </c>
      <c r="F45" s="60">
        <v>0</v>
      </c>
      <c r="G45" s="23">
        <f t="shared" si="2"/>
        <v>0</v>
      </c>
      <c r="H45" s="5"/>
      <c r="I45" s="5"/>
      <c r="J45" s="5"/>
      <c r="K45" s="5"/>
      <c r="L45" s="5"/>
      <c r="M45" s="5"/>
    </row>
    <row r="46" spans="1:13" s="39" customFormat="1" x14ac:dyDescent="0.25">
      <c r="A46" s="35" t="s">
        <v>54</v>
      </c>
      <c r="B46" s="22" t="s">
        <v>19</v>
      </c>
      <c r="C46" s="22" t="s">
        <v>50</v>
      </c>
      <c r="D46" s="32" t="s">
        <v>47</v>
      </c>
      <c r="E46" s="32">
        <f t="shared" si="4"/>
        <v>20</v>
      </c>
      <c r="F46" s="60">
        <v>0</v>
      </c>
      <c r="G46" s="23">
        <f t="shared" si="2"/>
        <v>0</v>
      </c>
      <c r="H46" s="5"/>
      <c r="I46" s="5"/>
      <c r="J46" s="5"/>
      <c r="K46" s="5"/>
      <c r="L46" s="5"/>
      <c r="M46" s="5"/>
    </row>
    <row r="47" spans="1:13" x14ac:dyDescent="0.25">
      <c r="A47" s="35" t="s">
        <v>55</v>
      </c>
      <c r="B47" s="22" t="s">
        <v>59</v>
      </c>
      <c r="C47" s="32" t="s">
        <v>52</v>
      </c>
      <c r="D47" s="32" t="s">
        <v>47</v>
      </c>
      <c r="E47" s="32">
        <f t="shared" si="4"/>
        <v>20</v>
      </c>
      <c r="F47" s="60">
        <v>0</v>
      </c>
      <c r="G47" s="23">
        <f t="shared" si="2"/>
        <v>0</v>
      </c>
      <c r="H47" s="5"/>
      <c r="I47" s="5"/>
      <c r="J47" s="5"/>
      <c r="K47" s="5"/>
      <c r="L47" s="5"/>
      <c r="M47" s="5"/>
    </row>
    <row r="48" spans="1:13" x14ac:dyDescent="0.25">
      <c r="A48" s="35" t="s">
        <v>55</v>
      </c>
      <c r="B48" s="22" t="s">
        <v>19</v>
      </c>
      <c r="C48" s="22" t="s">
        <v>50</v>
      </c>
      <c r="D48" s="32" t="s">
        <v>47</v>
      </c>
      <c r="E48" s="32">
        <f t="shared" si="4"/>
        <v>20</v>
      </c>
      <c r="F48" s="60">
        <v>0</v>
      </c>
      <c r="G48" s="23">
        <f t="shared" si="2"/>
        <v>0</v>
      </c>
      <c r="H48" s="5"/>
      <c r="I48" s="5"/>
      <c r="J48" s="5"/>
      <c r="K48" s="5"/>
      <c r="L48" s="5"/>
      <c r="M48" s="5"/>
    </row>
    <row r="49" spans="1:13" x14ac:dyDescent="0.25">
      <c r="A49" s="35" t="s">
        <v>60</v>
      </c>
      <c r="B49" s="22" t="s">
        <v>19</v>
      </c>
      <c r="C49" s="22" t="s">
        <v>50</v>
      </c>
      <c r="D49" s="28"/>
      <c r="E49" s="32">
        <f t="shared" si="4"/>
        <v>20</v>
      </c>
      <c r="F49" s="60">
        <v>0</v>
      </c>
      <c r="G49" s="23">
        <f t="shared" si="2"/>
        <v>0</v>
      </c>
      <c r="H49" s="5"/>
      <c r="I49" s="5"/>
      <c r="J49" s="5"/>
      <c r="K49" s="5"/>
      <c r="L49" s="5"/>
      <c r="M49" s="5"/>
    </row>
    <row r="50" spans="1:13" x14ac:dyDescent="0.25">
      <c r="A50" s="35" t="s">
        <v>61</v>
      </c>
      <c r="B50" s="22" t="s">
        <v>19</v>
      </c>
      <c r="C50" s="22" t="s">
        <v>20</v>
      </c>
      <c r="D50" s="28"/>
      <c r="E50" s="32">
        <f>245*2</f>
        <v>490</v>
      </c>
      <c r="F50" s="60">
        <v>0</v>
      </c>
      <c r="G50" s="23">
        <f t="shared" si="2"/>
        <v>0</v>
      </c>
      <c r="H50" s="5"/>
      <c r="I50" s="5"/>
      <c r="J50" s="5"/>
      <c r="K50" s="5"/>
      <c r="L50" s="5"/>
      <c r="M50" s="5"/>
    </row>
    <row r="51" spans="1:13" x14ac:dyDescent="0.25">
      <c r="A51" s="35" t="s">
        <v>62</v>
      </c>
      <c r="B51" s="22" t="s">
        <v>19</v>
      </c>
      <c r="C51" s="22" t="s">
        <v>20</v>
      </c>
      <c r="D51" s="28"/>
      <c r="E51" s="32">
        <f>65*2</f>
        <v>130</v>
      </c>
      <c r="F51" s="60">
        <v>0</v>
      </c>
      <c r="G51" s="23">
        <f t="shared" si="2"/>
        <v>0</v>
      </c>
      <c r="H51" s="5"/>
      <c r="I51" s="5"/>
      <c r="J51" s="5"/>
      <c r="K51" s="5"/>
      <c r="L51" s="5"/>
      <c r="M51" s="5"/>
    </row>
    <row r="52" spans="1:13" x14ac:dyDescent="0.25">
      <c r="A52" s="35" t="s">
        <v>63</v>
      </c>
      <c r="B52" s="22" t="s">
        <v>19</v>
      </c>
      <c r="C52" s="22" t="s">
        <v>20</v>
      </c>
      <c r="D52" s="28"/>
      <c r="E52" s="32">
        <f>10*2</f>
        <v>20</v>
      </c>
      <c r="F52" s="60">
        <v>0</v>
      </c>
      <c r="G52" s="23">
        <f t="shared" si="2"/>
        <v>0</v>
      </c>
      <c r="H52" s="5"/>
      <c r="I52" s="5"/>
      <c r="J52" s="5"/>
      <c r="K52" s="5"/>
      <c r="L52" s="5"/>
      <c r="M52" s="5"/>
    </row>
    <row r="53" spans="1:13" s="50" customFormat="1" x14ac:dyDescent="0.25">
      <c r="A53" s="35" t="s">
        <v>95</v>
      </c>
      <c r="B53" s="22" t="s">
        <v>19</v>
      </c>
      <c r="C53" s="22" t="s">
        <v>20</v>
      </c>
      <c r="D53" s="28"/>
      <c r="E53" s="32">
        <f>310*2</f>
        <v>620</v>
      </c>
      <c r="F53" s="60">
        <v>0</v>
      </c>
      <c r="G53" s="23">
        <f t="shared" si="2"/>
        <v>0</v>
      </c>
      <c r="H53" s="5"/>
      <c r="I53" s="5"/>
      <c r="J53" s="5"/>
      <c r="K53" s="5"/>
      <c r="L53" s="5"/>
      <c r="M53" s="5"/>
    </row>
    <row r="54" spans="1:13" s="52" customFormat="1" x14ac:dyDescent="0.25">
      <c r="A54" s="35" t="s">
        <v>105</v>
      </c>
      <c r="B54" s="22" t="s">
        <v>106</v>
      </c>
      <c r="C54" s="22" t="s">
        <v>20</v>
      </c>
      <c r="D54" s="28"/>
      <c r="E54" s="32">
        <f>60*2</f>
        <v>120</v>
      </c>
      <c r="F54" s="60">
        <v>0</v>
      </c>
      <c r="G54" s="23">
        <f t="shared" si="2"/>
        <v>0</v>
      </c>
      <c r="H54" s="5"/>
      <c r="I54" s="5"/>
      <c r="J54" s="5"/>
      <c r="K54" s="5"/>
      <c r="L54" s="5"/>
      <c r="M54" s="5"/>
    </row>
    <row r="55" spans="1:13" x14ac:dyDescent="0.25">
      <c r="A55" s="35" t="s">
        <v>64</v>
      </c>
      <c r="B55" s="22" t="s">
        <v>57</v>
      </c>
      <c r="C55" s="32" t="s">
        <v>16</v>
      </c>
      <c r="D55" s="32" t="s">
        <v>47</v>
      </c>
      <c r="E55" s="32">
        <f>10*2</f>
        <v>20</v>
      </c>
      <c r="F55" s="60">
        <v>0</v>
      </c>
      <c r="G55" s="23">
        <f t="shared" si="2"/>
        <v>0</v>
      </c>
      <c r="H55" s="5"/>
      <c r="I55" s="5"/>
      <c r="J55" s="5"/>
      <c r="K55" s="5"/>
      <c r="L55" s="5"/>
      <c r="M55" s="5"/>
    </row>
    <row r="56" spans="1:13" s="42" customFormat="1" x14ac:dyDescent="0.25">
      <c r="A56" s="35" t="s">
        <v>41</v>
      </c>
      <c r="B56" s="22" t="s">
        <v>22</v>
      </c>
      <c r="C56" s="32" t="s">
        <v>52</v>
      </c>
      <c r="D56" s="32" t="s">
        <v>76</v>
      </c>
      <c r="E56" s="32">
        <f t="shared" ref="E56:E59" si="5">10*2</f>
        <v>20</v>
      </c>
      <c r="F56" s="60">
        <v>0</v>
      </c>
      <c r="G56" s="23">
        <f t="shared" si="2"/>
        <v>0</v>
      </c>
      <c r="H56" s="5"/>
      <c r="I56" s="5"/>
      <c r="J56" s="5"/>
      <c r="K56" s="5"/>
      <c r="L56" s="5"/>
      <c r="M56" s="5"/>
    </row>
    <row r="57" spans="1:13" s="42" customFormat="1" x14ac:dyDescent="0.25">
      <c r="A57" s="35" t="s">
        <v>41</v>
      </c>
      <c r="B57" s="22" t="s">
        <v>17</v>
      </c>
      <c r="C57" s="32" t="s">
        <v>52</v>
      </c>
      <c r="D57" s="32" t="s">
        <v>76</v>
      </c>
      <c r="E57" s="32">
        <f t="shared" si="5"/>
        <v>20</v>
      </c>
      <c r="F57" s="60">
        <v>0</v>
      </c>
      <c r="G57" s="23">
        <f t="shared" si="2"/>
        <v>0</v>
      </c>
      <c r="H57" s="5"/>
      <c r="I57" s="5"/>
      <c r="J57" s="5"/>
      <c r="K57" s="5"/>
      <c r="L57" s="5"/>
      <c r="M57" s="5"/>
    </row>
    <row r="58" spans="1:13" s="43" customFormat="1" x14ac:dyDescent="0.25">
      <c r="A58" s="35" t="s">
        <v>42</v>
      </c>
      <c r="B58" s="22" t="s">
        <v>22</v>
      </c>
      <c r="C58" s="32" t="s">
        <v>52</v>
      </c>
      <c r="D58" s="32" t="s">
        <v>76</v>
      </c>
      <c r="E58" s="32">
        <f t="shared" si="5"/>
        <v>20</v>
      </c>
      <c r="F58" s="60">
        <v>0</v>
      </c>
      <c r="G58" s="23">
        <f t="shared" si="2"/>
        <v>0</v>
      </c>
      <c r="H58" s="5"/>
      <c r="I58" s="5"/>
      <c r="J58" s="5"/>
      <c r="K58" s="5"/>
      <c r="L58" s="5"/>
      <c r="M58" s="5"/>
    </row>
    <row r="59" spans="1:13" s="43" customFormat="1" x14ac:dyDescent="0.25">
      <c r="A59" s="35" t="s">
        <v>42</v>
      </c>
      <c r="B59" s="22" t="s">
        <v>17</v>
      </c>
      <c r="C59" s="32" t="s">
        <v>52</v>
      </c>
      <c r="D59" s="32" t="s">
        <v>76</v>
      </c>
      <c r="E59" s="32">
        <f t="shared" si="5"/>
        <v>20</v>
      </c>
      <c r="F59" s="60">
        <v>0</v>
      </c>
      <c r="G59" s="23">
        <f t="shared" si="2"/>
        <v>0</v>
      </c>
      <c r="H59" s="5"/>
      <c r="I59" s="5"/>
      <c r="J59" s="5"/>
      <c r="K59" s="5"/>
      <c r="L59" s="5"/>
      <c r="M59" s="5"/>
    </row>
    <row r="60" spans="1:13" s="50" customFormat="1" x14ac:dyDescent="0.25">
      <c r="A60" s="35" t="s">
        <v>98</v>
      </c>
      <c r="B60" s="22" t="s">
        <v>19</v>
      </c>
      <c r="C60" s="57" t="s">
        <v>125</v>
      </c>
      <c r="D60" s="32"/>
      <c r="E60" s="32">
        <f>740*2</f>
        <v>1480</v>
      </c>
      <c r="F60" s="60">
        <v>0</v>
      </c>
      <c r="G60" s="23">
        <f t="shared" si="2"/>
        <v>0</v>
      </c>
      <c r="H60" s="5"/>
      <c r="I60" s="5"/>
      <c r="J60" s="5"/>
      <c r="K60" s="5"/>
      <c r="L60" s="5"/>
      <c r="M60" s="5"/>
    </row>
    <row r="61" spans="1:13" s="52" customFormat="1" x14ac:dyDescent="0.25">
      <c r="A61" s="35" t="s">
        <v>114</v>
      </c>
      <c r="B61" s="22" t="s">
        <v>22</v>
      </c>
      <c r="C61" s="22" t="s">
        <v>116</v>
      </c>
      <c r="D61" s="32" t="s">
        <v>115</v>
      </c>
      <c r="E61" s="32">
        <f>10*2</f>
        <v>20</v>
      </c>
      <c r="F61" s="60">
        <v>0</v>
      </c>
      <c r="G61" s="23">
        <f t="shared" si="2"/>
        <v>0</v>
      </c>
      <c r="H61" s="5"/>
      <c r="I61" s="5"/>
      <c r="J61" s="5"/>
      <c r="K61" s="5"/>
      <c r="L61" s="5"/>
      <c r="M61" s="5"/>
    </row>
    <row r="62" spans="1:13" s="52" customFormat="1" x14ac:dyDescent="0.25">
      <c r="A62" s="35" t="s">
        <v>99</v>
      </c>
      <c r="B62" s="22" t="s">
        <v>56</v>
      </c>
      <c r="C62" s="22" t="s">
        <v>16</v>
      </c>
      <c r="D62" s="32" t="s">
        <v>47</v>
      </c>
      <c r="E62" s="32">
        <f t="shared" ref="E62:E63" si="6">10*2</f>
        <v>20</v>
      </c>
      <c r="F62" s="60">
        <v>0</v>
      </c>
      <c r="G62" s="23">
        <f t="shared" si="2"/>
        <v>0</v>
      </c>
      <c r="H62" s="5"/>
      <c r="I62" s="5"/>
      <c r="J62" s="5"/>
      <c r="K62" s="5"/>
      <c r="L62" s="5"/>
      <c r="M62" s="5"/>
    </row>
    <row r="63" spans="1:13" s="52" customFormat="1" x14ac:dyDescent="0.25">
      <c r="A63" s="35" t="s">
        <v>100</v>
      </c>
      <c r="B63" s="22" t="s">
        <v>22</v>
      </c>
      <c r="C63" s="22" t="s">
        <v>16</v>
      </c>
      <c r="D63" s="32" t="s">
        <v>47</v>
      </c>
      <c r="E63" s="32">
        <f t="shared" si="6"/>
        <v>20</v>
      </c>
      <c r="F63" s="60">
        <v>0</v>
      </c>
      <c r="G63" s="23">
        <f t="shared" si="2"/>
        <v>0</v>
      </c>
      <c r="H63" s="5"/>
      <c r="I63" s="5"/>
      <c r="J63" s="5"/>
      <c r="K63" s="5"/>
      <c r="L63" s="5"/>
      <c r="M63" s="5"/>
    </row>
    <row r="64" spans="1:13" x14ac:dyDescent="0.25">
      <c r="A64" s="35" t="s">
        <v>65</v>
      </c>
      <c r="B64" s="22" t="s">
        <v>19</v>
      </c>
      <c r="C64" s="22" t="s">
        <v>20</v>
      </c>
      <c r="D64" s="32"/>
      <c r="E64" s="32">
        <f>300*2</f>
        <v>600</v>
      </c>
      <c r="F64" s="60">
        <v>0</v>
      </c>
      <c r="G64" s="23">
        <f t="shared" si="2"/>
        <v>0</v>
      </c>
      <c r="H64" s="5"/>
      <c r="I64" s="5"/>
      <c r="J64" s="5"/>
      <c r="K64" s="5"/>
      <c r="L64" s="5"/>
      <c r="M64" s="5"/>
    </row>
    <row r="65" spans="1:13" s="52" customFormat="1" x14ac:dyDescent="0.25">
      <c r="A65" s="35" t="s">
        <v>117</v>
      </c>
      <c r="B65" s="22" t="s">
        <v>19</v>
      </c>
      <c r="C65" s="22" t="s">
        <v>20</v>
      </c>
      <c r="D65" s="32"/>
      <c r="E65" s="32">
        <f>55*2</f>
        <v>110</v>
      </c>
      <c r="F65" s="60">
        <v>0</v>
      </c>
      <c r="G65" s="23">
        <f t="shared" si="2"/>
        <v>0</v>
      </c>
      <c r="H65" s="5"/>
      <c r="I65" s="5"/>
      <c r="J65" s="5"/>
      <c r="K65" s="5"/>
      <c r="L65" s="5"/>
      <c r="M65" s="5"/>
    </row>
    <row r="66" spans="1:13" s="52" customFormat="1" x14ac:dyDescent="0.25">
      <c r="A66" s="35" t="s">
        <v>118</v>
      </c>
      <c r="B66" s="22" t="s">
        <v>22</v>
      </c>
      <c r="C66" s="22" t="s">
        <v>16</v>
      </c>
      <c r="D66" s="32"/>
      <c r="E66" s="32">
        <f>20*10</f>
        <v>200</v>
      </c>
      <c r="F66" s="60">
        <v>0</v>
      </c>
      <c r="G66" s="23">
        <f t="shared" si="2"/>
        <v>0</v>
      </c>
      <c r="H66" s="5"/>
      <c r="I66" s="5"/>
      <c r="J66" s="5"/>
      <c r="K66" s="5"/>
      <c r="L66" s="5"/>
      <c r="M66" s="5"/>
    </row>
    <row r="67" spans="1:13" s="52" customFormat="1" x14ac:dyDescent="0.25">
      <c r="A67" s="35" t="s">
        <v>104</v>
      </c>
      <c r="B67" s="22" t="s">
        <v>75</v>
      </c>
      <c r="C67" s="53" t="s">
        <v>50</v>
      </c>
      <c r="D67" s="32"/>
      <c r="E67" s="32">
        <f>310*2</f>
        <v>620</v>
      </c>
      <c r="F67" s="60">
        <v>0</v>
      </c>
      <c r="G67" s="23">
        <f t="shared" si="2"/>
        <v>0</v>
      </c>
      <c r="H67" s="5"/>
      <c r="I67" s="5"/>
      <c r="J67" s="5"/>
      <c r="K67" s="5"/>
      <c r="L67" s="5"/>
      <c r="M67" s="5"/>
    </row>
    <row r="68" spans="1:13" s="52" customFormat="1" x14ac:dyDescent="0.25">
      <c r="A68" s="35" t="s">
        <v>102</v>
      </c>
      <c r="B68" s="22" t="s">
        <v>22</v>
      </c>
      <c r="C68" s="32" t="s">
        <v>52</v>
      </c>
      <c r="D68" s="32" t="s">
        <v>103</v>
      </c>
      <c r="E68" s="32">
        <f>105*2</f>
        <v>210</v>
      </c>
      <c r="F68" s="60">
        <v>0</v>
      </c>
      <c r="G68" s="23">
        <f t="shared" si="2"/>
        <v>0</v>
      </c>
      <c r="H68" s="5"/>
      <c r="I68" s="5"/>
      <c r="J68" s="5"/>
      <c r="K68" s="5"/>
      <c r="L68" s="5"/>
      <c r="M68" s="5"/>
    </row>
    <row r="69" spans="1:13" x14ac:dyDescent="0.25">
      <c r="A69" s="35" t="s">
        <v>66</v>
      </c>
      <c r="B69" s="22" t="s">
        <v>19</v>
      </c>
      <c r="C69" s="22" t="s">
        <v>20</v>
      </c>
      <c r="D69" s="32"/>
      <c r="E69" s="32">
        <f>780*2</f>
        <v>1560</v>
      </c>
      <c r="F69" s="60">
        <v>0</v>
      </c>
      <c r="G69" s="23">
        <f t="shared" si="2"/>
        <v>0</v>
      </c>
      <c r="H69" s="5"/>
      <c r="I69" s="5"/>
      <c r="J69" s="5"/>
      <c r="K69" s="5"/>
      <c r="L69" s="5"/>
      <c r="M69" s="5"/>
    </row>
    <row r="70" spans="1:13" x14ac:dyDescent="0.25">
      <c r="A70" s="35" t="s">
        <v>119</v>
      </c>
      <c r="B70" s="22" t="s">
        <v>49</v>
      </c>
      <c r="C70" s="22" t="s">
        <v>16</v>
      </c>
      <c r="D70" s="28"/>
      <c r="E70" s="32">
        <f>60*2</f>
        <v>120</v>
      </c>
      <c r="F70" s="60">
        <v>0</v>
      </c>
      <c r="G70" s="23">
        <f t="shared" si="2"/>
        <v>0</v>
      </c>
      <c r="H70" s="5"/>
      <c r="I70" s="5"/>
      <c r="J70" s="5"/>
      <c r="K70" s="5"/>
      <c r="L70" s="5"/>
      <c r="M70" s="5"/>
    </row>
    <row r="71" spans="1:13" x14ac:dyDescent="0.25">
      <c r="A71" s="35" t="s">
        <v>67</v>
      </c>
      <c r="B71" s="22" t="s">
        <v>49</v>
      </c>
      <c r="C71" s="22" t="s">
        <v>16</v>
      </c>
      <c r="D71" s="28"/>
      <c r="E71" s="32">
        <f>18*2</f>
        <v>36</v>
      </c>
      <c r="F71" s="60">
        <v>0</v>
      </c>
      <c r="G71" s="23">
        <f t="shared" si="2"/>
        <v>0</v>
      </c>
      <c r="H71" s="5"/>
      <c r="I71" s="5"/>
      <c r="J71" s="5"/>
      <c r="K71" s="5"/>
      <c r="L71" s="5"/>
      <c r="M71" s="5"/>
    </row>
    <row r="72" spans="1:13" x14ac:dyDescent="0.25">
      <c r="A72" s="35" t="s">
        <v>68</v>
      </c>
      <c r="B72" s="22" t="s">
        <v>59</v>
      </c>
      <c r="C72" s="22" t="s">
        <v>16</v>
      </c>
      <c r="D72" s="32" t="s">
        <v>47</v>
      </c>
      <c r="E72" s="32">
        <f>10*2</f>
        <v>20</v>
      </c>
      <c r="F72" s="60">
        <v>0</v>
      </c>
      <c r="G72" s="23">
        <f t="shared" si="2"/>
        <v>0</v>
      </c>
      <c r="H72" s="5"/>
      <c r="I72" s="5"/>
      <c r="J72" s="5"/>
      <c r="K72" s="5"/>
      <c r="L72" s="5"/>
      <c r="M72" s="5"/>
    </row>
    <row r="73" spans="1:13" x14ac:dyDescent="0.25">
      <c r="A73" s="35" t="s">
        <v>69</v>
      </c>
      <c r="B73" s="22" t="s">
        <v>19</v>
      </c>
      <c r="C73" s="22" t="s">
        <v>20</v>
      </c>
      <c r="D73" s="28"/>
      <c r="E73" s="32">
        <f>50*2</f>
        <v>100</v>
      </c>
      <c r="F73" s="60">
        <v>0</v>
      </c>
      <c r="G73" s="23">
        <f t="shared" si="2"/>
        <v>0</v>
      </c>
      <c r="H73" s="5"/>
      <c r="I73" s="5"/>
      <c r="J73" s="5"/>
      <c r="K73" s="5"/>
      <c r="L73" s="5"/>
      <c r="M73" s="5"/>
    </row>
    <row r="74" spans="1:13" x14ac:dyDescent="0.25">
      <c r="A74" s="35" t="s">
        <v>70</v>
      </c>
      <c r="B74" s="22" t="s">
        <v>19</v>
      </c>
      <c r="C74" s="22" t="s">
        <v>20</v>
      </c>
      <c r="D74" s="28"/>
      <c r="E74" s="32">
        <f>10*2</f>
        <v>20</v>
      </c>
      <c r="F74" s="60">
        <v>0</v>
      </c>
      <c r="G74" s="23">
        <f t="shared" si="2"/>
        <v>0</v>
      </c>
      <c r="H74" s="5"/>
      <c r="I74" s="5"/>
      <c r="J74" s="5"/>
      <c r="K74" s="5"/>
      <c r="L74" s="5"/>
      <c r="M74" s="5"/>
    </row>
    <row r="75" spans="1:13" x14ac:dyDescent="0.25">
      <c r="A75" s="35" t="s">
        <v>71</v>
      </c>
      <c r="B75" s="22" t="s">
        <v>19</v>
      </c>
      <c r="C75" s="22" t="s">
        <v>20</v>
      </c>
      <c r="D75" s="28"/>
      <c r="E75" s="32">
        <f>195*2</f>
        <v>390</v>
      </c>
      <c r="F75" s="60">
        <v>0</v>
      </c>
      <c r="G75" s="23">
        <f t="shared" si="2"/>
        <v>0</v>
      </c>
      <c r="H75" s="5"/>
      <c r="I75" s="5"/>
      <c r="J75" s="5"/>
      <c r="K75" s="5"/>
      <c r="L75" s="5"/>
      <c r="M75" s="5"/>
    </row>
    <row r="76" spans="1:13" s="50" customFormat="1" x14ac:dyDescent="0.25">
      <c r="A76" s="35" t="s">
        <v>97</v>
      </c>
      <c r="B76" s="22" t="s">
        <v>19</v>
      </c>
      <c r="C76" s="22" t="s">
        <v>20</v>
      </c>
      <c r="D76" s="28"/>
      <c r="E76" s="32">
        <f>460*2</f>
        <v>920</v>
      </c>
      <c r="F76" s="60">
        <v>0</v>
      </c>
      <c r="G76" s="23">
        <f t="shared" si="2"/>
        <v>0</v>
      </c>
      <c r="H76" s="5"/>
      <c r="I76" s="5"/>
      <c r="J76" s="5"/>
      <c r="K76" s="5"/>
      <c r="L76" s="5"/>
      <c r="M76" s="5"/>
    </row>
    <row r="77" spans="1:13" s="40" customFormat="1" x14ac:dyDescent="0.25">
      <c r="A77" s="35" t="s">
        <v>72</v>
      </c>
      <c r="B77" s="22" t="s">
        <v>19</v>
      </c>
      <c r="C77" s="22" t="s">
        <v>125</v>
      </c>
      <c r="D77" s="41"/>
      <c r="E77" s="32">
        <f>10*2</f>
        <v>20</v>
      </c>
      <c r="F77" s="60">
        <v>0</v>
      </c>
      <c r="G77" s="23">
        <f t="shared" si="2"/>
        <v>0</v>
      </c>
      <c r="H77" s="5"/>
      <c r="I77" s="5"/>
      <c r="J77" s="5"/>
      <c r="K77" s="5"/>
      <c r="L77" s="5"/>
      <c r="M77" s="5"/>
    </row>
    <row r="78" spans="1:13" s="40" customFormat="1" x14ac:dyDescent="0.25">
      <c r="A78" s="35" t="s">
        <v>73</v>
      </c>
      <c r="B78" s="22" t="s">
        <v>19</v>
      </c>
      <c r="C78" s="22" t="s">
        <v>50</v>
      </c>
      <c r="D78" s="41"/>
      <c r="E78" s="32">
        <f>785*2</f>
        <v>1570</v>
      </c>
      <c r="F78" s="60">
        <v>0</v>
      </c>
      <c r="G78" s="23">
        <f t="shared" si="2"/>
        <v>0</v>
      </c>
      <c r="H78" s="5"/>
      <c r="I78" s="5"/>
      <c r="J78" s="5"/>
      <c r="K78" s="5"/>
      <c r="L78" s="5"/>
      <c r="M78" s="5"/>
    </row>
    <row r="79" spans="1:13" s="40" customFormat="1" x14ac:dyDescent="0.25">
      <c r="A79" s="54" t="s">
        <v>74</v>
      </c>
      <c r="B79" s="55" t="s">
        <v>75</v>
      </c>
      <c r="C79" s="55" t="s">
        <v>50</v>
      </c>
      <c r="D79" s="29"/>
      <c r="E79" s="56">
        <f>12*2</f>
        <v>24</v>
      </c>
      <c r="F79" s="61">
        <v>0</v>
      </c>
      <c r="G79" s="30">
        <f t="shared" si="2"/>
        <v>0</v>
      </c>
      <c r="H79" s="5"/>
      <c r="I79" s="5"/>
      <c r="J79" s="5"/>
      <c r="K79" s="5"/>
      <c r="L79" s="5"/>
      <c r="M79" s="5"/>
    </row>
    <row r="80" spans="1:13" x14ac:dyDescent="0.25">
      <c r="A80" s="14"/>
      <c r="B80" s="15"/>
      <c r="C80" s="14"/>
      <c r="D80" s="14"/>
      <c r="E80" s="16"/>
      <c r="F80" s="17"/>
      <c r="G80" s="17"/>
      <c r="H80" s="5"/>
      <c r="I80" s="5"/>
      <c r="J80" s="5"/>
      <c r="K80" s="5"/>
      <c r="L80" s="5"/>
      <c r="M80" s="5"/>
    </row>
    <row r="81" spans="1:13" x14ac:dyDescent="0.25">
      <c r="A81" s="18" t="s">
        <v>23</v>
      </c>
      <c r="B81" s="11"/>
      <c r="C81" s="11"/>
      <c r="D81" s="12"/>
      <c r="E81" s="12"/>
      <c r="F81" s="12"/>
      <c r="G81" s="12"/>
      <c r="H81" s="5"/>
      <c r="I81" s="5"/>
      <c r="J81" s="5"/>
      <c r="K81" s="5"/>
      <c r="L81" s="5"/>
      <c r="M81" s="5"/>
    </row>
    <row r="82" spans="1:13" x14ac:dyDescent="0.25">
      <c r="A82" s="19" t="s">
        <v>2</v>
      </c>
      <c r="B82" s="20" t="s">
        <v>4</v>
      </c>
      <c r="C82" s="21"/>
      <c r="D82" s="21" t="s">
        <v>5</v>
      </c>
      <c r="E82" s="20" t="s">
        <v>3</v>
      </c>
      <c r="F82" s="20" t="s">
        <v>6</v>
      </c>
      <c r="G82" s="20" t="s">
        <v>7</v>
      </c>
      <c r="H82" s="5"/>
      <c r="I82" s="5"/>
      <c r="J82" s="5"/>
      <c r="K82" s="5"/>
      <c r="L82" s="5"/>
      <c r="M82" s="5"/>
    </row>
    <row r="83" spans="1:13" x14ac:dyDescent="0.25">
      <c r="A83" s="24" t="s">
        <v>24</v>
      </c>
      <c r="B83" s="25" t="s">
        <v>25</v>
      </c>
      <c r="C83" s="26"/>
      <c r="D83" s="26"/>
      <c r="E83" s="32">
        <f>24*2</f>
        <v>48</v>
      </c>
      <c r="F83" s="60">
        <v>0</v>
      </c>
      <c r="G83" s="27">
        <f>E83*F83</f>
        <v>0</v>
      </c>
      <c r="H83" s="5"/>
      <c r="I83" s="5"/>
      <c r="J83" s="5"/>
      <c r="K83" s="5"/>
      <c r="L83" s="5"/>
      <c r="M83" s="5"/>
    </row>
    <row r="84" spans="1:13" x14ac:dyDescent="0.25">
      <c r="A84" s="24" t="s">
        <v>78</v>
      </c>
      <c r="B84" s="25" t="s">
        <v>25</v>
      </c>
      <c r="C84" s="26"/>
      <c r="D84" s="26"/>
      <c r="E84" s="32">
        <f>20*2</f>
        <v>40</v>
      </c>
      <c r="F84" s="60">
        <v>0</v>
      </c>
      <c r="G84" s="27">
        <f t="shared" ref="G84" si="7">E84*F84</f>
        <v>0</v>
      </c>
      <c r="H84" s="5"/>
      <c r="I84" s="5"/>
      <c r="J84" s="5"/>
      <c r="K84" s="5"/>
      <c r="L84" s="5"/>
      <c r="M84" s="5"/>
    </row>
    <row r="85" spans="1:13" x14ac:dyDescent="0.25">
      <c r="A85" s="24" t="s">
        <v>79</v>
      </c>
      <c r="B85" s="25" t="s">
        <v>25</v>
      </c>
      <c r="C85" s="26"/>
      <c r="D85" s="26"/>
      <c r="E85" s="32">
        <f t="shared" ref="E85:E88" si="8">20*2</f>
        <v>40</v>
      </c>
      <c r="F85" s="60">
        <v>0</v>
      </c>
      <c r="G85" s="27">
        <f t="shared" ref="G85:G90" si="9">E85*F85</f>
        <v>0</v>
      </c>
      <c r="H85" s="5"/>
      <c r="I85" s="5"/>
      <c r="J85" s="5"/>
      <c r="K85" s="5"/>
      <c r="L85" s="5"/>
      <c r="M85" s="5"/>
    </row>
    <row r="86" spans="1:13" s="52" customFormat="1" x14ac:dyDescent="0.25">
      <c r="A86" s="24" t="s">
        <v>107</v>
      </c>
      <c r="B86" s="25" t="s">
        <v>25</v>
      </c>
      <c r="C86" s="26"/>
      <c r="D86" s="26"/>
      <c r="E86" s="32">
        <f t="shared" si="8"/>
        <v>40</v>
      </c>
      <c r="F86" s="60">
        <v>0</v>
      </c>
      <c r="G86" s="27">
        <f t="shared" si="9"/>
        <v>0</v>
      </c>
      <c r="H86" s="5"/>
      <c r="I86" s="5"/>
      <c r="J86" s="5"/>
      <c r="K86" s="5"/>
      <c r="L86" s="5"/>
      <c r="M86" s="5"/>
    </row>
    <row r="87" spans="1:13" x14ac:dyDescent="0.25">
      <c r="A87" s="24" t="s">
        <v>80</v>
      </c>
      <c r="B87" s="25" t="s">
        <v>25</v>
      </c>
      <c r="C87" s="26"/>
      <c r="D87" s="26"/>
      <c r="E87" s="32">
        <f t="shared" si="8"/>
        <v>40</v>
      </c>
      <c r="F87" s="60">
        <v>0</v>
      </c>
      <c r="G87" s="27">
        <f t="shared" si="9"/>
        <v>0</v>
      </c>
      <c r="H87" s="5"/>
      <c r="I87" s="5"/>
      <c r="J87" s="5"/>
      <c r="K87" s="5"/>
      <c r="L87" s="5"/>
      <c r="M87" s="5"/>
    </row>
    <row r="88" spans="1:13" x14ac:dyDescent="0.25">
      <c r="A88" s="24" t="s">
        <v>81</v>
      </c>
      <c r="B88" s="25" t="s">
        <v>25</v>
      </c>
      <c r="C88" s="26"/>
      <c r="D88" s="26"/>
      <c r="E88" s="32">
        <f t="shared" si="8"/>
        <v>40</v>
      </c>
      <c r="F88" s="60">
        <v>0</v>
      </c>
      <c r="G88" s="27">
        <f t="shared" si="9"/>
        <v>0</v>
      </c>
      <c r="H88" s="5"/>
      <c r="I88" s="5"/>
      <c r="J88" s="5"/>
      <c r="K88" s="5"/>
      <c r="L88" s="5"/>
      <c r="M88" s="5"/>
    </row>
    <row r="89" spans="1:13" s="52" customFormat="1" x14ac:dyDescent="0.25">
      <c r="A89" s="24" t="s">
        <v>123</v>
      </c>
      <c r="B89" s="25" t="s">
        <v>25</v>
      </c>
      <c r="C89" s="26"/>
      <c r="D89" s="26"/>
      <c r="E89" s="32">
        <f>50*2</f>
        <v>100</v>
      </c>
      <c r="F89" s="60">
        <v>0</v>
      </c>
      <c r="G89" s="27">
        <f t="shared" si="9"/>
        <v>0</v>
      </c>
      <c r="H89" s="5"/>
      <c r="I89" s="5"/>
      <c r="J89" s="5"/>
      <c r="K89" s="5"/>
      <c r="L89" s="5"/>
      <c r="M89" s="5"/>
    </row>
    <row r="90" spans="1:13" x14ac:dyDescent="0.25">
      <c r="A90" s="24" t="s">
        <v>82</v>
      </c>
      <c r="B90" s="25" t="s">
        <v>25</v>
      </c>
      <c r="C90" s="26"/>
      <c r="D90" s="26"/>
      <c r="E90" s="32">
        <f>20*2</f>
        <v>40</v>
      </c>
      <c r="F90" s="60">
        <v>0</v>
      </c>
      <c r="G90" s="27">
        <f t="shared" si="9"/>
        <v>0</v>
      </c>
      <c r="H90" s="5"/>
      <c r="I90" s="5"/>
      <c r="J90" s="5"/>
      <c r="K90" s="5"/>
      <c r="L90" s="5"/>
      <c r="M90" s="5"/>
    </row>
    <row r="91" spans="1:13" x14ac:dyDescent="0.25">
      <c r="A91" s="24" t="s">
        <v>83</v>
      </c>
      <c r="B91" s="25" t="s">
        <v>25</v>
      </c>
      <c r="C91" s="26"/>
      <c r="D91" s="26"/>
      <c r="E91" s="32">
        <f t="shared" ref="E91:E97" si="10">20*2</f>
        <v>40</v>
      </c>
      <c r="F91" s="60">
        <v>0</v>
      </c>
      <c r="G91" s="27">
        <f t="shared" ref="G91:G108" si="11">E91*F91</f>
        <v>0</v>
      </c>
      <c r="H91" s="5"/>
      <c r="I91" s="5"/>
      <c r="J91" s="5"/>
      <c r="K91" s="5"/>
      <c r="L91" s="5"/>
      <c r="M91" s="5"/>
    </row>
    <row r="92" spans="1:13" s="52" customFormat="1" x14ac:dyDescent="0.25">
      <c r="A92" s="24" t="s">
        <v>122</v>
      </c>
      <c r="B92" s="25" t="s">
        <v>25</v>
      </c>
      <c r="C92" s="26"/>
      <c r="D92" s="26"/>
      <c r="E92" s="32">
        <f>120*2</f>
        <v>240</v>
      </c>
      <c r="F92" s="60">
        <v>0</v>
      </c>
      <c r="G92" s="27">
        <f t="shared" si="11"/>
        <v>0</v>
      </c>
    </row>
    <row r="93" spans="1:13" x14ac:dyDescent="0.25">
      <c r="A93" s="24" t="s">
        <v>84</v>
      </c>
      <c r="B93" s="25" t="s">
        <v>25</v>
      </c>
      <c r="C93" s="26"/>
      <c r="D93" s="26"/>
      <c r="E93" s="32">
        <f t="shared" si="10"/>
        <v>40</v>
      </c>
      <c r="F93" s="60">
        <v>0</v>
      </c>
      <c r="G93" s="27">
        <f t="shared" si="11"/>
        <v>0</v>
      </c>
      <c r="H93" s="5"/>
      <c r="I93" s="5"/>
      <c r="J93" s="5"/>
      <c r="K93" s="5"/>
      <c r="L93" s="5"/>
      <c r="M93" s="5"/>
    </row>
    <row r="94" spans="1:13" x14ac:dyDescent="0.25">
      <c r="A94" s="24" t="s">
        <v>85</v>
      </c>
      <c r="B94" s="25" t="s">
        <v>25</v>
      </c>
      <c r="C94" s="26"/>
      <c r="D94" s="26"/>
      <c r="E94" s="32">
        <f t="shared" si="10"/>
        <v>40</v>
      </c>
      <c r="F94" s="60">
        <v>0</v>
      </c>
      <c r="G94" s="27">
        <f t="shared" si="11"/>
        <v>0</v>
      </c>
      <c r="H94" s="5"/>
      <c r="I94" s="5"/>
      <c r="J94" s="5"/>
      <c r="K94" s="5"/>
      <c r="L94" s="5"/>
      <c r="M94" s="5"/>
    </row>
    <row r="95" spans="1:13" x14ac:dyDescent="0.25">
      <c r="A95" s="24" t="s">
        <v>86</v>
      </c>
      <c r="B95" s="25" t="s">
        <v>25</v>
      </c>
      <c r="C95" s="26"/>
      <c r="D95" s="26"/>
      <c r="E95" s="32">
        <f t="shared" si="10"/>
        <v>40</v>
      </c>
      <c r="F95" s="60">
        <v>0</v>
      </c>
      <c r="G95" s="27">
        <f t="shared" si="11"/>
        <v>0</v>
      </c>
      <c r="H95" s="5"/>
      <c r="I95" s="5"/>
      <c r="J95" s="5"/>
      <c r="K95" s="5"/>
      <c r="L95" s="5"/>
      <c r="M95" s="5"/>
    </row>
    <row r="96" spans="1:13" s="52" customFormat="1" x14ac:dyDescent="0.25">
      <c r="A96" s="24" t="s">
        <v>121</v>
      </c>
      <c r="B96" s="25" t="s">
        <v>25</v>
      </c>
      <c r="C96" s="26"/>
      <c r="D96" s="26"/>
      <c r="E96" s="32">
        <f>200*2</f>
        <v>400</v>
      </c>
      <c r="F96" s="60">
        <v>0</v>
      </c>
      <c r="G96" s="27">
        <f t="shared" si="11"/>
        <v>0</v>
      </c>
    </row>
    <row r="97" spans="1:13" x14ac:dyDescent="0.25">
      <c r="A97" s="24" t="s">
        <v>87</v>
      </c>
      <c r="B97" s="25" t="s">
        <v>25</v>
      </c>
      <c r="C97" s="26"/>
      <c r="D97" s="26"/>
      <c r="E97" s="32">
        <f t="shared" si="10"/>
        <v>40</v>
      </c>
      <c r="F97" s="60">
        <v>0</v>
      </c>
      <c r="G97" s="27">
        <f t="shared" si="11"/>
        <v>0</v>
      </c>
      <c r="H97" s="5"/>
      <c r="I97" s="5"/>
      <c r="J97" s="5"/>
      <c r="K97" s="5"/>
      <c r="L97" s="5"/>
      <c r="M97" s="5"/>
    </row>
    <row r="98" spans="1:13" s="52" customFormat="1" x14ac:dyDescent="0.25">
      <c r="A98" s="24" t="s">
        <v>120</v>
      </c>
      <c r="B98" s="25" t="s">
        <v>25</v>
      </c>
      <c r="C98" s="26"/>
      <c r="D98" s="26"/>
      <c r="E98" s="32">
        <f>50*2</f>
        <v>100</v>
      </c>
      <c r="F98" s="60">
        <v>0</v>
      </c>
      <c r="G98" s="27">
        <f t="shared" si="11"/>
        <v>0</v>
      </c>
    </row>
    <row r="99" spans="1:13" x14ac:dyDescent="0.25">
      <c r="A99" s="24" t="s">
        <v>88</v>
      </c>
      <c r="B99" s="25" t="s">
        <v>25</v>
      </c>
      <c r="C99" s="26"/>
      <c r="D99" s="26"/>
      <c r="E99" s="32">
        <f>20*2</f>
        <v>40</v>
      </c>
      <c r="F99" s="60">
        <v>0</v>
      </c>
      <c r="G99" s="27">
        <f t="shared" si="11"/>
        <v>0</v>
      </c>
      <c r="H99" s="5"/>
      <c r="I99" s="5"/>
      <c r="J99" s="5"/>
      <c r="K99" s="5"/>
      <c r="L99" s="5"/>
      <c r="M99" s="5"/>
    </row>
    <row r="100" spans="1:13" x14ac:dyDescent="0.25">
      <c r="A100" s="24" t="s">
        <v>89</v>
      </c>
      <c r="B100" s="25" t="s">
        <v>25</v>
      </c>
      <c r="C100" s="26"/>
      <c r="D100" s="26"/>
      <c r="E100" s="32">
        <f t="shared" ref="E100:E106" si="12">20*2</f>
        <v>40</v>
      </c>
      <c r="F100" s="60">
        <v>0</v>
      </c>
      <c r="G100" s="27">
        <f t="shared" si="11"/>
        <v>0</v>
      </c>
      <c r="H100" s="5"/>
      <c r="I100" s="5"/>
      <c r="J100" s="5"/>
      <c r="K100" s="5"/>
      <c r="L100" s="5"/>
      <c r="M100" s="5"/>
    </row>
    <row r="101" spans="1:13" x14ac:dyDescent="0.25">
      <c r="A101" s="24" t="s">
        <v>108</v>
      </c>
      <c r="B101" s="25" t="s">
        <v>25</v>
      </c>
      <c r="C101" s="26"/>
      <c r="D101" s="26"/>
      <c r="E101" s="32">
        <f t="shared" si="12"/>
        <v>40</v>
      </c>
      <c r="F101" s="60">
        <v>0</v>
      </c>
      <c r="G101" s="27">
        <f t="shared" si="11"/>
        <v>0</v>
      </c>
      <c r="H101" s="5"/>
      <c r="I101" s="5"/>
      <c r="J101" s="5"/>
      <c r="K101" s="5"/>
      <c r="L101" s="5"/>
      <c r="M101" s="5"/>
    </row>
    <row r="102" spans="1:13" s="47" customFormat="1" x14ac:dyDescent="0.25">
      <c r="A102" s="24" t="s">
        <v>90</v>
      </c>
      <c r="B102" s="25" t="s">
        <v>25</v>
      </c>
      <c r="C102" s="26"/>
      <c r="D102" s="26"/>
      <c r="E102" s="32">
        <f t="shared" si="12"/>
        <v>40</v>
      </c>
      <c r="F102" s="60">
        <v>0</v>
      </c>
      <c r="G102" s="27">
        <f t="shared" si="11"/>
        <v>0</v>
      </c>
      <c r="H102" s="5"/>
      <c r="I102" s="5"/>
      <c r="J102" s="5"/>
      <c r="K102" s="5"/>
      <c r="L102" s="5"/>
      <c r="M102" s="5"/>
    </row>
    <row r="103" spans="1:13" s="47" customFormat="1" x14ac:dyDescent="0.25">
      <c r="A103" s="24" t="s">
        <v>91</v>
      </c>
      <c r="B103" s="25" t="s">
        <v>25</v>
      </c>
      <c r="C103" s="26"/>
      <c r="D103" s="26"/>
      <c r="E103" s="32">
        <f t="shared" si="12"/>
        <v>40</v>
      </c>
      <c r="F103" s="60">
        <v>0</v>
      </c>
      <c r="G103" s="27">
        <f t="shared" si="11"/>
        <v>0</v>
      </c>
      <c r="H103" s="5"/>
      <c r="I103" s="5"/>
      <c r="J103" s="5"/>
      <c r="K103" s="5"/>
      <c r="L103" s="5"/>
      <c r="M103" s="5"/>
    </row>
    <row r="104" spans="1:13" s="47" customFormat="1" x14ac:dyDescent="0.25">
      <c r="A104" s="24" t="s">
        <v>92</v>
      </c>
      <c r="B104" s="25" t="s">
        <v>25</v>
      </c>
      <c r="C104" s="26"/>
      <c r="D104" s="26"/>
      <c r="E104" s="32">
        <f t="shared" si="12"/>
        <v>40</v>
      </c>
      <c r="F104" s="60">
        <v>0</v>
      </c>
      <c r="G104" s="27">
        <f t="shared" si="11"/>
        <v>0</v>
      </c>
      <c r="H104" s="5"/>
      <c r="I104" s="5"/>
      <c r="J104" s="5"/>
      <c r="K104" s="5"/>
      <c r="L104" s="5"/>
      <c r="M104" s="5"/>
    </row>
    <row r="105" spans="1:13" s="48" customFormat="1" x14ac:dyDescent="0.25">
      <c r="A105" s="24" t="s">
        <v>93</v>
      </c>
      <c r="B105" s="25" t="s">
        <v>25</v>
      </c>
      <c r="C105" s="26"/>
      <c r="D105" s="26"/>
      <c r="E105" s="32">
        <f t="shared" si="12"/>
        <v>40</v>
      </c>
      <c r="F105" s="60">
        <v>0</v>
      </c>
      <c r="G105" s="27">
        <f t="shared" si="11"/>
        <v>0</v>
      </c>
      <c r="H105" s="5"/>
      <c r="I105" s="5"/>
      <c r="J105" s="5"/>
      <c r="K105" s="5"/>
      <c r="L105" s="5"/>
      <c r="M105" s="5"/>
    </row>
    <row r="106" spans="1:13" s="48" customFormat="1" x14ac:dyDescent="0.25">
      <c r="A106" s="24" t="s">
        <v>94</v>
      </c>
      <c r="B106" s="25" t="s">
        <v>25</v>
      </c>
      <c r="C106" s="26"/>
      <c r="D106" s="26"/>
      <c r="E106" s="32">
        <f t="shared" si="12"/>
        <v>40</v>
      </c>
      <c r="F106" s="60">
        <v>0</v>
      </c>
      <c r="G106" s="27">
        <f t="shared" si="11"/>
        <v>0</v>
      </c>
      <c r="H106" s="5"/>
      <c r="I106" s="5"/>
      <c r="J106" s="5"/>
      <c r="K106" s="5"/>
      <c r="L106" s="5"/>
      <c r="M106" s="5"/>
    </row>
    <row r="107" spans="1:13" s="50" customFormat="1" x14ac:dyDescent="0.25">
      <c r="A107" s="49" t="s">
        <v>96</v>
      </c>
      <c r="B107" s="25" t="s">
        <v>25</v>
      </c>
      <c r="C107" s="51"/>
      <c r="D107" s="51"/>
      <c r="E107" s="32">
        <f>390*2</f>
        <v>780</v>
      </c>
      <c r="F107" s="60">
        <v>0</v>
      </c>
      <c r="G107" s="27">
        <f t="shared" si="11"/>
        <v>0</v>
      </c>
      <c r="H107" s="5"/>
      <c r="I107" s="5"/>
      <c r="J107" s="5"/>
      <c r="K107" s="5"/>
      <c r="L107" s="5"/>
      <c r="M107" s="5"/>
    </row>
    <row r="108" spans="1:13" s="50" customFormat="1" x14ac:dyDescent="0.25">
      <c r="A108" s="49" t="s">
        <v>109</v>
      </c>
      <c r="B108" s="25" t="s">
        <v>25</v>
      </c>
      <c r="C108" s="51"/>
      <c r="D108" s="51"/>
      <c r="E108" s="62">
        <f>20*2</f>
        <v>40</v>
      </c>
      <c r="F108" s="61">
        <v>0</v>
      </c>
      <c r="G108" s="27">
        <f t="shared" si="11"/>
        <v>0</v>
      </c>
      <c r="H108" s="5"/>
      <c r="I108" s="5"/>
      <c r="J108" s="5"/>
      <c r="K108" s="5"/>
      <c r="L108" s="5"/>
      <c r="M108" s="5"/>
    </row>
    <row r="109" spans="1:13" x14ac:dyDescent="0.25">
      <c r="A109" s="75" t="s">
        <v>8</v>
      </c>
      <c r="B109" s="75"/>
      <c r="C109" s="75"/>
      <c r="D109" s="75"/>
      <c r="E109" s="75"/>
      <c r="F109" s="75"/>
      <c r="G109" s="13">
        <f>SUM(G12:G108)</f>
        <v>0</v>
      </c>
      <c r="H109" s="5"/>
      <c r="I109" s="5"/>
      <c r="J109" s="5"/>
      <c r="K109" s="5"/>
      <c r="L109" s="5"/>
      <c r="M109" s="5"/>
    </row>
    <row r="111" spans="1:13" x14ac:dyDescent="0.25">
      <c r="A111" s="63" t="s">
        <v>126</v>
      </c>
      <c r="B111" s="64"/>
      <c r="C111" s="65"/>
    </row>
    <row r="112" spans="1:13" x14ac:dyDescent="0.25">
      <c r="A112" s="63" t="s">
        <v>127</v>
      </c>
      <c r="B112" s="64"/>
      <c r="C112" s="65"/>
    </row>
    <row r="113" spans="1:3" x14ac:dyDescent="0.25">
      <c r="A113" s="63" t="s">
        <v>128</v>
      </c>
      <c r="B113" s="64"/>
      <c r="C113" s="65"/>
    </row>
    <row r="114" spans="1:3" x14ac:dyDescent="0.25">
      <c r="A114" s="63" t="s">
        <v>129</v>
      </c>
      <c r="B114" s="64"/>
      <c r="C114" s="65"/>
    </row>
    <row r="115" spans="1:3" x14ac:dyDescent="0.25">
      <c r="A115" s="58"/>
      <c r="B115" s="59"/>
      <c r="C115" s="59"/>
    </row>
    <row r="116" spans="1:3" x14ac:dyDescent="0.25">
      <c r="A116" s="66" t="s">
        <v>130</v>
      </c>
      <c r="B116" s="67"/>
      <c r="C116" s="68"/>
    </row>
    <row r="117" spans="1:3" x14ac:dyDescent="0.25">
      <c r="A117" s="69"/>
      <c r="B117" s="70"/>
      <c r="C117" s="71"/>
    </row>
    <row r="118" spans="1:3" x14ac:dyDescent="0.25">
      <c r="A118" s="69"/>
      <c r="B118" s="70"/>
      <c r="C118" s="71"/>
    </row>
    <row r="119" spans="1:3" x14ac:dyDescent="0.25">
      <c r="A119" s="69"/>
      <c r="B119" s="70"/>
      <c r="C119" s="71"/>
    </row>
    <row r="120" spans="1:3" x14ac:dyDescent="0.25">
      <c r="A120" s="72"/>
      <c r="B120" s="73"/>
      <c r="C120" s="74"/>
    </row>
  </sheetData>
  <sheetProtection algorithmName="SHA-512" hashValue="rQx295nAONaVkgHRQ8S8JtxD5f9nI+rW/ZJ3m8FJBLC10qHD6ZQlayGWbgsCWzkoYTUzSLCp5vejEGbxnqBQ8A==" saltValue="wK3GpjcNBGaWsEfVMdnyOA==" spinCount="100000" sheet="1" objects="1" scenarios="1"/>
  <mergeCells count="12">
    <mergeCell ref="A109:F109"/>
    <mergeCell ref="H11:I11"/>
    <mergeCell ref="J11:K11"/>
    <mergeCell ref="L11:M11"/>
    <mergeCell ref="B5:G5"/>
    <mergeCell ref="B6:G7"/>
    <mergeCell ref="B8:G8"/>
    <mergeCell ref="A111:C111"/>
    <mergeCell ref="A112:C112"/>
    <mergeCell ref="A113:C113"/>
    <mergeCell ref="A114:C114"/>
    <mergeCell ref="A116:C1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C470D0FAA1449BF472037D3DDD57D" ma:contentTypeVersion="2" ma:contentTypeDescription="Een nieuw document maken." ma:contentTypeScope="" ma:versionID="711b6b5b74f5b8e4972ae3a20b6a2ec0">
  <xsd:schema xmlns:xsd="http://www.w3.org/2001/XMLSchema" xmlns:xs="http://www.w3.org/2001/XMLSchema" xmlns:p="http://schemas.microsoft.com/office/2006/metadata/properties" xmlns:ns2="7b2f008a-bb16-4f60-b0a9-8bdc7dc602f6" targetNamespace="http://schemas.microsoft.com/office/2006/metadata/properties" ma:root="true" ma:fieldsID="77cdb61e74015373389574823dec22a3" ns2:_="">
    <xsd:import namespace="7b2f008a-bb16-4f60-b0a9-8bdc7dc60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f008a-bb16-4f60-b0a9-8bdc7dc60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7185FE-0B00-422A-984A-918819F3AE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24B3CF-D27B-4723-A527-936F3EAF08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4BCFBC-6DC1-4E89-8E00-D5CDBB4C4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f008a-bb16-4f60-b0a9-8bdc7dc60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BEPLANTING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Admiraal</dc:creator>
  <cp:lastModifiedBy>Appelman, Arjan</cp:lastModifiedBy>
  <cp:lastPrinted>2022-05-19T11:14:15Z</cp:lastPrinted>
  <dcterms:created xsi:type="dcterms:W3CDTF">2021-12-03T10:37:09Z</dcterms:created>
  <dcterms:modified xsi:type="dcterms:W3CDTF">2022-10-03T07:10:54Z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0x0101005B4C470D0FAA1449BF472037D3DDD57D</vt:lpwstr>
  </property>
</Properties>
</file>