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Nationale Opera &amp; Ballet\Aanbesteding Sanitair 2022\Correspondentie\1e NvI\"/>
    </mc:Choice>
  </mc:AlternateContent>
  <xr:revisionPtr revIDLastSave="0" documentId="8_{B82B3E50-0F15-4E7F-81DA-059A6FF00A75}" xr6:coauthVersionLast="47" xr6:coauthVersionMax="47" xr10:uidLastSave="{00000000-0000-0000-0000-000000000000}"/>
  <bookViews>
    <workbookView xWindow="1170" yWindow="1170" windowWidth="23040" windowHeight="12105" activeTab="1" xr2:uid="{54795026-C7D6-43AB-8BDF-170EEA1E6570}"/>
  </bookViews>
  <sheets>
    <sheet name="Omreken" sheetId="1" r:id="rId1"/>
    <sheet name="Leveringen" sheetId="2" r:id="rId2"/>
    <sheet name="Leveringen per locatie" sheetId="3" r:id="rId3"/>
    <sheet name="Totaal" sheetId="4" r:id="rId4"/>
  </sheets>
  <definedNames>
    <definedName name="_xlnm.Print_Titles" localSheetId="1">Leveringen!$1:$3</definedName>
    <definedName name="_xlnm.Print_Titles" localSheetId="2">'Leveringen per locatie'!$1:$3</definedName>
    <definedName name="_xlnm.Print_Titles" localSheetId="3">Totaal!$1:$3</definedName>
    <definedName name="dagenperjaar1">Omreken!$B$9</definedName>
    <definedName name="dagenperweek1">Omreken!$B$10</definedName>
    <definedName name="dagsoorttabel1">Omreken!$A$13:$B$25</definedName>
    <definedName name="prijsjaarleveringen">Leveringen!$I$9</definedName>
    <definedName name="prijsjaarleveringen1">Leveringen!$I$7</definedName>
    <definedName name="tabeltype">Omreken!$B$5:$B$5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4" l="1"/>
  <c r="A1" i="4"/>
  <c r="H10" i="3"/>
  <c r="I10" i="3" s="1"/>
  <c r="I11" i="3" s="1"/>
  <c r="I6" i="3"/>
  <c r="I7" i="3" s="1"/>
  <c r="H6" i="3"/>
  <c r="A1" i="3"/>
  <c r="H6" i="2"/>
  <c r="A1" i="2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C6" i="3" l="1"/>
  <c r="J6" i="3" s="1"/>
  <c r="J7" i="3" s="1"/>
  <c r="C10" i="3"/>
  <c r="J10" i="3" s="1"/>
  <c r="J11" i="3" s="1"/>
  <c r="C6" i="2"/>
  <c r="I6" i="2" s="1"/>
  <c r="I7" i="2" l="1"/>
  <c r="I9" i="2" s="1"/>
  <c r="C4" i="4" s="1"/>
  <c r="C6" i="4" s="1"/>
</calcChain>
</file>

<file path=xl/sharedStrings.xml><?xml version="1.0" encoding="utf-8"?>
<sst xmlns="http://schemas.openxmlformats.org/spreadsheetml/2006/main" count="67" uniqueCount="47">
  <si>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</si>
  <si>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</si>
  <si>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</si>
  <si>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</si>
  <si>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</si>
  <si>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</si>
  <si>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</si>
  <si>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</si>
  <si>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</si>
  <si>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</si>
  <si>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</si>
  <si>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</si>
  <si>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2W</t>
  </si>
  <si>
    <t>1W</t>
  </si>
  <si>
    <t>26J</t>
  </si>
  <si>
    <t>13J</t>
  </si>
  <si>
    <t>12J</t>
  </si>
  <si>
    <t>6J</t>
  </si>
  <si>
    <t>4J</t>
  </si>
  <si>
    <t>3J</t>
  </si>
  <si>
    <t>2J</t>
  </si>
  <si>
    <t>1J</t>
  </si>
  <si>
    <t>BEURT</t>
  </si>
  <si>
    <t>FREQ (DAGEN)</t>
  </si>
  <si>
    <t>OMSCHRIJVING</t>
  </si>
  <si>
    <t>EENHEID</t>
  </si>
  <si>
    <t>HOEVEELHEID /KEER</t>
  </si>
  <si>
    <t>PRIJS/ EENHEID (EURO)</t>
  </si>
  <si>
    <t>PRIJS/ KEER</t>
  </si>
  <si>
    <t>PRIJS/ JAAR</t>
  </si>
  <si>
    <t xml:space="preserve">WERKDAG             </t>
  </si>
  <si>
    <t>prijs per stuk</t>
  </si>
  <si>
    <t>6100</t>
  </si>
  <si>
    <t>Hygieneboxen/Damesverbandcontainers</t>
  </si>
  <si>
    <t xml:space="preserve">Totaal werkdag             </t>
  </si>
  <si>
    <t>Totaal leveringen excl. BTW</t>
  </si>
  <si>
    <t>DAGSOORT</t>
  </si>
  <si>
    <t>001 - Nationale Opera &amp; Ballet, Amstel 3, Amsterdam</t>
  </si>
  <si>
    <t>werkdag</t>
  </si>
  <si>
    <t>Totaal 001 - Nationale Opera &amp; Ballet, Amstel 3, Amsterdam</t>
  </si>
  <si>
    <t>002 - Decorcentrum Amsterdam, Kollenbergweg 1, Amsterdam</t>
  </si>
  <si>
    <t>Totaal 002 - Decorcentrum Amsterdam, Kollenbergweg 1, Amsterdam</t>
  </si>
  <si>
    <t>Soort werk</t>
  </si>
  <si>
    <t>Uren per jaar uitvoering</t>
  </si>
  <si>
    <t>Bedrag per jaar excl. BTW (euro)</t>
  </si>
  <si>
    <t>Leveringen (geschat)</t>
  </si>
  <si>
    <t>Totaal generaal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</si>
</sst>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;_-@_-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49" fontId="0" fillId="3" borderId="5" xfId="0" applyNumberFormat="1" applyFill="1" applyBorder="1" applyAlignment="1">
      <alignment wrapText="1"/>
    </xf>
    <xf numFmtId="0" fontId="0" fillId="3" borderId="3" xfId="0" applyFill="1" applyBorder="1"/>
    <xf numFmtId="0" fontId="0" fillId="3" borderId="8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7" xfId="0" applyFill="1" applyBorder="1"/>
    <xf numFmtId="49" fontId="0" fillId="2" borderId="13" xfId="0" applyNumberFormat="1" applyFill="1" applyBorder="1"/>
    <xf numFmtId="1" fontId="0" fillId="2" borderId="13" xfId="0" applyNumberFormat="1" applyFill="1" applyBorder="1"/>
    <xf numFmtId="164" fontId="0" fillId="0" borderId="13" xfId="0" applyNumberFormat="1" applyBorder="1" applyProtection="1">
      <protection locked="0"/>
    </xf>
    <xf numFmtId="164" fontId="0" fillId="2" borderId="13" xfId="0" applyNumberFormat="1" applyFill="1" applyBorder="1"/>
    <xf numFmtId="4" fontId="0" fillId="4" borderId="13" xfId="0" applyNumberFormat="1" applyFill="1" applyBorder="1" applyProtection="1">
      <protection locked="0"/>
    </xf>
    <xf numFmtId="49" fontId="0" fillId="3" borderId="9" xfId="0" applyNumberFormat="1" applyFill="1" applyBorder="1"/>
    <xf numFmtId="0" fontId="0" fillId="3" borderId="10" xfId="0" applyFill="1" applyBorder="1"/>
    <xf numFmtId="164" fontId="0" fillId="3" borderId="5" xfId="0" applyNumberFormat="1" applyFill="1" applyBorder="1"/>
    <xf numFmtId="0" fontId="0" fillId="3" borderId="9" xfId="0" applyFill="1" applyBorder="1" applyAlignment="1"/>
    <xf numFmtId="0" fontId="0" fillId="3" borderId="11" xfId="0" applyFill="1" applyBorder="1"/>
    <xf numFmtId="49" fontId="0" fillId="2" borderId="5" xfId="0" applyNumberFormat="1" applyFill="1" applyBorder="1"/>
    <xf numFmtId="1" fontId="0" fillId="2" borderId="5" xfId="0" applyNumberFormat="1" applyFill="1" applyBorder="1"/>
    <xf numFmtId="4" fontId="0" fillId="4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5" xfId="0" applyNumberFormat="1" applyFill="1" applyBorder="1"/>
    <xf numFmtId="49" fontId="0" fillId="3" borderId="9" xfId="0" applyNumberFormat="1" applyFill="1" applyBorder="1" applyAlignment="1"/>
    <xf numFmtId="4" fontId="0" fillId="3" borderId="5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15CF-BBDB-439C-968F-4C62EB76F2B0}">
  <dimension ref="A1:B25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0.6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0.4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0.2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0.10196078431372549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5.0980392156862744E-2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4.7058823529411764E-2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2.3529411764705882E-2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1.5686274509803921E-2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1.1764705882352941E-2</v>
      </c>
    </row>
    <row r="24" spans="1:2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7.8431372549019607E-3</v>
      </c>
    </row>
    <row r="25" spans="1:2" x14ac:dyDescent="0.2">
      <c r="A25" s="6" t="s">
        <v>21</v>
      </c>
      <c r="B25" s="7">
        <f>IF(A25="2½W",2.5/dagenperweek1,IF(RIGHT(A25,1)="W",VALUE(LEFT(A25,LEN(A25)-1))/dagenperweek1,IF(RIGHT(A25,1)="J",VALUE(LEFT(A25,LEN(A25)-1))/dagenperjaar1,"handmatig!")))</f>
        <v>3.9215686274509803E-3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9697F-D4EF-43BF-994C-5FDFB70E38EC}">
  <dimension ref="A1:I9"/>
  <sheetViews>
    <sheetView tabSelected="1" workbookViewId="0">
      <selection activeCell="D20" sqref="D20"/>
    </sheetView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C2.1: ",tabeltype," leveringen")</f>
        <v>Bijlage C2.1: Invultabel leveringen</v>
      </c>
    </row>
    <row r="3" spans="1:9" ht="38.25" x14ac:dyDescent="0.2">
      <c r="A3" s="8" t="s">
        <v>22</v>
      </c>
      <c r="B3" s="8" t="s">
        <v>7</v>
      </c>
      <c r="C3" s="8" t="s">
        <v>23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8" t="s">
        <v>29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30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32</v>
      </c>
      <c r="B6" s="15" t="s">
        <v>15</v>
      </c>
      <c r="C6" s="16">
        <f>IF(ISBLANK(B6),0,IF(ISERROR(VALUE(B6)),VLOOKUP(B6,dagsoorttabel1,2,FALSE)*dagenperjaar1,VALUE(B6)))</f>
        <v>13</v>
      </c>
      <c r="D6" s="15" t="s">
        <v>33</v>
      </c>
      <c r="E6" s="15" t="s">
        <v>31</v>
      </c>
      <c r="F6" s="19">
        <v>113</v>
      </c>
      <c r="G6" s="17"/>
      <c r="H6" s="18">
        <f>IF(ISBLANK(F6),0,F6)*G6</f>
        <v>0</v>
      </c>
      <c r="I6" s="18">
        <f>C6*H6</f>
        <v>0</v>
      </c>
    </row>
    <row r="7" spans="1:9" x14ac:dyDescent="0.2">
      <c r="A7" s="20" t="s">
        <v>34</v>
      </c>
      <c r="B7" s="21"/>
      <c r="C7" s="21"/>
      <c r="D7" s="21"/>
      <c r="E7" s="21"/>
      <c r="F7" s="21"/>
      <c r="G7" s="21"/>
      <c r="H7" s="21"/>
      <c r="I7" s="22">
        <f>SUM(I6:I6)</f>
        <v>0</v>
      </c>
    </row>
    <row r="9" spans="1:9" x14ac:dyDescent="0.2">
      <c r="A9" s="20" t="s">
        <v>35</v>
      </c>
      <c r="B9" s="21"/>
      <c r="C9" s="21"/>
      <c r="D9" s="21"/>
      <c r="E9" s="21"/>
      <c r="F9" s="21"/>
      <c r="G9" s="21"/>
      <c r="H9" s="21"/>
      <c r="I9" s="22">
        <f>prijsjaarleveringen1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24-10-2022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25D76-5B8A-4561-BBFF-0EC0FFB44E9E}">
  <dimension ref="A1:J11"/>
  <sheetViews>
    <sheetView workbookViewId="0"/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11.625" customWidth="1"/>
    <col min="5" max="5" width="50.625" customWidth="1"/>
    <col min="6" max="7" width="14.625" customWidth="1"/>
    <col min="8" max="8" width="11.625" customWidth="1"/>
    <col min="9" max="9" width="12.625" customWidth="1"/>
    <col min="10" max="10" width="14.625" customWidth="1"/>
  </cols>
  <sheetData>
    <row r="1" spans="1:10" x14ac:dyDescent="0.2">
      <c r="A1" s="1" t="str">
        <f>CONCATENATE("Bijlage C2.2: ",tabeltype," leveringen per locatie")</f>
        <v>Bijlage C2.2: Invultabel leveringen per locatie</v>
      </c>
    </row>
    <row r="3" spans="1:10" ht="38.25" x14ac:dyDescent="0.2">
      <c r="A3" s="8" t="s">
        <v>22</v>
      </c>
      <c r="B3" s="8" t="s">
        <v>7</v>
      </c>
      <c r="C3" s="8" t="s">
        <v>23</v>
      </c>
      <c r="D3" s="8" t="s">
        <v>36</v>
      </c>
      <c r="E3" s="8" t="s">
        <v>24</v>
      </c>
      <c r="F3" s="8" t="s">
        <v>25</v>
      </c>
      <c r="G3" s="8" t="s">
        <v>26</v>
      </c>
      <c r="H3" s="8" t="s">
        <v>27</v>
      </c>
      <c r="I3" s="8" t="s">
        <v>28</v>
      </c>
      <c r="J3" s="8" t="s">
        <v>29</v>
      </c>
    </row>
    <row r="5" spans="1:10" x14ac:dyDescent="0.2">
      <c r="A5" s="23" t="s">
        <v>37</v>
      </c>
      <c r="B5" s="21"/>
      <c r="C5" s="21"/>
      <c r="D5" s="21"/>
      <c r="E5" s="21"/>
      <c r="F5" s="21"/>
      <c r="G5" s="21"/>
      <c r="H5" s="21"/>
      <c r="I5" s="21"/>
      <c r="J5" s="24"/>
    </row>
    <row r="6" spans="1:10" x14ac:dyDescent="0.2">
      <c r="A6" s="25" t="s">
        <v>32</v>
      </c>
      <c r="B6" s="25" t="s">
        <v>15</v>
      </c>
      <c r="C6" s="26">
        <f>IF(ISBLANK(B6),0,IF(ISERROR(VALUE(B6)),VLOOKUP(B6,dagsoorttabel1,2,FALSE)*dagenperjaar1,VALUE(B6)))</f>
        <v>13</v>
      </c>
      <c r="D6" s="25" t="s">
        <v>38</v>
      </c>
      <c r="E6" s="25" t="s">
        <v>33</v>
      </c>
      <c r="F6" s="25" t="s">
        <v>31</v>
      </c>
      <c r="G6" s="27">
        <v>110</v>
      </c>
      <c r="H6" s="28">
        <f>Leveringen!G6</f>
        <v>0</v>
      </c>
      <c r="I6" s="29">
        <f>IF(ISBLANK(G6),0,G6)*H6</f>
        <v>0</v>
      </c>
      <c r="J6" s="29">
        <f>C6*I6</f>
        <v>0</v>
      </c>
    </row>
    <row r="7" spans="1:10" x14ac:dyDescent="0.2">
      <c r="A7" s="30" t="s">
        <v>39</v>
      </c>
      <c r="B7" s="21"/>
      <c r="C7" s="21"/>
      <c r="D7" s="21"/>
      <c r="E7" s="21"/>
      <c r="F7" s="21"/>
      <c r="G7" s="21"/>
      <c r="H7" s="21"/>
      <c r="I7" s="22">
        <f>SUM(I6:I6)</f>
        <v>0</v>
      </c>
      <c r="J7" s="22">
        <f>SUM(J6:J6)</f>
        <v>0</v>
      </c>
    </row>
    <row r="9" spans="1:10" x14ac:dyDescent="0.2">
      <c r="A9" s="23" t="s">
        <v>40</v>
      </c>
      <c r="B9" s="21"/>
      <c r="C9" s="21"/>
      <c r="D9" s="21"/>
      <c r="E9" s="21"/>
      <c r="F9" s="21"/>
      <c r="G9" s="21"/>
      <c r="H9" s="21"/>
      <c r="I9" s="21"/>
      <c r="J9" s="24"/>
    </row>
    <row r="10" spans="1:10" x14ac:dyDescent="0.2">
      <c r="A10" s="25" t="s">
        <v>32</v>
      </c>
      <c r="B10" s="25" t="s">
        <v>15</v>
      </c>
      <c r="C10" s="26">
        <f>IF(ISBLANK(B10),0,IF(ISERROR(VALUE(B10)),VLOOKUP(B10,dagsoorttabel1,2,FALSE)*dagenperjaar1,VALUE(B10)))</f>
        <v>13</v>
      </c>
      <c r="D10" s="25" t="s">
        <v>38</v>
      </c>
      <c r="E10" s="25" t="s">
        <v>33</v>
      </c>
      <c r="F10" s="25" t="s">
        <v>31</v>
      </c>
      <c r="G10" s="27">
        <v>3</v>
      </c>
      <c r="H10" s="28">
        <f>Leveringen!G6</f>
        <v>0</v>
      </c>
      <c r="I10" s="29">
        <f>IF(ISBLANK(G10),0,G10)*H10</f>
        <v>0</v>
      </c>
      <c r="J10" s="29">
        <f>C10*I10</f>
        <v>0</v>
      </c>
    </row>
    <row r="11" spans="1:10" x14ac:dyDescent="0.2">
      <c r="A11" s="30" t="s">
        <v>41</v>
      </c>
      <c r="B11" s="21"/>
      <c r="C11" s="21"/>
      <c r="D11" s="21"/>
      <c r="E11" s="21"/>
      <c r="F11" s="21"/>
      <c r="G11" s="21"/>
      <c r="H11" s="21"/>
      <c r="I11" s="22">
        <f>SUM(I10:I10)</f>
        <v>0</v>
      </c>
      <c r="J11" s="22">
        <f>SUM(J10:J10)</f>
        <v>0</v>
      </c>
    </row>
  </sheetData>
  <pageMargins left="0.7" right="0.7" top="0.75" bottom="0.75" header="0.3" footer="0.3"/>
  <pageSetup scale="65" orientation="landscape" horizontalDpi="4294967295" verticalDpi="4294967295" r:id="rId1"/>
  <headerFooter>
    <oddFooter>&amp;LNationale Opera &amp; Ballet                                    &amp;ROpmaakdatum: 24-10-2022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DF5E0-BB40-4FB7-8C03-94EEC4B1FAE5}">
  <dimension ref="A1:C6"/>
  <sheetViews>
    <sheetView workbookViewId="0"/>
  </sheetViews>
  <sheetFormatPr defaultRowHeight="12.75" x14ac:dyDescent="0.2"/>
  <cols>
    <col min="1" max="1" width="30.625" customWidth="1"/>
    <col min="2" max="3" width="20.625" customWidth="1"/>
  </cols>
  <sheetData>
    <row r="1" spans="1:3" x14ac:dyDescent="0.2">
      <c r="A1" s="1" t="str">
        <f>CONCATENATE("Bijlage C2.3: ",tabeltype," totaalblad schoonmaakwerk")</f>
        <v>Bijlage C2.3: Invultabel totaalblad schoonmaakwerk</v>
      </c>
    </row>
    <row r="3" spans="1:3" ht="63.75" x14ac:dyDescent="0.2">
      <c r="A3" s="8" t="s">
        <v>42</v>
      </c>
      <c r="B3" s="8" t="s">
        <v>43</v>
      </c>
      <c r="C3" s="8" t="s">
        <v>44</v>
      </c>
    </row>
    <row r="4" spans="1:3" x14ac:dyDescent="0.2">
      <c r="A4" s="8" t="s">
        <v>45</v>
      </c>
      <c r="B4" s="31"/>
      <c r="C4" s="29">
        <f>prijsjaarleveringen</f>
        <v>0</v>
      </c>
    </row>
    <row r="6" spans="1:3" x14ac:dyDescent="0.2">
      <c r="A6" s="8" t="s">
        <v>46</v>
      </c>
      <c r="B6" s="31">
        <f>SUM(B4:B4)</f>
        <v>0</v>
      </c>
      <c r="C6" s="22">
        <f>SUM(C4:C4)</f>
        <v>0</v>
      </c>
    </row>
  </sheetData>
  <pageMargins left="0.7" right="0.7" top="0.75" bottom="0.75" header="0.3" footer="0.3"/>
  <pageSetup scale="70" orientation="landscape" horizontalDpi="4294967295" verticalDpi="4294967295" r:id="rId1"/>
  <headerFooter>
    <oddFooter>&amp;LNationale Opera &amp; Ballet                                    &amp;ROpmaakdatum: 24-10-2022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9</vt:i4>
      </vt:variant>
    </vt:vector>
  </HeadingPairs>
  <TitlesOfParts>
    <vt:vector size="13" baseType="lpstr">
      <vt:lpstr>Omreken</vt:lpstr>
      <vt:lpstr>Leveringen</vt:lpstr>
      <vt:lpstr>Leveringen per locatie</vt:lpstr>
      <vt:lpstr>Totaal</vt:lpstr>
      <vt:lpstr>Leveringen!Afdruktitels</vt:lpstr>
      <vt:lpstr>'Leveringen per locatie'!Afdruktitels</vt:lpstr>
      <vt:lpstr>Totaal!Afdruktitels</vt:lpstr>
      <vt:lpstr>dagenperjaar1</vt:lpstr>
      <vt:lpstr>dagenperweek1</vt:lpstr>
      <vt:lpstr>dagsoorttabel1</vt:lpstr>
      <vt:lpstr>prijsjaarleveringen</vt:lpstr>
      <vt:lpstr>prijsjaarleveringen1</vt:lpstr>
      <vt:lpstr>tabeltype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2022-10-24T06:23:33Z</dcterms:created>
  <dcterms:modified xsi:type="dcterms:W3CDTF">2022-10-24T06:24:35Z</dcterms:modified>
</cp:coreProperties>
</file>