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G:\Brand\02 Accounts NL\H\HBO\Stichting Saxion\EA 2023\"/>
    </mc:Choice>
  </mc:AlternateContent>
  <xr:revisionPtr revIDLastSave="0" documentId="8_{FBA854DC-1773-4A42-9412-3D04451C34E8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Totalen" sheetId="5" r:id="rId1"/>
    <sheet name="Gebouwen" sheetId="1" r:id="rId2"/>
    <sheet name="Inventaris en huurdersbelan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5" l="1"/>
  <c r="K14" i="5"/>
  <c r="K15" i="5"/>
  <c r="K18" i="5"/>
  <c r="K16" i="5"/>
  <c r="K13" i="5"/>
  <c r="J25" i="5" l="1"/>
  <c r="K35" i="5" l="1"/>
  <c r="K9" i="5"/>
  <c r="K7" i="5"/>
  <c r="K8" i="5"/>
  <c r="K10" i="5"/>
  <c r="K17" i="5"/>
  <c r="K11" i="5"/>
  <c r="K6" i="5"/>
  <c r="K3" i="5"/>
  <c r="K25" i="5" l="1"/>
  <c r="K34" i="5"/>
  <c r="A4" i="2" l="1"/>
  <c r="A5" i="2"/>
  <c r="A6" i="2"/>
  <c r="K32" i="5" l="1"/>
  <c r="K38" i="5" l="1"/>
  <c r="L15" i="5" l="1"/>
  <c r="M15" i="5" s="1"/>
  <c r="L16" i="5"/>
  <c r="M16" i="5" s="1"/>
  <c r="L14" i="5"/>
  <c r="M14" i="5" s="1"/>
  <c r="L7" i="5"/>
  <c r="M7" i="5" s="1"/>
  <c r="L17" i="5"/>
  <c r="M17" i="5" s="1"/>
  <c r="L4" i="5"/>
  <c r="M4" i="5" s="1"/>
  <c r="L18" i="5"/>
  <c r="M18" i="5" s="1"/>
  <c r="L11" i="5"/>
  <c r="M11" i="5" s="1"/>
  <c r="L12" i="5"/>
  <c r="M12" i="5" s="1"/>
  <c r="L10" i="5"/>
  <c r="M10" i="5" s="1"/>
  <c r="L6" i="5"/>
  <c r="M6" i="5" s="1"/>
  <c r="L9" i="5"/>
  <c r="M9" i="5" s="1"/>
  <c r="L8" i="5"/>
  <c r="M8" i="5" s="1"/>
  <c r="L13" i="5"/>
  <c r="M13" i="5" s="1"/>
  <c r="L25" i="5"/>
  <c r="M2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 Harms</author>
  </authors>
  <commentList>
    <comment ref="D1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Gerard Harms:</t>
        </r>
        <r>
          <rPr>
            <sz val="9"/>
            <color indexed="81"/>
            <rFont val="Tahoma"/>
            <family val="2"/>
          </rPr>
          <t xml:space="preserve">
Bedrag aangepast van 1935100 naar 1950000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 Harms</author>
  </authors>
  <commentList>
    <comment ref="F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Gerard Harms:</t>
        </r>
        <r>
          <rPr>
            <sz val="9"/>
            <color indexed="81"/>
            <rFont val="Tahoma"/>
            <family val="2"/>
          </rPr>
          <t xml:space="preserve">
Bij gewijzigd eigen risico als nog taxeren</t>
        </r>
      </text>
    </comment>
    <comment ref="F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Gerard Harms:</t>
        </r>
        <r>
          <rPr>
            <sz val="9"/>
            <color indexed="81"/>
            <rFont val="Tahoma"/>
            <family val="2"/>
          </rPr>
          <t xml:space="preserve">
Bij gewijzigd eigen risico als nog taxeren</t>
        </r>
      </text>
    </comment>
    <comment ref="F1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Gerard Harms:</t>
        </r>
        <r>
          <rPr>
            <sz val="9"/>
            <color indexed="81"/>
            <rFont val="Tahoma"/>
            <family val="2"/>
          </rPr>
          <t xml:space="preserve">
Bij gewijzigd eigen risico als nog taxeren</t>
        </r>
      </text>
    </comment>
  </commentList>
</comments>
</file>

<file path=xl/sharedStrings.xml><?xml version="1.0" encoding="utf-8"?>
<sst xmlns="http://schemas.openxmlformats.org/spreadsheetml/2006/main" count="225" uniqueCount="110">
  <si>
    <t>Bijlage A</t>
  </si>
  <si>
    <t>O.b.v. concept taxatie</t>
  </si>
  <si>
    <t>Adres</t>
  </si>
  <si>
    <t>actief/vervallen</t>
  </si>
  <si>
    <t>Aanvang Taxatie opstal</t>
  </si>
  <si>
    <t>vervaldatum taxatie gebouwen</t>
  </si>
  <si>
    <t>Verzekerde som gebouwen</t>
  </si>
  <si>
    <t>Aanvang  Taxatie  inventaris</t>
  </si>
  <si>
    <t>vervaldatum taxatie inventaris</t>
  </si>
  <si>
    <t>Verzekerde som inventaris huurdersbelang</t>
  </si>
  <si>
    <t>Totaal excl</t>
  </si>
  <si>
    <t>Totaal incl</t>
  </si>
  <si>
    <t>Premie per risicoadres</t>
  </si>
  <si>
    <t>M.H. Tromplaan 28-30, Enschede</t>
  </si>
  <si>
    <t>Leslocatie</t>
  </si>
  <si>
    <t>actief</t>
  </si>
  <si>
    <t>Parkweg 1, Enschede</t>
  </si>
  <si>
    <t>Kortenaerstraat 50, Enschede</t>
  </si>
  <si>
    <t>Van Galenstraat 19, Enschede (Epy Drost)</t>
  </si>
  <si>
    <t>Handelskade 75, Deventer</t>
  </si>
  <si>
    <t>M.A. de Ruyterstraat 3, Hengelo,Hogeschool</t>
  </si>
  <si>
    <t>Verhuur</t>
  </si>
  <si>
    <t>M.A. de Ruyterstraat 3, Hengelo, kantoor Villa</t>
  </si>
  <si>
    <t>M.H. Tromplaan 17, Enschede, Villa Serphos</t>
  </si>
  <si>
    <t>vergaderlocatie</t>
  </si>
  <si>
    <t>Van Galenstraat 20, Enschede (Edith Stein)</t>
  </si>
  <si>
    <t>Huur</t>
  </si>
  <si>
    <t>Spoorstraat 29/29C, Apeldoorn</t>
  </si>
  <si>
    <t>Snipperlingsdijk 2, Deventer  (Huur SVB)</t>
  </si>
  <si>
    <t>Huur Student HV</t>
  </si>
  <si>
    <t>Ariensplein 1-300, Enschede (Leslocaties)</t>
  </si>
  <si>
    <t>Huur Leslocatie</t>
  </si>
  <si>
    <t xml:space="preserve"> </t>
  </si>
  <si>
    <t>Ariensplein 1-200 tm 217 (SHV)</t>
  </si>
  <si>
    <t xml:space="preserve">Roelof van Scheevenstraat 88 t/m 114, Enschede </t>
  </si>
  <si>
    <t>Student HV</t>
  </si>
  <si>
    <t>Diepenveenseweg 84F app. 1 t/m 24, DV (Heights)</t>
  </si>
  <si>
    <t>Ketelhuis/Gasfabriek Zutphenseweg 6c</t>
  </si>
  <si>
    <t>Alle verzekerde adressen</t>
  </si>
  <si>
    <t>Extra kosten</t>
  </si>
  <si>
    <t>Exploitatiekosten</t>
  </si>
  <si>
    <t>Surplus opruimingskosten</t>
  </si>
  <si>
    <t>Totaal verzekerde som</t>
  </si>
  <si>
    <t>21% ass.bel</t>
  </si>
  <si>
    <t>totaal</t>
  </si>
  <si>
    <t>factor</t>
  </si>
  <si>
    <t>bruto premie per verzekerde euro</t>
  </si>
  <si>
    <t>Postcode</t>
  </si>
  <si>
    <t>Plaats</t>
  </si>
  <si>
    <t>Verzekerde som
gebouwen</t>
  </si>
  <si>
    <t>Bestemming</t>
  </si>
  <si>
    <t xml:space="preserve">Taxatiedatum </t>
  </si>
  <si>
    <t>opmerkingen</t>
  </si>
  <si>
    <t>M. Hapertsz Tromplaan 28-30</t>
  </si>
  <si>
    <t>7513AB</t>
  </si>
  <si>
    <t>Enschede</t>
  </si>
  <si>
    <t>Hogeschool</t>
  </si>
  <si>
    <t>1 locatie</t>
  </si>
  <si>
    <t>Parkweg 1</t>
  </si>
  <si>
    <t>v</t>
  </si>
  <si>
    <t>Kortenaerstraat 50</t>
  </si>
  <si>
    <t>Van Galenstraat 19</t>
  </si>
  <si>
    <t xml:space="preserve">7511JL </t>
  </si>
  <si>
    <t>Kortenaerstraat 71</t>
  </si>
  <si>
    <t>7513AD</t>
  </si>
  <si>
    <t>Kantoor- en vergaderruimte (villa)</t>
  </si>
  <si>
    <t>Handelskade 75</t>
  </si>
  <si>
    <t>7417DH</t>
  </si>
  <si>
    <t>Deventer</t>
  </si>
  <si>
    <t>M.A. de Ruyterstraat 3</t>
  </si>
  <si>
    <t>7556CW</t>
  </si>
  <si>
    <t>Hengelo</t>
  </si>
  <si>
    <t>Monumentaal kantoorgebouw</t>
  </si>
  <si>
    <t>Gymzaal</t>
  </si>
  <si>
    <t>M.H. Tromplaan 17</t>
  </si>
  <si>
    <t>7511JJ</t>
  </si>
  <si>
    <t>Kantoor- en vergaderruimte lunch-/dinerzaal, lounge etc.</t>
  </si>
  <si>
    <t>Roelof van Scheevenstraat 88 t/m 114</t>
  </si>
  <si>
    <t>7521SN</t>
  </si>
  <si>
    <t>Studentenhuisvesting</t>
  </si>
  <si>
    <t>nok, zie opm.</t>
  </si>
  <si>
    <t>Van Galenstraat 20</t>
  </si>
  <si>
    <t>Nog te plannen</t>
  </si>
  <si>
    <t>Verzekerde som
Inventaris/huurdersbelang</t>
  </si>
  <si>
    <t>Verzekerd belang</t>
  </si>
  <si>
    <t>Taxatiedatum</t>
  </si>
  <si>
    <t>opmerking</t>
  </si>
  <si>
    <t>7511JL</t>
  </si>
  <si>
    <t>Inventaris</t>
  </si>
  <si>
    <t>Inventaris en huurdersbelang</t>
  </si>
  <si>
    <t>Kerklaan 21</t>
  </si>
  <si>
    <t>7311AA</t>
  </si>
  <si>
    <t>Apeldoorn</t>
  </si>
  <si>
    <t>Gehuurd pand</t>
  </si>
  <si>
    <t>Vosselmanstraat 299</t>
  </si>
  <si>
    <t>7311CL</t>
  </si>
  <si>
    <t>Stadsgravenstraat 41-43</t>
  </si>
  <si>
    <t>nog te plannen</t>
  </si>
  <si>
    <t>gewijzigd</t>
  </si>
  <si>
    <t>Inventaris verhuist naar Van Galenstraat 20, gebouw blijft van Saxion en is verhuurd aan een ander schoolbestuur</t>
  </si>
  <si>
    <t>vervalt</t>
  </si>
  <si>
    <t>Brinkgreverweg 137</t>
  </si>
  <si>
    <t>7415CG</t>
  </si>
  <si>
    <t>zie opmerking</t>
  </si>
  <si>
    <t>Diepenveenseweg 84F app. 1 t/m 24</t>
  </si>
  <si>
    <t>7413AS</t>
  </si>
  <si>
    <t>Stationsplein 11</t>
  </si>
  <si>
    <t>7511JD</t>
  </si>
  <si>
    <t>Kantoor en vergaderruimte</t>
  </si>
  <si>
    <t>Stationsplein 10 &amp; 11, Enschede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</si>
</sst>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[$€-2]\ #,##0.00"/>
    <numFmt numFmtId="166" formatCode="&quot;€&quot;\ #,##0.0000000000000000000"/>
    <numFmt numFmtId="167" formatCode="#,##0.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 style="thin">
        <color theme="0" tint="-0.1499679555650502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 diagonalDown="1">
      <left/>
      <right style="thin">
        <color indexed="64"/>
      </right>
      <top style="thin">
        <color indexed="64"/>
      </top>
      <bottom style="thin">
        <color theme="0" tint="-0.24994659260841701"/>
      </bottom>
      <diagonal style="thin">
        <color theme="0" tint="-0.24994659260841701"/>
      </diagonal>
    </border>
    <border diagonalUp="1" diagonalDown="1"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 style="thin">
        <color theme="0" tint="-0.2499465926084170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 style="thin">
        <color theme="0" tint="-0.24994659260841701"/>
      </diagonal>
    </border>
    <border diagonalUp="1" diagonalDown="1"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 style="thin">
        <color theme="0" tint="-0.24994659260841701"/>
      </diagonal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164" fontId="0" fillId="3" borderId="1" xfId="0" applyNumberFormat="1" applyFill="1" applyBorder="1"/>
    <xf numFmtId="164" fontId="1" fillId="3" borderId="1" xfId="0" applyNumberFormat="1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wrapText="1"/>
    </xf>
    <xf numFmtId="14" fontId="0" fillId="0" borderId="1" xfId="0" applyNumberFormat="1" applyBorder="1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3" xfId="0" applyNumberFormat="1" applyBorder="1"/>
    <xf numFmtId="0" fontId="0" fillId="0" borderId="3" xfId="0" applyBorder="1"/>
    <xf numFmtId="44" fontId="0" fillId="0" borderId="0" xfId="0" applyNumberFormat="1"/>
    <xf numFmtId="164" fontId="0" fillId="3" borderId="0" xfId="0" applyNumberFormat="1" applyFill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/>
    <xf numFmtId="165" fontId="4" fillId="0" borderId="1" xfId="0" applyNumberFormat="1" applyFont="1" applyBorder="1"/>
    <xf numFmtId="164" fontId="4" fillId="0" borderId="1" xfId="0" applyNumberFormat="1" applyFont="1" applyBorder="1"/>
    <xf numFmtId="1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5" fontId="0" fillId="5" borderId="1" xfId="0" applyNumberFormat="1" applyFill="1" applyBorder="1"/>
    <xf numFmtId="14" fontId="5" fillId="0" borderId="1" xfId="0" applyNumberFormat="1" applyFont="1" applyBorder="1"/>
    <xf numFmtId="164" fontId="1" fillId="6" borderId="0" xfId="0" applyNumberFormat="1" applyFont="1" applyFill="1" applyAlignment="1">
      <alignment vertical="center"/>
    </xf>
    <xf numFmtId="164" fontId="4" fillId="5" borderId="10" xfId="0" applyNumberFormat="1" applyFont="1" applyFill="1" applyBorder="1"/>
    <xf numFmtId="0" fontId="4" fillId="0" borderId="11" xfId="0" applyFont="1" applyBorder="1"/>
    <xf numFmtId="0" fontId="4" fillId="0" borderId="12" xfId="0" applyFont="1" applyBorder="1"/>
    <xf numFmtId="14" fontId="4" fillId="0" borderId="13" xfId="0" applyNumberFormat="1" applyFont="1" applyBorder="1"/>
    <xf numFmtId="14" fontId="4" fillId="0" borderId="14" xfId="0" applyNumberFormat="1" applyFont="1" applyBorder="1"/>
    <xf numFmtId="164" fontId="0" fillId="5" borderId="1" xfId="0" applyNumberFormat="1" applyFill="1" applyBorder="1"/>
    <xf numFmtId="164" fontId="5" fillId="5" borderId="1" xfId="0" applyNumberFormat="1" applyFont="1" applyFill="1" applyBorder="1"/>
    <xf numFmtId="14" fontId="0" fillId="0" borderId="1" xfId="0" applyNumberFormat="1" applyBorder="1" applyAlignment="1">
      <alignment horizontal="right"/>
    </xf>
    <xf numFmtId="165" fontId="4" fillId="0" borderId="9" xfId="0" applyNumberFormat="1" applyFont="1" applyBorder="1"/>
    <xf numFmtId="0" fontId="4" fillId="7" borderId="1" xfId="0" applyFont="1" applyFill="1" applyBorder="1"/>
    <xf numFmtId="14" fontId="6" fillId="0" borderId="1" xfId="0" applyNumberFormat="1" applyFont="1" applyBorder="1"/>
    <xf numFmtId="165" fontId="6" fillId="5" borderId="1" xfId="0" applyNumberFormat="1" applyFont="1" applyFill="1" applyBorder="1"/>
    <xf numFmtId="0" fontId="6" fillId="7" borderId="1" xfId="0" applyFont="1" applyFill="1" applyBorder="1"/>
    <xf numFmtId="165" fontId="6" fillId="7" borderId="9" xfId="0" applyNumberFormat="1" applyFont="1" applyFill="1" applyBorder="1"/>
    <xf numFmtId="165" fontId="6" fillId="0" borderId="1" xfId="0" applyNumberFormat="1" applyFont="1" applyBorder="1"/>
    <xf numFmtId="165" fontId="6" fillId="7" borderId="8" xfId="0" applyNumberFormat="1" applyFont="1" applyFill="1" applyBorder="1"/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4" xfId="0" applyBorder="1"/>
    <xf numFmtId="0" fontId="6" fillId="0" borderId="1" xfId="0" applyFont="1" applyBorder="1"/>
    <xf numFmtId="0" fontId="0" fillId="0" borderId="15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65" fontId="0" fillId="5" borderId="1" xfId="0" applyNumberForma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164" fontId="0" fillId="5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41852</xdr:colOff>
      <xdr:row>0</xdr:row>
      <xdr:rowOff>41563</xdr:rowOff>
    </xdr:from>
    <xdr:to>
      <xdr:col>0</xdr:col>
      <xdr:colOff>1249506</xdr:colOff>
      <xdr:row>1</xdr:row>
      <xdr:rowOff>42090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52" y="41563"/>
          <a:ext cx="1207654" cy="57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0</xdr:row>
      <xdr:rowOff>952500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1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="110" zoomScaleNormal="110" workbookViewId="0">
      <pane xSplit="4" ySplit="2" topLeftCell="E3" activePane="bottomRight" state="frozen"/>
      <selection pane="topRight" activeCell="C1" sqref="C1"/>
      <selection pane="bottomLeft" activeCell="A3" sqref="A3"/>
      <selection pane="bottomRight" activeCell="K22" sqref="K22"/>
    </sheetView>
  </sheetViews>
  <sheetFormatPr defaultColWidth="8.85546875" defaultRowHeight="15" x14ac:dyDescent="0.25"/>
  <cols>
    <col min="1" max="1" width="48.5703125" customWidth="1"/>
    <col min="2" max="2" width="19" customWidth="1"/>
    <col min="3" max="3" width="14.140625" customWidth="1"/>
    <col min="4" max="4" width="12.28515625" customWidth="1"/>
    <col min="5" max="5" width="13.140625" customWidth="1"/>
    <col min="6" max="6" width="14.28515625" customWidth="1"/>
    <col min="7" max="7" width="21.85546875" style="2" customWidth="1"/>
    <col min="8" max="9" width="13.85546875" customWidth="1"/>
    <col min="10" max="10" width="23.85546875" style="1" customWidth="1"/>
    <col min="11" max="11" width="21.140625" style="1" customWidth="1"/>
    <col min="12" max="12" width="17.42578125" style="1" customWidth="1"/>
    <col min="13" max="13" width="15.28515625" style="1" customWidth="1"/>
  </cols>
  <sheetData>
    <row r="1" spans="1:13" ht="45.75" customHeight="1" x14ac:dyDescent="0.25">
      <c r="J1" s="15" t="s">
        <v>0</v>
      </c>
      <c r="K1" s="35" t="s">
        <v>1</v>
      </c>
    </row>
    <row r="2" spans="1:13" s="23" customFormat="1" ht="45" x14ac:dyDescent="0.25">
      <c r="A2" s="24" t="s">
        <v>2</v>
      </c>
      <c r="B2" s="24"/>
      <c r="C2" s="24"/>
      <c r="D2" s="24" t="s">
        <v>3</v>
      </c>
      <c r="E2" s="24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6" t="s">
        <v>9</v>
      </c>
      <c r="K2" s="26" t="s">
        <v>10</v>
      </c>
      <c r="L2" s="26" t="s">
        <v>11</v>
      </c>
      <c r="M2" s="26" t="s">
        <v>12</v>
      </c>
    </row>
    <row r="3" spans="1:13" ht="15.75" customHeight="1" x14ac:dyDescent="0.25">
      <c r="A3" s="3" t="s">
        <v>13</v>
      </c>
      <c r="B3" s="54" t="s">
        <v>14</v>
      </c>
      <c r="C3" s="54"/>
      <c r="D3" s="58" t="s">
        <v>15</v>
      </c>
      <c r="E3" s="66">
        <v>43770</v>
      </c>
      <c r="F3" s="66">
        <v>45961</v>
      </c>
      <c r="G3" s="61">
        <v>99000000</v>
      </c>
      <c r="H3" s="66">
        <v>43152</v>
      </c>
      <c r="I3" s="67">
        <v>44248</v>
      </c>
      <c r="J3" s="63">
        <v>54890000</v>
      </c>
      <c r="K3" s="64">
        <f>SUM(G3:J5)</f>
        <v>153977400</v>
      </c>
      <c r="L3" s="27"/>
      <c r="M3" s="27"/>
    </row>
    <row r="4" spans="1:13" x14ac:dyDescent="0.25">
      <c r="A4" s="3" t="s">
        <v>16</v>
      </c>
      <c r="B4" s="54" t="s">
        <v>14</v>
      </c>
      <c r="C4" s="18"/>
      <c r="D4" s="59"/>
      <c r="E4" s="59"/>
      <c r="F4" s="59"/>
      <c r="G4" s="62"/>
      <c r="H4" s="59"/>
      <c r="I4" s="59"/>
      <c r="J4" s="62"/>
      <c r="K4" s="65"/>
      <c r="L4" s="52">
        <f>K3*$K$38</f>
        <v>169421511.49183729</v>
      </c>
      <c r="M4" s="27">
        <f>L4*$K$39</f>
        <v>0</v>
      </c>
    </row>
    <row r="5" spans="1:13" ht="14.25" customHeight="1" x14ac:dyDescent="0.25">
      <c r="A5" s="3" t="s">
        <v>17</v>
      </c>
      <c r="B5" s="54" t="s">
        <v>14</v>
      </c>
      <c r="C5" s="55"/>
      <c r="D5" s="60"/>
      <c r="E5" s="60"/>
      <c r="F5" s="60"/>
      <c r="G5" s="62"/>
      <c r="H5" s="60"/>
      <c r="I5" s="60"/>
      <c r="J5" s="62"/>
      <c r="K5" s="65"/>
      <c r="L5" s="52"/>
      <c r="M5" s="27"/>
    </row>
    <row r="6" spans="1:13" x14ac:dyDescent="0.25">
      <c r="A6" s="3" t="s">
        <v>18</v>
      </c>
      <c r="B6" s="3" t="s">
        <v>14</v>
      </c>
      <c r="C6" s="3"/>
      <c r="D6" s="3" t="s">
        <v>15</v>
      </c>
      <c r="E6" s="11">
        <v>43770</v>
      </c>
      <c r="F6" s="34">
        <v>45961</v>
      </c>
      <c r="G6" s="33">
        <v>24000000</v>
      </c>
      <c r="H6" s="11">
        <v>43152</v>
      </c>
      <c r="I6" s="31">
        <v>44248</v>
      </c>
      <c r="J6" s="41">
        <v>7165000</v>
      </c>
      <c r="K6" s="5">
        <f t="shared" ref="K6:K16" si="0">SUM(G6:J6)</f>
        <v>31252400</v>
      </c>
      <c r="L6" s="52">
        <f>K6*$K$38</f>
        <v>34387051.903379954</v>
      </c>
      <c r="M6" s="27">
        <f>L6*$K$39</f>
        <v>0</v>
      </c>
    </row>
    <row r="7" spans="1:13" x14ac:dyDescent="0.25">
      <c r="A7" s="3" t="s">
        <v>19</v>
      </c>
      <c r="B7" s="3" t="s">
        <v>14</v>
      </c>
      <c r="C7" s="3"/>
      <c r="D7" s="3" t="s">
        <v>15</v>
      </c>
      <c r="E7" s="11">
        <v>43770</v>
      </c>
      <c r="F7" s="34">
        <v>45961</v>
      </c>
      <c r="G7" s="33">
        <v>78850000</v>
      </c>
      <c r="H7" s="34">
        <v>43177</v>
      </c>
      <c r="I7" s="31">
        <v>44263</v>
      </c>
      <c r="J7" s="41">
        <v>27500000</v>
      </c>
      <c r="K7" s="5">
        <f t="shared" si="0"/>
        <v>106437440</v>
      </c>
      <c r="L7" s="52">
        <f>K7*$K$38</f>
        <v>117113238.4630585</v>
      </c>
      <c r="M7" s="27">
        <f>L7*$K$39</f>
        <v>0</v>
      </c>
    </row>
    <row r="8" spans="1:13" x14ac:dyDescent="0.25">
      <c r="A8" s="3" t="s">
        <v>20</v>
      </c>
      <c r="B8" s="3" t="s">
        <v>21</v>
      </c>
      <c r="C8" s="3"/>
      <c r="D8" s="3" t="s">
        <v>15</v>
      </c>
      <c r="E8" s="11">
        <v>42115</v>
      </c>
      <c r="F8" s="46">
        <v>44307</v>
      </c>
      <c r="G8" s="47">
        <v>12860600</v>
      </c>
      <c r="H8" s="39"/>
      <c r="I8" s="37"/>
      <c r="J8" s="36"/>
      <c r="K8" s="5">
        <f t="shared" si="0"/>
        <v>12860600</v>
      </c>
      <c r="L8" s="52">
        <f>K8*$K$38</f>
        <v>14150533.069735706</v>
      </c>
      <c r="M8" s="27">
        <f>L8*$K$39</f>
        <v>0</v>
      </c>
    </row>
    <row r="9" spans="1:13" x14ac:dyDescent="0.25">
      <c r="A9" s="3" t="s">
        <v>22</v>
      </c>
      <c r="B9" s="3" t="s">
        <v>21</v>
      </c>
      <c r="C9" s="3"/>
      <c r="D9" s="3" t="s">
        <v>15</v>
      </c>
      <c r="E9" s="11">
        <v>42115</v>
      </c>
      <c r="F9" s="46">
        <v>44307</v>
      </c>
      <c r="G9" s="47">
        <v>4629900</v>
      </c>
      <c r="H9" s="40"/>
      <c r="I9" s="38"/>
      <c r="J9" s="36"/>
      <c r="K9" s="5">
        <f t="shared" si="0"/>
        <v>4629900</v>
      </c>
      <c r="L9" s="52">
        <f>K9*$K$38</f>
        <v>5094284.3304021079</v>
      </c>
      <c r="M9" s="27">
        <f>L9*$K$39</f>
        <v>0</v>
      </c>
    </row>
    <row r="10" spans="1:13" x14ac:dyDescent="0.25">
      <c r="A10" s="3" t="s">
        <v>23</v>
      </c>
      <c r="B10" s="3" t="s">
        <v>24</v>
      </c>
      <c r="C10" s="3"/>
      <c r="D10" s="3" t="s">
        <v>15</v>
      </c>
      <c r="E10" s="34">
        <v>43770</v>
      </c>
      <c r="F10" s="46">
        <v>45961</v>
      </c>
      <c r="G10" s="47">
        <v>4675000</v>
      </c>
      <c r="H10" s="34">
        <v>43152</v>
      </c>
      <c r="I10" s="31">
        <v>44248</v>
      </c>
      <c r="J10" s="42">
        <v>360000</v>
      </c>
      <c r="K10" s="5">
        <f t="shared" si="0"/>
        <v>5122400</v>
      </c>
      <c r="L10" s="52">
        <f>K10*$K$38</f>
        <v>5636182.6506083841</v>
      </c>
      <c r="M10" s="27">
        <f>L10*$K$39</f>
        <v>0</v>
      </c>
    </row>
    <row r="11" spans="1:13" x14ac:dyDescent="0.25">
      <c r="A11" s="11" t="s">
        <v>25</v>
      </c>
      <c r="B11" s="11" t="s">
        <v>14</v>
      </c>
      <c r="C11" s="11"/>
      <c r="D11" s="3" t="s">
        <v>15</v>
      </c>
      <c r="E11" s="34">
        <v>44466</v>
      </c>
      <c r="F11" s="46"/>
      <c r="G11" s="47">
        <v>23750000</v>
      </c>
      <c r="H11" s="34">
        <v>44466</v>
      </c>
      <c r="I11" s="11"/>
      <c r="J11" s="41">
        <v>3560000</v>
      </c>
      <c r="K11" s="5">
        <f t="shared" si="0"/>
        <v>27354466</v>
      </c>
      <c r="L11" s="52">
        <f>K11*$K$38</f>
        <v>30098150.610232882</v>
      </c>
      <c r="M11" s="27">
        <f>L11*$K$39</f>
        <v>0</v>
      </c>
    </row>
    <row r="12" spans="1:13" x14ac:dyDescent="0.25">
      <c r="A12" s="11" t="s">
        <v>109</v>
      </c>
      <c r="B12" s="11" t="s">
        <v>26</v>
      </c>
      <c r="C12" s="11"/>
      <c r="D12" s="3" t="s">
        <v>15</v>
      </c>
      <c r="E12" s="45"/>
      <c r="F12" s="48"/>
      <c r="G12" s="49"/>
      <c r="H12" s="34">
        <v>44466</v>
      </c>
      <c r="I12" s="11"/>
      <c r="J12" s="41">
        <v>1670000</v>
      </c>
      <c r="K12" s="5">
        <f>J12</f>
        <v>1670000</v>
      </c>
      <c r="L12" s="52">
        <f>K12*$K$38</f>
        <v>1837502.9334913325</v>
      </c>
      <c r="M12" s="27">
        <f>L12*$K$39</f>
        <v>0</v>
      </c>
    </row>
    <row r="13" spans="1:13" x14ac:dyDescent="0.25">
      <c r="A13" s="11" t="s">
        <v>27</v>
      </c>
      <c r="B13" s="11" t="s">
        <v>14</v>
      </c>
      <c r="C13" s="11"/>
      <c r="D13" s="3" t="s">
        <v>15</v>
      </c>
      <c r="E13" s="28"/>
      <c r="F13" s="46">
        <v>44507</v>
      </c>
      <c r="G13" s="50">
        <v>6500000</v>
      </c>
      <c r="H13" s="34">
        <v>43782</v>
      </c>
      <c r="I13" s="11">
        <v>44877</v>
      </c>
      <c r="J13" s="42">
        <v>2225000</v>
      </c>
      <c r="K13" s="5">
        <f>SUM(G13:J13)</f>
        <v>8813659</v>
      </c>
      <c r="L13" s="52">
        <f>K13*$K$38</f>
        <v>9697679.2019714266</v>
      </c>
      <c r="M13" s="27">
        <f>L13*$K$39</f>
        <v>0</v>
      </c>
    </row>
    <row r="14" spans="1:13" x14ac:dyDescent="0.25">
      <c r="A14" s="3" t="s">
        <v>28</v>
      </c>
      <c r="B14" s="3" t="s">
        <v>29</v>
      </c>
      <c r="C14" s="3"/>
      <c r="D14" s="3" t="s">
        <v>15</v>
      </c>
      <c r="E14" s="45"/>
      <c r="F14" s="48"/>
      <c r="G14" s="49"/>
      <c r="H14" s="34">
        <v>43782</v>
      </c>
      <c r="I14" s="11">
        <v>44878</v>
      </c>
      <c r="J14" s="42">
        <v>550000</v>
      </c>
      <c r="K14" s="5">
        <f>J14</f>
        <v>550000</v>
      </c>
      <c r="L14" s="52">
        <f>K14*$K$38</f>
        <v>605165.63677858259</v>
      </c>
      <c r="M14" s="27">
        <f>L14*$K$39</f>
        <v>0</v>
      </c>
    </row>
    <row r="15" spans="1:13" x14ac:dyDescent="0.25">
      <c r="A15" s="3" t="s">
        <v>30</v>
      </c>
      <c r="B15" s="3" t="s">
        <v>31</v>
      </c>
      <c r="C15" s="3"/>
      <c r="D15" s="3" t="s">
        <v>15</v>
      </c>
      <c r="E15" s="45"/>
      <c r="F15" s="48" t="s">
        <v>32</v>
      </c>
      <c r="G15" s="51"/>
      <c r="H15" s="34">
        <v>43090</v>
      </c>
      <c r="I15" s="11">
        <v>44186</v>
      </c>
      <c r="J15" s="42">
        <v>1780000</v>
      </c>
      <c r="K15" s="5">
        <f>J15</f>
        <v>1780000</v>
      </c>
      <c r="L15" s="5">
        <f>K15*$K$38</f>
        <v>1958536.0608470489</v>
      </c>
      <c r="M15" s="27">
        <f>L15*$K$39</f>
        <v>0</v>
      </c>
    </row>
    <row r="16" spans="1:13" x14ac:dyDescent="0.25">
      <c r="A16" s="3" t="s">
        <v>33</v>
      </c>
      <c r="B16" s="3" t="s">
        <v>29</v>
      </c>
      <c r="C16" s="3"/>
      <c r="D16" s="3" t="s">
        <v>15</v>
      </c>
      <c r="E16" s="45"/>
      <c r="F16" s="48"/>
      <c r="G16" s="51"/>
      <c r="H16" s="34">
        <v>43780</v>
      </c>
      <c r="I16" s="43">
        <v>44875</v>
      </c>
      <c r="J16" s="42">
        <v>280000</v>
      </c>
      <c r="K16" s="5">
        <f>SUM(J16)</f>
        <v>280000</v>
      </c>
      <c r="L16" s="52">
        <f>K16*$K$38</f>
        <v>308084.32417818747</v>
      </c>
      <c r="M16" s="27">
        <f>L16*$K$39</f>
        <v>0</v>
      </c>
    </row>
    <row r="17" spans="1:13" x14ac:dyDescent="0.25">
      <c r="A17" s="3" t="s">
        <v>34</v>
      </c>
      <c r="B17" s="3" t="s">
        <v>35</v>
      </c>
      <c r="C17" s="3"/>
      <c r="D17" s="3"/>
      <c r="F17" s="46"/>
      <c r="G17" s="50">
        <v>2025800</v>
      </c>
      <c r="H17" s="34">
        <v>44466</v>
      </c>
      <c r="I17" s="11"/>
      <c r="J17" s="41">
        <v>165000</v>
      </c>
      <c r="K17" s="30">
        <f>SUM(G17:J17)</f>
        <v>2235266</v>
      </c>
      <c r="L17" s="52">
        <f>K17*$K$38</f>
        <v>2459465.7677445728</v>
      </c>
      <c r="M17" s="27">
        <f>L17*$K$39</f>
        <v>0</v>
      </c>
    </row>
    <row r="18" spans="1:13" x14ac:dyDescent="0.25">
      <c r="A18" s="3" t="s">
        <v>36</v>
      </c>
      <c r="B18" s="3" t="s">
        <v>29</v>
      </c>
      <c r="C18" s="3"/>
      <c r="D18" s="28"/>
      <c r="E18" s="28"/>
      <c r="F18" s="28"/>
      <c r="G18" s="44"/>
      <c r="H18" s="34">
        <v>44466</v>
      </c>
      <c r="I18" s="31"/>
      <c r="J18" s="30">
        <v>480000</v>
      </c>
      <c r="K18" s="30">
        <f>J18</f>
        <v>480000</v>
      </c>
      <c r="L18" s="52">
        <f>K18*$K$38</f>
        <v>528144.55573403568</v>
      </c>
      <c r="M18" s="27">
        <f>L18*$K$39</f>
        <v>0</v>
      </c>
    </row>
    <row r="19" spans="1:13" x14ac:dyDescent="0.25">
      <c r="A19" s="56" t="s">
        <v>37</v>
      </c>
      <c r="B19" s="56" t="s">
        <v>14</v>
      </c>
      <c r="C19" s="28"/>
      <c r="D19" s="28"/>
      <c r="E19" s="28"/>
      <c r="F19" s="28"/>
      <c r="G19" s="29"/>
      <c r="H19" s="28"/>
      <c r="I19" s="31"/>
      <c r="J19" s="30"/>
      <c r="K19" s="30"/>
      <c r="L19" s="27"/>
      <c r="M19" s="27"/>
    </row>
    <row r="20" spans="1:13" x14ac:dyDescent="0.25">
      <c r="A20" s="28"/>
      <c r="B20" s="28"/>
      <c r="C20" s="28"/>
      <c r="D20" s="28"/>
      <c r="E20" s="28"/>
      <c r="F20" s="28"/>
      <c r="G20" s="29"/>
      <c r="H20" s="28"/>
      <c r="I20" s="31"/>
      <c r="J20" s="30"/>
      <c r="K20" s="30"/>
      <c r="L20" s="27"/>
      <c r="M20" s="27"/>
    </row>
    <row r="21" spans="1:13" x14ac:dyDescent="0.25">
      <c r="A21" s="57"/>
      <c r="B21" s="28" t="s">
        <v>32</v>
      </c>
      <c r="C21" s="28"/>
      <c r="D21" s="28"/>
      <c r="E21" s="28"/>
      <c r="F21" s="28"/>
      <c r="G21" s="29"/>
      <c r="H21" s="28"/>
      <c r="I21" s="31"/>
      <c r="J21" s="30"/>
      <c r="K21" s="30"/>
      <c r="L21" s="27"/>
      <c r="M21" s="27"/>
    </row>
    <row r="22" spans="1:13" x14ac:dyDescent="0.25">
      <c r="B22" s="28"/>
      <c r="C22" s="28"/>
      <c r="D22" s="28"/>
      <c r="E22" s="28"/>
      <c r="F22" s="28"/>
      <c r="G22" s="29"/>
      <c r="H22" s="28"/>
      <c r="I22" s="28"/>
      <c r="J22" s="30"/>
      <c r="K22" s="30"/>
      <c r="L22" s="27"/>
      <c r="M22" s="27"/>
    </row>
    <row r="23" spans="1:13" x14ac:dyDescent="0.25">
      <c r="A23" s="28" t="s">
        <v>32</v>
      </c>
      <c r="B23" s="28" t="s">
        <v>32</v>
      </c>
      <c r="C23" s="28"/>
      <c r="D23" s="28"/>
      <c r="E23" s="28"/>
      <c r="F23" s="28"/>
      <c r="G23" s="29"/>
      <c r="H23" s="28"/>
      <c r="I23" s="28"/>
      <c r="J23" s="32" t="s">
        <v>32</v>
      </c>
      <c r="K23" s="30" t="s">
        <v>32</v>
      </c>
      <c r="L23" s="27" t="s">
        <v>32</v>
      </c>
      <c r="M23" s="27" t="s">
        <v>32</v>
      </c>
    </row>
    <row r="24" spans="1:13" x14ac:dyDescent="0.25">
      <c r="A24" s="3"/>
      <c r="B24" s="3"/>
      <c r="C24" s="3"/>
      <c r="D24" s="3"/>
      <c r="E24" s="3" t="s">
        <v>32</v>
      </c>
      <c r="F24" s="3"/>
      <c r="G24" s="4"/>
      <c r="H24" s="3"/>
      <c r="I24" s="3"/>
      <c r="J24" s="5"/>
      <c r="K24" s="5"/>
      <c r="L24" s="52"/>
      <c r="M24" s="52"/>
    </row>
    <row r="25" spans="1:13" x14ac:dyDescent="0.25">
      <c r="A25" s="3"/>
      <c r="B25" s="3"/>
      <c r="C25" s="3"/>
      <c r="D25" s="3"/>
      <c r="E25" s="3"/>
      <c r="F25" s="3"/>
      <c r="G25" s="4"/>
      <c r="H25" s="3"/>
      <c r="I25" s="3"/>
      <c r="J25" s="5">
        <f>SUM(J3:J24)</f>
        <v>100625000</v>
      </c>
      <c r="K25" s="5">
        <f>SUM(K3:K24)</f>
        <v>357443531</v>
      </c>
      <c r="L25" s="52">
        <f>K25*$K$38</f>
        <v>393295531</v>
      </c>
      <c r="M25" s="52">
        <f>L25*$K$39</f>
        <v>0</v>
      </c>
    </row>
    <row r="28" spans="1:13" x14ac:dyDescent="0.25">
      <c r="A28" s="8" t="s">
        <v>38</v>
      </c>
      <c r="B28" s="8"/>
      <c r="C28" s="8"/>
      <c r="D28" s="8"/>
      <c r="E28" s="8"/>
      <c r="F28" s="5"/>
      <c r="G28" s="4" t="s">
        <v>39</v>
      </c>
      <c r="H28" s="1"/>
      <c r="J28" s="5"/>
      <c r="K28" s="5">
        <v>5000000</v>
      </c>
      <c r="L28" s="5"/>
      <c r="M28" s="5"/>
    </row>
    <row r="29" spans="1:13" x14ac:dyDescent="0.25">
      <c r="A29" s="3"/>
      <c r="B29" s="3"/>
      <c r="C29" s="3"/>
      <c r="D29" s="3"/>
      <c r="E29" s="3"/>
      <c r="F29" s="5"/>
      <c r="G29" s="4" t="s">
        <v>40</v>
      </c>
      <c r="H29" s="1"/>
      <c r="J29" s="5"/>
      <c r="K29" s="5">
        <v>17452000</v>
      </c>
      <c r="L29" s="5"/>
      <c r="M29" s="5"/>
    </row>
    <row r="30" spans="1:13" x14ac:dyDescent="0.25">
      <c r="A30" s="3"/>
      <c r="B30" s="3"/>
      <c r="C30" s="3"/>
      <c r="D30" s="3"/>
      <c r="E30" s="3"/>
      <c r="F30" s="5"/>
      <c r="G30" s="4" t="s">
        <v>41</v>
      </c>
      <c r="H30" s="1"/>
      <c r="J30" s="5"/>
      <c r="K30" s="5">
        <v>13400000</v>
      </c>
      <c r="L30" s="5"/>
      <c r="M30" s="5"/>
    </row>
    <row r="32" spans="1:13" x14ac:dyDescent="0.25">
      <c r="F32" s="1"/>
      <c r="H32" s="1"/>
      <c r="I32" s="1"/>
      <c r="J32" s="7" t="s">
        <v>42</v>
      </c>
      <c r="K32" s="6">
        <f>SUM(K25:K30)</f>
        <v>393295531</v>
      </c>
      <c r="L32" s="20"/>
      <c r="M32" s="20"/>
    </row>
    <row r="33" spans="1:11" x14ac:dyDescent="0.25">
      <c r="A33" s="19"/>
      <c r="B33" s="19"/>
      <c r="C33" s="19"/>
      <c r="D33" s="19"/>
      <c r="E33" s="19"/>
      <c r="F33" s="1"/>
      <c r="H33" s="1"/>
      <c r="I33" s="1"/>
      <c r="K33" s="1">
        <v>130760.23</v>
      </c>
    </row>
    <row r="34" spans="1:11" x14ac:dyDescent="0.25">
      <c r="A34" s="19"/>
      <c r="B34" s="19"/>
      <c r="C34" s="19"/>
      <c r="D34" s="19"/>
      <c r="E34" s="19"/>
      <c r="F34" s="1"/>
      <c r="H34" s="1"/>
      <c r="J34" s="1" t="s">
        <v>43</v>
      </c>
      <c r="K34" s="1">
        <f>K35-K33</f>
        <v>27459.648299999986</v>
      </c>
    </row>
    <row r="35" spans="1:11" x14ac:dyDescent="0.25">
      <c r="A35" s="19"/>
      <c r="B35" s="19"/>
      <c r="C35" s="19"/>
      <c r="D35" s="19"/>
      <c r="E35" s="19"/>
      <c r="F35" s="1"/>
      <c r="H35" s="1"/>
      <c r="J35" s="1" t="s">
        <v>44</v>
      </c>
      <c r="K35" s="1">
        <f>K33*1.21</f>
        <v>158219.87829999998</v>
      </c>
    </row>
    <row r="36" spans="1:11" x14ac:dyDescent="0.25">
      <c r="A36" s="19"/>
      <c r="B36" s="19"/>
      <c r="C36" s="19"/>
      <c r="D36" s="19"/>
      <c r="E36" s="19"/>
    </row>
    <row r="38" spans="1:11" x14ac:dyDescent="0.25">
      <c r="J38" s="1" t="s">
        <v>45</v>
      </c>
      <c r="K38" s="22">
        <f>K32/K25</f>
        <v>1.100301157779241</v>
      </c>
    </row>
    <row r="39" spans="1:11" x14ac:dyDescent="0.25">
      <c r="J39" s="1" t="s">
        <v>46</v>
      </c>
      <c r="K39" s="21"/>
    </row>
  </sheetData>
  <mergeCells count="8">
    <mergeCell ref="D3:D5"/>
    <mergeCell ref="G3:G5"/>
    <mergeCell ref="J3:J5"/>
    <mergeCell ref="K3:K5"/>
    <mergeCell ref="E3:E5"/>
    <mergeCell ref="F3:F5"/>
    <mergeCell ref="I3:I5"/>
    <mergeCell ref="H3:H5"/>
  </mergeCells>
  <pageMargins left="0.27559055118110237" right="0.11811023622047245" top="0.31496062992125984" bottom="0.27559055118110237" header="0.15748031496062992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"/>
  <sheetViews>
    <sheetView workbookViewId="0">
      <selection activeCell="C23" sqref="C23:C24"/>
    </sheetView>
  </sheetViews>
  <sheetFormatPr defaultColWidth="8.85546875" defaultRowHeight="15" x14ac:dyDescent="0.25"/>
  <cols>
    <col min="1" max="1" width="35" customWidth="1"/>
    <col min="2" max="2" width="12.42578125" customWidth="1"/>
    <col min="3" max="3" width="18.140625" customWidth="1"/>
    <col min="4" max="4" width="15" style="1" customWidth="1"/>
    <col min="5" max="5" width="65.140625" style="1" customWidth="1"/>
    <col min="6" max="6" width="15" customWidth="1"/>
    <col min="7" max="7" width="12.85546875" bestFit="1" customWidth="1"/>
  </cols>
  <sheetData>
    <row r="1" spans="1:8" ht="77.25" customHeight="1" x14ac:dyDescent="0.25">
      <c r="E1" s="15" t="s">
        <v>0</v>
      </c>
    </row>
    <row r="2" spans="1:8" ht="43.5" customHeight="1" x14ac:dyDescent="0.25">
      <c r="A2" s="12" t="s">
        <v>2</v>
      </c>
      <c r="B2" s="12" t="s">
        <v>47</v>
      </c>
      <c r="C2" s="12" t="s">
        <v>48</v>
      </c>
      <c r="D2" s="13" t="s">
        <v>49</v>
      </c>
      <c r="E2" s="14" t="s">
        <v>50</v>
      </c>
      <c r="F2" s="12" t="s">
        <v>51</v>
      </c>
      <c r="G2" s="12" t="s">
        <v>52</v>
      </c>
    </row>
    <row r="3" spans="1:8" x14ac:dyDescent="0.25">
      <c r="A3" s="3" t="s">
        <v>53</v>
      </c>
      <c r="B3" s="3" t="s">
        <v>54</v>
      </c>
      <c r="C3" s="3" t="s">
        <v>55</v>
      </c>
      <c r="D3" s="64">
        <v>80000000</v>
      </c>
      <c r="E3" s="64" t="s">
        <v>56</v>
      </c>
      <c r="F3" s="68">
        <v>41563</v>
      </c>
      <c r="G3" s="65" t="s">
        <v>57</v>
      </c>
    </row>
    <row r="4" spans="1:8" x14ac:dyDescent="0.25">
      <c r="A4" s="3" t="s">
        <v>58</v>
      </c>
      <c r="B4" s="3" t="s">
        <v>54</v>
      </c>
      <c r="C4" s="3" t="s">
        <v>55</v>
      </c>
      <c r="D4" s="65"/>
      <c r="E4" s="65"/>
      <c r="F4" s="65"/>
      <c r="G4" s="65"/>
      <c r="H4" t="s">
        <v>59</v>
      </c>
    </row>
    <row r="5" spans="1:8" x14ac:dyDescent="0.25">
      <c r="A5" s="3" t="s">
        <v>60</v>
      </c>
      <c r="B5" s="3" t="s">
        <v>54</v>
      </c>
      <c r="C5" s="3" t="s">
        <v>55</v>
      </c>
      <c r="D5" s="65"/>
      <c r="E5" s="65"/>
      <c r="F5" s="65"/>
      <c r="G5" s="65"/>
    </row>
    <row r="6" spans="1:8" x14ac:dyDescent="0.25">
      <c r="A6" s="3"/>
      <c r="B6" s="3"/>
      <c r="C6" s="3"/>
      <c r="D6" s="5"/>
      <c r="E6" s="5"/>
      <c r="F6" s="11"/>
      <c r="G6" s="3"/>
    </row>
    <row r="7" spans="1:8" x14ac:dyDescent="0.25">
      <c r="A7" s="3" t="s">
        <v>61</v>
      </c>
      <c r="B7" s="3" t="s">
        <v>62</v>
      </c>
      <c r="C7" s="3" t="s">
        <v>55</v>
      </c>
      <c r="D7" s="5">
        <v>19000000</v>
      </c>
      <c r="E7" s="5" t="s">
        <v>56</v>
      </c>
      <c r="F7" s="11">
        <v>41563</v>
      </c>
      <c r="G7" s="3"/>
      <c r="H7" t="s">
        <v>59</v>
      </c>
    </row>
    <row r="8" spans="1:8" x14ac:dyDescent="0.25">
      <c r="A8" s="3" t="s">
        <v>63</v>
      </c>
      <c r="B8" s="3" t="s">
        <v>64</v>
      </c>
      <c r="C8" s="3" t="s">
        <v>55</v>
      </c>
      <c r="D8" s="5">
        <v>2115000</v>
      </c>
      <c r="E8" s="5" t="s">
        <v>65</v>
      </c>
      <c r="F8" s="11">
        <v>41983</v>
      </c>
      <c r="G8" s="3"/>
      <c r="H8" t="s">
        <v>59</v>
      </c>
    </row>
    <row r="9" spans="1:8" x14ac:dyDescent="0.25">
      <c r="A9" s="3" t="s">
        <v>66</v>
      </c>
      <c r="B9" s="3" t="s">
        <v>67</v>
      </c>
      <c r="C9" s="3" t="s">
        <v>68</v>
      </c>
      <c r="D9" s="5">
        <v>62500000</v>
      </c>
      <c r="E9" s="5" t="s">
        <v>56</v>
      </c>
      <c r="F9" s="11">
        <v>41563</v>
      </c>
      <c r="G9" s="3"/>
      <c r="H9" t="s">
        <v>59</v>
      </c>
    </row>
    <row r="10" spans="1:8" x14ac:dyDescent="0.25">
      <c r="A10" s="3" t="s">
        <v>69</v>
      </c>
      <c r="B10" s="3" t="s">
        <v>70</v>
      </c>
      <c r="C10" s="3" t="s">
        <v>71</v>
      </c>
      <c r="D10" s="5">
        <v>12500000</v>
      </c>
      <c r="E10" s="5" t="s">
        <v>56</v>
      </c>
      <c r="F10" s="11">
        <v>42115</v>
      </c>
      <c r="G10" s="3"/>
      <c r="H10" t="s">
        <v>59</v>
      </c>
    </row>
    <row r="11" spans="1:8" x14ac:dyDescent="0.25">
      <c r="A11" s="3" t="s">
        <v>69</v>
      </c>
      <c r="B11" s="3" t="s">
        <v>70</v>
      </c>
      <c r="C11" s="3" t="s">
        <v>71</v>
      </c>
      <c r="D11" s="5">
        <v>4500000</v>
      </c>
      <c r="E11" s="5" t="s">
        <v>72</v>
      </c>
      <c r="F11" s="11">
        <v>42115</v>
      </c>
      <c r="G11" s="3"/>
      <c r="H11" t="s">
        <v>59</v>
      </c>
    </row>
    <row r="12" spans="1:8" x14ac:dyDescent="0.25">
      <c r="A12" s="3" t="s">
        <v>69</v>
      </c>
      <c r="B12" s="3" t="s">
        <v>70</v>
      </c>
      <c r="C12" s="3" t="s">
        <v>71</v>
      </c>
      <c r="D12" s="5">
        <v>1200000</v>
      </c>
      <c r="E12" s="5" t="s">
        <v>73</v>
      </c>
      <c r="F12" s="11">
        <v>42115</v>
      </c>
      <c r="G12" s="3"/>
      <c r="H12" t="s">
        <v>59</v>
      </c>
    </row>
    <row r="13" spans="1:8" x14ac:dyDescent="0.25">
      <c r="A13" s="3" t="s">
        <v>74</v>
      </c>
      <c r="B13" s="3" t="s">
        <v>75</v>
      </c>
      <c r="C13" s="3" t="s">
        <v>55</v>
      </c>
      <c r="D13" s="5">
        <v>4650000</v>
      </c>
      <c r="E13" s="5" t="s">
        <v>76</v>
      </c>
      <c r="F13" s="11">
        <v>41610</v>
      </c>
      <c r="G13" s="3"/>
      <c r="H13" t="s">
        <v>59</v>
      </c>
    </row>
    <row r="14" spans="1:8" x14ac:dyDescent="0.25">
      <c r="A14" s="3" t="s">
        <v>77</v>
      </c>
      <c r="B14" s="3" t="s">
        <v>78</v>
      </c>
      <c r="C14" s="3" t="s">
        <v>55</v>
      </c>
      <c r="D14" s="5">
        <v>1950000</v>
      </c>
      <c r="E14" s="5" t="s">
        <v>79</v>
      </c>
      <c r="F14" s="11">
        <v>41983</v>
      </c>
      <c r="G14" s="3"/>
      <c r="H14" t="s">
        <v>80</v>
      </c>
    </row>
    <row r="15" spans="1:8" x14ac:dyDescent="0.25">
      <c r="A15" s="3" t="s">
        <v>81</v>
      </c>
      <c r="B15" s="3" t="s">
        <v>75</v>
      </c>
      <c r="C15" s="3" t="s">
        <v>55</v>
      </c>
      <c r="D15" s="5">
        <v>13500000</v>
      </c>
      <c r="E15" s="5" t="s">
        <v>56</v>
      </c>
      <c r="F15" s="3" t="s">
        <v>82</v>
      </c>
      <c r="G15" s="3"/>
      <c r="H15" s="18" t="s">
        <v>59</v>
      </c>
    </row>
  </sheetData>
  <mergeCells count="4">
    <mergeCell ref="G3:G5"/>
    <mergeCell ref="D3:D5"/>
    <mergeCell ref="E3:E5"/>
    <mergeCell ref="F3:F5"/>
  </mergeCells>
  <pageMargins left="0.7" right="0.7" top="0.75" bottom="0.75" header="0.3" footer="0.3"/>
  <pageSetup paperSize="9" scale="76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8"/>
  <sheetViews>
    <sheetView workbookViewId="0">
      <selection activeCell="A7" sqref="A7"/>
    </sheetView>
  </sheetViews>
  <sheetFormatPr defaultColWidth="8.85546875" defaultRowHeight="15" x14ac:dyDescent="0.25"/>
  <cols>
    <col min="1" max="1" width="35.140625" style="1" customWidth="1"/>
    <col min="2" max="2" width="14.7109375" customWidth="1"/>
    <col min="3" max="3" width="15.85546875" style="1" customWidth="1"/>
    <col min="4" max="4" width="25.140625" style="1" customWidth="1"/>
    <col min="5" max="5" width="36.42578125" customWidth="1"/>
    <col min="6" max="6" width="20" bestFit="1" customWidth="1"/>
    <col min="7" max="7" width="25.42578125" bestFit="1" customWidth="1"/>
  </cols>
  <sheetData>
    <row r="1" spans="1:8" ht="75" customHeight="1" x14ac:dyDescent="0.25">
      <c r="E1" s="16" t="s">
        <v>0</v>
      </c>
    </row>
    <row r="2" spans="1:8" ht="30" x14ac:dyDescent="0.25">
      <c r="A2" s="9" t="s">
        <v>2</v>
      </c>
      <c r="B2" s="8" t="s">
        <v>47</v>
      </c>
      <c r="C2" s="9" t="s">
        <v>48</v>
      </c>
      <c r="D2" s="10" t="s">
        <v>83</v>
      </c>
      <c r="E2" s="9" t="s">
        <v>84</v>
      </c>
      <c r="F2" s="9" t="s">
        <v>85</v>
      </c>
      <c r="G2" s="9" t="s">
        <v>86</v>
      </c>
    </row>
    <row r="3" spans="1:8" x14ac:dyDescent="0.25">
      <c r="A3" s="5" t="s">
        <v>61</v>
      </c>
      <c r="B3" s="3" t="s">
        <v>87</v>
      </c>
      <c r="C3" s="5" t="s">
        <v>55</v>
      </c>
      <c r="D3" s="52">
        <v>7000000</v>
      </c>
      <c r="E3" s="5" t="s">
        <v>88</v>
      </c>
      <c r="F3" s="11">
        <v>42115</v>
      </c>
      <c r="G3" s="53"/>
    </row>
    <row r="4" spans="1:8" x14ac:dyDescent="0.25">
      <c r="A4" s="5" t="str">
        <f>Gebouwen!A3</f>
        <v>M. Hapertsz Tromplaan 28-30</v>
      </c>
      <c r="B4" s="3" t="s">
        <v>54</v>
      </c>
      <c r="C4" s="5" t="s">
        <v>55</v>
      </c>
      <c r="D4" s="69">
        <v>57000000</v>
      </c>
      <c r="E4" s="70" t="s">
        <v>89</v>
      </c>
      <c r="F4" s="11">
        <v>42115</v>
      </c>
      <c r="G4" s="71" t="s">
        <v>57</v>
      </c>
    </row>
    <row r="5" spans="1:8" x14ac:dyDescent="0.25">
      <c r="A5" s="5" t="str">
        <f>Gebouwen!A4</f>
        <v>Parkweg 1</v>
      </c>
      <c r="B5" s="3" t="s">
        <v>54</v>
      </c>
      <c r="C5" s="5" t="s">
        <v>55</v>
      </c>
      <c r="D5" s="70"/>
      <c r="E5" s="70"/>
      <c r="F5" s="11">
        <v>42115</v>
      </c>
      <c r="G5" s="72"/>
    </row>
    <row r="6" spans="1:8" x14ac:dyDescent="0.25">
      <c r="A6" s="5" t="str">
        <f>Gebouwen!A5</f>
        <v>Kortenaerstraat 50</v>
      </c>
      <c r="B6" s="3" t="s">
        <v>54</v>
      </c>
      <c r="C6" s="5" t="s">
        <v>55</v>
      </c>
      <c r="D6" s="70"/>
      <c r="E6" s="70"/>
      <c r="F6" s="11">
        <v>42115</v>
      </c>
      <c r="G6" s="73"/>
      <c r="H6" t="s">
        <v>59</v>
      </c>
    </row>
    <row r="7" spans="1:8" x14ac:dyDescent="0.25">
      <c r="A7" s="5" t="s">
        <v>90</v>
      </c>
      <c r="B7" s="3" t="s">
        <v>91</v>
      </c>
      <c r="C7" s="5" t="s">
        <v>92</v>
      </c>
      <c r="D7" s="70"/>
      <c r="E7" s="70"/>
      <c r="F7" s="3"/>
      <c r="G7" s="3" t="s">
        <v>93</v>
      </c>
    </row>
    <row r="8" spans="1:8" x14ac:dyDescent="0.25">
      <c r="A8" s="5" t="s">
        <v>94</v>
      </c>
      <c r="B8" s="3" t="s">
        <v>95</v>
      </c>
      <c r="C8" s="5" t="s">
        <v>92</v>
      </c>
      <c r="D8" s="70"/>
      <c r="E8" s="70"/>
      <c r="F8" s="3"/>
      <c r="G8" s="3" t="s">
        <v>93</v>
      </c>
    </row>
    <row r="9" spans="1:8" x14ac:dyDescent="0.25">
      <c r="A9" s="5" t="s">
        <v>96</v>
      </c>
      <c r="B9" s="3"/>
      <c r="C9" s="5" t="s">
        <v>55</v>
      </c>
      <c r="D9" s="70"/>
      <c r="E9" s="70"/>
      <c r="F9" s="3"/>
      <c r="G9" s="3" t="s">
        <v>93</v>
      </c>
    </row>
    <row r="10" spans="1:8" x14ac:dyDescent="0.25">
      <c r="A10" s="5" t="s">
        <v>66</v>
      </c>
      <c r="B10" s="3" t="s">
        <v>67</v>
      </c>
      <c r="C10" s="5" t="s">
        <v>68</v>
      </c>
      <c r="D10" s="5">
        <v>28750000</v>
      </c>
      <c r="E10" s="11" t="s">
        <v>88</v>
      </c>
      <c r="F10" s="11">
        <v>42115</v>
      </c>
      <c r="G10" s="3"/>
      <c r="H10" t="s">
        <v>59</v>
      </c>
    </row>
    <row r="11" spans="1:8" x14ac:dyDescent="0.25">
      <c r="A11" s="5" t="s">
        <v>81</v>
      </c>
      <c r="B11" s="3" t="s">
        <v>87</v>
      </c>
      <c r="C11" s="5" t="s">
        <v>55</v>
      </c>
      <c r="D11" s="5">
        <v>5970000</v>
      </c>
      <c r="E11" s="3" t="s">
        <v>88</v>
      </c>
      <c r="F11" s="5" t="s">
        <v>97</v>
      </c>
      <c r="G11" s="3"/>
      <c r="H11" s="17" t="s">
        <v>98</v>
      </c>
    </row>
    <row r="12" spans="1:8" x14ac:dyDescent="0.25">
      <c r="A12" s="5" t="s">
        <v>69</v>
      </c>
      <c r="B12" s="3" t="s">
        <v>70</v>
      </c>
      <c r="C12" s="5" t="s">
        <v>71</v>
      </c>
      <c r="D12" s="74" t="s">
        <v>99</v>
      </c>
      <c r="E12" s="75"/>
      <c r="F12" s="75"/>
      <c r="G12" s="76"/>
      <c r="H12" t="s">
        <v>100</v>
      </c>
    </row>
    <row r="13" spans="1:8" x14ac:dyDescent="0.25">
      <c r="A13" s="5" t="s">
        <v>101</v>
      </c>
      <c r="B13" s="3" t="s">
        <v>102</v>
      </c>
      <c r="C13" s="5" t="s">
        <v>68</v>
      </c>
      <c r="D13" s="5">
        <v>458400</v>
      </c>
      <c r="E13" s="5" t="s">
        <v>89</v>
      </c>
      <c r="F13" s="5" t="s">
        <v>97</v>
      </c>
      <c r="G13" s="3"/>
      <c r="H13" s="17" t="s">
        <v>103</v>
      </c>
    </row>
    <row r="14" spans="1:8" x14ac:dyDescent="0.25">
      <c r="A14" s="5" t="s">
        <v>77</v>
      </c>
      <c r="B14" s="3" t="s">
        <v>78</v>
      </c>
      <c r="C14" s="5" t="s">
        <v>55</v>
      </c>
      <c r="D14" s="5">
        <v>73500</v>
      </c>
      <c r="E14" s="3" t="s">
        <v>88</v>
      </c>
      <c r="F14" s="5" t="s">
        <v>97</v>
      </c>
      <c r="G14" s="3"/>
      <c r="H14" s="17" t="s">
        <v>103</v>
      </c>
    </row>
    <row r="15" spans="1:8" x14ac:dyDescent="0.25">
      <c r="A15" s="5" t="s">
        <v>104</v>
      </c>
      <c r="B15" s="3" t="s">
        <v>105</v>
      </c>
      <c r="C15" s="5" t="s">
        <v>68</v>
      </c>
      <c r="D15" s="5">
        <v>400254</v>
      </c>
      <c r="E15" s="3" t="s">
        <v>88</v>
      </c>
      <c r="F15" s="5" t="s">
        <v>97</v>
      </c>
      <c r="G15" s="3"/>
      <c r="H15" s="17" t="s">
        <v>103</v>
      </c>
    </row>
    <row r="16" spans="1:8" x14ac:dyDescent="0.25">
      <c r="A16" s="5" t="s">
        <v>74</v>
      </c>
      <c r="B16" s="3" t="s">
        <v>75</v>
      </c>
      <c r="C16" s="5" t="s">
        <v>55</v>
      </c>
      <c r="D16" s="5">
        <v>400000</v>
      </c>
      <c r="E16" s="3" t="s">
        <v>88</v>
      </c>
      <c r="F16" s="11">
        <v>42115</v>
      </c>
      <c r="G16" s="3"/>
      <c r="H16" t="s">
        <v>59</v>
      </c>
    </row>
    <row r="17" spans="1:8" x14ac:dyDescent="0.25">
      <c r="A17" s="5" t="s">
        <v>106</v>
      </c>
      <c r="B17" s="3" t="s">
        <v>107</v>
      </c>
      <c r="C17" s="5" t="s">
        <v>55</v>
      </c>
      <c r="D17" s="5">
        <v>2200000</v>
      </c>
      <c r="E17" s="5" t="s">
        <v>89</v>
      </c>
      <c r="F17" s="11">
        <v>42115</v>
      </c>
      <c r="G17" s="3"/>
      <c r="H17" t="s">
        <v>59</v>
      </c>
    </row>
    <row r="18" spans="1:8" x14ac:dyDescent="0.25">
      <c r="A18" s="5" t="s">
        <v>63</v>
      </c>
      <c r="B18" s="3" t="s">
        <v>64</v>
      </c>
      <c r="C18" s="5" t="s">
        <v>55</v>
      </c>
      <c r="D18" s="5">
        <v>450000</v>
      </c>
      <c r="E18" s="3" t="s">
        <v>88</v>
      </c>
      <c r="F18" s="11">
        <v>42115</v>
      </c>
      <c r="G18" s="5" t="s">
        <v>108</v>
      </c>
      <c r="H18" s="17" t="s">
        <v>59</v>
      </c>
    </row>
  </sheetData>
  <mergeCells count="4">
    <mergeCell ref="D4:D9"/>
    <mergeCell ref="E4:E9"/>
    <mergeCell ref="G4:G6"/>
    <mergeCell ref="D12:G12"/>
  </mergeCells>
  <pageMargins left="0.7" right="0.7" top="0.75" bottom="0.75" header="0.3" footer="0.3"/>
  <pageSetup paperSize="9" scale="76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320A390C7D7B428623FC8BFC002799" ma:contentTypeVersion="2" ma:contentTypeDescription="Een nieuw document maken." ma:contentTypeScope="" ma:versionID="12411e84b41a7bb5ec52c5d32c0dc9f8">
  <xsd:schema xmlns:xsd="http://www.w3.org/2001/XMLSchema" xmlns:xs="http://www.w3.org/2001/XMLSchema" xmlns:p="http://schemas.microsoft.com/office/2006/metadata/properties" xmlns:ns2="df2d86b2-f38b-415c-886d-02f90ea7a508" targetNamespace="http://schemas.microsoft.com/office/2006/metadata/properties" ma:root="true" ma:fieldsID="d3f36bc9798b6ad5b460e2025be5c87f" ns2:_="">
    <xsd:import namespace="df2d86b2-f38b-415c-886d-02f90ea7a5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d86b2-f38b-415c-886d-02f90ea7a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64E833-9448-4BC5-939B-BB1AB6CE67A5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2d86b2-f38b-415c-886d-02f90ea7a50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E38529-6652-4D05-8387-B652F40938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BB203-9AE3-4594-B440-526A83426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2d86b2-f38b-415c-886d-02f90ea7a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Totalen</vt:lpstr>
      <vt:lpstr>Gebouwen</vt:lpstr>
      <vt:lpstr>Inventaris en huurdersbelang</vt:lpstr>
    </vt:vector>
  </TitlesOfParts>
  <Manager/>
  <Company>UMG 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Doesburg, B (Bart)</dc:creator>
  <cp:keywords/>
  <dc:description/>
  <cp:lastModifiedBy>Enrico Elderhorst</cp:lastModifiedBy>
  <cp:revision/>
  <dcterms:created xsi:type="dcterms:W3CDTF">2015-08-21T12:11:26Z</dcterms:created>
  <dcterms:modified xsi:type="dcterms:W3CDTF">2022-10-05T09:55:41Z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0x010100E2320A390C7D7B428623FC8BFC002799</vt:lpwstr>
  </property>
  <property fmtid="{D5CDD505-2E9C-101B-9397-08002B2CF9AE}" pid="3" name="TitusGUID">
    <vt:lpwstr>58faf0cc-dc22-42e0-a11e-435ebb0d1235</vt:lpwstr>
  </property>
  <property fmtid="{D5CDD505-2E9C-101B-9397-08002B2CF9AE}" pid="4" name="AonClassification">
    <vt:lpwstr>ADC_class_200</vt:lpwstr>
  </property>
</Properties>
</file>