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2FD8A6E8-82A7-4995-BB59-9680E4D271D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otalen" sheetId="5" r:id="rId1"/>
    <sheet name="Gebouwen" sheetId="1" r:id="rId2"/>
    <sheet name="Inventaris en huurdersbelang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6" i="5" l="1"/>
  <c r="K17" i="5" l="1"/>
  <c r="K16" i="5" l="1"/>
  <c r="K36" i="5" l="1"/>
  <c r="K19" i="5"/>
  <c r="K12" i="5"/>
  <c r="K13" i="5"/>
  <c r="K14" i="5"/>
  <c r="K15" i="5"/>
  <c r="K9" i="5"/>
  <c r="K7" i="5"/>
  <c r="K8" i="5"/>
  <c r="K10" i="5"/>
  <c r="K18" i="5"/>
  <c r="K11" i="5"/>
  <c r="K6" i="5"/>
  <c r="K3" i="5"/>
  <c r="K26" i="5" l="1"/>
  <c r="K35" i="5"/>
  <c r="A4" i="2" l="1"/>
  <c r="A5" i="2"/>
  <c r="A6" i="2"/>
  <c r="K33" i="5" l="1"/>
  <c r="K39" i="5" l="1"/>
  <c r="L16" i="5" l="1"/>
  <c r="M16" i="5" s="1"/>
  <c r="L17" i="5"/>
  <c r="M17" i="5" s="1"/>
  <c r="L15" i="5"/>
  <c r="M15" i="5" s="1"/>
  <c r="L7" i="5"/>
  <c r="M7" i="5" s="1"/>
  <c r="L18" i="5"/>
  <c r="M18" i="5" s="1"/>
  <c r="L4" i="5"/>
  <c r="M4" i="5" s="1"/>
  <c r="L19" i="5"/>
  <c r="M19" i="5" s="1"/>
  <c r="L11" i="5"/>
  <c r="M11" i="5" s="1"/>
  <c r="L13" i="5"/>
  <c r="M13" i="5" s="1"/>
  <c r="L10" i="5"/>
  <c r="M10" i="5" s="1"/>
  <c r="L6" i="5"/>
  <c r="M6" i="5" s="1"/>
  <c r="L12" i="5"/>
  <c r="M12" i="5" s="1"/>
  <c r="L9" i="5"/>
  <c r="M9" i="5" s="1"/>
  <c r="L8" i="5"/>
  <c r="M8" i="5" s="1"/>
  <c r="L14" i="5"/>
  <c r="M14" i="5" s="1"/>
  <c r="L26" i="5"/>
  <c r="M26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 Harms</author>
  </authors>
  <commentList>
    <comment ref="D1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Gerard Harms:</t>
        </r>
        <r>
          <rPr>
            <sz val="9"/>
            <color indexed="81"/>
            <rFont val="Tahoma"/>
            <family val="2"/>
          </rPr>
          <t xml:space="preserve">
Bedrag aangepast van 1935100 naar 1950000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 Harms</author>
  </authors>
  <commentList>
    <comment ref="F1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Gerard Harms:</t>
        </r>
        <r>
          <rPr>
            <sz val="9"/>
            <color indexed="81"/>
            <rFont val="Tahoma"/>
            <family val="2"/>
          </rPr>
          <t xml:space="preserve">
Bij gewijzigd eigen risico als nog taxeren</t>
        </r>
      </text>
    </comment>
    <comment ref="F14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Gerard Harms:</t>
        </r>
        <r>
          <rPr>
            <sz val="9"/>
            <color indexed="81"/>
            <rFont val="Tahoma"/>
            <family val="2"/>
          </rPr>
          <t xml:space="preserve">
Bij gewijzigd eigen risico als nog taxeren</t>
        </r>
      </text>
    </comment>
    <comment ref="F15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Gerard Harms:</t>
        </r>
        <r>
          <rPr>
            <sz val="9"/>
            <color indexed="81"/>
            <rFont val="Tahoma"/>
            <family val="2"/>
          </rPr>
          <t xml:space="preserve">
Bij gewijzigd eigen risico als nog taxeren</t>
        </r>
      </text>
    </comment>
  </commentList>
</comments>
</file>

<file path=xl/sharedStrings.xml><?xml version="1.0" encoding="utf-8"?>
<sst xmlns="http://schemas.openxmlformats.org/spreadsheetml/2006/main" count="228" uniqueCount="111">
  <si>
    <t>Bijlage A</t>
  </si>
  <si>
    <t>O.b.v. concept taxatie</t>
  </si>
  <si>
    <t>Adres</t>
  </si>
  <si>
    <t>actief/vervallen</t>
  </si>
  <si>
    <t>Aanvang Taxatie opstal</t>
  </si>
  <si>
    <t>vervaldatum taxatie gebouwen</t>
  </si>
  <si>
    <t>Verzekerde som gebouwen</t>
  </si>
  <si>
    <t>Aanvang  Taxatie  inventaris</t>
  </si>
  <si>
    <t>vervaldatum taxatie inventaris</t>
  </si>
  <si>
    <t>Verzekerde som inventaris huurdersbelang</t>
  </si>
  <si>
    <t>Totaal excl</t>
  </si>
  <si>
    <t>Totaal incl</t>
  </si>
  <si>
    <t>Premie per risicoadres</t>
  </si>
  <si>
    <t>M.H. Tromplaan 28-30, Enschede</t>
  </si>
  <si>
    <t>Leslocatie</t>
  </si>
  <si>
    <t>actief</t>
  </si>
  <si>
    <t>Parkweg 1, Enschede</t>
  </si>
  <si>
    <t>Kortenaerstraat 50, Enschede</t>
  </si>
  <si>
    <t>Van Galenstraat 19, Enschede (Epy Drost)</t>
  </si>
  <si>
    <t>Handelskade 75, Deventer</t>
  </si>
  <si>
    <t>M.A. de Ruyterstraat 3, Hengelo,Hogeschool</t>
  </si>
  <si>
    <t>Verhuur</t>
  </si>
  <si>
    <t>M.A. de Ruyterstraat 3, Hengelo, kantoor Villa</t>
  </si>
  <si>
    <t>M.H. Tromplaan 17, Enschede, Villa Serphos</t>
  </si>
  <si>
    <t>vergaderlocatie</t>
  </si>
  <si>
    <t>Van Galenstraat 20, Enschede (Edith Stein)</t>
  </si>
  <si>
    <t>Stationsplein 10, Enschede</t>
  </si>
  <si>
    <t>Huur</t>
  </si>
  <si>
    <t>Stationsplein 11, Enschede</t>
  </si>
  <si>
    <t>Spoorstraat 29/29C, Apeldoorn</t>
  </si>
  <si>
    <t>Snipperlingsdijk 2, Deventer  (Huur SVB)</t>
  </si>
  <si>
    <t>Huur Student HV</t>
  </si>
  <si>
    <t>Ariensplein 1-300, Enschede (Leslocaties)</t>
  </si>
  <si>
    <t>Huur Leslocatie</t>
  </si>
  <si>
    <t xml:space="preserve"> </t>
  </si>
  <si>
    <t>Ariensplein 1-200 tm 217 (SHV)</t>
  </si>
  <si>
    <t xml:space="preserve">Roelof van Scheevenstraat 88 t/m 114, Enschede </t>
  </si>
  <si>
    <t>Student HV</t>
  </si>
  <si>
    <t>Diepenveenseweg 84F app. 1 t/m 24, DV (Heights)</t>
  </si>
  <si>
    <t>Ketelhuis/Gasfabriek Zutphenseweg 6c</t>
  </si>
  <si>
    <t>Alle verzekerde adressen</t>
  </si>
  <si>
    <t>Extra kosten</t>
  </si>
  <si>
    <t>Exploitatiekosten</t>
  </si>
  <si>
    <t>Surplus opruimingskosten</t>
  </si>
  <si>
    <t>Totaal verzekerde som</t>
  </si>
  <si>
    <t>21% ass.bel</t>
  </si>
  <si>
    <t>totaal</t>
  </si>
  <si>
    <t>factor</t>
  </si>
  <si>
    <t>bruto premie per verzekerde euro</t>
  </si>
  <si>
    <t>Postcode</t>
  </si>
  <si>
    <t>Plaats</t>
  </si>
  <si>
    <t>Verzekerde som
gebouwen</t>
  </si>
  <si>
    <t>Bestemming</t>
  </si>
  <si>
    <t xml:space="preserve">Taxatiedatum </t>
  </si>
  <si>
    <t>opmerkingen</t>
  </si>
  <si>
    <t>M. Hapertsz Tromplaan 28-30</t>
  </si>
  <si>
    <t>7513AB</t>
  </si>
  <si>
    <t>Enschede</t>
  </si>
  <si>
    <t>Hogeschool</t>
  </si>
  <si>
    <t>1 locatie</t>
  </si>
  <si>
    <t>Parkweg 1</t>
  </si>
  <si>
    <t>v</t>
  </si>
  <si>
    <t>Kortenaerstraat 50</t>
  </si>
  <si>
    <t>Van Galenstraat 19</t>
  </si>
  <si>
    <t xml:space="preserve">7511JL </t>
  </si>
  <si>
    <t>Kortenaerstraat 71</t>
  </si>
  <si>
    <t>7513AD</t>
  </si>
  <si>
    <t>Kantoor- en vergaderruimte (villa)</t>
  </si>
  <si>
    <t>Handelskade 75</t>
  </si>
  <si>
    <t>7417DH</t>
  </si>
  <si>
    <t>Deventer</t>
  </si>
  <si>
    <t>M.A. de Ruyterstraat 3</t>
  </si>
  <si>
    <t>7556CW</t>
  </si>
  <si>
    <t>Hengelo</t>
  </si>
  <si>
    <t>Monumentaal kantoorgebouw</t>
  </si>
  <si>
    <t>Gymzaal</t>
  </si>
  <si>
    <t>M.H. Tromplaan 17</t>
  </si>
  <si>
    <t>7511JJ</t>
  </si>
  <si>
    <t>Kantoor- en vergaderruimte lunch-/dinerzaal, lounge etc.</t>
  </si>
  <si>
    <t>Roelof van Scheevenstraat 88 t/m 114</t>
  </si>
  <si>
    <t>7521SN</t>
  </si>
  <si>
    <t>Studentenhuisvesting</t>
  </si>
  <si>
    <t>nok, zie opm.</t>
  </si>
  <si>
    <t>Van Galenstraat 20</t>
  </si>
  <si>
    <t>Nog te plannen</t>
  </si>
  <si>
    <t>Verzekerde som
Inventaris/huurdersbelang</t>
  </si>
  <si>
    <t>Verzekerd belang</t>
  </si>
  <si>
    <t>Taxatiedatum</t>
  </si>
  <si>
    <t>opmerking</t>
  </si>
  <si>
    <t>7511JL</t>
  </si>
  <si>
    <t>Inventaris</t>
  </si>
  <si>
    <t>Inventaris en huurdersbelang</t>
  </si>
  <si>
    <t>Kerklaan 21</t>
  </si>
  <si>
    <t>7311AA</t>
  </si>
  <si>
    <t>Apeldoorn</t>
  </si>
  <si>
    <t>Gehuurd pand</t>
  </si>
  <si>
    <t>Vosselmanstraat 299</t>
  </si>
  <si>
    <t>7311CL</t>
  </si>
  <si>
    <t>Stadsgravenstraat 41-43</t>
  </si>
  <si>
    <t>nog te plannen</t>
  </si>
  <si>
    <t>gewijzigd</t>
  </si>
  <si>
    <t>Inventaris verhuist naar Van Galenstraat 20, gebouw blijft van Saxion en is verhuurd aan een ander schoolbestuur</t>
  </si>
  <si>
    <t>vervalt</t>
  </si>
  <si>
    <t>Brinkgreverweg 137</t>
  </si>
  <si>
    <t>7415CG</t>
  </si>
  <si>
    <t>zie opmerking</t>
  </si>
  <si>
    <t>Diepenveenseweg 84F app. 1 t/m 24</t>
  </si>
  <si>
    <t>7413AS</t>
  </si>
  <si>
    <t>Stationsplein 11</t>
  </si>
  <si>
    <t>7511JD</t>
  </si>
  <si>
    <t>Kantoor en vergaderruimte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</si>
</sst>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&quot;€&quot;\ #,##0.00"/>
    <numFmt numFmtId="165" formatCode="[$€-2]\ #,##0.00"/>
    <numFmt numFmtId="166" formatCode="&quot;€&quot;\ #,##0.0000000000000000000"/>
    <numFmt numFmtId="167" formatCode="#,##0.0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theme="0" tint="-0.34998626667073579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 style="thin">
        <color theme="0" tint="-0.14996795556505021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theme="0" tint="-0.24994659260841701"/>
      </diagonal>
    </border>
    <border diagonalUp="1" diagonalDown="1">
      <left/>
      <right style="thin">
        <color indexed="64"/>
      </right>
      <top style="thin">
        <color indexed="64"/>
      </top>
      <bottom style="thin">
        <color theme="0" tint="-0.24994659260841701"/>
      </bottom>
      <diagonal style="thin">
        <color theme="0" tint="-0.24994659260841701"/>
      </diagonal>
    </border>
    <border diagonalUp="1" diagonalDown="1"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 style="thin">
        <color theme="0" tint="-0.24994659260841701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 style="thin">
        <color theme="0" tint="-0.24994659260841701"/>
      </diagonal>
    </border>
    <border diagonalUp="1" diagonalDown="1"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 style="thin">
        <color theme="0" tint="-0.24994659260841701"/>
      </diagonal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1" xfId="0" applyBorder="1"/>
    <xf numFmtId="165" fontId="0" fillId="0" borderId="1" xfId="0" applyNumberFormat="1" applyBorder="1"/>
    <xf numFmtId="164" fontId="0" fillId="0" borderId="1" xfId="0" applyNumberFormat="1" applyBorder="1"/>
    <xf numFmtId="164" fontId="0" fillId="3" borderId="1" xfId="0" applyNumberFormat="1" applyFill="1" applyBorder="1"/>
    <xf numFmtId="164" fontId="1" fillId="3" borderId="1" xfId="0" applyNumberFormat="1" applyFont="1" applyFill="1" applyBorder="1"/>
    <xf numFmtId="0" fontId="1" fillId="2" borderId="1" xfId="0" applyFont="1" applyFill="1" applyBorder="1"/>
    <xf numFmtId="164" fontId="1" fillId="2" borderId="1" xfId="0" applyNumberFormat="1" applyFont="1" applyFill="1" applyBorder="1"/>
    <xf numFmtId="164" fontId="1" fillId="2" borderId="1" xfId="0" applyNumberFormat="1" applyFont="1" applyFill="1" applyBorder="1" applyAlignment="1">
      <alignment wrapText="1"/>
    </xf>
    <xf numFmtId="14" fontId="0" fillId="0" borderId="1" xfId="0" applyNumberFormat="1" applyBorder="1"/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0" fillId="0" borderId="3" xfId="0" applyNumberFormat="1" applyBorder="1"/>
    <xf numFmtId="0" fontId="0" fillId="0" borderId="3" xfId="0" applyBorder="1"/>
    <xf numFmtId="44" fontId="0" fillId="0" borderId="0" xfId="0" applyNumberFormat="1"/>
    <xf numFmtId="164" fontId="0" fillId="3" borderId="0" xfId="0" applyNumberFormat="1" applyFill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Border="1" applyAlignment="1">
      <alignment vertical="center"/>
    </xf>
    <xf numFmtId="0" fontId="4" fillId="0" borderId="1" xfId="0" applyFont="1" applyBorder="1"/>
    <xf numFmtId="165" fontId="4" fillId="0" borderId="1" xfId="0" applyNumberFormat="1" applyFont="1" applyBorder="1"/>
    <xf numFmtId="164" fontId="4" fillId="5" borderId="1" xfId="0" applyNumberFormat="1" applyFont="1" applyFill="1" applyBorder="1"/>
    <xf numFmtId="164" fontId="4" fillId="0" borderId="1" xfId="0" applyNumberFormat="1" applyFont="1" applyBorder="1"/>
    <xf numFmtId="14" fontId="4" fillId="0" borderId="1" xfId="0" applyNumberFormat="1" applyFont="1" applyBorder="1"/>
    <xf numFmtId="164" fontId="4" fillId="0" borderId="1" xfId="0" applyNumberFormat="1" applyFont="1" applyBorder="1" applyAlignment="1">
      <alignment horizontal="right"/>
    </xf>
    <xf numFmtId="165" fontId="0" fillId="5" borderId="1" xfId="0" applyNumberFormat="1" applyFill="1" applyBorder="1"/>
    <xf numFmtId="14" fontId="5" fillId="0" borderId="1" xfId="0" applyNumberFormat="1" applyFont="1" applyBorder="1"/>
    <xf numFmtId="164" fontId="1" fillId="6" borderId="0" xfId="0" applyNumberFormat="1" applyFont="1" applyFill="1" applyAlignment="1">
      <alignment vertical="center"/>
    </xf>
    <xf numFmtId="164" fontId="4" fillId="5" borderId="10" xfId="0" applyNumberFormat="1" applyFont="1" applyFill="1" applyBorder="1"/>
    <xf numFmtId="0" fontId="4" fillId="0" borderId="11" xfId="0" applyFont="1" applyBorder="1"/>
    <xf numFmtId="0" fontId="4" fillId="0" borderId="12" xfId="0" applyFont="1" applyBorder="1"/>
    <xf numFmtId="14" fontId="4" fillId="0" borderId="13" xfId="0" applyNumberFormat="1" applyFont="1" applyBorder="1"/>
    <xf numFmtId="14" fontId="4" fillId="0" borderId="14" xfId="0" applyNumberFormat="1" applyFont="1" applyBorder="1"/>
    <xf numFmtId="164" fontId="0" fillId="5" borderId="1" xfId="0" applyNumberFormat="1" applyFill="1" applyBorder="1"/>
    <xf numFmtId="164" fontId="5" fillId="5" borderId="1" xfId="0" applyNumberFormat="1" applyFont="1" applyFill="1" applyBorder="1"/>
    <xf numFmtId="14" fontId="0" fillId="0" borderId="1" xfId="0" applyNumberFormat="1" applyBorder="1" applyAlignment="1">
      <alignment horizontal="right"/>
    </xf>
    <xf numFmtId="165" fontId="4" fillId="0" borderId="9" xfId="0" applyNumberFormat="1" applyFont="1" applyBorder="1"/>
    <xf numFmtId="0" fontId="4" fillId="7" borderId="1" xfId="0" applyFont="1" applyFill="1" applyBorder="1"/>
    <xf numFmtId="14" fontId="6" fillId="0" borderId="1" xfId="0" applyNumberFormat="1" applyFont="1" applyBorder="1"/>
    <xf numFmtId="165" fontId="6" fillId="5" borderId="1" xfId="0" applyNumberFormat="1" applyFont="1" applyFill="1" applyBorder="1"/>
    <xf numFmtId="0" fontId="6" fillId="7" borderId="1" xfId="0" applyFont="1" applyFill="1" applyBorder="1"/>
    <xf numFmtId="165" fontId="6" fillId="7" borderId="9" xfId="0" applyNumberFormat="1" applyFont="1" applyFill="1" applyBorder="1"/>
    <xf numFmtId="165" fontId="6" fillId="0" borderId="1" xfId="0" applyNumberFormat="1" applyFont="1" applyBorder="1"/>
    <xf numFmtId="165" fontId="6" fillId="7" borderId="8" xfId="0" applyNumberFormat="1" applyFont="1" applyFill="1" applyBorder="1"/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4" xfId="0" applyBorder="1"/>
    <xf numFmtId="0" fontId="6" fillId="0" borderId="1" xfId="0" applyFont="1" applyBorder="1"/>
    <xf numFmtId="0" fontId="0" fillId="0" borderId="15" xfId="0" applyBorder="1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165" fontId="0" fillId="5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164" fontId="0" fillId="5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2" xfId="0" applyNumberFormat="1" applyBorder="1" applyAlignment="1">
      <alignment vertical="center"/>
    </xf>
    <xf numFmtId="14" fontId="4" fillId="0" borderId="2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41852</xdr:colOff>
      <xdr:row>0</xdr:row>
      <xdr:rowOff>41563</xdr:rowOff>
    </xdr:from>
    <xdr:to>
      <xdr:col>0</xdr:col>
      <xdr:colOff>1249506</xdr:colOff>
      <xdr:row>1</xdr:row>
      <xdr:rowOff>42090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52" y="41563"/>
          <a:ext cx="1207654" cy="577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1905000</xdr:colOff>
      <xdr:row>0</xdr:row>
      <xdr:rowOff>952500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0" cy="952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1905000</xdr:colOff>
      <xdr:row>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zoomScale="110" zoomScaleNormal="110" workbookViewId="0">
      <pane xSplit="4" ySplit="2" topLeftCell="E11" activePane="bottomRight" state="frozen"/>
      <selection pane="topRight" activeCell="C1" sqref="C1"/>
      <selection pane="bottomLeft" activeCell="A3" sqref="A3"/>
      <selection pane="bottomRight" activeCell="D1" sqref="D1"/>
    </sheetView>
  </sheetViews>
  <sheetFormatPr defaultColWidth="8.81640625" defaultRowHeight="14.5" x14ac:dyDescent="0.35"/>
  <cols>
    <col min="1" max="1" width="48.54296875" customWidth="1"/>
    <col min="2" max="2" width="19" customWidth="1"/>
    <col min="3" max="3" width="14.1796875" customWidth="1"/>
    <col min="4" max="4" width="12.26953125" customWidth="1"/>
    <col min="5" max="5" width="13.1796875" customWidth="1"/>
    <col min="6" max="6" width="14.26953125" customWidth="1"/>
    <col min="7" max="7" width="21.81640625" style="2" customWidth="1"/>
    <col min="8" max="9" width="13.81640625" customWidth="1"/>
    <col min="10" max="10" width="23.81640625" style="1" customWidth="1"/>
    <col min="11" max="11" width="21.1796875" style="1" customWidth="1"/>
    <col min="12" max="12" width="17.453125" style="1" customWidth="1"/>
    <col min="13" max="13" width="15.26953125" style="1" customWidth="1"/>
  </cols>
  <sheetData>
    <row r="1" spans="1:13" ht="45.75" customHeight="1" x14ac:dyDescent="0.35">
      <c r="J1" s="15" t="s">
        <v>0</v>
      </c>
      <c r="K1" s="36" t="s">
        <v>1</v>
      </c>
    </row>
    <row r="2" spans="1:13" s="23" customFormat="1" ht="43.5" x14ac:dyDescent="0.35">
      <c r="A2" s="24" t="s">
        <v>2</v>
      </c>
      <c r="B2" s="24"/>
      <c r="C2" s="24"/>
      <c r="D2" s="24" t="s">
        <v>3</v>
      </c>
      <c r="E2" s="24" t="s">
        <v>4</v>
      </c>
      <c r="F2" s="25" t="s">
        <v>5</v>
      </c>
      <c r="G2" s="25" t="s">
        <v>6</v>
      </c>
      <c r="H2" s="25" t="s">
        <v>7</v>
      </c>
      <c r="I2" s="25" t="s">
        <v>8</v>
      </c>
      <c r="J2" s="26" t="s">
        <v>9</v>
      </c>
      <c r="K2" s="26" t="s">
        <v>10</v>
      </c>
      <c r="L2" s="26" t="s">
        <v>11</v>
      </c>
      <c r="M2" s="26" t="s">
        <v>12</v>
      </c>
    </row>
    <row r="3" spans="1:13" ht="15.75" customHeight="1" x14ac:dyDescent="0.35">
      <c r="A3" s="3" t="s">
        <v>13</v>
      </c>
      <c r="B3" s="55" t="s">
        <v>14</v>
      </c>
      <c r="C3" s="55"/>
      <c r="D3" s="59" t="s">
        <v>15</v>
      </c>
      <c r="E3" s="67">
        <v>43770</v>
      </c>
      <c r="F3" s="67">
        <v>45961</v>
      </c>
      <c r="G3" s="62">
        <v>99000000</v>
      </c>
      <c r="H3" s="67">
        <v>43152</v>
      </c>
      <c r="I3" s="68">
        <v>44248</v>
      </c>
      <c r="J3" s="64">
        <v>54890000</v>
      </c>
      <c r="K3" s="65">
        <f>SUM(G3:J5)</f>
        <v>153977400</v>
      </c>
      <c r="L3" s="27"/>
      <c r="M3" s="27"/>
    </row>
    <row r="4" spans="1:13" x14ac:dyDescent="0.35">
      <c r="A4" s="3" t="s">
        <v>16</v>
      </c>
      <c r="B4" s="55" t="s">
        <v>14</v>
      </c>
      <c r="C4" s="18"/>
      <c r="D4" s="60"/>
      <c r="E4" s="60"/>
      <c r="F4" s="60"/>
      <c r="G4" s="63"/>
      <c r="H4" s="60"/>
      <c r="I4" s="60"/>
      <c r="J4" s="63"/>
      <c r="K4" s="66"/>
      <c r="L4" s="53">
        <f>K3*$K$39</f>
        <v>169731877.49459529</v>
      </c>
      <c r="M4" s="27">
        <f>L4*$K$40</f>
        <v>0</v>
      </c>
    </row>
    <row r="5" spans="1:13" ht="14.25" customHeight="1" x14ac:dyDescent="0.35">
      <c r="A5" s="3" t="s">
        <v>17</v>
      </c>
      <c r="B5" s="55" t="s">
        <v>14</v>
      </c>
      <c r="C5" s="56"/>
      <c r="D5" s="61"/>
      <c r="E5" s="61"/>
      <c r="F5" s="61"/>
      <c r="G5" s="63"/>
      <c r="H5" s="61"/>
      <c r="I5" s="61"/>
      <c r="J5" s="63"/>
      <c r="K5" s="66"/>
      <c r="L5" s="53"/>
      <c r="M5" s="27"/>
    </row>
    <row r="6" spans="1:13" x14ac:dyDescent="0.35">
      <c r="A6" s="3" t="s">
        <v>18</v>
      </c>
      <c r="B6" s="3" t="s">
        <v>14</v>
      </c>
      <c r="C6" s="3"/>
      <c r="D6" s="3" t="s">
        <v>15</v>
      </c>
      <c r="E6" s="11">
        <v>43770</v>
      </c>
      <c r="F6" s="35">
        <v>45961</v>
      </c>
      <c r="G6" s="34">
        <v>24000000</v>
      </c>
      <c r="H6" s="11">
        <v>43152</v>
      </c>
      <c r="I6" s="32">
        <v>44248</v>
      </c>
      <c r="J6" s="42">
        <v>7165000</v>
      </c>
      <c r="K6" s="5">
        <f t="shared" ref="K6:K17" si="0">SUM(G6:J6)</f>
        <v>31252400</v>
      </c>
      <c r="L6" s="53">
        <f t="shared" ref="L6:L19" si="1">K6*$K$39</f>
        <v>34450046.099051483</v>
      </c>
      <c r="M6" s="27">
        <f t="shared" ref="M6:M19" si="2">L6*$K$40</f>
        <v>0</v>
      </c>
    </row>
    <row r="7" spans="1:13" x14ac:dyDescent="0.35">
      <c r="A7" s="3" t="s">
        <v>19</v>
      </c>
      <c r="B7" s="3" t="s">
        <v>14</v>
      </c>
      <c r="C7" s="3"/>
      <c r="D7" s="3" t="s">
        <v>15</v>
      </c>
      <c r="E7" s="11">
        <v>43770</v>
      </c>
      <c r="F7" s="35">
        <v>45961</v>
      </c>
      <c r="G7" s="34">
        <v>78850000</v>
      </c>
      <c r="H7" s="35">
        <v>43177</v>
      </c>
      <c r="I7" s="32">
        <v>44263</v>
      </c>
      <c r="J7" s="42">
        <v>27500000</v>
      </c>
      <c r="K7" s="5">
        <f t="shared" si="0"/>
        <v>106437440</v>
      </c>
      <c r="L7" s="53">
        <f t="shared" si="1"/>
        <v>117327780.09576948</v>
      </c>
      <c r="M7" s="27">
        <f t="shared" si="2"/>
        <v>0</v>
      </c>
    </row>
    <row r="8" spans="1:13" x14ac:dyDescent="0.35">
      <c r="A8" s="3" t="s">
        <v>20</v>
      </c>
      <c r="B8" s="3" t="s">
        <v>21</v>
      </c>
      <c r="C8" s="3"/>
      <c r="D8" s="3" t="s">
        <v>15</v>
      </c>
      <c r="E8" s="11">
        <v>42115</v>
      </c>
      <c r="F8" s="47">
        <v>44307</v>
      </c>
      <c r="G8" s="48">
        <v>12860600</v>
      </c>
      <c r="H8" s="40"/>
      <c r="I8" s="38"/>
      <c r="J8" s="37"/>
      <c r="K8" s="5">
        <f t="shared" si="0"/>
        <v>12860600</v>
      </c>
      <c r="L8" s="53">
        <f t="shared" si="1"/>
        <v>14176455.659772096</v>
      </c>
      <c r="M8" s="27">
        <f t="shared" si="2"/>
        <v>0</v>
      </c>
    </row>
    <row r="9" spans="1:13" x14ac:dyDescent="0.35">
      <c r="A9" s="3" t="s">
        <v>22</v>
      </c>
      <c r="B9" s="3" t="s">
        <v>21</v>
      </c>
      <c r="C9" s="3"/>
      <c r="D9" s="3" t="s">
        <v>15</v>
      </c>
      <c r="E9" s="11">
        <v>42115</v>
      </c>
      <c r="F9" s="47">
        <v>44307</v>
      </c>
      <c r="G9" s="48">
        <v>4629900</v>
      </c>
      <c r="H9" s="41"/>
      <c r="I9" s="39"/>
      <c r="J9" s="37"/>
      <c r="K9" s="5">
        <f t="shared" si="0"/>
        <v>4629900</v>
      </c>
      <c r="L9" s="53">
        <f t="shared" si="1"/>
        <v>5103616.6321306024</v>
      </c>
      <c r="M9" s="27">
        <f t="shared" si="2"/>
        <v>0</v>
      </c>
    </row>
    <row r="10" spans="1:13" x14ac:dyDescent="0.35">
      <c r="A10" s="3" t="s">
        <v>23</v>
      </c>
      <c r="B10" s="3" t="s">
        <v>24</v>
      </c>
      <c r="C10" s="3"/>
      <c r="D10" s="3" t="s">
        <v>15</v>
      </c>
      <c r="E10" s="35">
        <v>43770</v>
      </c>
      <c r="F10" s="47">
        <v>45961</v>
      </c>
      <c r="G10" s="48">
        <v>4675000</v>
      </c>
      <c r="H10" s="35">
        <v>43152</v>
      </c>
      <c r="I10" s="32">
        <v>44248</v>
      </c>
      <c r="J10" s="43">
        <v>360000</v>
      </c>
      <c r="K10" s="5">
        <f t="shared" si="0"/>
        <v>5122400</v>
      </c>
      <c r="L10" s="53">
        <f t="shared" si="1"/>
        <v>5646507.6646203585</v>
      </c>
      <c r="M10" s="27">
        <f t="shared" si="2"/>
        <v>0</v>
      </c>
    </row>
    <row r="11" spans="1:13" x14ac:dyDescent="0.35">
      <c r="A11" s="11" t="s">
        <v>25</v>
      </c>
      <c r="B11" s="11" t="s">
        <v>14</v>
      </c>
      <c r="C11" s="11"/>
      <c r="D11" s="3" t="s">
        <v>15</v>
      </c>
      <c r="E11" s="28"/>
      <c r="F11" s="47">
        <v>44518</v>
      </c>
      <c r="G11" s="48">
        <v>15432700</v>
      </c>
      <c r="H11" s="32"/>
      <c r="I11" s="11">
        <v>44518</v>
      </c>
      <c r="J11" s="42">
        <v>3325000</v>
      </c>
      <c r="K11" s="5">
        <f t="shared" si="0"/>
        <v>18802218</v>
      </c>
      <c r="L11" s="53">
        <f t="shared" si="1"/>
        <v>20726001.102776606</v>
      </c>
      <c r="M11" s="27">
        <f t="shared" si="2"/>
        <v>0</v>
      </c>
    </row>
    <row r="12" spans="1:13" x14ac:dyDescent="0.35">
      <c r="A12" s="11" t="s">
        <v>26</v>
      </c>
      <c r="B12" s="11" t="s">
        <v>27</v>
      </c>
      <c r="C12" s="11"/>
      <c r="D12" s="3" t="s">
        <v>15</v>
      </c>
      <c r="E12" s="46"/>
      <c r="F12" s="49"/>
      <c r="G12" s="50"/>
      <c r="H12" s="28"/>
      <c r="I12" s="11">
        <v>44519</v>
      </c>
      <c r="J12" s="30">
        <v>50200</v>
      </c>
      <c r="K12" s="5">
        <f t="shared" si="0"/>
        <v>94719</v>
      </c>
      <c r="L12" s="53">
        <f t="shared" si="1"/>
        <v>104410.34661197403</v>
      </c>
      <c r="M12" s="27">
        <f t="shared" si="2"/>
        <v>0</v>
      </c>
    </row>
    <row r="13" spans="1:13" x14ac:dyDescent="0.35">
      <c r="A13" s="11" t="s">
        <v>28</v>
      </c>
      <c r="B13" s="11" t="s">
        <v>27</v>
      </c>
      <c r="C13" s="11"/>
      <c r="D13" s="3" t="s">
        <v>15</v>
      </c>
      <c r="E13" s="46"/>
      <c r="F13" s="49"/>
      <c r="G13" s="50"/>
      <c r="H13" s="11">
        <v>43422</v>
      </c>
      <c r="I13" s="11">
        <v>44520</v>
      </c>
      <c r="J13" s="42">
        <v>2750000</v>
      </c>
      <c r="K13" s="5">
        <f t="shared" si="0"/>
        <v>2837942</v>
      </c>
      <c r="L13" s="53">
        <f t="shared" si="1"/>
        <v>3128311.1929462813</v>
      </c>
      <c r="M13" s="27">
        <f t="shared" si="2"/>
        <v>0</v>
      </c>
    </row>
    <row r="14" spans="1:13" x14ac:dyDescent="0.35">
      <c r="A14" s="11" t="s">
        <v>29</v>
      </c>
      <c r="B14" s="11" t="s">
        <v>14</v>
      </c>
      <c r="C14" s="11"/>
      <c r="D14" s="3" t="s">
        <v>15</v>
      </c>
      <c r="E14" s="28"/>
      <c r="F14" s="47">
        <v>44507</v>
      </c>
      <c r="G14" s="51">
        <v>6500000</v>
      </c>
      <c r="H14" s="35">
        <v>43782</v>
      </c>
      <c r="I14" s="11">
        <v>44877</v>
      </c>
      <c r="J14" s="43">
        <v>2225000</v>
      </c>
      <c r="K14" s="5">
        <f t="shared" si="0"/>
        <v>8813659</v>
      </c>
      <c r="L14" s="53">
        <f t="shared" si="1"/>
        <v>9715444.5371017903</v>
      </c>
      <c r="M14" s="27">
        <f t="shared" si="2"/>
        <v>0</v>
      </c>
    </row>
    <row r="15" spans="1:13" x14ac:dyDescent="0.35">
      <c r="A15" s="3" t="s">
        <v>30</v>
      </c>
      <c r="B15" s="3" t="s">
        <v>31</v>
      </c>
      <c r="C15" s="3"/>
      <c r="D15" s="3" t="s">
        <v>15</v>
      </c>
      <c r="E15" s="46"/>
      <c r="F15" s="49"/>
      <c r="G15" s="50"/>
      <c r="H15" s="35">
        <v>43782</v>
      </c>
      <c r="I15" s="11">
        <v>44878</v>
      </c>
      <c r="J15" s="43">
        <v>550000</v>
      </c>
      <c r="K15" s="5">
        <f t="shared" si="0"/>
        <v>638660</v>
      </c>
      <c r="L15" s="53">
        <f t="shared" si="1"/>
        <v>704005.65849727439</v>
      </c>
      <c r="M15" s="27">
        <f t="shared" si="2"/>
        <v>0</v>
      </c>
    </row>
    <row r="16" spans="1:13" x14ac:dyDescent="0.35">
      <c r="A16" s="3" t="s">
        <v>32</v>
      </c>
      <c r="B16" s="3" t="s">
        <v>33</v>
      </c>
      <c r="C16" s="3"/>
      <c r="D16" s="3" t="s">
        <v>15</v>
      </c>
      <c r="E16" s="46"/>
      <c r="F16" s="49" t="s">
        <v>34</v>
      </c>
      <c r="G16" s="52"/>
      <c r="H16" s="35">
        <v>43090</v>
      </c>
      <c r="I16" s="11">
        <v>44186</v>
      </c>
      <c r="J16" s="43">
        <v>1780000</v>
      </c>
      <c r="K16" s="5">
        <f t="shared" si="0"/>
        <v>1867276</v>
      </c>
      <c r="L16" s="5">
        <f t="shared" si="1"/>
        <v>2058329.7372250597</v>
      </c>
      <c r="M16" s="27">
        <f t="shared" si="2"/>
        <v>0</v>
      </c>
    </row>
    <row r="17" spans="1:13" x14ac:dyDescent="0.35">
      <c r="A17" s="3" t="s">
        <v>35</v>
      </c>
      <c r="B17" s="3" t="s">
        <v>31</v>
      </c>
      <c r="C17" s="3"/>
      <c r="D17" s="3" t="s">
        <v>15</v>
      </c>
      <c r="E17" s="46"/>
      <c r="F17" s="49"/>
      <c r="G17" s="52"/>
      <c r="H17" s="35">
        <v>43780</v>
      </c>
      <c r="I17" s="44">
        <v>44875</v>
      </c>
      <c r="J17" s="43">
        <v>280000</v>
      </c>
      <c r="K17" s="5">
        <f t="shared" si="0"/>
        <v>368655</v>
      </c>
      <c r="L17" s="53">
        <f t="shared" si="1"/>
        <v>406374.60625890567</v>
      </c>
      <c r="M17" s="27">
        <f t="shared" si="2"/>
        <v>0</v>
      </c>
    </row>
    <row r="18" spans="1:13" x14ac:dyDescent="0.35">
      <c r="A18" s="3" t="s">
        <v>36</v>
      </c>
      <c r="B18" s="3" t="s">
        <v>37</v>
      </c>
      <c r="C18" s="3"/>
      <c r="D18" s="3"/>
      <c r="E18" s="28"/>
      <c r="F18" s="47">
        <v>44175</v>
      </c>
      <c r="G18" s="51">
        <v>2025800</v>
      </c>
      <c r="H18" s="11">
        <v>43422</v>
      </c>
      <c r="I18" s="11">
        <v>44517</v>
      </c>
      <c r="J18" s="42">
        <v>155000</v>
      </c>
      <c r="K18" s="31">
        <f>SUM(G18:J18)</f>
        <v>2268739</v>
      </c>
      <c r="L18" s="53">
        <f t="shared" si="1"/>
        <v>2500869.1536239125</v>
      </c>
      <c r="M18" s="27">
        <f t="shared" si="2"/>
        <v>0</v>
      </c>
    </row>
    <row r="19" spans="1:13" x14ac:dyDescent="0.35">
      <c r="A19" s="3" t="s">
        <v>38</v>
      </c>
      <c r="B19" s="3" t="s">
        <v>31</v>
      </c>
      <c r="C19" s="3"/>
      <c r="D19" s="28"/>
      <c r="E19" s="28"/>
      <c r="F19" s="28"/>
      <c r="G19" s="45"/>
      <c r="H19" s="28"/>
      <c r="I19" s="32">
        <v>43422</v>
      </c>
      <c r="J19" s="31">
        <v>386400</v>
      </c>
      <c r="K19" s="31">
        <f>SUM(G19:J19)</f>
        <v>429822</v>
      </c>
      <c r="L19" s="53">
        <f t="shared" si="1"/>
        <v>473800.01901890751</v>
      </c>
      <c r="M19" s="27">
        <f t="shared" si="2"/>
        <v>0</v>
      </c>
    </row>
    <row r="20" spans="1:13" x14ac:dyDescent="0.35">
      <c r="A20" s="57" t="s">
        <v>39</v>
      </c>
      <c r="B20" s="57" t="s">
        <v>14</v>
      </c>
      <c r="C20" s="28"/>
      <c r="D20" s="28"/>
      <c r="E20" s="28"/>
      <c r="F20" s="28"/>
      <c r="G20" s="29"/>
      <c r="H20" s="28"/>
      <c r="I20" s="32"/>
      <c r="J20" s="31"/>
      <c r="K20" s="31"/>
      <c r="L20" s="27"/>
      <c r="M20" s="27"/>
    </row>
    <row r="21" spans="1:13" x14ac:dyDescent="0.35">
      <c r="A21" s="28"/>
      <c r="B21" s="28"/>
      <c r="C21" s="28"/>
      <c r="D21" s="28"/>
      <c r="E21" s="28"/>
      <c r="F21" s="28"/>
      <c r="G21" s="29"/>
      <c r="H21" s="28"/>
      <c r="I21" s="32"/>
      <c r="J21" s="31"/>
      <c r="K21" s="31"/>
      <c r="L21" s="27"/>
      <c r="M21" s="27"/>
    </row>
    <row r="22" spans="1:13" x14ac:dyDescent="0.35">
      <c r="A22" s="58"/>
      <c r="B22" s="28" t="s">
        <v>34</v>
      </c>
      <c r="C22" s="28"/>
      <c r="D22" s="28"/>
      <c r="E22" s="28"/>
      <c r="F22" s="28"/>
      <c r="G22" s="29"/>
      <c r="H22" s="28"/>
      <c r="I22" s="32"/>
      <c r="J22" s="31"/>
      <c r="K22" s="31"/>
      <c r="L22" s="27"/>
      <c r="M22" s="27"/>
    </row>
    <row r="23" spans="1:13" x14ac:dyDescent="0.35">
      <c r="B23" s="28"/>
      <c r="C23" s="28"/>
      <c r="D23" s="28"/>
      <c r="E23" s="28"/>
      <c r="F23" s="28"/>
      <c r="G23" s="29"/>
      <c r="H23" s="28"/>
      <c r="I23" s="28"/>
      <c r="J23" s="31"/>
      <c r="K23" s="31"/>
      <c r="L23" s="27"/>
      <c r="M23" s="27"/>
    </row>
    <row r="24" spans="1:13" x14ac:dyDescent="0.35">
      <c r="A24" s="28" t="s">
        <v>34</v>
      </c>
      <c r="B24" s="28" t="s">
        <v>34</v>
      </c>
      <c r="C24" s="28"/>
      <c r="D24" s="28"/>
      <c r="E24" s="28"/>
      <c r="F24" s="28"/>
      <c r="G24" s="29"/>
      <c r="H24" s="28"/>
      <c r="I24" s="28"/>
      <c r="J24" s="33" t="s">
        <v>34</v>
      </c>
      <c r="K24" s="31" t="s">
        <v>34</v>
      </c>
      <c r="L24" s="27" t="s">
        <v>34</v>
      </c>
      <c r="M24" s="27" t="s">
        <v>34</v>
      </c>
    </row>
    <row r="25" spans="1:13" x14ac:dyDescent="0.35">
      <c r="A25" s="3"/>
      <c r="B25" s="3"/>
      <c r="C25" s="3"/>
      <c r="D25" s="3"/>
      <c r="E25" s="3" t="s">
        <v>34</v>
      </c>
      <c r="F25" s="3"/>
      <c r="G25" s="4"/>
      <c r="H25" s="3"/>
      <c r="I25" s="3"/>
      <c r="J25" s="5"/>
      <c r="K25" s="5"/>
      <c r="L25" s="53"/>
      <c r="M25" s="53"/>
    </row>
    <row r="26" spans="1:13" x14ac:dyDescent="0.35">
      <c r="A26" s="3"/>
      <c r="B26" s="3"/>
      <c r="C26" s="3"/>
      <c r="D26" s="3"/>
      <c r="E26" s="3"/>
      <c r="F26" s="3"/>
      <c r="G26" s="4"/>
      <c r="H26" s="3"/>
      <c r="I26" s="3"/>
      <c r="J26" s="5">
        <f>SUM(J3:J25)</f>
        <v>101416600</v>
      </c>
      <c r="K26" s="5">
        <f>SUM(K3:K25)</f>
        <v>350401830</v>
      </c>
      <c r="L26" s="53">
        <f>K26*$K$39</f>
        <v>386253830</v>
      </c>
      <c r="M26" s="53">
        <f>L26*$K$40</f>
        <v>0</v>
      </c>
    </row>
    <row r="29" spans="1:13" x14ac:dyDescent="0.35">
      <c r="A29" s="8" t="s">
        <v>40</v>
      </c>
      <c r="B29" s="8"/>
      <c r="C29" s="8"/>
      <c r="D29" s="8"/>
      <c r="E29" s="8"/>
      <c r="F29" s="5"/>
      <c r="G29" s="4" t="s">
        <v>41</v>
      </c>
      <c r="H29" s="1"/>
      <c r="J29" s="5"/>
      <c r="K29" s="5">
        <v>5000000</v>
      </c>
      <c r="L29" s="5"/>
      <c r="M29" s="5"/>
    </row>
    <row r="30" spans="1:13" x14ac:dyDescent="0.35">
      <c r="A30" s="3"/>
      <c r="B30" s="3"/>
      <c r="C30" s="3"/>
      <c r="D30" s="3"/>
      <c r="E30" s="3"/>
      <c r="F30" s="5"/>
      <c r="G30" s="4" t="s">
        <v>42</v>
      </c>
      <c r="H30" s="1"/>
      <c r="J30" s="5"/>
      <c r="K30" s="5">
        <v>17452000</v>
      </c>
      <c r="L30" s="5"/>
      <c r="M30" s="5"/>
    </row>
    <row r="31" spans="1:13" x14ac:dyDescent="0.35">
      <c r="A31" s="3"/>
      <c r="B31" s="3"/>
      <c r="C31" s="3"/>
      <c r="D31" s="3"/>
      <c r="E31" s="3"/>
      <c r="F31" s="5"/>
      <c r="G31" s="4" t="s">
        <v>43</v>
      </c>
      <c r="H31" s="1"/>
      <c r="J31" s="5"/>
      <c r="K31" s="5">
        <v>13400000</v>
      </c>
      <c r="L31" s="5"/>
      <c r="M31" s="5"/>
    </row>
    <row r="33" spans="1:13" x14ac:dyDescent="0.35">
      <c r="F33" s="1"/>
      <c r="H33" s="1"/>
      <c r="I33" s="1"/>
      <c r="J33" s="7" t="s">
        <v>44</v>
      </c>
      <c r="K33" s="6">
        <f>SUM(K26:K31)</f>
        <v>386253830</v>
      </c>
      <c r="L33" s="20"/>
      <c r="M33" s="20"/>
    </row>
    <row r="34" spans="1:13" x14ac:dyDescent="0.35">
      <c r="A34" s="19"/>
      <c r="B34" s="19"/>
      <c r="C34" s="19"/>
      <c r="D34" s="19"/>
      <c r="E34" s="19"/>
      <c r="F34" s="1"/>
      <c r="H34" s="1"/>
      <c r="I34" s="1"/>
      <c r="K34" s="1">
        <v>130760.23</v>
      </c>
    </row>
    <row r="35" spans="1:13" x14ac:dyDescent="0.35">
      <c r="A35" s="19"/>
      <c r="B35" s="19"/>
      <c r="C35" s="19"/>
      <c r="D35" s="19"/>
      <c r="E35" s="19"/>
      <c r="F35" s="1"/>
      <c r="H35" s="1"/>
      <c r="J35" s="1" t="s">
        <v>45</v>
      </c>
      <c r="K35" s="1">
        <f>K36-K34</f>
        <v>27459.648299999986</v>
      </c>
    </row>
    <row r="36" spans="1:13" x14ac:dyDescent="0.35">
      <c r="A36" s="19"/>
      <c r="B36" s="19"/>
      <c r="C36" s="19"/>
      <c r="D36" s="19"/>
      <c r="E36" s="19"/>
      <c r="F36" s="1"/>
      <c r="H36" s="1"/>
      <c r="J36" s="1" t="s">
        <v>46</v>
      </c>
      <c r="K36" s="1">
        <f>K34*1.21</f>
        <v>158219.87829999998</v>
      </c>
    </row>
    <row r="37" spans="1:13" x14ac:dyDescent="0.35">
      <c r="A37" s="19"/>
      <c r="B37" s="19"/>
      <c r="C37" s="19"/>
      <c r="D37" s="19"/>
      <c r="E37" s="19"/>
    </row>
    <row r="39" spans="1:13" x14ac:dyDescent="0.35">
      <c r="J39" s="1" t="s">
        <v>47</v>
      </c>
      <c r="K39" s="22">
        <f>K33/K26</f>
        <v>1.1023168172380835</v>
      </c>
    </row>
    <row r="40" spans="1:13" x14ac:dyDescent="0.35">
      <c r="J40" s="1" t="s">
        <v>48</v>
      </c>
      <c r="K40" s="21"/>
    </row>
  </sheetData>
  <mergeCells count="8">
    <mergeCell ref="D3:D5"/>
    <mergeCell ref="G3:G5"/>
    <mergeCell ref="J3:J5"/>
    <mergeCell ref="K3:K5"/>
    <mergeCell ref="E3:E5"/>
    <mergeCell ref="F3:F5"/>
    <mergeCell ref="I3:I5"/>
    <mergeCell ref="H3:H5"/>
  </mergeCells>
  <pageMargins left="0.27559055118110237" right="0.11811023622047245" top="0.31496062992125984" bottom="0.27559055118110237" header="0.15748031496062992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5"/>
  <sheetViews>
    <sheetView workbookViewId="0">
      <selection activeCell="C23" sqref="C23:C24"/>
    </sheetView>
  </sheetViews>
  <sheetFormatPr defaultColWidth="8.81640625" defaultRowHeight="14.5" x14ac:dyDescent="0.35"/>
  <cols>
    <col min="1" max="1" width="35" customWidth="1"/>
    <col min="2" max="2" width="12.453125" customWidth="1"/>
    <col min="3" max="3" width="18.1796875" customWidth="1"/>
    <col min="4" max="4" width="15" style="1" customWidth="1"/>
    <col min="5" max="5" width="65.1796875" style="1" customWidth="1"/>
    <col min="6" max="6" width="15" customWidth="1"/>
    <col min="7" max="7" width="12.81640625" bestFit="1" customWidth="1"/>
  </cols>
  <sheetData>
    <row r="1" spans="1:8" ht="77.25" customHeight="1" x14ac:dyDescent="0.35">
      <c r="E1" s="15" t="s">
        <v>0</v>
      </c>
    </row>
    <row r="2" spans="1:8" ht="43.5" customHeight="1" x14ac:dyDescent="0.35">
      <c r="A2" s="12" t="s">
        <v>2</v>
      </c>
      <c r="B2" s="12" t="s">
        <v>49</v>
      </c>
      <c r="C2" s="12" t="s">
        <v>50</v>
      </c>
      <c r="D2" s="13" t="s">
        <v>51</v>
      </c>
      <c r="E2" s="14" t="s">
        <v>52</v>
      </c>
      <c r="F2" s="12" t="s">
        <v>53</v>
      </c>
      <c r="G2" s="12" t="s">
        <v>54</v>
      </c>
    </row>
    <row r="3" spans="1:8" x14ac:dyDescent="0.35">
      <c r="A3" s="3" t="s">
        <v>55</v>
      </c>
      <c r="B3" s="3" t="s">
        <v>56</v>
      </c>
      <c r="C3" s="3" t="s">
        <v>57</v>
      </c>
      <c r="D3" s="65">
        <v>80000000</v>
      </c>
      <c r="E3" s="65" t="s">
        <v>58</v>
      </c>
      <c r="F3" s="69">
        <v>41563</v>
      </c>
      <c r="G3" s="66" t="s">
        <v>59</v>
      </c>
    </row>
    <row r="4" spans="1:8" x14ac:dyDescent="0.35">
      <c r="A4" s="3" t="s">
        <v>60</v>
      </c>
      <c r="B4" s="3" t="s">
        <v>56</v>
      </c>
      <c r="C4" s="3" t="s">
        <v>57</v>
      </c>
      <c r="D4" s="66"/>
      <c r="E4" s="66"/>
      <c r="F4" s="66"/>
      <c r="G4" s="66"/>
      <c r="H4" t="s">
        <v>61</v>
      </c>
    </row>
    <row r="5" spans="1:8" x14ac:dyDescent="0.35">
      <c r="A5" s="3" t="s">
        <v>62</v>
      </c>
      <c r="B5" s="3" t="s">
        <v>56</v>
      </c>
      <c r="C5" s="3" t="s">
        <v>57</v>
      </c>
      <c r="D5" s="66"/>
      <c r="E5" s="66"/>
      <c r="F5" s="66"/>
      <c r="G5" s="66"/>
    </row>
    <row r="6" spans="1:8" x14ac:dyDescent="0.35">
      <c r="A6" s="3"/>
      <c r="B6" s="3"/>
      <c r="C6" s="3"/>
      <c r="D6" s="5"/>
      <c r="E6" s="5"/>
      <c r="F6" s="11"/>
      <c r="G6" s="3"/>
    </row>
    <row r="7" spans="1:8" x14ac:dyDescent="0.35">
      <c r="A7" s="3" t="s">
        <v>63</v>
      </c>
      <c r="B7" s="3" t="s">
        <v>64</v>
      </c>
      <c r="C7" s="3" t="s">
        <v>57</v>
      </c>
      <c r="D7" s="5">
        <v>19000000</v>
      </c>
      <c r="E7" s="5" t="s">
        <v>58</v>
      </c>
      <c r="F7" s="11">
        <v>41563</v>
      </c>
      <c r="G7" s="3"/>
      <c r="H7" t="s">
        <v>61</v>
      </c>
    </row>
    <row r="8" spans="1:8" x14ac:dyDescent="0.35">
      <c r="A8" s="3" t="s">
        <v>65</v>
      </c>
      <c r="B8" s="3" t="s">
        <v>66</v>
      </c>
      <c r="C8" s="3" t="s">
        <v>57</v>
      </c>
      <c r="D8" s="5">
        <v>2115000</v>
      </c>
      <c r="E8" s="5" t="s">
        <v>67</v>
      </c>
      <c r="F8" s="11">
        <v>41983</v>
      </c>
      <c r="G8" s="3"/>
      <c r="H8" t="s">
        <v>61</v>
      </c>
    </row>
    <row r="9" spans="1:8" x14ac:dyDescent="0.35">
      <c r="A9" s="3" t="s">
        <v>68</v>
      </c>
      <c r="B9" s="3" t="s">
        <v>69</v>
      </c>
      <c r="C9" s="3" t="s">
        <v>70</v>
      </c>
      <c r="D9" s="5">
        <v>62500000</v>
      </c>
      <c r="E9" s="5" t="s">
        <v>58</v>
      </c>
      <c r="F9" s="11">
        <v>41563</v>
      </c>
      <c r="G9" s="3"/>
      <c r="H9" t="s">
        <v>61</v>
      </c>
    </row>
    <row r="10" spans="1:8" x14ac:dyDescent="0.35">
      <c r="A10" s="3" t="s">
        <v>71</v>
      </c>
      <c r="B10" s="3" t="s">
        <v>72</v>
      </c>
      <c r="C10" s="3" t="s">
        <v>73</v>
      </c>
      <c r="D10" s="5">
        <v>12500000</v>
      </c>
      <c r="E10" s="5" t="s">
        <v>58</v>
      </c>
      <c r="F10" s="11">
        <v>42115</v>
      </c>
      <c r="G10" s="3"/>
      <c r="H10" t="s">
        <v>61</v>
      </c>
    </row>
    <row r="11" spans="1:8" x14ac:dyDescent="0.35">
      <c r="A11" s="3" t="s">
        <v>71</v>
      </c>
      <c r="B11" s="3" t="s">
        <v>72</v>
      </c>
      <c r="C11" s="3" t="s">
        <v>73</v>
      </c>
      <c r="D11" s="5">
        <v>4500000</v>
      </c>
      <c r="E11" s="5" t="s">
        <v>74</v>
      </c>
      <c r="F11" s="11">
        <v>42115</v>
      </c>
      <c r="G11" s="3"/>
      <c r="H11" t="s">
        <v>61</v>
      </c>
    </row>
    <row r="12" spans="1:8" x14ac:dyDescent="0.35">
      <c r="A12" s="3" t="s">
        <v>71</v>
      </c>
      <c r="B12" s="3" t="s">
        <v>72</v>
      </c>
      <c r="C12" s="3" t="s">
        <v>73</v>
      </c>
      <c r="D12" s="5">
        <v>1200000</v>
      </c>
      <c r="E12" s="5" t="s">
        <v>75</v>
      </c>
      <c r="F12" s="11">
        <v>42115</v>
      </c>
      <c r="G12" s="3"/>
      <c r="H12" t="s">
        <v>61</v>
      </c>
    </row>
    <row r="13" spans="1:8" x14ac:dyDescent="0.35">
      <c r="A13" s="3" t="s">
        <v>76</v>
      </c>
      <c r="B13" s="3" t="s">
        <v>77</v>
      </c>
      <c r="C13" s="3" t="s">
        <v>57</v>
      </c>
      <c r="D13" s="5">
        <v>4650000</v>
      </c>
      <c r="E13" s="5" t="s">
        <v>78</v>
      </c>
      <c r="F13" s="11">
        <v>41610</v>
      </c>
      <c r="G13" s="3"/>
      <c r="H13" t="s">
        <v>61</v>
      </c>
    </row>
    <row r="14" spans="1:8" x14ac:dyDescent="0.35">
      <c r="A14" s="3" t="s">
        <v>79</v>
      </c>
      <c r="B14" s="3" t="s">
        <v>80</v>
      </c>
      <c r="C14" s="3" t="s">
        <v>57</v>
      </c>
      <c r="D14" s="5">
        <v>1950000</v>
      </c>
      <c r="E14" s="5" t="s">
        <v>81</v>
      </c>
      <c r="F14" s="11">
        <v>41983</v>
      </c>
      <c r="G14" s="3"/>
      <c r="H14" t="s">
        <v>82</v>
      </c>
    </row>
    <row r="15" spans="1:8" x14ac:dyDescent="0.35">
      <c r="A15" s="3" t="s">
        <v>83</v>
      </c>
      <c r="B15" s="3" t="s">
        <v>77</v>
      </c>
      <c r="C15" s="3" t="s">
        <v>57</v>
      </c>
      <c r="D15" s="5">
        <v>13500000</v>
      </c>
      <c r="E15" s="5" t="s">
        <v>58</v>
      </c>
      <c r="F15" s="3" t="s">
        <v>84</v>
      </c>
      <c r="G15" s="3"/>
      <c r="H15" s="18" t="s">
        <v>61</v>
      </c>
    </row>
  </sheetData>
  <mergeCells count="4">
    <mergeCell ref="G3:G5"/>
    <mergeCell ref="D3:D5"/>
    <mergeCell ref="E3:E5"/>
    <mergeCell ref="F3:F5"/>
  </mergeCells>
  <pageMargins left="0.7" right="0.7" top="0.75" bottom="0.75" header="0.3" footer="0.3"/>
  <pageSetup paperSize="9" scale="76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8"/>
  <sheetViews>
    <sheetView workbookViewId="0">
      <selection activeCell="A7" sqref="A7"/>
    </sheetView>
  </sheetViews>
  <sheetFormatPr defaultColWidth="8.81640625" defaultRowHeight="14.5" x14ac:dyDescent="0.35"/>
  <cols>
    <col min="1" max="1" width="35.1796875" style="1" customWidth="1"/>
    <col min="2" max="2" width="14.7265625" customWidth="1"/>
    <col min="3" max="3" width="15.81640625" style="1" customWidth="1"/>
    <col min="4" max="4" width="25.1796875" style="1" customWidth="1"/>
    <col min="5" max="5" width="36.453125" customWidth="1"/>
    <col min="6" max="6" width="20" bestFit="1" customWidth="1"/>
    <col min="7" max="7" width="25.453125" bestFit="1" customWidth="1"/>
  </cols>
  <sheetData>
    <row r="1" spans="1:8" ht="75" customHeight="1" x14ac:dyDescent="0.35">
      <c r="E1" s="16" t="s">
        <v>0</v>
      </c>
    </row>
    <row r="2" spans="1:8" ht="29" x14ac:dyDescent="0.35">
      <c r="A2" s="9" t="s">
        <v>2</v>
      </c>
      <c r="B2" s="8" t="s">
        <v>49</v>
      </c>
      <c r="C2" s="9" t="s">
        <v>50</v>
      </c>
      <c r="D2" s="10" t="s">
        <v>85</v>
      </c>
      <c r="E2" s="9" t="s">
        <v>86</v>
      </c>
      <c r="F2" s="9" t="s">
        <v>87</v>
      </c>
      <c r="G2" s="9" t="s">
        <v>88</v>
      </c>
    </row>
    <row r="3" spans="1:8" x14ac:dyDescent="0.35">
      <c r="A3" s="5" t="s">
        <v>63</v>
      </c>
      <c r="B3" s="3" t="s">
        <v>89</v>
      </c>
      <c r="C3" s="5" t="s">
        <v>57</v>
      </c>
      <c r="D3" s="53">
        <v>7000000</v>
      </c>
      <c r="E3" s="5" t="s">
        <v>90</v>
      </c>
      <c r="F3" s="11">
        <v>42115</v>
      </c>
      <c r="G3" s="54"/>
    </row>
    <row r="4" spans="1:8" x14ac:dyDescent="0.35">
      <c r="A4" s="5" t="str">
        <f>Gebouwen!A3</f>
        <v>M. Hapertsz Tromplaan 28-30</v>
      </c>
      <c r="B4" s="3" t="s">
        <v>56</v>
      </c>
      <c r="C4" s="5" t="s">
        <v>57</v>
      </c>
      <c r="D4" s="70">
        <v>57000000</v>
      </c>
      <c r="E4" s="71" t="s">
        <v>91</v>
      </c>
      <c r="F4" s="11">
        <v>42115</v>
      </c>
      <c r="G4" s="72" t="s">
        <v>59</v>
      </c>
    </row>
    <row r="5" spans="1:8" x14ac:dyDescent="0.35">
      <c r="A5" s="5" t="str">
        <f>Gebouwen!A4</f>
        <v>Parkweg 1</v>
      </c>
      <c r="B5" s="3" t="s">
        <v>56</v>
      </c>
      <c r="C5" s="5" t="s">
        <v>57</v>
      </c>
      <c r="D5" s="71"/>
      <c r="E5" s="71"/>
      <c r="F5" s="11">
        <v>42115</v>
      </c>
      <c r="G5" s="73"/>
    </row>
    <row r="6" spans="1:8" x14ac:dyDescent="0.35">
      <c r="A6" s="5" t="str">
        <f>Gebouwen!A5</f>
        <v>Kortenaerstraat 50</v>
      </c>
      <c r="B6" s="3" t="s">
        <v>56</v>
      </c>
      <c r="C6" s="5" t="s">
        <v>57</v>
      </c>
      <c r="D6" s="71"/>
      <c r="E6" s="71"/>
      <c r="F6" s="11">
        <v>42115</v>
      </c>
      <c r="G6" s="74"/>
      <c r="H6" t="s">
        <v>61</v>
      </c>
    </row>
    <row r="7" spans="1:8" x14ac:dyDescent="0.35">
      <c r="A7" s="5" t="s">
        <v>92</v>
      </c>
      <c r="B7" s="3" t="s">
        <v>93</v>
      </c>
      <c r="C7" s="5" t="s">
        <v>94</v>
      </c>
      <c r="D7" s="71"/>
      <c r="E7" s="71"/>
      <c r="F7" s="3"/>
      <c r="G7" s="3" t="s">
        <v>95</v>
      </c>
    </row>
    <row r="8" spans="1:8" x14ac:dyDescent="0.35">
      <c r="A8" s="5" t="s">
        <v>96</v>
      </c>
      <c r="B8" s="3" t="s">
        <v>97</v>
      </c>
      <c r="C8" s="5" t="s">
        <v>94</v>
      </c>
      <c r="D8" s="71"/>
      <c r="E8" s="71"/>
      <c r="F8" s="3"/>
      <c r="G8" s="3" t="s">
        <v>95</v>
      </c>
    </row>
    <row r="9" spans="1:8" x14ac:dyDescent="0.35">
      <c r="A9" s="5" t="s">
        <v>98</v>
      </c>
      <c r="B9" s="3"/>
      <c r="C9" s="5" t="s">
        <v>57</v>
      </c>
      <c r="D9" s="71"/>
      <c r="E9" s="71"/>
      <c r="F9" s="3"/>
      <c r="G9" s="3" t="s">
        <v>95</v>
      </c>
    </row>
    <row r="10" spans="1:8" x14ac:dyDescent="0.35">
      <c r="A10" s="5" t="s">
        <v>68</v>
      </c>
      <c r="B10" s="3" t="s">
        <v>69</v>
      </c>
      <c r="C10" s="5" t="s">
        <v>70</v>
      </c>
      <c r="D10" s="5">
        <v>28750000</v>
      </c>
      <c r="E10" s="11" t="s">
        <v>90</v>
      </c>
      <c r="F10" s="11">
        <v>42115</v>
      </c>
      <c r="G10" s="3"/>
      <c r="H10" t="s">
        <v>61</v>
      </c>
    </row>
    <row r="11" spans="1:8" x14ac:dyDescent="0.35">
      <c r="A11" s="5" t="s">
        <v>83</v>
      </c>
      <c r="B11" s="3" t="s">
        <v>89</v>
      </c>
      <c r="C11" s="5" t="s">
        <v>57</v>
      </c>
      <c r="D11" s="5">
        <v>5970000</v>
      </c>
      <c r="E11" s="3" t="s">
        <v>90</v>
      </c>
      <c r="F11" s="5" t="s">
        <v>99</v>
      </c>
      <c r="G11" s="3"/>
      <c r="H11" s="17" t="s">
        <v>100</v>
      </c>
    </row>
    <row r="12" spans="1:8" x14ac:dyDescent="0.35">
      <c r="A12" s="5" t="s">
        <v>71</v>
      </c>
      <c r="B12" s="3" t="s">
        <v>72</v>
      </c>
      <c r="C12" s="5" t="s">
        <v>73</v>
      </c>
      <c r="D12" s="75" t="s">
        <v>101</v>
      </c>
      <c r="E12" s="76"/>
      <c r="F12" s="76"/>
      <c r="G12" s="77"/>
      <c r="H12" t="s">
        <v>102</v>
      </c>
    </row>
    <row r="13" spans="1:8" x14ac:dyDescent="0.35">
      <c r="A13" s="5" t="s">
        <v>103</v>
      </c>
      <c r="B13" s="3" t="s">
        <v>104</v>
      </c>
      <c r="C13" s="5" t="s">
        <v>70</v>
      </c>
      <c r="D13" s="5">
        <v>458400</v>
      </c>
      <c r="E13" s="5" t="s">
        <v>91</v>
      </c>
      <c r="F13" s="5" t="s">
        <v>99</v>
      </c>
      <c r="G13" s="3"/>
      <c r="H13" s="17" t="s">
        <v>105</v>
      </c>
    </row>
    <row r="14" spans="1:8" x14ac:dyDescent="0.35">
      <c r="A14" s="5" t="s">
        <v>79</v>
      </c>
      <c r="B14" s="3" t="s">
        <v>80</v>
      </c>
      <c r="C14" s="5" t="s">
        <v>57</v>
      </c>
      <c r="D14" s="5">
        <v>73500</v>
      </c>
      <c r="E14" s="3" t="s">
        <v>90</v>
      </c>
      <c r="F14" s="5" t="s">
        <v>99</v>
      </c>
      <c r="G14" s="3"/>
      <c r="H14" s="17" t="s">
        <v>105</v>
      </c>
    </row>
    <row r="15" spans="1:8" x14ac:dyDescent="0.35">
      <c r="A15" s="5" t="s">
        <v>106</v>
      </c>
      <c r="B15" s="3" t="s">
        <v>107</v>
      </c>
      <c r="C15" s="5" t="s">
        <v>70</v>
      </c>
      <c r="D15" s="5">
        <v>400254</v>
      </c>
      <c r="E15" s="3" t="s">
        <v>90</v>
      </c>
      <c r="F15" s="5" t="s">
        <v>99</v>
      </c>
      <c r="G15" s="3"/>
      <c r="H15" s="17" t="s">
        <v>105</v>
      </c>
    </row>
    <row r="16" spans="1:8" x14ac:dyDescent="0.35">
      <c r="A16" s="5" t="s">
        <v>76</v>
      </c>
      <c r="B16" s="3" t="s">
        <v>77</v>
      </c>
      <c r="C16" s="5" t="s">
        <v>57</v>
      </c>
      <c r="D16" s="5">
        <v>400000</v>
      </c>
      <c r="E16" s="3" t="s">
        <v>90</v>
      </c>
      <c r="F16" s="11">
        <v>42115</v>
      </c>
      <c r="G16" s="3"/>
      <c r="H16" t="s">
        <v>61</v>
      </c>
    </row>
    <row r="17" spans="1:8" x14ac:dyDescent="0.35">
      <c r="A17" s="5" t="s">
        <v>108</v>
      </c>
      <c r="B17" s="3" t="s">
        <v>109</v>
      </c>
      <c r="C17" s="5" t="s">
        <v>57</v>
      </c>
      <c r="D17" s="5">
        <v>2200000</v>
      </c>
      <c r="E17" s="5" t="s">
        <v>91</v>
      </c>
      <c r="F17" s="11">
        <v>42115</v>
      </c>
      <c r="G17" s="3"/>
      <c r="H17" t="s">
        <v>61</v>
      </c>
    </row>
    <row r="18" spans="1:8" x14ac:dyDescent="0.35">
      <c r="A18" s="5" t="s">
        <v>65</v>
      </c>
      <c r="B18" s="3" t="s">
        <v>66</v>
      </c>
      <c r="C18" s="5" t="s">
        <v>57</v>
      </c>
      <c r="D18" s="5">
        <v>450000</v>
      </c>
      <c r="E18" s="3" t="s">
        <v>90</v>
      </c>
      <c r="F18" s="11">
        <v>42115</v>
      </c>
      <c r="G18" s="5" t="s">
        <v>110</v>
      </c>
      <c r="H18" s="17" t="s">
        <v>61</v>
      </c>
    </row>
  </sheetData>
  <mergeCells count="4">
    <mergeCell ref="D4:D9"/>
    <mergeCell ref="E4:E9"/>
    <mergeCell ref="G4:G6"/>
    <mergeCell ref="D12:G12"/>
  </mergeCells>
  <pageMargins left="0.7" right="0.7" top="0.75" bottom="0.75" header="0.3" footer="0.3"/>
  <pageSetup paperSize="9" scale="76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320A390C7D7B428623FC8BFC002799" ma:contentTypeVersion="2" ma:contentTypeDescription="Een nieuw document maken." ma:contentTypeScope="" ma:versionID="12411e84b41a7bb5ec52c5d32c0dc9f8">
  <xsd:schema xmlns:xsd="http://www.w3.org/2001/XMLSchema" xmlns:xs="http://www.w3.org/2001/XMLSchema" xmlns:p="http://schemas.microsoft.com/office/2006/metadata/properties" xmlns:ns2="df2d86b2-f38b-415c-886d-02f90ea7a508" targetNamespace="http://schemas.microsoft.com/office/2006/metadata/properties" ma:root="true" ma:fieldsID="d3f36bc9798b6ad5b460e2025be5c87f" ns2:_="">
    <xsd:import namespace="df2d86b2-f38b-415c-886d-02f90ea7a5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2d86b2-f38b-415c-886d-02f90ea7a5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64E833-9448-4BC5-939B-BB1AB6CE67A5}">
  <ds:schemaRefs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df2d86b2-f38b-415c-886d-02f90ea7a50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7DBB203-9AE3-4594-B440-526A834265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2d86b2-f38b-415c-886d-02f90ea7a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E38529-6652-4D05-8387-B652F40938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Totalen</vt:lpstr>
      <vt:lpstr>Gebouwen</vt:lpstr>
      <vt:lpstr>Inventaris en huurdersbelang</vt:lpstr>
    </vt:vector>
  </TitlesOfParts>
  <Manager/>
  <Company>UMG 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Doesburg, B (Bart)</dc:creator>
  <cp:keywords/>
  <dc:description/>
  <cp:lastModifiedBy>Tonny Schrader</cp:lastModifiedBy>
  <cp:revision/>
  <dcterms:created xsi:type="dcterms:W3CDTF">2015-08-21T12:11:26Z</dcterms:created>
  <dcterms:modified xsi:type="dcterms:W3CDTF">2022-07-21T12:01:21Z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0x010100E2320A390C7D7B428623FC8BFC002799</vt:lpwstr>
  </property>
</Properties>
</file>