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88947B62-602E-4DD7-BB51-B00E7AD203F5}" xr6:coauthVersionLast="36" xr6:coauthVersionMax="36" xr10:uidLastSave="{00000000-0000-0000-0000-000000000000}"/>
  <bookViews>
    <workbookView xWindow="0" yWindow="0" windowWidth="28560" windowHeight="1183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uri="GoogleSheetsCustomDataVersion1">
      <go:sheetsCustomData xmlns:go="http://customooxmlschemas.google.com/" r:id="rId7" roundtripDataSignature="AMtx7mhA61cDqxwSqgbcXHsyemzw0CYYtg=="/>
    </ext>
  </extLst>
</workbook>
</file>

<file path=xl/calcChain.xml><?xml version="1.0" encoding="utf-8"?>
<calcChain xmlns="http://schemas.openxmlformats.org/spreadsheetml/2006/main">
  <c r="AB54" i="1" l="1"/>
  <c r="AA54" i="1"/>
  <c r="AA53" i="1"/>
  <c r="AB53" i="1" s="1"/>
  <c r="AB52" i="1"/>
  <c r="AA52" i="1"/>
  <c r="AB51" i="1"/>
  <c r="AA51" i="1"/>
  <c r="N50" i="1"/>
  <c r="G50" i="1"/>
  <c r="F50" i="1"/>
  <c r="O48" i="1"/>
  <c r="P48" i="1" s="1"/>
  <c r="K48" i="1"/>
  <c r="L48" i="1" s="1"/>
  <c r="W48" i="1" s="1"/>
  <c r="Y48" i="1" s="1"/>
  <c r="I48" i="1"/>
  <c r="H48" i="1"/>
  <c r="P47" i="1"/>
  <c r="O47" i="1"/>
  <c r="H47" i="1"/>
  <c r="W46" i="1"/>
  <c r="Y46" i="1" s="1"/>
  <c r="O46" i="1"/>
  <c r="P46" i="1" s="1"/>
  <c r="L46" i="1"/>
  <c r="K46" i="1"/>
  <c r="I46" i="1"/>
  <c r="H46" i="1"/>
  <c r="P45" i="1"/>
  <c r="O45" i="1"/>
  <c r="K45" i="1"/>
  <c r="L45" i="1" s="1"/>
  <c r="W45" i="1" s="1"/>
  <c r="Y45" i="1" s="1"/>
  <c r="AA45" i="1" s="1"/>
  <c r="I45" i="1"/>
  <c r="H45" i="1"/>
  <c r="P44" i="1"/>
  <c r="O44" i="1"/>
  <c r="H44" i="1"/>
  <c r="O43" i="1"/>
  <c r="P43" i="1" s="1"/>
  <c r="L43" i="1"/>
  <c r="W43" i="1" s="1"/>
  <c r="Y43" i="1" s="1"/>
  <c r="K43" i="1"/>
  <c r="I43" i="1"/>
  <c r="H43" i="1"/>
  <c r="O42" i="1"/>
  <c r="P42" i="1" s="1"/>
  <c r="I42" i="1"/>
  <c r="K42" i="1" s="1"/>
  <c r="H42" i="1"/>
  <c r="P41" i="1"/>
  <c r="O41" i="1"/>
  <c r="I41" i="1"/>
  <c r="K41" i="1" s="1"/>
  <c r="L41" i="1" s="1"/>
  <c r="W41" i="1" s="1"/>
  <c r="Y41" i="1" s="1"/>
  <c r="H41" i="1"/>
  <c r="O40" i="1"/>
  <c r="P40" i="1" s="1"/>
  <c r="K40" i="1"/>
  <c r="L40" i="1" s="1"/>
  <c r="W40" i="1" s="1"/>
  <c r="Y40" i="1" s="1"/>
  <c r="I40" i="1"/>
  <c r="H40" i="1"/>
  <c r="P39" i="1"/>
  <c r="O39" i="1"/>
  <c r="H39" i="1"/>
  <c r="O38" i="1"/>
  <c r="P38" i="1" s="1"/>
  <c r="H38" i="1"/>
  <c r="I38" i="1" s="1"/>
  <c r="K38" i="1" s="1"/>
  <c r="AB37" i="1"/>
  <c r="P37" i="1"/>
  <c r="O37" i="1"/>
  <c r="K37" i="1"/>
  <c r="L37" i="1" s="1"/>
  <c r="W37" i="1" s="1"/>
  <c r="Y37" i="1" s="1"/>
  <c r="AA37" i="1" s="1"/>
  <c r="I37" i="1"/>
  <c r="H37" i="1"/>
  <c r="O36" i="1"/>
  <c r="P36" i="1" s="1"/>
  <c r="R36" i="1" s="1"/>
  <c r="H36" i="1"/>
  <c r="S35" i="1"/>
  <c r="R35" i="1"/>
  <c r="P35" i="1"/>
  <c r="O35" i="1"/>
  <c r="H35" i="1"/>
  <c r="S34" i="1"/>
  <c r="R34" i="1"/>
  <c r="P34" i="1"/>
  <c r="O34" i="1"/>
  <c r="H34" i="1"/>
  <c r="O33" i="1"/>
  <c r="P33" i="1" s="1"/>
  <c r="L33" i="1"/>
  <c r="W33" i="1" s="1"/>
  <c r="Y33" i="1" s="1"/>
  <c r="K33" i="1"/>
  <c r="I33" i="1"/>
  <c r="H33" i="1"/>
  <c r="O32" i="1"/>
  <c r="K32" i="1"/>
  <c r="L32" i="1" s="1"/>
  <c r="I32" i="1"/>
  <c r="H32" i="1"/>
  <c r="P31" i="1"/>
  <c r="R31" i="1" s="1"/>
  <c r="S31" i="1" s="1"/>
  <c r="O31" i="1"/>
  <c r="L31" i="1"/>
  <c r="K31" i="1"/>
  <c r="I31" i="1"/>
  <c r="H31" i="1"/>
  <c r="O30" i="1"/>
  <c r="P30" i="1" s="1"/>
  <c r="R30" i="1" s="1"/>
  <c r="K30" i="1"/>
  <c r="I30" i="1"/>
  <c r="H30" i="1"/>
  <c r="S29" i="1"/>
  <c r="R29" i="1"/>
  <c r="P29" i="1"/>
  <c r="O29" i="1"/>
  <c r="I29" i="1"/>
  <c r="K29" i="1" s="1"/>
  <c r="H29" i="1"/>
  <c r="R28" i="1"/>
  <c r="S28" i="1" s="1"/>
  <c r="P28" i="1"/>
  <c r="O28" i="1"/>
  <c r="H28" i="1"/>
  <c r="Y27" i="1"/>
  <c r="K26" i="1"/>
  <c r="L26" i="1" s="1"/>
  <c r="W26" i="1" s="1"/>
  <c r="Y26" i="1" s="1"/>
  <c r="I26" i="1"/>
  <c r="H26" i="1"/>
  <c r="P25" i="1"/>
  <c r="R25" i="1" s="1"/>
  <c r="S25" i="1" s="1"/>
  <c r="O25" i="1"/>
  <c r="I25" i="1"/>
  <c r="K25" i="1" s="1"/>
  <c r="L25" i="1" s="1"/>
  <c r="W25" i="1" s="1"/>
  <c r="Y25" i="1" s="1"/>
  <c r="H25" i="1"/>
  <c r="O24" i="1"/>
  <c r="P24" i="1" s="1"/>
  <c r="R24" i="1" s="1"/>
  <c r="H24" i="1"/>
  <c r="S23" i="1"/>
  <c r="R23" i="1"/>
  <c r="P23" i="1"/>
  <c r="O23" i="1"/>
  <c r="H23" i="1"/>
  <c r="O22" i="1"/>
  <c r="P22" i="1" s="1"/>
  <c r="H22" i="1"/>
  <c r="I22" i="1" s="1"/>
  <c r="K22" i="1" s="1"/>
  <c r="P21" i="1"/>
  <c r="R21" i="1" s="1"/>
  <c r="O21" i="1"/>
  <c r="L21" i="1"/>
  <c r="K21" i="1"/>
  <c r="I21" i="1"/>
  <c r="H21" i="1"/>
  <c r="O20" i="1"/>
  <c r="K20" i="1"/>
  <c r="L20" i="1" s="1"/>
  <c r="I20" i="1"/>
  <c r="H20" i="1"/>
  <c r="P19" i="1"/>
  <c r="O19" i="1"/>
  <c r="H19" i="1"/>
  <c r="S18" i="1"/>
  <c r="R18" i="1"/>
  <c r="P18" i="1"/>
  <c r="O18" i="1"/>
  <c r="H18" i="1"/>
  <c r="R17" i="1"/>
  <c r="S17" i="1" s="1"/>
  <c r="P17" i="1"/>
  <c r="O17" i="1"/>
  <c r="I17" i="1"/>
  <c r="K17" i="1" s="1"/>
  <c r="L17" i="1" s="1"/>
  <c r="H17" i="1"/>
  <c r="R16" i="1"/>
  <c r="P16" i="1"/>
  <c r="O16" i="1"/>
  <c r="H16" i="1"/>
  <c r="I16" i="1" s="1"/>
  <c r="K16" i="1" s="1"/>
  <c r="O15" i="1"/>
  <c r="L15" i="1"/>
  <c r="K15" i="1"/>
  <c r="I15" i="1"/>
  <c r="H15" i="1"/>
  <c r="O14" i="1"/>
  <c r="L14" i="1"/>
  <c r="K14" i="1"/>
  <c r="I14" i="1"/>
  <c r="H14" i="1"/>
  <c r="P13" i="1"/>
  <c r="R13" i="1" s="1"/>
  <c r="S13" i="1" s="1"/>
  <c r="O13" i="1"/>
  <c r="I13" i="1"/>
  <c r="K13" i="1" s="1"/>
  <c r="L13" i="1" s="1"/>
  <c r="W13" i="1" s="1"/>
  <c r="Y13" i="1" s="1"/>
  <c r="H13" i="1"/>
  <c r="P12" i="1"/>
  <c r="O12" i="1"/>
  <c r="H12" i="1"/>
  <c r="P11" i="1"/>
  <c r="O11" i="1"/>
  <c r="L11" i="1"/>
  <c r="W11" i="1" s="1"/>
  <c r="Y11" i="1" s="1"/>
  <c r="K11" i="1"/>
  <c r="I11" i="1"/>
  <c r="H11" i="1"/>
  <c r="O10" i="1"/>
  <c r="L10" i="1"/>
  <c r="K10" i="1"/>
  <c r="I10" i="1"/>
  <c r="H10" i="1"/>
  <c r="P9" i="1"/>
  <c r="R9" i="1" s="1"/>
  <c r="S9" i="1" s="1"/>
  <c r="O9" i="1"/>
  <c r="I9" i="1"/>
  <c r="K9" i="1" s="1"/>
  <c r="L9" i="1" s="1"/>
  <c r="W9" i="1" s="1"/>
  <c r="Y9" i="1" s="1"/>
  <c r="H9" i="1"/>
  <c r="O8" i="1"/>
  <c r="H8" i="1"/>
  <c r="P7" i="1"/>
  <c r="O7" i="1"/>
  <c r="I7" i="1"/>
  <c r="H7" i="1"/>
  <c r="AD4" i="1"/>
  <c r="AA40" i="1" l="1"/>
  <c r="AB40" i="1"/>
  <c r="AA9" i="1"/>
  <c r="AB9" i="1" s="1"/>
  <c r="AA26" i="1"/>
  <c r="AB26" i="1" s="1"/>
  <c r="AA48" i="1"/>
  <c r="AB48" i="1"/>
  <c r="AA13" i="1"/>
  <c r="AB13" i="1" s="1"/>
  <c r="AA25" i="1"/>
  <c r="AB25" i="1" s="1"/>
  <c r="AA41" i="1"/>
  <c r="AB41" i="1" s="1"/>
  <c r="L24" i="1"/>
  <c r="W31" i="1"/>
  <c r="Y31" i="1" s="1"/>
  <c r="O50" i="1"/>
  <c r="AA11" i="1"/>
  <c r="AB11" i="1" s="1"/>
  <c r="P14" i="1"/>
  <c r="R14" i="1" s="1"/>
  <c r="S14" i="1" s="1"/>
  <c r="W14" i="1" s="1"/>
  <c r="Y14" i="1" s="1"/>
  <c r="P10" i="1"/>
  <c r="R10" i="1" s="1"/>
  <c r="S10" i="1" s="1"/>
  <c r="W10" i="1" s="1"/>
  <c r="Y10" i="1" s="1"/>
  <c r="P15" i="1"/>
  <c r="R15" i="1" s="1"/>
  <c r="S15" i="1" s="1"/>
  <c r="W15" i="1" s="1"/>
  <c r="Y15" i="1" s="1"/>
  <c r="I23" i="1"/>
  <c r="K23" i="1" s="1"/>
  <c r="L23" i="1" s="1"/>
  <c r="W23" i="1" s="1"/>
  <c r="Y23" i="1" s="1"/>
  <c r="I24" i="1"/>
  <c r="K24" i="1" s="1"/>
  <c r="AA33" i="1"/>
  <c r="AB33" i="1" s="1"/>
  <c r="P32" i="1"/>
  <c r="R32" i="1" s="1"/>
  <c r="S32" i="1" s="1"/>
  <c r="W32" i="1" s="1"/>
  <c r="Y32" i="1" s="1"/>
  <c r="L8" i="1"/>
  <c r="W8" i="1" s="1"/>
  <c r="Y8" i="1" s="1"/>
  <c r="I18" i="1"/>
  <c r="K18" i="1" s="1"/>
  <c r="L18" i="1" s="1"/>
  <c r="W18" i="1" s="1"/>
  <c r="Y18" i="1" s="1"/>
  <c r="I8" i="1"/>
  <c r="K8" i="1" s="1"/>
  <c r="W17" i="1"/>
  <c r="Y17" i="1" s="1"/>
  <c r="L35" i="1"/>
  <c r="W35" i="1" s="1"/>
  <c r="Y35" i="1" s="1"/>
  <c r="L36" i="1"/>
  <c r="W36" i="1" s="1"/>
  <c r="Y36" i="1" s="1"/>
  <c r="AB45" i="1"/>
  <c r="AA46" i="1"/>
  <c r="AB46" i="1" s="1"/>
  <c r="H50" i="1"/>
  <c r="S16" i="1"/>
  <c r="P20" i="1"/>
  <c r="R20" i="1" s="1"/>
  <c r="S20" i="1" s="1"/>
  <c r="W20" i="1" s="1"/>
  <c r="Y20" i="1" s="1"/>
  <c r="S21" i="1"/>
  <c r="W21" i="1" s="1"/>
  <c r="Y21" i="1" s="1"/>
  <c r="L29" i="1"/>
  <c r="W29" i="1" s="1"/>
  <c r="Y29" i="1" s="1"/>
  <c r="L30" i="1"/>
  <c r="I34" i="1"/>
  <c r="K34" i="1" s="1"/>
  <c r="L34" i="1" s="1"/>
  <c r="W34" i="1" s="1"/>
  <c r="Y34" i="1" s="1"/>
  <c r="I35" i="1"/>
  <c r="K35" i="1" s="1"/>
  <c r="I36" i="1"/>
  <c r="K36" i="1" s="1"/>
  <c r="I39" i="1"/>
  <c r="K39" i="1" s="1"/>
  <c r="L39" i="1" s="1"/>
  <c r="W39" i="1" s="1"/>
  <c r="Y39" i="1" s="1"/>
  <c r="L19" i="1"/>
  <c r="W19" i="1" s="1"/>
  <c r="Y19" i="1" s="1"/>
  <c r="I19" i="1"/>
  <c r="K19" i="1" s="1"/>
  <c r="I12" i="1"/>
  <c r="K12" i="1" s="1"/>
  <c r="L12" i="1" s="1"/>
  <c r="W12" i="1" s="1"/>
  <c r="Y12" i="1" s="1"/>
  <c r="K7" i="1"/>
  <c r="P8" i="1"/>
  <c r="R8" i="1" s="1"/>
  <c r="S8" i="1"/>
  <c r="I28" i="1"/>
  <c r="K28" i="1" s="1"/>
  <c r="L28" i="1" s="1"/>
  <c r="W28" i="1" s="1"/>
  <c r="Y28" i="1" s="1"/>
  <c r="L42" i="1"/>
  <c r="W42" i="1" s="1"/>
  <c r="Y42" i="1" s="1"/>
  <c r="AA43" i="1"/>
  <c r="AB43" i="1" s="1"/>
  <c r="I47" i="1"/>
  <c r="K47" i="1" s="1"/>
  <c r="L47" i="1" s="1"/>
  <c r="W47" i="1" s="1"/>
  <c r="Y47" i="1" s="1"/>
  <c r="L16" i="1"/>
  <c r="L22" i="1"/>
  <c r="W22" i="1" s="1"/>
  <c r="Y22" i="1" s="1"/>
  <c r="S24" i="1"/>
  <c r="S30" i="1"/>
  <c r="S36" i="1"/>
  <c r="L38" i="1"/>
  <c r="W38" i="1" s="1"/>
  <c r="Y38" i="1" s="1"/>
  <c r="I44" i="1"/>
  <c r="K44" i="1" s="1"/>
  <c r="L44" i="1" s="1"/>
  <c r="W44" i="1" s="1"/>
  <c r="Y44" i="1" s="1"/>
  <c r="AA44" i="1" l="1"/>
  <c r="AB44" i="1" s="1"/>
  <c r="AA15" i="1"/>
  <c r="AB15" i="1"/>
  <c r="AA28" i="1"/>
  <c r="AB28" i="1" s="1"/>
  <c r="AA47" i="1"/>
  <c r="AB47" i="1" s="1"/>
  <c r="AA21" i="1"/>
  <c r="AB21" i="1"/>
  <c r="AA20" i="1"/>
  <c r="AB20" i="1"/>
  <c r="AA10" i="1"/>
  <c r="AB10" i="1"/>
  <c r="AA39" i="1"/>
  <c r="AB39" i="1" s="1"/>
  <c r="AA18" i="1"/>
  <c r="AB18" i="1" s="1"/>
  <c r="AA14" i="1"/>
  <c r="AB14" i="1"/>
  <c r="AA32" i="1"/>
  <c r="AB32" i="1" s="1"/>
  <c r="AA34" i="1"/>
  <c r="AB34" i="1" s="1"/>
  <c r="AA12" i="1"/>
  <c r="AB12" i="1" s="1"/>
  <c r="AA23" i="1"/>
  <c r="AB23" i="1" s="1"/>
  <c r="AA8" i="1"/>
  <c r="AB8" i="1" s="1"/>
  <c r="L7" i="1"/>
  <c r="K50" i="1"/>
  <c r="AA19" i="1"/>
  <c r="AB19" i="1" s="1"/>
  <c r="S50" i="1"/>
  <c r="R50" i="1"/>
  <c r="AA42" i="1"/>
  <c r="AB42" i="1" s="1"/>
  <c r="AA17" i="1"/>
  <c r="AB17" i="1" s="1"/>
  <c r="AA29" i="1"/>
  <c r="AB29" i="1" s="1"/>
  <c r="AA36" i="1"/>
  <c r="AB36" i="1" s="1"/>
  <c r="AA38" i="1"/>
  <c r="AB38" i="1" s="1"/>
  <c r="AA35" i="1"/>
  <c r="AB35" i="1" s="1"/>
  <c r="I50" i="1"/>
  <c r="P50" i="1"/>
  <c r="AA31" i="1"/>
  <c r="AB31" i="1" s="1"/>
  <c r="W24" i="1"/>
  <c r="Y24" i="1" s="1"/>
  <c r="AA22" i="1"/>
  <c r="AB22" i="1" s="1"/>
  <c r="W16" i="1"/>
  <c r="Y16" i="1" s="1"/>
  <c r="W30" i="1"/>
  <c r="Y30" i="1" s="1"/>
  <c r="AA16" i="1" l="1"/>
  <c r="AB16" i="1"/>
  <c r="AA24" i="1"/>
  <c r="AB24" i="1" s="1"/>
  <c r="W7" i="1"/>
  <c r="L50" i="1"/>
  <c r="AA30" i="1"/>
  <c r="AB30" i="1" s="1"/>
  <c r="W50" i="1" l="1"/>
  <c r="Y7" i="1"/>
  <c r="AA7" i="1" l="1"/>
  <c r="AA50" i="1" s="1"/>
  <c r="Y50" i="1"/>
  <c r="AB7" i="1" l="1"/>
  <c r="AB50" i="1" l="1"/>
  <c r="AB56" i="1" l="1"/>
  <c r="AB58" i="1" s="1"/>
  <c r="AC50" i="1"/>
  <c r="AD50" i="1" s="1"/>
  <c r="AC37" i="1"/>
  <c r="AD37" i="1" s="1"/>
  <c r="AE37" i="1" s="1"/>
  <c r="AC26" i="1"/>
  <c r="AD26" i="1" s="1"/>
  <c r="AE26" i="1" s="1"/>
  <c r="AC46" i="1"/>
  <c r="AD46" i="1" s="1"/>
  <c r="AE46" i="1" s="1"/>
  <c r="AC40" i="1"/>
  <c r="AD40" i="1" s="1"/>
  <c r="AE40" i="1" s="1"/>
  <c r="AC48" i="1"/>
  <c r="AD48" i="1" s="1"/>
  <c r="AE48" i="1" s="1"/>
  <c r="AC25" i="1"/>
  <c r="AD25" i="1" s="1"/>
  <c r="AE25" i="1" s="1"/>
  <c r="AC13" i="1"/>
  <c r="AD13" i="1" s="1"/>
  <c r="AE13" i="1" s="1"/>
  <c r="AC9" i="1"/>
  <c r="AD9" i="1" s="1"/>
  <c r="AE9" i="1" s="1"/>
  <c r="AC43" i="1"/>
  <c r="AD43" i="1" s="1"/>
  <c r="AE43" i="1" s="1"/>
  <c r="AC11" i="1"/>
  <c r="AD11" i="1" s="1"/>
  <c r="AE11" i="1" s="1"/>
  <c r="AC33" i="1"/>
  <c r="AD33" i="1" s="1"/>
  <c r="AE33" i="1" s="1"/>
  <c r="AC41" i="1"/>
  <c r="AD41" i="1" s="1"/>
  <c r="AE41" i="1" s="1"/>
  <c r="AC45" i="1"/>
  <c r="AD45" i="1" s="1"/>
  <c r="AE45" i="1" s="1"/>
  <c r="AC29" i="1"/>
  <c r="AD29" i="1" s="1"/>
  <c r="AE29" i="1" s="1"/>
  <c r="AC17" i="1"/>
  <c r="AD17" i="1" s="1"/>
  <c r="AE17" i="1" s="1"/>
  <c r="AC19" i="1"/>
  <c r="AD19" i="1" s="1"/>
  <c r="AE19" i="1" s="1"/>
  <c r="AC36" i="1"/>
  <c r="AD36" i="1" s="1"/>
  <c r="AE36" i="1" s="1"/>
  <c r="AC12" i="1"/>
  <c r="AD12" i="1" s="1"/>
  <c r="AE12" i="1" s="1"/>
  <c r="AC21" i="1"/>
  <c r="AD21" i="1" s="1"/>
  <c r="AE21" i="1" s="1"/>
  <c r="AC10" i="1"/>
  <c r="AD10" i="1" s="1"/>
  <c r="AE10" i="1" s="1"/>
  <c r="AC18" i="1"/>
  <c r="AD18" i="1" s="1"/>
  <c r="AE18" i="1" s="1"/>
  <c r="AC23" i="1"/>
  <c r="AD23" i="1" s="1"/>
  <c r="AE23" i="1" s="1"/>
  <c r="AC34" i="1"/>
  <c r="AD34" i="1" s="1"/>
  <c r="AE34" i="1" s="1"/>
  <c r="AC32" i="1"/>
  <c r="AD32" i="1" s="1"/>
  <c r="AE32" i="1" s="1"/>
  <c r="AC8" i="1"/>
  <c r="AD8" i="1" s="1"/>
  <c r="AE8" i="1" s="1"/>
  <c r="AC20" i="1"/>
  <c r="AD20" i="1" s="1"/>
  <c r="AE20" i="1" s="1"/>
  <c r="AC14" i="1"/>
  <c r="AD14" i="1" s="1"/>
  <c r="AE14" i="1" s="1"/>
  <c r="AC35" i="1"/>
  <c r="AD35" i="1" s="1"/>
  <c r="AE35" i="1" s="1"/>
  <c r="AC47" i="1"/>
  <c r="AD47" i="1" s="1"/>
  <c r="AE47" i="1" s="1"/>
  <c r="AC39" i="1"/>
  <c r="AD39" i="1" s="1"/>
  <c r="AE39" i="1" s="1"/>
  <c r="AC31" i="1"/>
  <c r="AD31" i="1" s="1"/>
  <c r="AE31" i="1" s="1"/>
  <c r="AC44" i="1"/>
  <c r="AD44" i="1" s="1"/>
  <c r="AE44" i="1" s="1"/>
  <c r="AC15" i="1"/>
  <c r="AD15" i="1" s="1"/>
  <c r="AE15" i="1" s="1"/>
  <c r="AC38" i="1"/>
  <c r="AD38" i="1" s="1"/>
  <c r="AE38" i="1" s="1"/>
  <c r="AC22" i="1"/>
  <c r="AD22" i="1" s="1"/>
  <c r="AE22" i="1" s="1"/>
  <c r="AC42" i="1"/>
  <c r="AD42" i="1" s="1"/>
  <c r="AE42" i="1" s="1"/>
  <c r="AC28" i="1"/>
  <c r="AD28" i="1" s="1"/>
  <c r="AE28" i="1" s="1"/>
  <c r="AC30" i="1"/>
  <c r="AD30" i="1" s="1"/>
  <c r="AE30" i="1" s="1"/>
  <c r="AC24" i="1"/>
  <c r="AD24" i="1" s="1"/>
  <c r="AE24" i="1" s="1"/>
  <c r="AC16" i="1"/>
  <c r="AD16" i="1" s="1"/>
  <c r="AE16" i="1" s="1"/>
  <c r="AC7" i="1"/>
  <c r="AD7" i="1" s="1"/>
  <c r="AE7" i="1" s="1"/>
  <c r="AE50" i="1" l="1"/>
</calcChain>
</file>

<file path=xl/sharedStrings.xml><?xml version="1.0" encoding="utf-8"?>
<sst xmlns="http://schemas.openxmlformats.org/spreadsheetml/2006/main" count="157" uniqueCount="134">
  <si>
    <t>Verzekerde objecten ten behoeve van de Brandverzekering bij DSV (16765) per 01-01-2022</t>
  </si>
  <si>
    <t>Gemeente Zeewolde</t>
  </si>
  <si>
    <t>OUD</t>
  </si>
  <si>
    <t>NIEUW</t>
  </si>
  <si>
    <t>Element 3</t>
  </si>
  <si>
    <t>Element 2</t>
  </si>
  <si>
    <t>Element 4</t>
  </si>
  <si>
    <t>Adres</t>
  </si>
  <si>
    <t>Bestemming</t>
  </si>
  <si>
    <t>Opstal</t>
  </si>
  <si>
    <t>Indexering</t>
  </si>
  <si>
    <t xml:space="preserve">21% btw </t>
  </si>
  <si>
    <t>niet verrekenbaar %</t>
  </si>
  <si>
    <t>niet verrekenbaar</t>
  </si>
  <si>
    <t>Verzekerde som</t>
  </si>
  <si>
    <t>21% btw</t>
  </si>
  <si>
    <t>Niet verrekenbaar %</t>
  </si>
  <si>
    <t>Totaal verzekerde som</t>
  </si>
  <si>
    <t>Tegenrekening: 0483000-46100-PTUS001</t>
  </si>
  <si>
    <t>Gemeentelijke panden</t>
  </si>
  <si>
    <t>Exclusief BTW</t>
  </si>
  <si>
    <t>Premie</t>
  </si>
  <si>
    <t>Ass.Bel</t>
  </si>
  <si>
    <t>Totaal</t>
  </si>
  <si>
    <t>%</t>
  </si>
  <si>
    <t>Kosten</t>
  </si>
  <si>
    <t>Totaal boeken</t>
  </si>
  <si>
    <t>PGEB013</t>
  </si>
  <si>
    <t>Strandweg 9</t>
  </si>
  <si>
    <t>Politiebureau</t>
  </si>
  <si>
    <t>POND005</t>
  </si>
  <si>
    <t>Flevoweg 68</t>
  </si>
  <si>
    <t>Openbare basisschool 't Wold</t>
  </si>
  <si>
    <t>POND003</t>
  </si>
  <si>
    <t>Kortsteel 5</t>
  </si>
  <si>
    <t>OBS "De Kiekendief"</t>
  </si>
  <si>
    <t>POND006</t>
  </si>
  <si>
    <t>Corridor 76</t>
  </si>
  <si>
    <t>OBS 't Kofschip</t>
  </si>
  <si>
    <t>POND007</t>
  </si>
  <si>
    <t>Gedempte Gracht 17</t>
  </si>
  <si>
    <t>Brede School Polderwijk (School) OBS Panta Rhei</t>
  </si>
  <si>
    <t>Gedempte Gracht 21</t>
  </si>
  <si>
    <t>Brede School Polderwijk (Sporthal) Sporthal Polderwijk</t>
  </si>
  <si>
    <t>POND008</t>
  </si>
  <si>
    <t>Keteldiep 50</t>
  </si>
  <si>
    <t>Bijz. basissch. "De Regenboog"</t>
  </si>
  <si>
    <t>Jade 41/43</t>
  </si>
  <si>
    <t>Bijz. basisschool "Het Mozaik"</t>
  </si>
  <si>
    <t>Lisdodde 9</t>
  </si>
  <si>
    <t>Bijz. basissch. "De Richtingwijzer"</t>
  </si>
  <si>
    <t>Naarderweg 2</t>
  </si>
  <si>
    <t>Bijz. basissch. "In de Lichtkring"</t>
  </si>
  <si>
    <t>De Verbeelding 27</t>
  </si>
  <si>
    <t>Bijz. basissch. "De Wetering"</t>
  </si>
  <si>
    <t>Jade 49</t>
  </si>
  <si>
    <t>Bijz. basissch. "De Toermalijn"</t>
  </si>
  <si>
    <t>Saffier 1/3</t>
  </si>
  <si>
    <t>Stichting GO Kinderopvang</t>
  </si>
  <si>
    <t>Gedempte Gracht 25</t>
  </si>
  <si>
    <t>Basisschool "Kaleidoscoop"</t>
  </si>
  <si>
    <t>POND012</t>
  </si>
  <si>
    <t>Horsterweg 192</t>
  </si>
  <si>
    <t>V.O. school De Levant/Orient</t>
  </si>
  <si>
    <t>PGEB014</t>
  </si>
  <si>
    <t>Ravelijn 1</t>
  </si>
  <si>
    <t>Openbare Bibliotheek</t>
  </si>
  <si>
    <t>PSPO001</t>
  </si>
  <si>
    <t>Horsterweg 25</t>
  </si>
  <si>
    <t>Sportcomplex "Het Baken"</t>
  </si>
  <si>
    <t>PSPO004</t>
  </si>
  <si>
    <t>De Verbeelding 29</t>
  </si>
  <si>
    <t>Sportzaal Zeewolderhoek</t>
  </si>
  <si>
    <t>PSPO002</t>
  </si>
  <si>
    <t>Horsterweg 204</t>
  </si>
  <si>
    <t>Sporthal De Horst</t>
  </si>
  <si>
    <t>PSPO007</t>
  </si>
  <si>
    <t>Baardmeesweg 4 a of b</t>
  </si>
  <si>
    <t>Clubgebouw Hondenvereniging</t>
  </si>
  <si>
    <t>Clubgebouw Hengelsportvereniging</t>
  </si>
  <si>
    <t>PALG013</t>
  </si>
  <si>
    <t>De Verbeelding 25</t>
  </si>
  <si>
    <t>Kunstpaviljoen De Verbeelding</t>
  </si>
  <si>
    <t>PALG018</t>
  </si>
  <si>
    <t>Zeewolderdijk ong.</t>
  </si>
  <si>
    <t>Info-object De Biezenburcht</t>
  </si>
  <si>
    <t>Dasselaarweg ong.</t>
  </si>
  <si>
    <t>Roode Schuur (huisvesting IVN)</t>
  </si>
  <si>
    <t>PALG024</t>
  </si>
  <si>
    <t>Kerkplein 20</t>
  </si>
  <si>
    <t>Aktiviteitencentrum "De Meermin"</t>
  </si>
  <si>
    <t>Kluunpad 2</t>
  </si>
  <si>
    <t>Jeugd- en jongerencentrum "Backstage"</t>
  </si>
  <si>
    <t>PGEB001</t>
  </si>
  <si>
    <t>Bosschuur huisvesting Scouting</t>
  </si>
  <si>
    <t>Pioniersweg 22</t>
  </si>
  <si>
    <t>Sociaal Cultureel Werk/Eclips</t>
  </si>
  <si>
    <t>Flevoweg 70</t>
  </si>
  <si>
    <t>Peuterspeelzaal "de Roezemoes"</t>
  </si>
  <si>
    <t>Tjalk 4</t>
  </si>
  <si>
    <t>Peuterspeelzaal "De Berenboot"</t>
  </si>
  <si>
    <t>Hermelijnhof 27</t>
  </si>
  <si>
    <t>Peuterspeelzaal "Het Kabouterbos"</t>
  </si>
  <si>
    <t>Doorsteek 51</t>
  </si>
  <si>
    <t>Peuterspeelzaal "de Warrelwind"</t>
  </si>
  <si>
    <t>Saffier 5</t>
  </si>
  <si>
    <t>Basisschool "Twinkeling"</t>
  </si>
  <si>
    <t>PGEB020</t>
  </si>
  <si>
    <t>Raadhuisplein 1</t>
  </si>
  <si>
    <t>Gemeentehuis</t>
  </si>
  <si>
    <t>Strandweg 1</t>
  </si>
  <si>
    <t>Bedrijfsgebouw buitendienst/brandweer</t>
  </si>
  <si>
    <t>Overkapping</t>
  </si>
  <si>
    <t>Gelderseweg 49</t>
  </si>
  <si>
    <t>Energieloket</t>
  </si>
  <si>
    <t>PALG017</t>
  </si>
  <si>
    <t>Strandweg</t>
  </si>
  <si>
    <t>Toiletgebouwen Strand</t>
  </si>
  <si>
    <t>Horsterweg 2</t>
  </si>
  <si>
    <t>Parkeergarage</t>
  </si>
  <si>
    <t>GRX0013</t>
  </si>
  <si>
    <t>Ambachtsweg 26</t>
  </si>
  <si>
    <t>vml. Kantoor +bedrijfshal Wolter Koops</t>
  </si>
  <si>
    <t>Dasselaarweg 26</t>
  </si>
  <si>
    <t>Mortuarium</t>
  </si>
  <si>
    <t>Zwdwg/Zwddijk Sluizen/Bruggen</t>
  </si>
  <si>
    <t>Sluizen en Bruggen Havenkwartier</t>
  </si>
  <si>
    <t>A. Gebouwen</t>
  </si>
  <si>
    <t>B. Extra Kosten</t>
  </si>
  <si>
    <t>C. Reconstructiekosten</t>
  </si>
  <si>
    <t>D. Exploitatiekosten</t>
  </si>
  <si>
    <t>E. Opruimingskosten</t>
  </si>
  <si>
    <t>Reeds Betaald</t>
  </si>
  <si>
    <t>Restitutie/Suppletie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</si>
</sst>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_(&quot;€&quot;* #,##0_);_(&quot;€&quot;* \(#,##0\);_(&quot;€&quot;* &quot;-&quot;_);_(@_)"/>
    <numFmt numFmtId="166" formatCode="[$€-2]\ #,##0.00"/>
    <numFmt numFmtId="167" formatCode="&quot;€&quot;\ #,##0.00"/>
  </numFmts>
  <fonts count="12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1"/>
      <name val="Calibri"/>
    </font>
    <font>
      <i/>
      <sz val="10"/>
      <color rgb="FF000000"/>
      <name val="Arial"/>
    </font>
    <font>
      <b/>
      <sz val="10"/>
      <color rgb="FFFF0000"/>
      <name val="Arial"/>
    </font>
    <font>
      <sz val="10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color rgb="FFFF0000"/>
      <name val="Arial"/>
    </font>
    <font>
      <sz val="10"/>
      <color rgb="FF00B050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wrapText="1"/>
    </xf>
    <xf numFmtId="10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center" wrapText="1"/>
    </xf>
    <xf numFmtId="10" fontId="1" fillId="0" borderId="5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165" fontId="1" fillId="0" borderId="5" xfId="0" applyNumberFormat="1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left" wrapText="1"/>
    </xf>
    <xf numFmtId="164" fontId="1" fillId="0" borderId="9" xfId="0" applyNumberFormat="1" applyFont="1" applyBorder="1" applyAlignment="1">
      <alignment horizontal="center" wrapText="1"/>
    </xf>
    <xf numFmtId="10" fontId="1" fillId="0" borderId="9" xfId="0" applyNumberFormat="1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10" xfId="0" applyFont="1" applyBorder="1" applyAlignment="1">
      <alignment wrapText="1"/>
    </xf>
    <xf numFmtId="165" fontId="1" fillId="0" borderId="9" xfId="0" applyNumberFormat="1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4" fontId="1" fillId="0" borderId="2" xfId="0" applyNumberFormat="1" applyFont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center" wrapText="1"/>
    </xf>
    <xf numFmtId="10" fontId="1" fillId="0" borderId="2" xfId="0" applyNumberFormat="1" applyFont="1" applyBorder="1" applyAlignment="1">
      <alignment wrapText="1"/>
    </xf>
    <xf numFmtId="165" fontId="1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6" fontId="4" fillId="3" borderId="2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165" fontId="1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6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166" fontId="1" fillId="0" borderId="2" xfId="0" applyNumberFormat="1" applyFont="1" applyBorder="1" applyAlignment="1">
      <alignment horizontal="right" wrapText="1"/>
    </xf>
    <xf numFmtId="166" fontId="1" fillId="0" borderId="2" xfId="0" applyNumberFormat="1" applyFont="1" applyBorder="1" applyAlignment="1">
      <alignment horizontal="center" wrapText="1"/>
    </xf>
    <xf numFmtId="166" fontId="4" fillId="0" borderId="2" xfId="0" applyNumberFormat="1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66" fontId="6" fillId="0" borderId="2" xfId="0" applyNumberFormat="1" applyFont="1" applyBorder="1" applyAlignment="1">
      <alignment wrapText="1"/>
    </xf>
    <xf numFmtId="10" fontId="6" fillId="0" borderId="2" xfId="0" applyNumberFormat="1" applyFont="1" applyBorder="1" applyAlignment="1">
      <alignment wrapText="1"/>
    </xf>
    <xf numFmtId="166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6" fontId="6" fillId="0" borderId="2" xfId="0" applyNumberFormat="1" applyFont="1" applyBorder="1" applyAlignment="1">
      <alignment horizontal="center" wrapText="1"/>
    </xf>
    <xf numFmtId="166" fontId="7" fillId="0" borderId="2" xfId="0" applyNumberFormat="1" applyFont="1" applyBorder="1" applyAlignment="1">
      <alignment horizontal="center" wrapText="1"/>
    </xf>
    <xf numFmtId="166" fontId="8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166" fontId="6" fillId="0" borderId="14" xfId="0" applyNumberFormat="1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166" fontId="2" fillId="0" borderId="2" xfId="0" applyNumberFormat="1" applyFont="1" applyBorder="1" applyAlignment="1">
      <alignment wrapText="1"/>
    </xf>
    <xf numFmtId="166" fontId="2" fillId="0" borderId="15" xfId="0" applyNumberFormat="1" applyFont="1" applyBorder="1" applyAlignment="1">
      <alignment horizontal="center" wrapText="1"/>
    </xf>
    <xf numFmtId="165" fontId="2" fillId="0" borderId="2" xfId="0" applyNumberFormat="1" applyFont="1" applyBorder="1" applyAlignment="1">
      <alignment wrapText="1"/>
    </xf>
    <xf numFmtId="10" fontId="2" fillId="0" borderId="2" xfId="0" applyNumberFormat="1" applyFont="1" applyBorder="1" applyAlignment="1">
      <alignment wrapText="1"/>
    </xf>
    <xf numFmtId="166" fontId="2" fillId="4" borderId="16" xfId="0" applyNumberFormat="1" applyFont="1" applyFill="1" applyBorder="1" applyAlignment="1">
      <alignment horizontal="center" wrapText="1"/>
    </xf>
    <xf numFmtId="166" fontId="1" fillId="3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Border="1" applyAlignment="1">
      <alignment horizontal="left" wrapText="1"/>
    </xf>
    <xf numFmtId="166" fontId="1" fillId="4" borderId="2" xfId="0" applyNumberFormat="1" applyFont="1" applyFill="1" applyBorder="1" applyAlignment="1">
      <alignment horizontal="center" wrapText="1"/>
    </xf>
    <xf numFmtId="167" fontId="1" fillId="0" borderId="2" xfId="0" applyNumberFormat="1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64" fontId="0" fillId="0" borderId="0" xfId="0" applyNumberFormat="1" applyFont="1"/>
    <xf numFmtId="10" fontId="0" fillId="0" borderId="0" xfId="0" applyNumberFormat="1" applyFont="1"/>
    <xf numFmtId="165" fontId="0" fillId="0" borderId="0" xfId="0" applyNumberFormat="1" applyFont="1"/>
    <xf numFmtId="0" fontId="1" fillId="0" borderId="6" xfId="0" applyFont="1" applyBorder="1" applyAlignment="1">
      <alignment horizontal="left" wrapText="1"/>
    </xf>
    <xf numFmtId="0" fontId="3" fillId="0" borderId="12" xfId="0" applyFont="1" applyBorder="1"/>
    <xf numFmtId="0" fontId="3" fillId="0" borderId="1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99"/>
  <sheetViews>
    <sheetView tabSelected="1" topLeftCell="D1" workbookViewId="0">
      <selection activeCell="I11" sqref="I11"/>
    </sheetView>
  </sheetViews>
  <sheetFormatPr defaultColWidth="14.42578125" defaultRowHeight="15" customHeight="1"/>
  <cols>
    <col min="1" max="1" width="18.42578125" customWidth="1"/>
    <col min="2" max="2" width="12.28515625" customWidth="1"/>
    <col min="3" max="4" width="45.7109375" customWidth="1"/>
    <col min="5" max="5" width="44" customWidth="1"/>
    <col min="6" max="7" width="14.7109375" hidden="1" customWidth="1"/>
    <col min="8" max="8" width="15.42578125" bestFit="1" customWidth="1"/>
    <col min="9" max="9" width="14.7109375" customWidth="1"/>
    <col min="10" max="10" width="11.42578125" customWidth="1"/>
    <col min="11" max="11" width="14.5703125" customWidth="1"/>
    <col min="12" max="12" width="15.5703125" customWidth="1"/>
    <col min="13" max="13" width="8.7109375" customWidth="1"/>
    <col min="14" max="14" width="13.7109375" hidden="1" customWidth="1"/>
    <col min="15" max="15" width="14.7109375" customWidth="1"/>
    <col min="16" max="16" width="13.7109375" customWidth="1"/>
    <col min="17" max="17" width="11.85546875" customWidth="1"/>
    <col min="18" max="18" width="13.7109375" customWidth="1"/>
    <col min="19" max="19" width="14.7109375" customWidth="1"/>
    <col min="20" max="20" width="8.7109375" customWidth="1"/>
    <col min="21" max="21" width="21.7109375" hidden="1" customWidth="1"/>
    <col min="22" max="22" width="8.7109375" hidden="1" customWidth="1"/>
    <col min="23" max="23" width="15.7109375" customWidth="1"/>
    <col min="24" max="24" width="8.7109375" customWidth="1"/>
    <col min="25" max="25" width="11.140625" hidden="1" customWidth="1"/>
    <col min="26" max="26" width="7.42578125" hidden="1" customWidth="1"/>
    <col min="27" max="28" width="11.140625" hidden="1" customWidth="1"/>
    <col min="29" max="29" width="8.5703125" hidden="1" customWidth="1"/>
    <col min="30" max="30" width="10" hidden="1" customWidth="1"/>
    <col min="31" max="31" width="13.5703125" hidden="1" customWidth="1"/>
    <col min="32" max="38" width="8.7109375" customWidth="1"/>
  </cols>
  <sheetData>
    <row r="1" spans="1:38">
      <c r="A1" s="1" t="s">
        <v>0</v>
      </c>
      <c r="B1" s="2"/>
      <c r="C1" s="3"/>
      <c r="D1" s="3"/>
      <c r="E1" s="3"/>
      <c r="F1" s="4"/>
      <c r="G1" s="4"/>
      <c r="H1" s="4"/>
      <c r="I1" s="4"/>
      <c r="J1" s="5"/>
      <c r="K1" s="4"/>
      <c r="L1" s="6"/>
      <c r="M1" s="7"/>
      <c r="N1" s="6"/>
      <c r="O1" s="6"/>
      <c r="P1" s="4"/>
      <c r="Q1" s="5"/>
      <c r="R1" s="4"/>
      <c r="S1" s="4"/>
      <c r="T1" s="8"/>
      <c r="U1" s="8"/>
      <c r="V1" s="7"/>
      <c r="W1" s="9"/>
      <c r="X1" s="7"/>
      <c r="Y1" s="10"/>
      <c r="Z1" s="10"/>
      <c r="AA1" s="10"/>
      <c r="AB1" s="10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>
      <c r="A2" s="11" t="s">
        <v>1</v>
      </c>
      <c r="B2" s="12"/>
      <c r="C2" s="13"/>
      <c r="D2" s="13"/>
      <c r="E2" s="13"/>
      <c r="F2" s="14"/>
      <c r="G2" s="14" t="s">
        <v>2</v>
      </c>
      <c r="H2" s="14" t="s">
        <v>3</v>
      </c>
      <c r="I2" s="14"/>
      <c r="J2" s="15"/>
      <c r="K2" s="14"/>
      <c r="L2" s="16"/>
      <c r="M2" s="17"/>
      <c r="N2" s="18"/>
      <c r="O2" s="18"/>
      <c r="P2" s="14"/>
      <c r="Q2" s="15"/>
      <c r="R2" s="14"/>
      <c r="S2" s="14"/>
      <c r="T2" s="19"/>
      <c r="U2" s="19"/>
      <c r="V2" s="17"/>
      <c r="W2" s="20"/>
      <c r="X2" s="7"/>
      <c r="Y2" s="10"/>
      <c r="Z2" s="10"/>
      <c r="AA2" s="10"/>
      <c r="AB2" s="10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39">
      <c r="A3" s="21" t="s">
        <v>4</v>
      </c>
      <c r="B3" s="22" t="s">
        <v>5</v>
      </c>
      <c r="C3" s="23" t="s">
        <v>6</v>
      </c>
      <c r="D3" s="23" t="s">
        <v>7</v>
      </c>
      <c r="E3" s="23" t="s">
        <v>8</v>
      </c>
      <c r="F3" s="24" t="s">
        <v>9</v>
      </c>
      <c r="G3" s="24" t="s">
        <v>10</v>
      </c>
      <c r="H3" s="24" t="s">
        <v>10</v>
      </c>
      <c r="I3" s="24" t="s">
        <v>11</v>
      </c>
      <c r="J3" s="25" t="s">
        <v>12</v>
      </c>
      <c r="K3" s="24" t="s">
        <v>13</v>
      </c>
      <c r="L3" s="26" t="s">
        <v>14</v>
      </c>
      <c r="M3" s="27"/>
      <c r="N3" s="28" t="s">
        <v>10</v>
      </c>
      <c r="O3" s="28" t="s">
        <v>10</v>
      </c>
      <c r="P3" s="24" t="s">
        <v>15</v>
      </c>
      <c r="Q3" s="25" t="s">
        <v>16</v>
      </c>
      <c r="R3" s="24" t="s">
        <v>13</v>
      </c>
      <c r="S3" s="24" t="s">
        <v>14</v>
      </c>
      <c r="T3" s="29"/>
      <c r="U3" s="29"/>
      <c r="V3" s="27"/>
      <c r="W3" s="30" t="s">
        <v>17</v>
      </c>
      <c r="X3" s="7"/>
      <c r="Y3" s="10"/>
      <c r="Z3" s="10"/>
      <c r="AA3" s="10"/>
      <c r="AB3" s="10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>
      <c r="A4" s="76" t="s">
        <v>18</v>
      </c>
      <c r="B4" s="77"/>
      <c r="C4" s="77"/>
      <c r="D4" s="78"/>
      <c r="E4" s="31"/>
      <c r="F4" s="32"/>
      <c r="G4" s="33">
        <v>165.26</v>
      </c>
      <c r="H4" s="33">
        <v>176.49</v>
      </c>
      <c r="I4" s="10"/>
      <c r="J4" s="34"/>
      <c r="K4" s="10"/>
      <c r="L4" s="35"/>
      <c r="M4" s="7"/>
      <c r="N4" s="32">
        <v>116.3</v>
      </c>
      <c r="O4" s="32">
        <v>121.6</v>
      </c>
      <c r="P4" s="10"/>
      <c r="Q4" s="34"/>
      <c r="R4" s="10"/>
      <c r="S4" s="10"/>
      <c r="T4" s="7"/>
      <c r="U4" s="7"/>
      <c r="V4" s="7"/>
      <c r="W4" s="7"/>
      <c r="X4" s="7"/>
      <c r="Y4" s="36"/>
      <c r="Z4" s="36"/>
      <c r="AA4" s="36"/>
      <c r="AB4" s="36"/>
      <c r="AC4" s="37"/>
      <c r="AD4" s="38">
        <f>AB51+AB52+AB53+AB54</f>
        <v>8869.0096000000012</v>
      </c>
      <c r="AE4" s="37"/>
      <c r="AF4" s="7"/>
      <c r="AG4" s="7"/>
      <c r="AH4" s="7"/>
      <c r="AI4" s="7"/>
      <c r="AJ4" s="7"/>
      <c r="AK4" s="7"/>
      <c r="AL4" s="7"/>
    </row>
    <row r="5" spans="1:38">
      <c r="A5" s="39"/>
      <c r="B5" s="39"/>
      <c r="C5" s="40"/>
      <c r="D5" s="40" t="s">
        <v>19</v>
      </c>
      <c r="E5" s="31"/>
      <c r="F5" s="36"/>
      <c r="G5" s="36" t="s">
        <v>20</v>
      </c>
      <c r="H5" s="36" t="s">
        <v>20</v>
      </c>
      <c r="I5" s="10"/>
      <c r="J5" s="34"/>
      <c r="K5" s="10"/>
      <c r="L5" s="35"/>
      <c r="M5" s="7"/>
      <c r="N5" s="41"/>
      <c r="O5" s="41"/>
      <c r="P5" s="10"/>
      <c r="Q5" s="34"/>
      <c r="R5" s="10"/>
      <c r="S5" s="10"/>
      <c r="T5" s="7"/>
      <c r="U5" s="7"/>
      <c r="V5" s="7"/>
      <c r="W5" s="7"/>
      <c r="X5" s="7"/>
      <c r="Y5" s="36"/>
      <c r="Z5" s="36"/>
      <c r="AA5" s="36"/>
      <c r="AB5" s="36"/>
      <c r="AC5" s="37"/>
      <c r="AD5" s="42"/>
      <c r="AE5" s="37"/>
      <c r="AF5" s="7"/>
      <c r="AG5" s="7"/>
      <c r="AH5" s="7"/>
      <c r="AI5" s="7"/>
      <c r="AJ5" s="7"/>
      <c r="AK5" s="7"/>
      <c r="AL5" s="7"/>
    </row>
    <row r="6" spans="1:38" ht="26.25">
      <c r="A6" s="39"/>
      <c r="B6" s="39"/>
      <c r="C6" s="31"/>
      <c r="D6" s="31"/>
      <c r="E6" s="31"/>
      <c r="F6" s="10"/>
      <c r="G6" s="10"/>
      <c r="H6" s="10"/>
      <c r="I6" s="10"/>
      <c r="J6" s="34"/>
      <c r="K6" s="10"/>
      <c r="L6" s="35"/>
      <c r="M6" s="7"/>
      <c r="N6" s="35"/>
      <c r="O6" s="35"/>
      <c r="P6" s="10"/>
      <c r="Q6" s="34"/>
      <c r="R6" s="43"/>
      <c r="S6" s="43"/>
      <c r="T6" s="7"/>
      <c r="U6" s="7"/>
      <c r="V6" s="7"/>
      <c r="W6" s="7"/>
      <c r="X6" s="7"/>
      <c r="Y6" s="36" t="s">
        <v>21</v>
      </c>
      <c r="Z6" s="36"/>
      <c r="AA6" s="36" t="s">
        <v>22</v>
      </c>
      <c r="AB6" s="36" t="s">
        <v>23</v>
      </c>
      <c r="AC6" s="37" t="s">
        <v>24</v>
      </c>
      <c r="AD6" s="42" t="s">
        <v>25</v>
      </c>
      <c r="AE6" s="44" t="s">
        <v>26</v>
      </c>
      <c r="AF6" s="7"/>
      <c r="AG6" s="7"/>
      <c r="AH6" s="7"/>
      <c r="AI6" s="7"/>
      <c r="AJ6" s="7"/>
      <c r="AK6" s="7"/>
      <c r="AL6" s="7"/>
    </row>
    <row r="7" spans="1:38">
      <c r="A7" s="39">
        <v>43815</v>
      </c>
      <c r="B7" s="39">
        <v>6003020</v>
      </c>
      <c r="C7" s="31" t="s">
        <v>27</v>
      </c>
      <c r="D7" s="31" t="s">
        <v>28</v>
      </c>
      <c r="E7" s="31" t="s">
        <v>29</v>
      </c>
      <c r="F7" s="43">
        <v>791558</v>
      </c>
      <c r="G7" s="43">
        <v>933131.88908667059</v>
      </c>
      <c r="H7" s="43">
        <f t="shared" ref="H7:H26" si="0">($H$4/$G$4)*G7</f>
        <v>996541.49282891501</v>
      </c>
      <c r="I7" s="43">
        <f t="shared" ref="I7:I26" si="1">H7*21%</f>
        <v>209273.71349407214</v>
      </c>
      <c r="J7" s="34">
        <v>1</v>
      </c>
      <c r="K7" s="43">
        <f t="shared" ref="K7:K26" si="2">I7*J7</f>
        <v>209273.71349407214</v>
      </c>
      <c r="L7" s="45">
        <f t="shared" ref="L7:L26" si="3">H7+K7</f>
        <v>1205815.2063229871</v>
      </c>
      <c r="M7" s="7"/>
      <c r="N7" s="43">
        <v>0</v>
      </c>
      <c r="O7" s="43">
        <f t="shared" ref="O7:O25" si="4">($O$4/$N$4)*N7</f>
        <v>0</v>
      </c>
      <c r="P7" s="43">
        <f t="shared" ref="P7:P25" si="5">O7*21%</f>
        <v>0</v>
      </c>
      <c r="Q7" s="34">
        <v>0</v>
      </c>
      <c r="R7" s="43">
        <v>0</v>
      </c>
      <c r="S7" s="43">
        <v>0</v>
      </c>
      <c r="T7" s="7"/>
      <c r="U7" s="7"/>
      <c r="V7" s="7"/>
      <c r="W7" s="43">
        <f t="shared" ref="W7:W26" si="6">L7+S7</f>
        <v>1205815.2063229871</v>
      </c>
      <c r="X7" s="43"/>
      <c r="Y7" s="46">
        <f t="shared" ref="Y7:Y48" si="7">W7/1000*0.537515</f>
        <v>648.14376062670033</v>
      </c>
      <c r="Z7" s="46"/>
      <c r="AA7" s="46">
        <f t="shared" ref="AA7:AA26" si="8">Y7/100*21</f>
        <v>136.11018973160708</v>
      </c>
      <c r="AB7" s="46">
        <f>Y7+Z7+AA7+0.01</f>
        <v>784.2639503583074</v>
      </c>
      <c r="AC7" s="46">
        <f t="shared" ref="AC7:AC26" si="9">AB7/$AB$50</f>
        <v>9.4252382997526418E-3</v>
      </c>
      <c r="AD7" s="47">
        <f t="shared" ref="AD7:AD26" si="10">AC7*$AD$4</f>
        <v>83.592528962793864</v>
      </c>
      <c r="AE7" s="48">
        <f t="shared" ref="AE7:AE26" si="11">AB7+AD7</f>
        <v>867.85647932110123</v>
      </c>
      <c r="AF7" s="7"/>
      <c r="AG7" s="7"/>
      <c r="AH7" s="7"/>
      <c r="AI7" s="7"/>
      <c r="AJ7" s="7"/>
      <c r="AK7" s="7"/>
      <c r="AL7" s="7"/>
    </row>
    <row r="8" spans="1:38">
      <c r="A8" s="39">
        <v>43815</v>
      </c>
      <c r="B8" s="39">
        <v>6402010</v>
      </c>
      <c r="C8" s="31" t="s">
        <v>30</v>
      </c>
      <c r="D8" s="31" t="s">
        <v>31</v>
      </c>
      <c r="E8" s="31" t="s">
        <v>32</v>
      </c>
      <c r="F8" s="43">
        <v>2776480</v>
      </c>
      <c r="G8" s="43">
        <v>3273300.8513804334</v>
      </c>
      <c r="H8" s="43">
        <f t="shared" si="0"/>
        <v>3495733.1916987337</v>
      </c>
      <c r="I8" s="43">
        <f t="shared" si="1"/>
        <v>734103.97025673406</v>
      </c>
      <c r="J8" s="34">
        <v>1</v>
      </c>
      <c r="K8" s="43">
        <f t="shared" si="2"/>
        <v>734103.97025673406</v>
      </c>
      <c r="L8" s="45">
        <f t="shared" si="3"/>
        <v>4229837.1619554674</v>
      </c>
      <c r="M8" s="7"/>
      <c r="N8" s="43">
        <v>670140.42618629173</v>
      </c>
      <c r="O8" s="43">
        <f t="shared" si="4"/>
        <v>700679.92970123014</v>
      </c>
      <c r="P8" s="43">
        <f t="shared" si="5"/>
        <v>147142.78523725833</v>
      </c>
      <c r="Q8" s="34">
        <v>1</v>
      </c>
      <c r="R8" s="43">
        <f t="shared" ref="R8:R10" si="12">P8*Q8</f>
        <v>147142.78523725833</v>
      </c>
      <c r="S8" s="43">
        <f t="shared" ref="S8:S10" si="13">O8+R8</f>
        <v>847822.71493848844</v>
      </c>
      <c r="T8" s="7"/>
      <c r="U8" s="7"/>
      <c r="V8" s="7"/>
      <c r="W8" s="43">
        <f t="shared" si="6"/>
        <v>5077659.8768939562</v>
      </c>
      <c r="X8" s="43"/>
      <c r="Y8" s="46">
        <f t="shared" si="7"/>
        <v>2729.3183487286551</v>
      </c>
      <c r="Z8" s="46"/>
      <c r="AA8" s="46">
        <f t="shared" si="8"/>
        <v>573.15685323301761</v>
      </c>
      <c r="AB8" s="46">
        <f t="shared" ref="AB8:AB26" si="14">Y8+Z8+AA8</f>
        <v>3302.4752019616726</v>
      </c>
      <c r="AC8" s="46">
        <f t="shared" si="9"/>
        <v>3.9688953882543822E-2</v>
      </c>
      <c r="AD8" s="47">
        <f t="shared" si="10"/>
        <v>352.00171299823847</v>
      </c>
      <c r="AE8" s="48">
        <f t="shared" si="11"/>
        <v>3654.476914959911</v>
      </c>
      <c r="AF8" s="7"/>
      <c r="AG8" s="7"/>
      <c r="AH8" s="7"/>
      <c r="AI8" s="7"/>
      <c r="AJ8" s="7"/>
      <c r="AK8" s="7"/>
      <c r="AL8" s="7"/>
    </row>
    <row r="9" spans="1:38">
      <c r="A9" s="39">
        <v>43815</v>
      </c>
      <c r="B9" s="39">
        <v>6402010</v>
      </c>
      <c r="C9" s="31" t="s">
        <v>33</v>
      </c>
      <c r="D9" s="31" t="s">
        <v>34</v>
      </c>
      <c r="E9" s="31" t="s">
        <v>35</v>
      </c>
      <c r="F9" s="43">
        <v>2498524</v>
      </c>
      <c r="G9" s="43">
        <v>2945597.9794702199</v>
      </c>
      <c r="H9" s="43">
        <f t="shared" si="0"/>
        <v>3145761.7535804133</v>
      </c>
      <c r="I9" s="43">
        <f t="shared" si="1"/>
        <v>660609.96825188678</v>
      </c>
      <c r="J9" s="34">
        <v>1</v>
      </c>
      <c r="K9" s="43">
        <f t="shared" si="2"/>
        <v>660609.96825188678</v>
      </c>
      <c r="L9" s="45">
        <f t="shared" si="3"/>
        <v>3806371.7218323001</v>
      </c>
      <c r="M9" s="7"/>
      <c r="N9" s="43">
        <v>556677.41036906862</v>
      </c>
      <c r="O9" s="43">
        <f t="shared" si="4"/>
        <v>582046.2003514939</v>
      </c>
      <c r="P9" s="43">
        <f t="shared" si="5"/>
        <v>122229.70207381371</v>
      </c>
      <c r="Q9" s="34">
        <v>1</v>
      </c>
      <c r="R9" s="43">
        <f t="shared" si="12"/>
        <v>122229.70207381371</v>
      </c>
      <c r="S9" s="43">
        <f t="shared" si="13"/>
        <v>704275.90242530755</v>
      </c>
      <c r="T9" s="7"/>
      <c r="U9" s="7"/>
      <c r="V9" s="7"/>
      <c r="W9" s="43">
        <f t="shared" si="6"/>
        <v>4510647.6242576074</v>
      </c>
      <c r="X9" s="43"/>
      <c r="Y9" s="46">
        <f t="shared" si="7"/>
        <v>2424.5407577528276</v>
      </c>
      <c r="Z9" s="46"/>
      <c r="AA9" s="46">
        <f t="shared" si="8"/>
        <v>509.15355912809378</v>
      </c>
      <c r="AB9" s="46">
        <f t="shared" si="14"/>
        <v>2933.6943168809212</v>
      </c>
      <c r="AC9" s="46">
        <f t="shared" si="9"/>
        <v>3.5256966768139594E-2</v>
      </c>
      <c r="AD9" s="47">
        <f t="shared" si="10"/>
        <v>312.69437673351109</v>
      </c>
      <c r="AE9" s="48">
        <f t="shared" si="11"/>
        <v>3246.3886936144322</v>
      </c>
      <c r="AF9" s="7"/>
      <c r="AG9" s="7"/>
      <c r="AH9" s="7"/>
      <c r="AI9" s="7"/>
      <c r="AJ9" s="7"/>
      <c r="AK9" s="7"/>
      <c r="AL9" s="7"/>
    </row>
    <row r="10" spans="1:38">
      <c r="A10" s="39">
        <v>43815</v>
      </c>
      <c r="B10" s="39">
        <v>6402010</v>
      </c>
      <c r="C10" s="31" t="s">
        <v>36</v>
      </c>
      <c r="D10" s="31" t="s">
        <v>37</v>
      </c>
      <c r="E10" s="31" t="s">
        <v>38</v>
      </c>
      <c r="F10" s="43">
        <v>2832378</v>
      </c>
      <c r="G10" s="43">
        <v>3339121.0158416028</v>
      </c>
      <c r="H10" s="43">
        <f t="shared" si="0"/>
        <v>3566026.0685337316</v>
      </c>
      <c r="I10" s="43">
        <f t="shared" si="1"/>
        <v>748865.47439208359</v>
      </c>
      <c r="J10" s="34">
        <v>1</v>
      </c>
      <c r="K10" s="43">
        <f t="shared" si="2"/>
        <v>748865.47439208359</v>
      </c>
      <c r="L10" s="45">
        <f t="shared" si="3"/>
        <v>4314891.5429258151</v>
      </c>
      <c r="M10" s="7"/>
      <c r="N10" s="43">
        <v>481200.95869947277</v>
      </c>
      <c r="O10" s="43">
        <f t="shared" si="4"/>
        <v>503130.151142355</v>
      </c>
      <c r="P10" s="43">
        <f t="shared" si="5"/>
        <v>105657.33173989455</v>
      </c>
      <c r="Q10" s="34">
        <v>1</v>
      </c>
      <c r="R10" s="43">
        <f t="shared" si="12"/>
        <v>105657.33173989455</v>
      </c>
      <c r="S10" s="43">
        <f t="shared" si="13"/>
        <v>608787.48288224952</v>
      </c>
      <c r="T10" s="7"/>
      <c r="U10" s="7"/>
      <c r="V10" s="7"/>
      <c r="W10" s="43">
        <f t="shared" si="6"/>
        <v>4923679.0258080643</v>
      </c>
      <c r="X10" s="43"/>
      <c r="Y10" s="46">
        <f t="shared" si="7"/>
        <v>2646.5513315572216</v>
      </c>
      <c r="Z10" s="46"/>
      <c r="AA10" s="46">
        <f t="shared" si="8"/>
        <v>555.7757796270165</v>
      </c>
      <c r="AB10" s="46">
        <f t="shared" si="14"/>
        <v>3202.3271111842382</v>
      </c>
      <c r="AC10" s="46">
        <f t="shared" si="9"/>
        <v>3.8485379983206322E-2</v>
      </c>
      <c r="AD10" s="47">
        <f t="shared" si="10"/>
        <v>341.32720453070476</v>
      </c>
      <c r="AE10" s="48">
        <f t="shared" si="11"/>
        <v>3543.6543157149431</v>
      </c>
      <c r="AF10" s="7"/>
      <c r="AG10" s="7"/>
      <c r="AH10" s="7"/>
      <c r="AI10" s="7"/>
      <c r="AJ10" s="7"/>
      <c r="AK10" s="7"/>
      <c r="AL10" s="7"/>
    </row>
    <row r="11" spans="1:38">
      <c r="A11" s="39">
        <v>43815</v>
      </c>
      <c r="B11" s="39">
        <v>6402010</v>
      </c>
      <c r="C11" s="31" t="s">
        <v>39</v>
      </c>
      <c r="D11" s="31" t="s">
        <v>40</v>
      </c>
      <c r="E11" s="31" t="s">
        <v>41</v>
      </c>
      <c r="F11" s="43">
        <v>4036500</v>
      </c>
      <c r="G11" s="43">
        <v>4758739.6426094146</v>
      </c>
      <c r="H11" s="43">
        <f t="shared" si="0"/>
        <v>5082112.7890846888</v>
      </c>
      <c r="I11" s="43">
        <f t="shared" si="1"/>
        <v>1067243.6857077845</v>
      </c>
      <c r="J11" s="34">
        <v>1</v>
      </c>
      <c r="K11" s="43">
        <f t="shared" si="2"/>
        <v>1067243.6857077845</v>
      </c>
      <c r="L11" s="45">
        <f t="shared" si="3"/>
        <v>6149356.474792473</v>
      </c>
      <c r="M11" s="7"/>
      <c r="N11" s="43">
        <v>0</v>
      </c>
      <c r="O11" s="43">
        <f t="shared" si="4"/>
        <v>0</v>
      </c>
      <c r="P11" s="43">
        <f t="shared" si="5"/>
        <v>0</v>
      </c>
      <c r="Q11" s="34">
        <v>0</v>
      </c>
      <c r="R11" s="43">
        <v>0</v>
      </c>
      <c r="S11" s="43">
        <v>0</v>
      </c>
      <c r="T11" s="7"/>
      <c r="U11" s="7"/>
      <c r="V11" s="7"/>
      <c r="W11" s="43">
        <f t="shared" si="6"/>
        <v>6149356.474792473</v>
      </c>
      <c r="X11" s="43"/>
      <c r="Y11" s="46">
        <f t="shared" si="7"/>
        <v>3305.3713455480761</v>
      </c>
      <c r="Z11" s="46"/>
      <c r="AA11" s="46">
        <f t="shared" si="8"/>
        <v>694.12798256509598</v>
      </c>
      <c r="AB11" s="46">
        <f t="shared" si="14"/>
        <v>3999.4993281131719</v>
      </c>
      <c r="AC11" s="46">
        <f t="shared" si="9"/>
        <v>4.8065749075862682E-2</v>
      </c>
      <c r="AD11" s="47">
        <f t="shared" si="10"/>
        <v>426.29558998501733</v>
      </c>
      <c r="AE11" s="48">
        <f t="shared" si="11"/>
        <v>4425.7949180981896</v>
      </c>
      <c r="AF11" s="7"/>
      <c r="AG11" s="7"/>
      <c r="AH11" s="7"/>
      <c r="AI11" s="7"/>
      <c r="AJ11" s="7"/>
      <c r="AK11" s="7"/>
      <c r="AL11" s="7"/>
    </row>
    <row r="12" spans="1:38" ht="26.25">
      <c r="A12" s="39">
        <v>43815</v>
      </c>
      <c r="B12" s="39">
        <v>452003</v>
      </c>
      <c r="C12" s="31"/>
      <c r="D12" s="31" t="s">
        <v>42</v>
      </c>
      <c r="E12" s="31" t="s">
        <v>43</v>
      </c>
      <c r="F12" s="43">
        <v>393079</v>
      </c>
      <c r="G12" s="43">
        <v>463420.55615315546</v>
      </c>
      <c r="H12" s="43">
        <f t="shared" si="0"/>
        <v>494911.61778694426</v>
      </c>
      <c r="I12" s="43">
        <f t="shared" si="1"/>
        <v>103931.43973525829</v>
      </c>
      <c r="J12" s="34">
        <v>1</v>
      </c>
      <c r="K12" s="43">
        <f t="shared" si="2"/>
        <v>103931.43973525829</v>
      </c>
      <c r="L12" s="45">
        <f t="shared" si="3"/>
        <v>598843.05752220261</v>
      </c>
      <c r="M12" s="7"/>
      <c r="N12" s="43">
        <v>0</v>
      </c>
      <c r="O12" s="43">
        <f t="shared" si="4"/>
        <v>0</v>
      </c>
      <c r="P12" s="43">
        <f t="shared" si="5"/>
        <v>0</v>
      </c>
      <c r="Q12" s="34">
        <v>0</v>
      </c>
      <c r="R12" s="43">
        <v>0</v>
      </c>
      <c r="S12" s="43">
        <v>0</v>
      </c>
      <c r="T12" s="7"/>
      <c r="U12" s="7"/>
      <c r="V12" s="7"/>
      <c r="W12" s="43">
        <f t="shared" si="6"/>
        <v>598843.05752220261</v>
      </c>
      <c r="X12" s="43"/>
      <c r="Y12" s="46">
        <f t="shared" si="7"/>
        <v>321.8871260640467</v>
      </c>
      <c r="Z12" s="46"/>
      <c r="AA12" s="46">
        <f t="shared" si="8"/>
        <v>67.596296473449812</v>
      </c>
      <c r="AB12" s="46">
        <f t="shared" si="14"/>
        <v>389.48342253749649</v>
      </c>
      <c r="AC12" s="46">
        <f t="shared" si="9"/>
        <v>4.680788999088881E-3</v>
      </c>
      <c r="AD12" s="47">
        <f t="shared" si="10"/>
        <v>41.513962568493682</v>
      </c>
      <c r="AE12" s="48">
        <f t="shared" si="11"/>
        <v>430.99738510599019</v>
      </c>
      <c r="AF12" s="7"/>
      <c r="AG12" s="7"/>
      <c r="AH12" s="7"/>
      <c r="AI12" s="7"/>
      <c r="AJ12" s="7"/>
      <c r="AK12" s="7"/>
      <c r="AL12" s="7"/>
    </row>
    <row r="13" spans="1:38">
      <c r="A13" s="39">
        <v>43815</v>
      </c>
      <c r="B13" s="39">
        <v>6402020</v>
      </c>
      <c r="C13" s="31" t="s">
        <v>44</v>
      </c>
      <c r="D13" s="31" t="s">
        <v>45</v>
      </c>
      <c r="E13" s="31" t="s">
        <v>46</v>
      </c>
      <c r="F13" s="43">
        <v>2110821</v>
      </c>
      <c r="G13" s="43">
        <v>2488468.200097424</v>
      </c>
      <c r="H13" s="43">
        <f t="shared" si="0"/>
        <v>2657568.3930484955</v>
      </c>
      <c r="I13" s="43">
        <f t="shared" si="1"/>
        <v>558089.36254018405</v>
      </c>
      <c r="J13" s="34">
        <v>1</v>
      </c>
      <c r="K13" s="43">
        <f t="shared" si="2"/>
        <v>558089.36254018405</v>
      </c>
      <c r="L13" s="45">
        <f t="shared" si="3"/>
        <v>3215657.7555886796</v>
      </c>
      <c r="M13" s="7"/>
      <c r="N13" s="43">
        <v>540161.37961335678</v>
      </c>
      <c r="O13" s="43">
        <f t="shared" si="4"/>
        <v>564777.50439367304</v>
      </c>
      <c r="P13" s="43">
        <f t="shared" si="5"/>
        <v>118603.27592267134</v>
      </c>
      <c r="Q13" s="34">
        <v>1</v>
      </c>
      <c r="R13" s="43">
        <f t="shared" ref="R13:R18" si="15">P13*Q13</f>
        <v>118603.27592267134</v>
      </c>
      <c r="S13" s="43">
        <f t="shared" ref="S13:S18" si="16">O13+R13</f>
        <v>683380.78031634435</v>
      </c>
      <c r="T13" s="7"/>
      <c r="U13" s="7"/>
      <c r="V13" s="7"/>
      <c r="W13" s="43">
        <f t="shared" si="6"/>
        <v>3899038.535905024</v>
      </c>
      <c r="X13" s="43"/>
      <c r="Y13" s="46">
        <f t="shared" si="7"/>
        <v>2095.7916986269888</v>
      </c>
      <c r="Z13" s="46"/>
      <c r="AA13" s="46">
        <f t="shared" si="8"/>
        <v>440.11625671166769</v>
      </c>
      <c r="AB13" s="46">
        <f t="shared" si="14"/>
        <v>2535.9079553386564</v>
      </c>
      <c r="AC13" s="46">
        <f t="shared" si="9"/>
        <v>3.0476393533561501E-2</v>
      </c>
      <c r="AD13" s="47">
        <f t="shared" si="10"/>
        <v>270.29542682253492</v>
      </c>
      <c r="AE13" s="48">
        <f t="shared" si="11"/>
        <v>2806.2033821611913</v>
      </c>
      <c r="AF13" s="7"/>
      <c r="AG13" s="7"/>
      <c r="AH13" s="7"/>
      <c r="AI13" s="7"/>
      <c r="AJ13" s="7"/>
      <c r="AK13" s="7"/>
      <c r="AL13" s="7"/>
    </row>
    <row r="14" spans="1:38">
      <c r="A14" s="39">
        <v>43815</v>
      </c>
      <c r="B14" s="39">
        <v>6402020</v>
      </c>
      <c r="C14" s="31" t="s">
        <v>44</v>
      </c>
      <c r="D14" s="31" t="s">
        <v>47</v>
      </c>
      <c r="E14" s="31" t="s">
        <v>48</v>
      </c>
      <c r="F14" s="43">
        <v>3607782</v>
      </c>
      <c r="G14" s="43">
        <v>4253264.0787208918</v>
      </c>
      <c r="H14" s="43">
        <f t="shared" si="0"/>
        <v>4542288.3774261782</v>
      </c>
      <c r="I14" s="43">
        <f t="shared" si="1"/>
        <v>953880.55925949733</v>
      </c>
      <c r="J14" s="34">
        <v>1</v>
      </c>
      <c r="K14" s="43">
        <f t="shared" si="2"/>
        <v>953880.55925949733</v>
      </c>
      <c r="L14" s="45">
        <f t="shared" si="3"/>
        <v>5496168.9366856758</v>
      </c>
      <c r="M14" s="7"/>
      <c r="N14" s="43">
        <v>433486.27768014063</v>
      </c>
      <c r="O14" s="43">
        <f t="shared" si="4"/>
        <v>453241.02636203868</v>
      </c>
      <c r="P14" s="43">
        <f t="shared" si="5"/>
        <v>95180.615536028126</v>
      </c>
      <c r="Q14" s="34">
        <v>1</v>
      </c>
      <c r="R14" s="43">
        <f t="shared" si="15"/>
        <v>95180.615536028126</v>
      </c>
      <c r="S14" s="43">
        <f t="shared" si="16"/>
        <v>548421.64189806685</v>
      </c>
      <c r="T14" s="7"/>
      <c r="U14" s="7"/>
      <c r="V14" s="7"/>
      <c r="W14" s="43">
        <f t="shared" si="6"/>
        <v>6044590.5785837425</v>
      </c>
      <c r="X14" s="43"/>
      <c r="Y14" s="46">
        <f t="shared" si="7"/>
        <v>3249.0581048474401</v>
      </c>
      <c r="Z14" s="46"/>
      <c r="AA14" s="46">
        <f t="shared" si="8"/>
        <v>682.30220201796249</v>
      </c>
      <c r="AB14" s="46">
        <f t="shared" si="14"/>
        <v>3931.3603068654024</v>
      </c>
      <c r="AC14" s="46">
        <f t="shared" si="9"/>
        <v>4.7246858302572997E-2</v>
      </c>
      <c r="AD14" s="47">
        <f t="shared" si="10"/>
        <v>419.03283985535967</v>
      </c>
      <c r="AE14" s="48">
        <f t="shared" si="11"/>
        <v>4350.3931467207622</v>
      </c>
      <c r="AF14" s="7"/>
      <c r="AG14" s="7"/>
      <c r="AH14" s="7"/>
      <c r="AI14" s="7"/>
      <c r="AJ14" s="7"/>
      <c r="AK14" s="7"/>
      <c r="AL14" s="7"/>
    </row>
    <row r="15" spans="1:38">
      <c r="A15" s="39">
        <v>43815</v>
      </c>
      <c r="B15" s="39">
        <v>6402020</v>
      </c>
      <c r="C15" s="31" t="s">
        <v>44</v>
      </c>
      <c r="D15" s="31" t="s">
        <v>49</v>
      </c>
      <c r="E15" s="31" t="s">
        <v>50</v>
      </c>
      <c r="F15" s="43">
        <v>1841584</v>
      </c>
      <c r="G15" s="43">
        <v>2171133.4602881749</v>
      </c>
      <c r="H15" s="43">
        <f t="shared" si="0"/>
        <v>2318669.6381838317</v>
      </c>
      <c r="I15" s="43">
        <f t="shared" si="1"/>
        <v>486920.62401860463</v>
      </c>
      <c r="J15" s="34">
        <v>1</v>
      </c>
      <c r="K15" s="43">
        <f t="shared" si="2"/>
        <v>486920.62401860463</v>
      </c>
      <c r="L15" s="45">
        <f t="shared" si="3"/>
        <v>2805590.2622024361</v>
      </c>
      <c r="M15" s="7"/>
      <c r="N15" s="43">
        <v>449685.49824253074</v>
      </c>
      <c r="O15" s="43">
        <f t="shared" si="4"/>
        <v>470178.47451669589</v>
      </c>
      <c r="P15" s="43">
        <f t="shared" si="5"/>
        <v>98737.479648506138</v>
      </c>
      <c r="Q15" s="34">
        <v>1</v>
      </c>
      <c r="R15" s="43">
        <f t="shared" si="15"/>
        <v>98737.479648506138</v>
      </c>
      <c r="S15" s="43">
        <f t="shared" si="16"/>
        <v>568915.95416520198</v>
      </c>
      <c r="T15" s="7"/>
      <c r="U15" s="7"/>
      <c r="V15" s="7"/>
      <c r="W15" s="43">
        <f t="shared" si="6"/>
        <v>3374506.2163676382</v>
      </c>
      <c r="X15" s="43"/>
      <c r="Y15" s="46">
        <f t="shared" si="7"/>
        <v>1813.8477088908508</v>
      </c>
      <c r="Z15" s="46"/>
      <c r="AA15" s="46">
        <f t="shared" si="8"/>
        <v>380.90801886707868</v>
      </c>
      <c r="AB15" s="46">
        <f t="shared" si="14"/>
        <v>2194.7557277579294</v>
      </c>
      <c r="AC15" s="46">
        <f t="shared" si="9"/>
        <v>2.6376446009554112E-2</v>
      </c>
      <c r="AD15" s="47">
        <f t="shared" si="10"/>
        <v>233.93295287261714</v>
      </c>
      <c r="AE15" s="48">
        <f t="shared" si="11"/>
        <v>2428.6886806305465</v>
      </c>
      <c r="AF15" s="7"/>
      <c r="AG15" s="7"/>
      <c r="AH15" s="7"/>
      <c r="AI15" s="7"/>
      <c r="AJ15" s="7"/>
      <c r="AK15" s="7"/>
      <c r="AL15" s="7"/>
    </row>
    <row r="16" spans="1:38">
      <c r="A16" s="39">
        <v>43815</v>
      </c>
      <c r="B16" s="39">
        <v>6402020</v>
      </c>
      <c r="C16" s="31" t="s">
        <v>44</v>
      </c>
      <c r="D16" s="31" t="s">
        <v>51</v>
      </c>
      <c r="E16" s="31" t="s">
        <v>52</v>
      </c>
      <c r="F16" s="43">
        <v>2464331</v>
      </c>
      <c r="G16" s="43">
        <v>2905290.4097293983</v>
      </c>
      <c r="H16" s="43">
        <f t="shared" si="0"/>
        <v>3102715.1422796897</v>
      </c>
      <c r="I16" s="43">
        <f t="shared" si="1"/>
        <v>651570.17987873475</v>
      </c>
      <c r="J16" s="34">
        <v>1</v>
      </c>
      <c r="K16" s="43">
        <f t="shared" si="2"/>
        <v>651570.17987873475</v>
      </c>
      <c r="L16" s="45">
        <f t="shared" si="3"/>
        <v>3754285.3221584242</v>
      </c>
      <c r="M16" s="7"/>
      <c r="N16" s="43">
        <v>674497.07732864667</v>
      </c>
      <c r="O16" s="43">
        <f t="shared" si="4"/>
        <v>705235.12126537773</v>
      </c>
      <c r="P16" s="43">
        <f t="shared" si="5"/>
        <v>148099.37546572933</v>
      </c>
      <c r="Q16" s="34">
        <v>1</v>
      </c>
      <c r="R16" s="43">
        <f t="shared" si="15"/>
        <v>148099.37546572933</v>
      </c>
      <c r="S16" s="43">
        <f t="shared" si="16"/>
        <v>853334.49673110712</v>
      </c>
      <c r="T16" s="7"/>
      <c r="U16" s="7"/>
      <c r="V16" s="7"/>
      <c r="W16" s="43">
        <f t="shared" si="6"/>
        <v>4607619.8188895313</v>
      </c>
      <c r="X16" s="43"/>
      <c r="Y16" s="46">
        <f t="shared" si="7"/>
        <v>2476.6647669504064</v>
      </c>
      <c r="Z16" s="46"/>
      <c r="AA16" s="46">
        <f t="shared" si="8"/>
        <v>520.09960105958532</v>
      </c>
      <c r="AB16" s="46">
        <f t="shared" si="14"/>
        <v>2996.7643680099918</v>
      </c>
      <c r="AC16" s="46">
        <f t="shared" si="9"/>
        <v>3.6014938954923761E-2</v>
      </c>
      <c r="AD16" s="47">
        <f t="shared" si="10"/>
        <v>319.41683933463287</v>
      </c>
      <c r="AE16" s="48">
        <f t="shared" si="11"/>
        <v>3316.1812073446245</v>
      </c>
      <c r="AF16" s="7"/>
      <c r="AG16" s="7"/>
      <c r="AH16" s="7"/>
      <c r="AI16" s="7"/>
      <c r="AJ16" s="7"/>
      <c r="AK16" s="7"/>
      <c r="AL16" s="7"/>
    </row>
    <row r="17" spans="1:38">
      <c r="A17" s="39">
        <v>43815</v>
      </c>
      <c r="B17" s="39">
        <v>6402020</v>
      </c>
      <c r="C17" s="31" t="s">
        <v>44</v>
      </c>
      <c r="D17" s="31" t="s">
        <v>53</v>
      </c>
      <c r="E17" s="31" t="s">
        <v>54</v>
      </c>
      <c r="F17" s="43">
        <v>2267184</v>
      </c>
      <c r="G17" s="43">
        <v>2672881.1564550023</v>
      </c>
      <c r="H17" s="43">
        <f t="shared" si="0"/>
        <v>2854512.8603578806</v>
      </c>
      <c r="I17" s="43">
        <f t="shared" si="1"/>
        <v>599447.70067515492</v>
      </c>
      <c r="J17" s="34">
        <v>1</v>
      </c>
      <c r="K17" s="43">
        <f t="shared" si="2"/>
        <v>599447.70067515492</v>
      </c>
      <c r="L17" s="45">
        <f t="shared" si="3"/>
        <v>3453960.5610330356</v>
      </c>
      <c r="M17" s="7"/>
      <c r="N17" s="43">
        <v>478947.51845342707</v>
      </c>
      <c r="O17" s="43">
        <f t="shared" si="4"/>
        <v>500774.01757469238</v>
      </c>
      <c r="P17" s="43">
        <f t="shared" si="5"/>
        <v>105162.5436906854</v>
      </c>
      <c r="Q17" s="34">
        <v>1</v>
      </c>
      <c r="R17" s="43">
        <f t="shared" si="15"/>
        <v>105162.5436906854</v>
      </c>
      <c r="S17" s="43">
        <f t="shared" si="16"/>
        <v>605936.56126537779</v>
      </c>
      <c r="T17" s="7"/>
      <c r="U17" s="7"/>
      <c r="V17" s="7"/>
      <c r="W17" s="43">
        <f t="shared" si="6"/>
        <v>4059897.1222984134</v>
      </c>
      <c r="X17" s="43"/>
      <c r="Y17" s="46">
        <f t="shared" si="7"/>
        <v>2182.2556016922313</v>
      </c>
      <c r="Z17" s="46"/>
      <c r="AA17" s="46">
        <f t="shared" si="8"/>
        <v>458.27367635536859</v>
      </c>
      <c r="AB17" s="46">
        <f t="shared" si="14"/>
        <v>2640.5292780475997</v>
      </c>
      <c r="AC17" s="46">
        <f t="shared" si="9"/>
        <v>3.1733726472703484E-2</v>
      </c>
      <c r="AD17" s="47">
        <f t="shared" si="10"/>
        <v>281.44672473018136</v>
      </c>
      <c r="AE17" s="48">
        <f t="shared" si="11"/>
        <v>2921.9760027777811</v>
      </c>
      <c r="AF17" s="7"/>
      <c r="AG17" s="7"/>
      <c r="AH17" s="7"/>
      <c r="AI17" s="7"/>
      <c r="AJ17" s="7"/>
      <c r="AK17" s="7"/>
      <c r="AL17" s="7"/>
    </row>
    <row r="18" spans="1:38">
      <c r="A18" s="39">
        <v>43815</v>
      </c>
      <c r="B18" s="39">
        <v>6402020</v>
      </c>
      <c r="C18" s="31" t="s">
        <v>44</v>
      </c>
      <c r="D18" s="31" t="s">
        <v>55</v>
      </c>
      <c r="E18" s="31" t="s">
        <v>56</v>
      </c>
      <c r="F18" s="43">
        <v>3011960</v>
      </c>
      <c r="G18" s="43">
        <v>3550910.5007803752</v>
      </c>
      <c r="H18" s="43">
        <f t="shared" si="0"/>
        <v>3792207.3961196202</v>
      </c>
      <c r="I18" s="43">
        <f t="shared" si="1"/>
        <v>796363.55318512022</v>
      </c>
      <c r="J18" s="34">
        <v>1</v>
      </c>
      <c r="K18" s="43">
        <f t="shared" si="2"/>
        <v>796363.55318512022</v>
      </c>
      <c r="L18" s="45">
        <f t="shared" si="3"/>
        <v>4588570.9493047409</v>
      </c>
      <c r="M18" s="7"/>
      <c r="N18" s="43">
        <v>540612.06766256585</v>
      </c>
      <c r="O18" s="43">
        <f t="shared" si="4"/>
        <v>565248.7311072055</v>
      </c>
      <c r="P18" s="43">
        <f t="shared" si="5"/>
        <v>118702.23353251316</v>
      </c>
      <c r="Q18" s="34">
        <v>1</v>
      </c>
      <c r="R18" s="43">
        <f t="shared" si="15"/>
        <v>118702.23353251316</v>
      </c>
      <c r="S18" s="43">
        <f t="shared" si="16"/>
        <v>683950.96463971864</v>
      </c>
      <c r="T18" s="7"/>
      <c r="U18" s="7"/>
      <c r="V18" s="7"/>
      <c r="W18" s="43">
        <f t="shared" si="6"/>
        <v>5272521.9139444595</v>
      </c>
      <c r="X18" s="43"/>
      <c r="Y18" s="46">
        <f t="shared" si="7"/>
        <v>2834.0596165738561</v>
      </c>
      <c r="Z18" s="46"/>
      <c r="AA18" s="46">
        <f t="shared" si="8"/>
        <v>595.1525194805098</v>
      </c>
      <c r="AB18" s="46">
        <f t="shared" si="14"/>
        <v>3429.2121360543661</v>
      </c>
      <c r="AC18" s="46">
        <f t="shared" si="9"/>
        <v>4.1212070946203237E-2</v>
      </c>
      <c r="AD18" s="47">
        <f t="shared" si="10"/>
        <v>365.51025285775762</v>
      </c>
      <c r="AE18" s="48">
        <f t="shared" si="11"/>
        <v>3794.7223889121237</v>
      </c>
      <c r="AF18" s="7"/>
      <c r="AG18" s="7"/>
      <c r="AH18" s="7"/>
      <c r="AI18" s="7"/>
      <c r="AJ18" s="7"/>
      <c r="AK18" s="7"/>
      <c r="AL18" s="7"/>
    </row>
    <row r="19" spans="1:38">
      <c r="A19" s="39">
        <v>43815</v>
      </c>
      <c r="B19" s="39">
        <v>6402020</v>
      </c>
      <c r="C19" s="31" t="s">
        <v>44</v>
      </c>
      <c r="D19" s="49" t="s">
        <v>57</v>
      </c>
      <c r="E19" s="31" t="s">
        <v>58</v>
      </c>
      <c r="F19" s="43">
        <v>463088</v>
      </c>
      <c r="G19" s="43">
        <v>545899.62949564774</v>
      </c>
      <c r="H19" s="43">
        <f t="shared" si="0"/>
        <v>582995.43513062363</v>
      </c>
      <c r="I19" s="43">
        <f t="shared" si="1"/>
        <v>122429.04137743096</v>
      </c>
      <c r="J19" s="34">
        <v>1</v>
      </c>
      <c r="K19" s="43">
        <f t="shared" si="2"/>
        <v>122429.04137743096</v>
      </c>
      <c r="L19" s="45">
        <f t="shared" si="3"/>
        <v>705424.47650805465</v>
      </c>
      <c r="M19" s="7"/>
      <c r="N19" s="43">
        <v>0</v>
      </c>
      <c r="O19" s="43">
        <f t="shared" si="4"/>
        <v>0</v>
      </c>
      <c r="P19" s="43">
        <f t="shared" si="5"/>
        <v>0</v>
      </c>
      <c r="Q19" s="34">
        <v>0</v>
      </c>
      <c r="R19" s="43">
        <v>0</v>
      </c>
      <c r="S19" s="43">
        <v>0</v>
      </c>
      <c r="T19" s="7"/>
      <c r="U19" s="7"/>
      <c r="V19" s="7"/>
      <c r="W19" s="43">
        <f t="shared" si="6"/>
        <v>705424.47650805465</v>
      </c>
      <c r="X19" s="43"/>
      <c r="Y19" s="46">
        <f t="shared" si="7"/>
        <v>379.17623749022698</v>
      </c>
      <c r="Z19" s="46"/>
      <c r="AA19" s="46">
        <f t="shared" si="8"/>
        <v>79.627009872947667</v>
      </c>
      <c r="AB19" s="46">
        <f t="shared" si="14"/>
        <v>458.80324736317465</v>
      </c>
      <c r="AC19" s="46">
        <f t="shared" si="9"/>
        <v>5.5138706007366763E-3</v>
      </c>
      <c r="AD19" s="47">
        <f t="shared" si="10"/>
        <v>48.902571291091355</v>
      </c>
      <c r="AE19" s="48">
        <f t="shared" si="11"/>
        <v>507.70581865426601</v>
      </c>
      <c r="AF19" s="7"/>
      <c r="AG19" s="7"/>
      <c r="AH19" s="7"/>
      <c r="AI19" s="7"/>
      <c r="AJ19" s="7"/>
      <c r="AK19" s="7"/>
      <c r="AL19" s="7"/>
    </row>
    <row r="20" spans="1:38">
      <c r="A20" s="39">
        <v>43815</v>
      </c>
      <c r="B20" s="39">
        <v>6402020</v>
      </c>
      <c r="C20" s="31" t="s">
        <v>44</v>
      </c>
      <c r="D20" s="31" t="s">
        <v>59</v>
      </c>
      <c r="E20" s="31" t="s">
        <v>60</v>
      </c>
      <c r="F20" s="43">
        <v>2742750</v>
      </c>
      <c r="G20" s="43">
        <v>3233459.2651048223</v>
      </c>
      <c r="H20" s="43">
        <f t="shared" si="0"/>
        <v>3453184.229083566</v>
      </c>
      <c r="I20" s="43">
        <f t="shared" si="1"/>
        <v>725168.68810754886</v>
      </c>
      <c r="J20" s="34">
        <v>1</v>
      </c>
      <c r="K20" s="43">
        <f t="shared" si="2"/>
        <v>725168.68810754886</v>
      </c>
      <c r="L20" s="45">
        <f t="shared" si="3"/>
        <v>4178352.9171911147</v>
      </c>
      <c r="M20" s="7"/>
      <c r="N20" s="43">
        <v>157434.22671353252</v>
      </c>
      <c r="O20" s="43">
        <f t="shared" si="4"/>
        <v>164608.78734622145</v>
      </c>
      <c r="P20" s="43">
        <f t="shared" si="5"/>
        <v>34567.845342706503</v>
      </c>
      <c r="Q20" s="34">
        <v>1</v>
      </c>
      <c r="R20" s="43">
        <f t="shared" ref="R20:R21" si="17">P20*Q20</f>
        <v>34567.845342706503</v>
      </c>
      <c r="S20" s="43">
        <f t="shared" ref="S20:S21" si="18">O20+R20</f>
        <v>199176.63268892796</v>
      </c>
      <c r="T20" s="7"/>
      <c r="U20" s="7"/>
      <c r="V20" s="7"/>
      <c r="W20" s="43">
        <f t="shared" si="6"/>
        <v>4377529.5498800427</v>
      </c>
      <c r="X20" s="43"/>
      <c r="Y20" s="46">
        <f t="shared" si="7"/>
        <v>2352.9877960037707</v>
      </c>
      <c r="Z20" s="46"/>
      <c r="AA20" s="46">
        <f t="shared" si="8"/>
        <v>494.12743716079183</v>
      </c>
      <c r="AB20" s="46">
        <f t="shared" si="14"/>
        <v>2847.1152331645626</v>
      </c>
      <c r="AC20" s="46">
        <f t="shared" si="9"/>
        <v>3.4216464402286755E-2</v>
      </c>
      <c r="AD20" s="47">
        <f t="shared" si="10"/>
        <v>303.46615126193956</v>
      </c>
      <c r="AE20" s="48">
        <f t="shared" si="11"/>
        <v>3150.5813844265022</v>
      </c>
      <c r="AF20" s="7"/>
      <c r="AG20" s="7"/>
      <c r="AH20" s="7"/>
      <c r="AI20" s="7"/>
      <c r="AJ20" s="7"/>
      <c r="AK20" s="7"/>
      <c r="AL20" s="7"/>
    </row>
    <row r="21" spans="1:38" ht="15.75" customHeight="1">
      <c r="A21" s="39">
        <v>43815</v>
      </c>
      <c r="B21" s="39">
        <v>6402040</v>
      </c>
      <c r="C21" s="31" t="s">
        <v>61</v>
      </c>
      <c r="D21" s="31" t="s">
        <v>62</v>
      </c>
      <c r="E21" s="31" t="s">
        <v>63</v>
      </c>
      <c r="F21" s="43">
        <v>8849685</v>
      </c>
      <c r="G21" s="43">
        <v>10433136.794360057</v>
      </c>
      <c r="H21" s="43">
        <f t="shared" si="0"/>
        <v>11142105.245289885</v>
      </c>
      <c r="I21" s="43">
        <f t="shared" si="1"/>
        <v>2339842.1015108759</v>
      </c>
      <c r="J21" s="34">
        <v>1</v>
      </c>
      <c r="K21" s="43">
        <f t="shared" si="2"/>
        <v>2339842.1015108759</v>
      </c>
      <c r="L21" s="45">
        <f t="shared" si="3"/>
        <v>13481947.346800759</v>
      </c>
      <c r="M21" s="7"/>
      <c r="N21" s="43">
        <v>1686422.5597539542</v>
      </c>
      <c r="O21" s="43">
        <f t="shared" si="4"/>
        <v>1763275.8664323371</v>
      </c>
      <c r="P21" s="43">
        <f t="shared" si="5"/>
        <v>370287.93195079075</v>
      </c>
      <c r="Q21" s="34">
        <v>1</v>
      </c>
      <c r="R21" s="43">
        <f t="shared" si="17"/>
        <v>370287.93195079075</v>
      </c>
      <c r="S21" s="43">
        <f t="shared" si="18"/>
        <v>2133563.7983831279</v>
      </c>
      <c r="T21" s="7"/>
      <c r="U21" s="7"/>
      <c r="V21" s="7"/>
      <c r="W21" s="43">
        <f t="shared" si="6"/>
        <v>15615511.145183887</v>
      </c>
      <c r="X21" s="43"/>
      <c r="Y21" s="46">
        <f t="shared" si="7"/>
        <v>8393.5714732035176</v>
      </c>
      <c r="Z21" s="46"/>
      <c r="AA21" s="46">
        <f t="shared" si="8"/>
        <v>1762.6500093727389</v>
      </c>
      <c r="AB21" s="46">
        <f t="shared" si="14"/>
        <v>10156.221482576257</v>
      </c>
      <c r="AC21" s="46">
        <f t="shared" si="9"/>
        <v>0.12205687594669425</v>
      </c>
      <c r="AD21" s="47">
        <f t="shared" si="10"/>
        <v>1082.5236045172405</v>
      </c>
      <c r="AE21" s="48">
        <f t="shared" si="11"/>
        <v>11238.745087093497</v>
      </c>
      <c r="AF21" s="7"/>
      <c r="AG21" s="7"/>
      <c r="AH21" s="7"/>
      <c r="AI21" s="7"/>
      <c r="AJ21" s="7"/>
      <c r="AK21" s="7"/>
      <c r="AL21" s="7"/>
    </row>
    <row r="22" spans="1:38" ht="15.75" customHeight="1">
      <c r="A22" s="39">
        <v>43815</v>
      </c>
      <c r="B22" s="39">
        <v>6004080</v>
      </c>
      <c r="C22" s="31" t="s">
        <v>64</v>
      </c>
      <c r="D22" s="31" t="s">
        <v>65</v>
      </c>
      <c r="E22" s="31" t="s">
        <v>66</v>
      </c>
      <c r="F22" s="43">
        <v>2713914</v>
      </c>
      <c r="G22" s="43">
        <v>3199442.4721443593</v>
      </c>
      <c r="H22" s="43">
        <f t="shared" si="0"/>
        <v>3416855.8750378676</v>
      </c>
      <c r="I22" s="43">
        <f t="shared" si="1"/>
        <v>717539.73375795211</v>
      </c>
      <c r="J22" s="34">
        <v>5.5599999999999997E-2</v>
      </c>
      <c r="K22" s="43">
        <f t="shared" si="2"/>
        <v>39895.209196942138</v>
      </c>
      <c r="L22" s="45">
        <f t="shared" si="3"/>
        <v>3456751.0842348095</v>
      </c>
      <c r="M22" s="7"/>
      <c r="N22" s="43">
        <v>0</v>
      </c>
      <c r="O22" s="43">
        <f t="shared" si="4"/>
        <v>0</v>
      </c>
      <c r="P22" s="43">
        <f t="shared" si="5"/>
        <v>0</v>
      </c>
      <c r="Q22" s="34">
        <v>0</v>
      </c>
      <c r="R22" s="43">
        <v>0</v>
      </c>
      <c r="S22" s="43">
        <v>0</v>
      </c>
      <c r="T22" s="7"/>
      <c r="U22" s="7"/>
      <c r="V22" s="7"/>
      <c r="W22" s="43">
        <f t="shared" si="6"/>
        <v>3456751.0842348095</v>
      </c>
      <c r="X22" s="43"/>
      <c r="Y22" s="46">
        <f t="shared" si="7"/>
        <v>1858.0555590424735</v>
      </c>
      <c r="Z22" s="46"/>
      <c r="AA22" s="46">
        <f t="shared" si="8"/>
        <v>390.19166739891949</v>
      </c>
      <c r="AB22" s="46">
        <f t="shared" si="14"/>
        <v>2248.2472264413932</v>
      </c>
      <c r="AC22" s="46">
        <f t="shared" si="9"/>
        <v>2.7019303713101763E-2</v>
      </c>
      <c r="AD22" s="47">
        <f t="shared" si="10"/>
        <v>239.63446401681523</v>
      </c>
      <c r="AE22" s="48">
        <f t="shared" si="11"/>
        <v>2487.8816904582086</v>
      </c>
      <c r="AF22" s="7"/>
      <c r="AG22" s="7"/>
      <c r="AH22" s="7"/>
      <c r="AI22" s="7"/>
      <c r="AJ22" s="7"/>
      <c r="AK22" s="7"/>
      <c r="AL22" s="7"/>
    </row>
    <row r="23" spans="1:38" ht="15.75" customHeight="1">
      <c r="A23" s="39">
        <v>43815</v>
      </c>
      <c r="B23" s="39">
        <v>6502010</v>
      </c>
      <c r="C23" s="31" t="s">
        <v>67</v>
      </c>
      <c r="D23" s="31" t="s">
        <v>68</v>
      </c>
      <c r="E23" s="31" t="s">
        <v>69</v>
      </c>
      <c r="F23" s="43">
        <v>7688712</v>
      </c>
      <c r="G23" s="43">
        <v>9064426.8611666355</v>
      </c>
      <c r="H23" s="43">
        <f t="shared" si="0"/>
        <v>9680386.6436360851</v>
      </c>
      <c r="I23" s="43">
        <f t="shared" si="1"/>
        <v>2032881.1951635778</v>
      </c>
      <c r="J23" s="34">
        <v>1</v>
      </c>
      <c r="K23" s="43">
        <f t="shared" si="2"/>
        <v>2032881.1951635778</v>
      </c>
      <c r="L23" s="45">
        <f t="shared" si="3"/>
        <v>11713267.838799663</v>
      </c>
      <c r="M23" s="7"/>
      <c r="N23" s="43">
        <v>489701.69156414759</v>
      </c>
      <c r="O23" s="43">
        <f t="shared" si="4"/>
        <v>512018.27768014051</v>
      </c>
      <c r="P23" s="43">
        <f t="shared" si="5"/>
        <v>107523.83831282951</v>
      </c>
      <c r="Q23" s="34">
        <v>1</v>
      </c>
      <c r="R23" s="43">
        <f t="shared" ref="R23:R25" si="19">P23*Q23</f>
        <v>107523.83831282951</v>
      </c>
      <c r="S23" s="43">
        <f t="shared" ref="S23:S25" si="20">O23+R23</f>
        <v>619542.11599297007</v>
      </c>
      <c r="T23" s="7"/>
      <c r="U23" s="7"/>
      <c r="V23" s="7"/>
      <c r="W23" s="43">
        <f t="shared" si="6"/>
        <v>12332809.954792634</v>
      </c>
      <c r="X23" s="43"/>
      <c r="Y23" s="46">
        <f t="shared" si="7"/>
        <v>6629.0703428503621</v>
      </c>
      <c r="Z23" s="46"/>
      <c r="AA23" s="46">
        <f t="shared" si="8"/>
        <v>1392.1047719985761</v>
      </c>
      <c r="AB23" s="46">
        <f t="shared" si="14"/>
        <v>8021.1751148489384</v>
      </c>
      <c r="AC23" s="46">
        <f t="shared" si="9"/>
        <v>9.6398013534801513E-2</v>
      </c>
      <c r="AD23" s="47">
        <f t="shared" si="10"/>
        <v>854.95490746108464</v>
      </c>
      <c r="AE23" s="48">
        <f t="shared" si="11"/>
        <v>8876.1300223100225</v>
      </c>
      <c r="AF23" s="7"/>
      <c r="AG23" s="7"/>
      <c r="AH23" s="7"/>
      <c r="AI23" s="7"/>
      <c r="AJ23" s="7"/>
      <c r="AK23" s="7"/>
      <c r="AL23" s="7"/>
    </row>
    <row r="24" spans="1:38" ht="15.75" customHeight="1">
      <c r="A24" s="39">
        <v>43815</v>
      </c>
      <c r="B24" s="39">
        <v>6502010</v>
      </c>
      <c r="C24" s="31" t="s">
        <v>70</v>
      </c>
      <c r="D24" s="31" t="s">
        <v>71</v>
      </c>
      <c r="E24" s="31" t="s">
        <v>72</v>
      </c>
      <c r="F24" s="43">
        <v>1566219</v>
      </c>
      <c r="G24" s="43">
        <v>1846459.4809018387</v>
      </c>
      <c r="H24" s="43">
        <f t="shared" si="0"/>
        <v>1971932.9165216358</v>
      </c>
      <c r="I24" s="43">
        <f t="shared" si="1"/>
        <v>414105.91246954352</v>
      </c>
      <c r="J24" s="34">
        <v>1</v>
      </c>
      <c r="K24" s="43">
        <f t="shared" si="2"/>
        <v>414105.91246954352</v>
      </c>
      <c r="L24" s="45">
        <f t="shared" si="3"/>
        <v>2386038.8289911794</v>
      </c>
      <c r="M24" s="7"/>
      <c r="N24" s="43">
        <v>181307.40773286467</v>
      </c>
      <c r="O24" s="43">
        <f t="shared" si="4"/>
        <v>189569.91212653776</v>
      </c>
      <c r="P24" s="43">
        <f t="shared" si="5"/>
        <v>39809.681546572931</v>
      </c>
      <c r="Q24" s="34">
        <v>1</v>
      </c>
      <c r="R24" s="43">
        <f t="shared" si="19"/>
        <v>39809.681546572931</v>
      </c>
      <c r="S24" s="43">
        <f t="shared" si="20"/>
        <v>229379.59367311071</v>
      </c>
      <c r="T24" s="7"/>
      <c r="U24" s="7"/>
      <c r="V24" s="7"/>
      <c r="W24" s="43">
        <f t="shared" si="6"/>
        <v>2615418.4226642903</v>
      </c>
      <c r="X24" s="43"/>
      <c r="Y24" s="46">
        <f t="shared" si="7"/>
        <v>1405.8266334583959</v>
      </c>
      <c r="Z24" s="46"/>
      <c r="AA24" s="46">
        <f t="shared" si="8"/>
        <v>295.22359302626313</v>
      </c>
      <c r="AB24" s="46">
        <f t="shared" si="14"/>
        <v>1701.0502264846591</v>
      </c>
      <c r="AC24" s="46">
        <f t="shared" si="9"/>
        <v>2.0443122162049136E-2</v>
      </c>
      <c r="AD24" s="47">
        <f t="shared" si="10"/>
        <v>181.31024670918657</v>
      </c>
      <c r="AE24" s="48">
        <f t="shared" si="11"/>
        <v>1882.3604731938458</v>
      </c>
      <c r="AF24" s="7"/>
      <c r="AG24" s="7"/>
      <c r="AH24" s="7"/>
      <c r="AI24" s="7"/>
      <c r="AJ24" s="7"/>
      <c r="AK24" s="7"/>
      <c r="AL24" s="7"/>
    </row>
    <row r="25" spans="1:38" ht="15.75" customHeight="1">
      <c r="A25" s="39">
        <v>43815</v>
      </c>
      <c r="B25" s="39">
        <v>6502010</v>
      </c>
      <c r="C25" s="31" t="s">
        <v>73</v>
      </c>
      <c r="D25" s="31" t="s">
        <v>74</v>
      </c>
      <c r="E25" s="31" t="s">
        <v>75</v>
      </c>
      <c r="F25" s="43">
        <v>3028388</v>
      </c>
      <c r="G25" s="43">
        <v>3570248.8145866655</v>
      </c>
      <c r="H25" s="43">
        <f t="shared" si="0"/>
        <v>3812859.8165702568</v>
      </c>
      <c r="I25" s="43">
        <f t="shared" si="1"/>
        <v>800700.56147975393</v>
      </c>
      <c r="J25" s="34">
        <v>1</v>
      </c>
      <c r="K25" s="43">
        <f t="shared" si="2"/>
        <v>800700.56147975393</v>
      </c>
      <c r="L25" s="45">
        <f t="shared" si="3"/>
        <v>4613560.3780500107</v>
      </c>
      <c r="M25" s="7"/>
      <c r="N25" s="43">
        <v>298366.73022847099</v>
      </c>
      <c r="O25" s="43">
        <f t="shared" si="4"/>
        <v>311963.8383128295</v>
      </c>
      <c r="P25" s="43">
        <f t="shared" si="5"/>
        <v>65512.406045694195</v>
      </c>
      <c r="Q25" s="34">
        <v>1</v>
      </c>
      <c r="R25" s="43">
        <f t="shared" si="19"/>
        <v>65512.406045694195</v>
      </c>
      <c r="S25" s="43">
        <f t="shared" si="20"/>
        <v>377476.24435852369</v>
      </c>
      <c r="T25" s="7"/>
      <c r="U25" s="7"/>
      <c r="V25" s="7"/>
      <c r="W25" s="43">
        <f t="shared" si="6"/>
        <v>4991036.6224085344</v>
      </c>
      <c r="X25" s="43"/>
      <c r="Y25" s="46">
        <f t="shared" si="7"/>
        <v>2682.7570500939232</v>
      </c>
      <c r="Z25" s="46"/>
      <c r="AA25" s="46">
        <f t="shared" si="8"/>
        <v>563.37898051972388</v>
      </c>
      <c r="AB25" s="46">
        <f t="shared" si="14"/>
        <v>3246.1360306136471</v>
      </c>
      <c r="AC25" s="46">
        <f t="shared" si="9"/>
        <v>3.9011873015415949E-2</v>
      </c>
      <c r="AD25" s="47">
        <f t="shared" si="10"/>
        <v>345.99667628770504</v>
      </c>
      <c r="AE25" s="48">
        <f t="shared" si="11"/>
        <v>3592.1327069013523</v>
      </c>
      <c r="AF25" s="7"/>
      <c r="AG25" s="7"/>
      <c r="AH25" s="7"/>
      <c r="AI25" s="7"/>
      <c r="AJ25" s="7"/>
      <c r="AK25" s="7"/>
      <c r="AL25" s="7"/>
    </row>
    <row r="26" spans="1:38" ht="15.75" customHeight="1">
      <c r="A26" s="39">
        <v>43815</v>
      </c>
      <c r="B26" s="39">
        <v>6502020</v>
      </c>
      <c r="C26" s="31" t="s">
        <v>76</v>
      </c>
      <c r="D26" s="31" t="s">
        <v>77</v>
      </c>
      <c r="E26" s="31" t="s">
        <v>78</v>
      </c>
      <c r="F26" s="43">
        <v>193851</v>
      </c>
      <c r="G26" s="43">
        <v>228564.88968639798</v>
      </c>
      <c r="H26" s="43">
        <f t="shared" si="0"/>
        <v>244096.68026595897</v>
      </c>
      <c r="I26" s="43">
        <f t="shared" si="1"/>
        <v>51260.302855851383</v>
      </c>
      <c r="J26" s="34">
        <v>1</v>
      </c>
      <c r="K26" s="43">
        <f t="shared" si="2"/>
        <v>51260.302855851383</v>
      </c>
      <c r="L26" s="45">
        <f t="shared" si="3"/>
        <v>295356.98312181036</v>
      </c>
      <c r="M26" s="7"/>
      <c r="N26" s="43"/>
      <c r="O26" s="43"/>
      <c r="P26" s="43"/>
      <c r="Q26" s="34"/>
      <c r="R26" s="43"/>
      <c r="S26" s="43"/>
      <c r="T26" s="7"/>
      <c r="U26" s="7"/>
      <c r="V26" s="7"/>
      <c r="W26" s="43">
        <f t="shared" si="6"/>
        <v>295356.98312181036</v>
      </c>
      <c r="X26" s="43"/>
      <c r="Y26" s="46">
        <f t="shared" si="7"/>
        <v>158.75880878271988</v>
      </c>
      <c r="Z26" s="46"/>
      <c r="AA26" s="46">
        <f t="shared" si="8"/>
        <v>33.339349844371178</v>
      </c>
      <c r="AB26" s="46">
        <f t="shared" si="14"/>
        <v>192.09815862709107</v>
      </c>
      <c r="AC26" s="46">
        <f t="shared" si="9"/>
        <v>2.3086244384646522E-3</v>
      </c>
      <c r="AD26" s="47">
        <f t="shared" si="10"/>
        <v>20.475212307537614</v>
      </c>
      <c r="AE26" s="48">
        <f t="shared" si="11"/>
        <v>212.57337093462868</v>
      </c>
      <c r="AF26" s="7"/>
      <c r="AG26" s="7"/>
      <c r="AH26" s="7"/>
      <c r="AI26" s="7"/>
      <c r="AJ26" s="7"/>
      <c r="AK26" s="7"/>
      <c r="AL26" s="7"/>
    </row>
    <row r="27" spans="1:38" ht="15.75" customHeight="1">
      <c r="A27" s="39">
        <v>43815</v>
      </c>
      <c r="B27" s="39">
        <v>6501050</v>
      </c>
      <c r="C27" s="31"/>
      <c r="D27" s="31" t="s">
        <v>77</v>
      </c>
      <c r="E27" s="31" t="s">
        <v>79</v>
      </c>
      <c r="F27" s="43"/>
      <c r="G27" s="43"/>
      <c r="H27" s="43"/>
      <c r="I27" s="43"/>
      <c r="J27" s="34"/>
      <c r="K27" s="43"/>
      <c r="L27" s="45"/>
      <c r="M27" s="7"/>
      <c r="N27" s="43"/>
      <c r="O27" s="43"/>
      <c r="P27" s="43"/>
      <c r="Q27" s="34"/>
      <c r="R27" s="43"/>
      <c r="S27" s="43"/>
      <c r="T27" s="7"/>
      <c r="U27" s="7"/>
      <c r="V27" s="7"/>
      <c r="W27" s="43"/>
      <c r="X27" s="43"/>
      <c r="Y27" s="46">
        <f t="shared" si="7"/>
        <v>0</v>
      </c>
      <c r="Z27" s="46"/>
      <c r="AA27" s="46"/>
      <c r="AB27" s="46"/>
      <c r="AC27" s="46"/>
      <c r="AD27" s="47"/>
      <c r="AE27" s="48"/>
      <c r="AF27" s="7"/>
      <c r="AG27" s="7"/>
      <c r="AH27" s="7"/>
      <c r="AI27" s="7"/>
      <c r="AJ27" s="7"/>
      <c r="AK27" s="7"/>
      <c r="AL27" s="7"/>
    </row>
    <row r="28" spans="1:38" ht="15.75" customHeight="1">
      <c r="A28" s="39">
        <v>43815</v>
      </c>
      <c r="B28" s="39">
        <v>6503010</v>
      </c>
      <c r="C28" s="31" t="s">
        <v>80</v>
      </c>
      <c r="D28" s="31" t="s">
        <v>81</v>
      </c>
      <c r="E28" s="31" t="s">
        <v>82</v>
      </c>
      <c r="F28" s="43">
        <v>592322</v>
      </c>
      <c r="G28" s="43">
        <v>698276.22261991305</v>
      </c>
      <c r="H28" s="43">
        <f t="shared" ref="H28:H48" si="21">($H$4/$G$4)*G28</f>
        <v>745726.55530792964</v>
      </c>
      <c r="I28" s="43">
        <f t="shared" ref="I28:I48" si="22">H28*21%</f>
        <v>156602.57661466522</v>
      </c>
      <c r="J28" s="34">
        <v>1</v>
      </c>
      <c r="K28" s="43">
        <f t="shared" ref="K28:K48" si="23">I28*J28</f>
        <v>156602.57661466522</v>
      </c>
      <c r="L28" s="45">
        <f t="shared" ref="L28:L48" si="24">H28+K28</f>
        <v>902329.13192259485</v>
      </c>
      <c r="M28" s="7"/>
      <c r="N28" s="43">
        <v>122504.36994727592</v>
      </c>
      <c r="O28" s="43">
        <f t="shared" ref="O28:O48" si="25">($O$4/$N$4)*N28</f>
        <v>128087.11423550086</v>
      </c>
      <c r="P28" s="43">
        <f t="shared" ref="P28:P48" si="26">O28*21%</f>
        <v>26898.293989455182</v>
      </c>
      <c r="Q28" s="34">
        <v>1</v>
      </c>
      <c r="R28" s="43">
        <f t="shared" ref="R28:R32" si="27">P28*Q28</f>
        <v>26898.293989455182</v>
      </c>
      <c r="S28" s="43">
        <f t="shared" ref="S28:S32" si="28">O28+R28</f>
        <v>154985.40822495605</v>
      </c>
      <c r="T28" s="7"/>
      <c r="U28" s="7"/>
      <c r="V28" s="7"/>
      <c r="W28" s="43">
        <f t="shared" ref="W28:W48" si="29">L28+S28</f>
        <v>1057314.5401475509</v>
      </c>
      <c r="X28" s="43"/>
      <c r="Y28" s="46">
        <f t="shared" si="7"/>
        <v>568.32242504741077</v>
      </c>
      <c r="Z28" s="46"/>
      <c r="AA28" s="46">
        <f t="shared" ref="AA28:AA48" si="30">Y28/100*21</f>
        <v>119.34770925995628</v>
      </c>
      <c r="AB28" s="46">
        <f t="shared" ref="AB28:AB48" si="31">Y28+Z28+AA28</f>
        <v>687.67013430736711</v>
      </c>
      <c r="AC28" s="46">
        <f t="shared" ref="AC28:AC48" si="32">AB28/$AB$50</f>
        <v>8.2643794662608829E-3</v>
      </c>
      <c r="AD28" s="47">
        <f t="shared" ref="AD28:AD48" si="33">AC28*$AD$4</f>
        <v>73.296860824310656</v>
      </c>
      <c r="AE28" s="48">
        <f t="shared" ref="AE28:AE48" si="34">AB28+AD28</f>
        <v>760.96699513167778</v>
      </c>
      <c r="AF28" s="7"/>
      <c r="AG28" s="7"/>
      <c r="AH28" s="7"/>
      <c r="AI28" s="7"/>
      <c r="AJ28" s="7"/>
      <c r="AK28" s="7"/>
      <c r="AL28" s="7"/>
    </row>
    <row r="29" spans="1:38" ht="15.75" customHeight="1">
      <c r="A29" s="39">
        <v>43815</v>
      </c>
      <c r="B29" s="39">
        <v>6507030</v>
      </c>
      <c r="C29" s="31" t="s">
        <v>83</v>
      </c>
      <c r="D29" s="31" t="s">
        <v>84</v>
      </c>
      <c r="E29" s="31" t="s">
        <v>85</v>
      </c>
      <c r="F29" s="43">
        <v>220775</v>
      </c>
      <c r="G29" s="43">
        <v>260251.76532080179</v>
      </c>
      <c r="H29" s="43">
        <f t="shared" si="21"/>
        <v>277936.79088386969</v>
      </c>
      <c r="I29" s="43">
        <f t="shared" si="22"/>
        <v>58366.72608561263</v>
      </c>
      <c r="J29" s="34">
        <v>1</v>
      </c>
      <c r="K29" s="43">
        <f t="shared" si="23"/>
        <v>58366.72608561263</v>
      </c>
      <c r="L29" s="45">
        <f t="shared" si="24"/>
        <v>336303.5169694823</v>
      </c>
      <c r="M29" s="7"/>
      <c r="N29" s="43">
        <v>175274.72847100176</v>
      </c>
      <c r="O29" s="43">
        <f t="shared" si="25"/>
        <v>183262.31282952547</v>
      </c>
      <c r="P29" s="43">
        <f t="shared" si="26"/>
        <v>38485.085694200345</v>
      </c>
      <c r="Q29" s="34">
        <v>1</v>
      </c>
      <c r="R29" s="43">
        <f t="shared" si="27"/>
        <v>38485.085694200345</v>
      </c>
      <c r="S29" s="43">
        <f t="shared" si="28"/>
        <v>221747.3985237258</v>
      </c>
      <c r="T29" s="7"/>
      <c r="U29" s="7"/>
      <c r="V29" s="7"/>
      <c r="W29" s="43">
        <f t="shared" si="29"/>
        <v>558050.9154932081</v>
      </c>
      <c r="X29" s="43"/>
      <c r="Y29" s="46">
        <f t="shared" si="7"/>
        <v>299.96073784133171</v>
      </c>
      <c r="Z29" s="46"/>
      <c r="AA29" s="46">
        <f t="shared" si="30"/>
        <v>62.991754946679663</v>
      </c>
      <c r="AB29" s="46">
        <f t="shared" si="31"/>
        <v>362.95249278801134</v>
      </c>
      <c r="AC29" s="46">
        <f t="shared" si="32"/>
        <v>4.361941836614246E-3</v>
      </c>
      <c r="AD29" s="47">
        <f t="shared" si="33"/>
        <v>38.686104023573385</v>
      </c>
      <c r="AE29" s="48">
        <f t="shared" si="34"/>
        <v>401.6385968115847</v>
      </c>
      <c r="AF29" s="7"/>
      <c r="AG29" s="7"/>
      <c r="AH29" s="7"/>
      <c r="AI29" s="7"/>
      <c r="AJ29" s="7"/>
      <c r="AK29" s="7"/>
      <c r="AL29" s="7"/>
    </row>
    <row r="30" spans="1:38" ht="15.75" customHeight="1">
      <c r="A30" s="39">
        <v>43815</v>
      </c>
      <c r="B30" s="39">
        <v>6507010</v>
      </c>
      <c r="C30" s="31"/>
      <c r="D30" s="31" t="s">
        <v>86</v>
      </c>
      <c r="E30" s="31" t="s">
        <v>87</v>
      </c>
      <c r="F30" s="43">
        <v>344624</v>
      </c>
      <c r="G30" s="43">
        <v>406337.58166470751</v>
      </c>
      <c r="H30" s="43">
        <f t="shared" si="21"/>
        <v>433949.65380614926</v>
      </c>
      <c r="I30" s="43">
        <f t="shared" si="22"/>
        <v>91129.427299291347</v>
      </c>
      <c r="J30" s="34">
        <v>1</v>
      </c>
      <c r="K30" s="43">
        <f t="shared" si="23"/>
        <v>91129.427299291347</v>
      </c>
      <c r="L30" s="45">
        <f t="shared" si="24"/>
        <v>525079.08110544062</v>
      </c>
      <c r="M30" s="7"/>
      <c r="N30" s="43">
        <v>283532.85940246045</v>
      </c>
      <c r="O30" s="43">
        <f t="shared" si="25"/>
        <v>296453.96133567661</v>
      </c>
      <c r="P30" s="43">
        <f t="shared" si="26"/>
        <v>62255.331880492085</v>
      </c>
      <c r="Q30" s="34">
        <v>1</v>
      </c>
      <c r="R30" s="43">
        <f t="shared" si="27"/>
        <v>62255.331880492085</v>
      </c>
      <c r="S30" s="43">
        <f t="shared" si="28"/>
        <v>358709.29321616871</v>
      </c>
      <c r="T30" s="7"/>
      <c r="U30" s="7"/>
      <c r="V30" s="7"/>
      <c r="W30" s="43">
        <f t="shared" si="29"/>
        <v>883788.37432160927</v>
      </c>
      <c r="X30" s="43"/>
      <c r="Y30" s="46">
        <f t="shared" si="7"/>
        <v>475.04950802347975</v>
      </c>
      <c r="Z30" s="46"/>
      <c r="AA30" s="46">
        <f t="shared" si="30"/>
        <v>99.76039668493074</v>
      </c>
      <c r="AB30" s="46">
        <f t="shared" si="31"/>
        <v>574.8099047084105</v>
      </c>
      <c r="AC30" s="46">
        <f t="shared" si="32"/>
        <v>6.9080318258408777E-3</v>
      </c>
      <c r="AD30" s="47">
        <f t="shared" si="33"/>
        <v>61.267400580488278</v>
      </c>
      <c r="AE30" s="48">
        <f t="shared" si="34"/>
        <v>636.07730528889874</v>
      </c>
      <c r="AF30" s="7"/>
      <c r="AG30" s="7"/>
      <c r="AH30" s="7"/>
      <c r="AI30" s="7"/>
      <c r="AJ30" s="7"/>
      <c r="AK30" s="7"/>
      <c r="AL30" s="7"/>
    </row>
    <row r="31" spans="1:38" ht="15.75" customHeight="1">
      <c r="A31" s="39">
        <v>43815</v>
      </c>
      <c r="B31" s="50">
        <v>6601020</v>
      </c>
      <c r="C31" s="49" t="s">
        <v>88</v>
      </c>
      <c r="D31" s="49" t="s">
        <v>89</v>
      </c>
      <c r="E31" s="49" t="s">
        <v>90</v>
      </c>
      <c r="F31" s="51">
        <v>1505979</v>
      </c>
      <c r="G31" s="51">
        <v>1775397.0024570362</v>
      </c>
      <c r="H31" s="51">
        <f t="shared" si="21"/>
        <v>1896041.4919741154</v>
      </c>
      <c r="I31" s="51">
        <f t="shared" si="22"/>
        <v>398168.7133145642</v>
      </c>
      <c r="J31" s="52">
        <v>0.5</v>
      </c>
      <c r="K31" s="51">
        <f t="shared" si="23"/>
        <v>199084.3566572821</v>
      </c>
      <c r="L31" s="53">
        <f t="shared" si="24"/>
        <v>2095125.8486313974</v>
      </c>
      <c r="M31" s="54"/>
      <c r="N31" s="51">
        <v>103103.32249560632</v>
      </c>
      <c r="O31" s="51">
        <f t="shared" si="25"/>
        <v>107801.92618629172</v>
      </c>
      <c r="P31" s="51">
        <f t="shared" si="26"/>
        <v>22638.404499121261</v>
      </c>
      <c r="Q31" s="52">
        <v>0.5</v>
      </c>
      <c r="R31" s="51">
        <f t="shared" si="27"/>
        <v>11319.202249560631</v>
      </c>
      <c r="S31" s="51">
        <f t="shared" si="28"/>
        <v>119121.12843585236</v>
      </c>
      <c r="T31" s="54"/>
      <c r="U31" s="54"/>
      <c r="V31" s="54"/>
      <c r="W31" s="51">
        <f t="shared" si="29"/>
        <v>2214246.9770672498</v>
      </c>
      <c r="X31" s="51"/>
      <c r="Y31" s="46">
        <f t="shared" si="7"/>
        <v>1190.1909638783027</v>
      </c>
      <c r="Z31" s="55"/>
      <c r="AA31" s="55">
        <f t="shared" si="30"/>
        <v>249.94010241444354</v>
      </c>
      <c r="AB31" s="55">
        <f t="shared" si="31"/>
        <v>1440.1310662927463</v>
      </c>
      <c r="AC31" s="55">
        <f t="shared" si="32"/>
        <v>1.7307410950719627E-2</v>
      </c>
      <c r="AD31" s="56">
        <f t="shared" si="33"/>
        <v>153.49959387307752</v>
      </c>
      <c r="AE31" s="57">
        <f t="shared" si="34"/>
        <v>1593.6306601658239</v>
      </c>
      <c r="AF31" s="7"/>
      <c r="AG31" s="7"/>
      <c r="AH31" s="7"/>
      <c r="AI31" s="7"/>
      <c r="AJ31" s="7"/>
      <c r="AK31" s="7"/>
      <c r="AL31" s="7"/>
    </row>
    <row r="32" spans="1:38" ht="15.75" customHeight="1">
      <c r="A32" s="39">
        <v>43815</v>
      </c>
      <c r="B32" s="50">
        <v>6601020</v>
      </c>
      <c r="C32" s="49" t="s">
        <v>88</v>
      </c>
      <c r="D32" s="49" t="s">
        <v>91</v>
      </c>
      <c r="E32" s="49" t="s">
        <v>92</v>
      </c>
      <c r="F32" s="51">
        <v>1190030</v>
      </c>
      <c r="G32" s="51">
        <v>1402959.7178864884</v>
      </c>
      <c r="H32" s="51">
        <f t="shared" si="21"/>
        <v>1498295.7800422749</v>
      </c>
      <c r="I32" s="51">
        <f t="shared" si="22"/>
        <v>314642.11380887771</v>
      </c>
      <c r="J32" s="52">
        <v>1</v>
      </c>
      <c r="K32" s="51">
        <f t="shared" si="23"/>
        <v>314642.11380887771</v>
      </c>
      <c r="L32" s="53">
        <f t="shared" si="24"/>
        <v>1812937.8938511526</v>
      </c>
      <c r="M32" s="54"/>
      <c r="N32" s="51">
        <v>154654.47275922672</v>
      </c>
      <c r="O32" s="51">
        <f t="shared" si="25"/>
        <v>161702.35500878733</v>
      </c>
      <c r="P32" s="51">
        <f t="shared" si="26"/>
        <v>33957.494551845339</v>
      </c>
      <c r="Q32" s="52">
        <v>1</v>
      </c>
      <c r="R32" s="51">
        <f t="shared" si="27"/>
        <v>33957.494551845339</v>
      </c>
      <c r="S32" s="51">
        <f t="shared" si="28"/>
        <v>195659.84956063266</v>
      </c>
      <c r="T32" s="54"/>
      <c r="U32" s="54"/>
      <c r="V32" s="54"/>
      <c r="W32" s="51">
        <f t="shared" si="29"/>
        <v>2008597.7434117852</v>
      </c>
      <c r="X32" s="51"/>
      <c r="Y32" s="46">
        <f t="shared" si="7"/>
        <v>1079.6514160499855</v>
      </c>
      <c r="Z32" s="55"/>
      <c r="AA32" s="55">
        <f t="shared" si="30"/>
        <v>226.72679737049697</v>
      </c>
      <c r="AB32" s="55">
        <f t="shared" si="31"/>
        <v>1306.3782134204826</v>
      </c>
      <c r="AC32" s="55">
        <f t="shared" si="32"/>
        <v>1.5699976985385781E-2</v>
      </c>
      <c r="AD32" s="56">
        <f t="shared" si="33"/>
        <v>139.24324660316557</v>
      </c>
      <c r="AE32" s="57">
        <f t="shared" si="34"/>
        <v>1445.6214600236481</v>
      </c>
      <c r="AF32" s="58"/>
      <c r="AG32" s="58"/>
      <c r="AH32" s="58"/>
      <c r="AI32" s="58"/>
      <c r="AJ32" s="58"/>
      <c r="AK32" s="58"/>
      <c r="AL32" s="58"/>
    </row>
    <row r="33" spans="1:38" ht="15.75" customHeight="1">
      <c r="A33" s="39">
        <v>43815</v>
      </c>
      <c r="B33" s="50">
        <v>6003020</v>
      </c>
      <c r="C33" s="49" t="s">
        <v>93</v>
      </c>
      <c r="D33" s="49" t="s">
        <v>86</v>
      </c>
      <c r="E33" s="49" t="s">
        <v>94</v>
      </c>
      <c r="F33" s="51">
        <v>350009</v>
      </c>
      <c r="G33" s="51">
        <v>412628.35844506708</v>
      </c>
      <c r="H33" s="51">
        <f t="shared" si="21"/>
        <v>440667.91106117569</v>
      </c>
      <c r="I33" s="51">
        <f t="shared" si="22"/>
        <v>92540.261322846898</v>
      </c>
      <c r="J33" s="52">
        <v>1</v>
      </c>
      <c r="K33" s="51">
        <f t="shared" si="23"/>
        <v>92540.261322846898</v>
      </c>
      <c r="L33" s="53">
        <f t="shared" si="24"/>
        <v>533208.17238402262</v>
      </c>
      <c r="M33" s="54"/>
      <c r="N33" s="51">
        <v>0</v>
      </c>
      <c r="O33" s="51">
        <f t="shared" si="25"/>
        <v>0</v>
      </c>
      <c r="P33" s="51">
        <f t="shared" si="26"/>
        <v>0</v>
      </c>
      <c r="Q33" s="52">
        <v>0</v>
      </c>
      <c r="R33" s="51">
        <v>0</v>
      </c>
      <c r="S33" s="51">
        <v>0</v>
      </c>
      <c r="T33" s="54"/>
      <c r="U33" s="54"/>
      <c r="V33" s="54"/>
      <c r="W33" s="51">
        <f t="shared" si="29"/>
        <v>533208.17238402262</v>
      </c>
      <c r="X33" s="51"/>
      <c r="Y33" s="46">
        <f t="shared" si="7"/>
        <v>286.60739077899791</v>
      </c>
      <c r="Z33" s="55"/>
      <c r="AA33" s="55">
        <f t="shared" si="30"/>
        <v>60.187552063589564</v>
      </c>
      <c r="AB33" s="55">
        <f t="shared" si="31"/>
        <v>346.79494284258749</v>
      </c>
      <c r="AC33" s="55">
        <f t="shared" si="32"/>
        <v>4.1677613460967371E-3</v>
      </c>
      <c r="AD33" s="56">
        <f t="shared" si="33"/>
        <v>36.963915389040892</v>
      </c>
      <c r="AE33" s="57">
        <f t="shared" si="34"/>
        <v>383.75885823162838</v>
      </c>
      <c r="AF33" s="7"/>
      <c r="AG33" s="7"/>
      <c r="AH33" s="7"/>
      <c r="AI33" s="7"/>
      <c r="AJ33" s="7"/>
      <c r="AK33" s="7"/>
      <c r="AL33" s="7"/>
    </row>
    <row r="34" spans="1:38" ht="15.75" customHeight="1">
      <c r="A34" s="39">
        <v>43815</v>
      </c>
      <c r="B34" s="50">
        <v>6601020</v>
      </c>
      <c r="C34" s="49" t="s">
        <v>88</v>
      </c>
      <c r="D34" s="49" t="s">
        <v>95</v>
      </c>
      <c r="E34" s="49" t="s">
        <v>96</v>
      </c>
      <c r="F34" s="51">
        <v>495398</v>
      </c>
      <c r="G34" s="51">
        <v>583993.77777671407</v>
      </c>
      <c r="H34" s="51">
        <f t="shared" si="21"/>
        <v>623678.21517495019</v>
      </c>
      <c r="I34" s="51">
        <f t="shared" si="22"/>
        <v>130972.42518673954</v>
      </c>
      <c r="J34" s="52">
        <v>1</v>
      </c>
      <c r="K34" s="51">
        <f t="shared" si="23"/>
        <v>130972.42518673954</v>
      </c>
      <c r="L34" s="53">
        <f t="shared" si="24"/>
        <v>754650.64036168973</v>
      </c>
      <c r="M34" s="54"/>
      <c r="N34" s="51">
        <v>309308.94551845343</v>
      </c>
      <c r="O34" s="51">
        <f t="shared" si="25"/>
        <v>323404.71001757466</v>
      </c>
      <c r="P34" s="51">
        <f t="shared" si="26"/>
        <v>67914.989103690677</v>
      </c>
      <c r="Q34" s="52">
        <v>1</v>
      </c>
      <c r="R34" s="51">
        <f t="shared" ref="R34:R36" si="35">P34*Q34</f>
        <v>67914.989103690677</v>
      </c>
      <c r="S34" s="51">
        <f t="shared" ref="S34:S36" si="36">O34+R34</f>
        <v>391319.69912126532</v>
      </c>
      <c r="T34" s="54"/>
      <c r="U34" s="54"/>
      <c r="V34" s="54"/>
      <c r="W34" s="51">
        <f t="shared" si="29"/>
        <v>1145970.3394829552</v>
      </c>
      <c r="X34" s="51"/>
      <c r="Y34" s="46">
        <f t="shared" si="7"/>
        <v>615.97624702718053</v>
      </c>
      <c r="Z34" s="55"/>
      <c r="AA34" s="55">
        <f t="shared" si="30"/>
        <v>129.3550118757079</v>
      </c>
      <c r="AB34" s="55">
        <f t="shared" si="31"/>
        <v>745.33125890288841</v>
      </c>
      <c r="AC34" s="55">
        <f t="shared" si="32"/>
        <v>8.9573474902229951E-3</v>
      </c>
      <c r="AD34" s="56">
        <f t="shared" si="33"/>
        <v>79.442800881323663</v>
      </c>
      <c r="AE34" s="57">
        <f t="shared" si="34"/>
        <v>824.77405978421211</v>
      </c>
      <c r="AF34" s="7"/>
      <c r="AG34" s="7"/>
      <c r="AH34" s="7"/>
      <c r="AI34" s="7"/>
      <c r="AJ34" s="7"/>
      <c r="AK34" s="7"/>
      <c r="AL34" s="7"/>
    </row>
    <row r="35" spans="1:38" ht="15.75" customHeight="1">
      <c r="A35" s="39">
        <v>43815</v>
      </c>
      <c r="B35" s="50">
        <v>6403050</v>
      </c>
      <c r="C35" s="49"/>
      <c r="D35" s="49" t="s">
        <v>97</v>
      </c>
      <c r="E35" s="49" t="s">
        <v>98</v>
      </c>
      <c r="F35" s="51">
        <v>215390</v>
      </c>
      <c r="G35" s="51">
        <v>253960.98854044219</v>
      </c>
      <c r="H35" s="51">
        <f t="shared" si="21"/>
        <v>271218.53362884332</v>
      </c>
      <c r="I35" s="51">
        <f t="shared" si="22"/>
        <v>56955.892062057093</v>
      </c>
      <c r="J35" s="52">
        <v>1</v>
      </c>
      <c r="K35" s="51">
        <f t="shared" si="23"/>
        <v>56955.892062057093</v>
      </c>
      <c r="L35" s="53">
        <f t="shared" si="24"/>
        <v>328174.42569090042</v>
      </c>
      <c r="M35" s="54"/>
      <c r="N35" s="51">
        <v>412411.24604569422</v>
      </c>
      <c r="O35" s="51">
        <f t="shared" si="25"/>
        <v>431205.56766256591</v>
      </c>
      <c r="P35" s="51">
        <f t="shared" si="26"/>
        <v>90553.16920913884</v>
      </c>
      <c r="Q35" s="52">
        <v>1</v>
      </c>
      <c r="R35" s="51">
        <f t="shared" si="35"/>
        <v>90553.16920913884</v>
      </c>
      <c r="S35" s="51">
        <f t="shared" si="36"/>
        <v>521758.73687170475</v>
      </c>
      <c r="T35" s="54"/>
      <c r="U35" s="54"/>
      <c r="V35" s="54"/>
      <c r="W35" s="51">
        <f t="shared" si="29"/>
        <v>849933.16256260523</v>
      </c>
      <c r="X35" s="51"/>
      <c r="Y35" s="46">
        <f t="shared" si="7"/>
        <v>456.85182387483877</v>
      </c>
      <c r="Z35" s="55"/>
      <c r="AA35" s="55">
        <f t="shared" si="30"/>
        <v>95.938883013716136</v>
      </c>
      <c r="AB35" s="55">
        <f t="shared" si="31"/>
        <v>552.79070688855495</v>
      </c>
      <c r="AC35" s="55">
        <f t="shared" si="32"/>
        <v>6.6434063938970592E-3</v>
      </c>
      <c r="AD35" s="56">
        <f t="shared" si="33"/>
        <v>58.920435084174407</v>
      </c>
      <c r="AE35" s="57">
        <f t="shared" si="34"/>
        <v>611.71114197272937</v>
      </c>
      <c r="AF35" s="7"/>
      <c r="AG35" s="7"/>
      <c r="AH35" s="7"/>
      <c r="AI35" s="7"/>
      <c r="AJ35" s="7"/>
      <c r="AK35" s="7"/>
      <c r="AL35" s="7"/>
    </row>
    <row r="36" spans="1:38" ht="15.75" customHeight="1">
      <c r="A36" s="39">
        <v>43815</v>
      </c>
      <c r="B36" s="50">
        <v>6403050</v>
      </c>
      <c r="C36" s="49"/>
      <c r="D36" s="49" t="s">
        <v>99</v>
      </c>
      <c r="E36" s="49" t="s">
        <v>100</v>
      </c>
      <c r="F36" s="51">
        <v>269238</v>
      </c>
      <c r="G36" s="51">
        <v>317451.23567555274</v>
      </c>
      <c r="H36" s="51">
        <f t="shared" si="21"/>
        <v>339023.16703605413</v>
      </c>
      <c r="I36" s="51">
        <f t="shared" si="22"/>
        <v>71194.865077571361</v>
      </c>
      <c r="J36" s="52">
        <v>1</v>
      </c>
      <c r="K36" s="51">
        <f t="shared" si="23"/>
        <v>71194.865077571361</v>
      </c>
      <c r="L36" s="53">
        <f t="shared" si="24"/>
        <v>410218.03211362549</v>
      </c>
      <c r="M36" s="54"/>
      <c r="N36" s="51">
        <v>231981.70913884006</v>
      </c>
      <c r="O36" s="51">
        <f t="shared" si="25"/>
        <v>242553.53251318098</v>
      </c>
      <c r="P36" s="51">
        <f t="shared" si="26"/>
        <v>50936.241827768004</v>
      </c>
      <c r="Q36" s="52">
        <v>1</v>
      </c>
      <c r="R36" s="51">
        <f t="shared" si="35"/>
        <v>50936.241827768004</v>
      </c>
      <c r="S36" s="51">
        <f t="shared" si="36"/>
        <v>293489.77434094896</v>
      </c>
      <c r="T36" s="54"/>
      <c r="U36" s="54"/>
      <c r="V36" s="54"/>
      <c r="W36" s="51">
        <f t="shared" si="29"/>
        <v>703707.80645457446</v>
      </c>
      <c r="X36" s="51"/>
      <c r="Y36" s="46">
        <f t="shared" si="7"/>
        <v>378.25350158643056</v>
      </c>
      <c r="Z36" s="55"/>
      <c r="AA36" s="55">
        <f t="shared" si="30"/>
        <v>79.433235333150421</v>
      </c>
      <c r="AB36" s="55">
        <f t="shared" si="31"/>
        <v>457.68673691958099</v>
      </c>
      <c r="AC36" s="55">
        <f t="shared" si="32"/>
        <v>5.5004524435075634E-3</v>
      </c>
      <c r="AD36" s="56">
        <f t="shared" si="33"/>
        <v>48.783565525812044</v>
      </c>
      <c r="AE36" s="57">
        <f t="shared" si="34"/>
        <v>506.47030244539303</v>
      </c>
      <c r="AF36" s="7"/>
      <c r="AG36" s="7"/>
      <c r="AH36" s="7"/>
      <c r="AI36" s="7"/>
      <c r="AJ36" s="7"/>
      <c r="AK36" s="7"/>
      <c r="AL36" s="7"/>
    </row>
    <row r="37" spans="1:38" ht="15.75" customHeight="1">
      <c r="A37" s="39">
        <v>43815</v>
      </c>
      <c r="B37" s="50">
        <v>6403050</v>
      </c>
      <c r="C37" s="49"/>
      <c r="D37" s="49" t="s">
        <v>101</v>
      </c>
      <c r="E37" s="49" t="s">
        <v>102</v>
      </c>
      <c r="F37" s="51">
        <v>269238</v>
      </c>
      <c r="G37" s="51">
        <v>317451.23567555274</v>
      </c>
      <c r="H37" s="51">
        <f t="shared" si="21"/>
        <v>339023.16703605413</v>
      </c>
      <c r="I37" s="51">
        <f t="shared" si="22"/>
        <v>71194.865077571361</v>
      </c>
      <c r="J37" s="52">
        <v>1</v>
      </c>
      <c r="K37" s="51">
        <f t="shared" si="23"/>
        <v>71194.865077571361</v>
      </c>
      <c r="L37" s="53">
        <f t="shared" si="24"/>
        <v>410218.03211362549</v>
      </c>
      <c r="M37" s="54"/>
      <c r="N37" s="51">
        <v>0</v>
      </c>
      <c r="O37" s="51">
        <f t="shared" si="25"/>
        <v>0</v>
      </c>
      <c r="P37" s="51">
        <f t="shared" si="26"/>
        <v>0</v>
      </c>
      <c r="Q37" s="52">
        <v>0</v>
      </c>
      <c r="R37" s="51">
        <v>0</v>
      </c>
      <c r="S37" s="51">
        <v>0</v>
      </c>
      <c r="T37" s="54"/>
      <c r="U37" s="54"/>
      <c r="V37" s="54"/>
      <c r="W37" s="51">
        <f t="shared" si="29"/>
        <v>410218.03211362549</v>
      </c>
      <c r="X37" s="51"/>
      <c r="Y37" s="46">
        <f t="shared" si="7"/>
        <v>220.4983455315554</v>
      </c>
      <c r="Z37" s="55"/>
      <c r="AA37" s="55">
        <f t="shared" si="30"/>
        <v>46.304652561626632</v>
      </c>
      <c r="AB37" s="55">
        <f t="shared" si="31"/>
        <v>266.80299809318205</v>
      </c>
      <c r="AC37" s="55">
        <f t="shared" si="32"/>
        <v>3.2064228312009059E-3</v>
      </c>
      <c r="AD37" s="56">
        <f t="shared" si="33"/>
        <v>28.437794871580017</v>
      </c>
      <c r="AE37" s="57">
        <f t="shared" si="34"/>
        <v>295.24079296476208</v>
      </c>
      <c r="AF37" s="7"/>
      <c r="AG37" s="7"/>
      <c r="AH37" s="7"/>
      <c r="AI37" s="7"/>
      <c r="AJ37" s="7"/>
      <c r="AK37" s="7"/>
      <c r="AL37" s="7"/>
    </row>
    <row r="38" spans="1:38" ht="15.75" customHeight="1">
      <c r="A38" s="39">
        <v>43815</v>
      </c>
      <c r="B38" s="50">
        <v>6403050</v>
      </c>
      <c r="C38" s="49"/>
      <c r="D38" s="49" t="s">
        <v>103</v>
      </c>
      <c r="E38" s="49" t="s">
        <v>104</v>
      </c>
      <c r="F38" s="51">
        <v>247698</v>
      </c>
      <c r="G38" s="51">
        <v>292055.13682150852</v>
      </c>
      <c r="H38" s="51">
        <f t="shared" si="21"/>
        <v>311901.31367316982</v>
      </c>
      <c r="I38" s="51">
        <f t="shared" si="22"/>
        <v>65499.275871365659</v>
      </c>
      <c r="J38" s="52">
        <v>1</v>
      </c>
      <c r="K38" s="51">
        <f t="shared" si="23"/>
        <v>65499.275871365659</v>
      </c>
      <c r="L38" s="53">
        <f t="shared" si="24"/>
        <v>377400.5895445355</v>
      </c>
      <c r="M38" s="54"/>
      <c r="N38" s="51">
        <v>0</v>
      </c>
      <c r="O38" s="51">
        <f t="shared" si="25"/>
        <v>0</v>
      </c>
      <c r="P38" s="51">
        <f t="shared" si="26"/>
        <v>0</v>
      </c>
      <c r="Q38" s="52">
        <v>0</v>
      </c>
      <c r="R38" s="51">
        <v>0</v>
      </c>
      <c r="S38" s="51">
        <v>0</v>
      </c>
      <c r="T38" s="54"/>
      <c r="U38" s="54"/>
      <c r="V38" s="54"/>
      <c r="W38" s="51">
        <f t="shared" si="29"/>
        <v>377400.5895445355</v>
      </c>
      <c r="X38" s="51"/>
      <c r="Y38" s="46">
        <f t="shared" si="7"/>
        <v>202.85847788903098</v>
      </c>
      <c r="Z38" s="55"/>
      <c r="AA38" s="55">
        <f t="shared" si="30"/>
        <v>42.600280356696508</v>
      </c>
      <c r="AB38" s="55">
        <f t="shared" si="31"/>
        <v>245.45875824572749</v>
      </c>
      <c r="AC38" s="55">
        <f t="shared" si="32"/>
        <v>2.9499090047048334E-3</v>
      </c>
      <c r="AD38" s="56">
        <f t="shared" si="33"/>
        <v>26.162771281853615</v>
      </c>
      <c r="AE38" s="57">
        <f t="shared" si="34"/>
        <v>271.62152952758112</v>
      </c>
      <c r="AF38" s="7"/>
      <c r="AG38" s="7"/>
      <c r="AH38" s="7"/>
      <c r="AI38" s="7"/>
      <c r="AJ38" s="7"/>
      <c r="AK38" s="7"/>
      <c r="AL38" s="7"/>
    </row>
    <row r="39" spans="1:38" ht="15.75" customHeight="1">
      <c r="A39" s="39">
        <v>43815</v>
      </c>
      <c r="B39" s="50">
        <v>6403050</v>
      </c>
      <c r="C39" s="31"/>
      <c r="D39" s="31" t="s">
        <v>105</v>
      </c>
      <c r="E39" s="31" t="s">
        <v>106</v>
      </c>
      <c r="F39" s="43">
        <v>231544</v>
      </c>
      <c r="G39" s="43">
        <v>272949.81474782387</v>
      </c>
      <c r="H39" s="43">
        <f t="shared" si="21"/>
        <v>291497.71756531182</v>
      </c>
      <c r="I39" s="43">
        <f t="shared" si="22"/>
        <v>61214.520688715478</v>
      </c>
      <c r="J39" s="34">
        <v>1</v>
      </c>
      <c r="K39" s="43">
        <f t="shared" si="23"/>
        <v>61214.520688715478</v>
      </c>
      <c r="L39" s="45">
        <f t="shared" si="24"/>
        <v>352712.23825402732</v>
      </c>
      <c r="M39" s="7"/>
      <c r="N39" s="43">
        <v>0</v>
      </c>
      <c r="O39" s="43">
        <f t="shared" si="25"/>
        <v>0</v>
      </c>
      <c r="P39" s="43">
        <f t="shared" si="26"/>
        <v>0</v>
      </c>
      <c r="Q39" s="34">
        <v>0</v>
      </c>
      <c r="R39" s="43">
        <v>0</v>
      </c>
      <c r="S39" s="43">
        <v>0</v>
      </c>
      <c r="T39" s="7"/>
      <c r="U39" s="7"/>
      <c r="V39" s="7"/>
      <c r="W39" s="43">
        <f t="shared" si="29"/>
        <v>352712.23825402732</v>
      </c>
      <c r="X39" s="43"/>
      <c r="Y39" s="46">
        <f t="shared" si="7"/>
        <v>189.58811874511349</v>
      </c>
      <c r="Z39" s="46"/>
      <c r="AA39" s="46">
        <f t="shared" si="30"/>
        <v>39.813504936473834</v>
      </c>
      <c r="AB39" s="46">
        <f t="shared" si="31"/>
        <v>229.40162368158732</v>
      </c>
      <c r="AC39" s="46">
        <f t="shared" si="32"/>
        <v>2.7569353003683381E-3</v>
      </c>
      <c r="AD39" s="47">
        <f t="shared" si="33"/>
        <v>24.451285645545678</v>
      </c>
      <c r="AE39" s="48">
        <f t="shared" si="34"/>
        <v>253.85290932713301</v>
      </c>
      <c r="AF39" s="7"/>
      <c r="AG39" s="7"/>
      <c r="AH39" s="7"/>
      <c r="AI39" s="7"/>
      <c r="AJ39" s="7"/>
      <c r="AK39" s="7"/>
      <c r="AL39" s="7"/>
    </row>
    <row r="40" spans="1:38" ht="15.75" customHeight="1">
      <c r="A40" s="39">
        <v>43815</v>
      </c>
      <c r="B40" s="39">
        <v>6004080</v>
      </c>
      <c r="C40" s="31" t="s">
        <v>107</v>
      </c>
      <c r="D40" s="31" t="s">
        <v>108</v>
      </c>
      <c r="E40" s="31" t="s">
        <v>109</v>
      </c>
      <c r="F40" s="43">
        <v>8860637</v>
      </c>
      <c r="G40" s="43">
        <v>10445951.33965338</v>
      </c>
      <c r="H40" s="43">
        <f t="shared" si="21"/>
        <v>11155790.584142715</v>
      </c>
      <c r="I40" s="43">
        <f t="shared" si="22"/>
        <v>2342716.0226699701</v>
      </c>
      <c r="J40" s="34">
        <v>5.5599999999999997E-2</v>
      </c>
      <c r="K40" s="43">
        <f t="shared" si="23"/>
        <v>130255.01086045033</v>
      </c>
      <c r="L40" s="45">
        <f t="shared" si="24"/>
        <v>11286045.595003165</v>
      </c>
      <c r="M40" s="7"/>
      <c r="N40" s="43">
        <v>0</v>
      </c>
      <c r="O40" s="43">
        <f t="shared" si="25"/>
        <v>0</v>
      </c>
      <c r="P40" s="43">
        <f t="shared" si="26"/>
        <v>0</v>
      </c>
      <c r="Q40" s="34">
        <v>0</v>
      </c>
      <c r="R40" s="43">
        <v>0</v>
      </c>
      <c r="S40" s="43">
        <v>0</v>
      </c>
      <c r="T40" s="7"/>
      <c r="U40" s="7"/>
      <c r="V40" s="7"/>
      <c r="W40" s="43">
        <f t="shared" si="29"/>
        <v>11286045.595003165</v>
      </c>
      <c r="X40" s="43"/>
      <c r="Y40" s="46">
        <f t="shared" si="7"/>
        <v>6066.4187979981252</v>
      </c>
      <c r="Z40" s="46"/>
      <c r="AA40" s="46">
        <f t="shared" si="30"/>
        <v>1273.9479475796063</v>
      </c>
      <c r="AB40" s="46">
        <f t="shared" si="31"/>
        <v>7340.3667455777313</v>
      </c>
      <c r="AC40" s="46">
        <f t="shared" si="32"/>
        <v>8.8216098359540071E-2</v>
      </c>
      <c r="AD40" s="47">
        <f t="shared" si="33"/>
        <v>782.38942322530522</v>
      </c>
      <c r="AE40" s="48">
        <f t="shared" si="34"/>
        <v>8122.7561688030364</v>
      </c>
      <c r="AF40" s="7"/>
      <c r="AG40" s="7"/>
      <c r="AH40" s="7"/>
      <c r="AI40" s="7"/>
      <c r="AJ40" s="7"/>
      <c r="AK40" s="7"/>
      <c r="AL40" s="7"/>
    </row>
    <row r="41" spans="1:38" ht="15.75" customHeight="1">
      <c r="A41" s="39">
        <v>43815</v>
      </c>
      <c r="B41" s="39">
        <v>6004080</v>
      </c>
      <c r="C41" s="31" t="s">
        <v>107</v>
      </c>
      <c r="D41" s="31" t="s">
        <v>110</v>
      </c>
      <c r="E41" s="31" t="s">
        <v>111</v>
      </c>
      <c r="F41" s="43">
        <v>2502664</v>
      </c>
      <c r="G41" s="43">
        <v>2950490.805854944</v>
      </c>
      <c r="H41" s="43">
        <f t="shared" si="21"/>
        <v>3150987.0647787675</v>
      </c>
      <c r="I41" s="43">
        <f t="shared" si="22"/>
        <v>661707.2836035412</v>
      </c>
      <c r="J41" s="34">
        <v>5.5599999999999997E-2</v>
      </c>
      <c r="K41" s="43">
        <f t="shared" si="23"/>
        <v>36790.924968356892</v>
      </c>
      <c r="L41" s="45">
        <f t="shared" si="24"/>
        <v>3187777.9897471243</v>
      </c>
      <c r="M41" s="7"/>
      <c r="N41" s="43">
        <v>0</v>
      </c>
      <c r="O41" s="43">
        <f t="shared" si="25"/>
        <v>0</v>
      </c>
      <c r="P41" s="43">
        <f t="shared" si="26"/>
        <v>0</v>
      </c>
      <c r="Q41" s="34">
        <v>0</v>
      </c>
      <c r="R41" s="43">
        <v>0</v>
      </c>
      <c r="S41" s="43">
        <v>0</v>
      </c>
      <c r="T41" s="7"/>
      <c r="U41" s="7"/>
      <c r="V41" s="7"/>
      <c r="W41" s="43">
        <f t="shared" si="29"/>
        <v>3187777.9897471243</v>
      </c>
      <c r="X41" s="43"/>
      <c r="Y41" s="46">
        <f t="shared" si="7"/>
        <v>1713.4784861589253</v>
      </c>
      <c r="Z41" s="46"/>
      <c r="AA41" s="46">
        <f t="shared" si="30"/>
        <v>359.83048209337431</v>
      </c>
      <c r="AB41" s="46">
        <f t="shared" si="31"/>
        <v>2073.3089682522996</v>
      </c>
      <c r="AC41" s="46">
        <f t="shared" si="32"/>
        <v>2.4916905954767265E-2</v>
      </c>
      <c r="AD41" s="47">
        <f t="shared" si="33"/>
        <v>220.98827811512808</v>
      </c>
      <c r="AE41" s="48">
        <f t="shared" si="34"/>
        <v>2294.2972463674278</v>
      </c>
      <c r="AF41" s="7"/>
      <c r="AG41" s="7"/>
      <c r="AH41" s="7"/>
      <c r="AI41" s="7"/>
      <c r="AJ41" s="7"/>
      <c r="AK41" s="7"/>
      <c r="AL41" s="7"/>
    </row>
    <row r="42" spans="1:38" ht="15.75" customHeight="1">
      <c r="A42" s="39">
        <v>43815</v>
      </c>
      <c r="B42" s="39">
        <v>6004080</v>
      </c>
      <c r="C42" s="31" t="s">
        <v>107</v>
      </c>
      <c r="D42" s="31" t="s">
        <v>110</v>
      </c>
      <c r="E42" s="31" t="s">
        <v>112</v>
      </c>
      <c r="F42" s="43">
        <v>30313</v>
      </c>
      <c r="G42" s="43">
        <v>35764.230955007224</v>
      </c>
      <c r="H42" s="43">
        <f t="shared" si="21"/>
        <v>38194.536616538942</v>
      </c>
      <c r="I42" s="43">
        <f t="shared" si="22"/>
        <v>8020.8526894731776</v>
      </c>
      <c r="J42" s="34">
        <v>5.5599999999999997E-2</v>
      </c>
      <c r="K42" s="43">
        <f t="shared" si="23"/>
        <v>445.95940953470864</v>
      </c>
      <c r="L42" s="45">
        <f t="shared" si="24"/>
        <v>38640.496026073648</v>
      </c>
      <c r="M42" s="7"/>
      <c r="N42" s="43">
        <v>0</v>
      </c>
      <c r="O42" s="43">
        <f t="shared" si="25"/>
        <v>0</v>
      </c>
      <c r="P42" s="43">
        <f t="shared" si="26"/>
        <v>0</v>
      </c>
      <c r="Q42" s="34">
        <v>0</v>
      </c>
      <c r="R42" s="43">
        <v>0</v>
      </c>
      <c r="S42" s="43">
        <v>0</v>
      </c>
      <c r="T42" s="7"/>
      <c r="U42" s="7"/>
      <c r="V42" s="7"/>
      <c r="W42" s="43">
        <f t="shared" si="29"/>
        <v>38640.496026073648</v>
      </c>
      <c r="X42" s="43"/>
      <c r="Y42" s="46">
        <f t="shared" si="7"/>
        <v>20.769846221454976</v>
      </c>
      <c r="Z42" s="46"/>
      <c r="AA42" s="46">
        <f t="shared" si="30"/>
        <v>4.3616677065055454</v>
      </c>
      <c r="AB42" s="46">
        <f t="shared" si="31"/>
        <v>25.131513927960523</v>
      </c>
      <c r="AC42" s="46">
        <f t="shared" si="32"/>
        <v>3.0202906495493162E-4</v>
      </c>
      <c r="AD42" s="47">
        <f t="shared" si="33"/>
        <v>2.6786986765643124</v>
      </c>
      <c r="AE42" s="48">
        <f t="shared" si="34"/>
        <v>27.810212604524835</v>
      </c>
      <c r="AF42" s="7"/>
      <c r="AG42" s="7"/>
      <c r="AH42" s="7"/>
      <c r="AI42" s="7"/>
      <c r="AJ42" s="7"/>
      <c r="AK42" s="7"/>
      <c r="AL42" s="7"/>
    </row>
    <row r="43" spans="1:38" ht="15.75" customHeight="1">
      <c r="A43" s="39">
        <v>43815</v>
      </c>
      <c r="B43" s="39">
        <v>6003020</v>
      </c>
      <c r="C43" s="31" t="s">
        <v>64</v>
      </c>
      <c r="D43" s="31" t="s">
        <v>113</v>
      </c>
      <c r="E43" s="31" t="s">
        <v>114</v>
      </c>
      <c r="F43" s="43">
        <v>409241</v>
      </c>
      <c r="G43" s="43">
        <v>482409.38236053719</v>
      </c>
      <c r="H43" s="43">
        <f t="shared" si="21"/>
        <v>515190.80172341288</v>
      </c>
      <c r="I43" s="43">
        <f t="shared" si="22"/>
        <v>108190.0683619167</v>
      </c>
      <c r="J43" s="34">
        <v>5.5599999999999997E-2</v>
      </c>
      <c r="K43" s="43">
        <f t="shared" si="23"/>
        <v>6015.3678009225678</v>
      </c>
      <c r="L43" s="45">
        <f t="shared" si="24"/>
        <v>521206.16952433542</v>
      </c>
      <c r="M43" s="7"/>
      <c r="N43" s="43">
        <v>0</v>
      </c>
      <c r="O43" s="43">
        <f t="shared" si="25"/>
        <v>0</v>
      </c>
      <c r="P43" s="43">
        <f t="shared" si="26"/>
        <v>0</v>
      </c>
      <c r="Q43" s="34">
        <v>0</v>
      </c>
      <c r="R43" s="43">
        <v>0</v>
      </c>
      <c r="S43" s="43">
        <v>0</v>
      </c>
      <c r="T43" s="7"/>
      <c r="U43" s="7"/>
      <c r="V43" s="7"/>
      <c r="W43" s="43">
        <f t="shared" si="29"/>
        <v>521206.16952433542</v>
      </c>
      <c r="X43" s="43"/>
      <c r="Y43" s="46">
        <f t="shared" si="7"/>
        <v>280.15613421187317</v>
      </c>
      <c r="Z43" s="46"/>
      <c r="AA43" s="46">
        <f t="shared" si="30"/>
        <v>58.83278818449336</v>
      </c>
      <c r="AB43" s="46">
        <f t="shared" si="31"/>
        <v>338.98892239636655</v>
      </c>
      <c r="AC43" s="46">
        <f t="shared" si="32"/>
        <v>4.0739490487894849E-3</v>
      </c>
      <c r="AD43" s="47">
        <f t="shared" si="33"/>
        <v>36.131893223624814</v>
      </c>
      <c r="AE43" s="48">
        <f t="shared" si="34"/>
        <v>375.12081561999139</v>
      </c>
      <c r="AF43" s="7"/>
      <c r="AG43" s="7"/>
      <c r="AH43" s="7"/>
      <c r="AI43" s="7"/>
      <c r="AJ43" s="7"/>
      <c r="AK43" s="7"/>
      <c r="AL43" s="7"/>
    </row>
    <row r="44" spans="1:38" ht="15.75" customHeight="1">
      <c r="A44" s="39">
        <v>43815</v>
      </c>
      <c r="B44" s="39">
        <v>6507030</v>
      </c>
      <c r="C44" s="31" t="s">
        <v>115</v>
      </c>
      <c r="D44" s="31" t="s">
        <v>116</v>
      </c>
      <c r="E44" s="31" t="s">
        <v>117</v>
      </c>
      <c r="F44" s="43">
        <v>53213</v>
      </c>
      <c r="G44" s="43">
        <v>62791.271937292819</v>
      </c>
      <c r="H44" s="43">
        <f t="shared" si="21"/>
        <v>67058.160378874556</v>
      </c>
      <c r="I44" s="43">
        <f t="shared" si="22"/>
        <v>14082.213679563656</v>
      </c>
      <c r="J44" s="34">
        <v>0</v>
      </c>
      <c r="K44" s="43">
        <f t="shared" si="23"/>
        <v>0</v>
      </c>
      <c r="L44" s="45">
        <f t="shared" si="24"/>
        <v>67058.160378874556</v>
      </c>
      <c r="M44" s="7"/>
      <c r="N44" s="43">
        <v>0</v>
      </c>
      <c r="O44" s="43">
        <f t="shared" si="25"/>
        <v>0</v>
      </c>
      <c r="P44" s="43">
        <f t="shared" si="26"/>
        <v>0</v>
      </c>
      <c r="Q44" s="34">
        <v>0</v>
      </c>
      <c r="R44" s="43">
        <v>0</v>
      </c>
      <c r="S44" s="43">
        <v>0</v>
      </c>
      <c r="T44" s="7"/>
      <c r="U44" s="7"/>
      <c r="V44" s="7"/>
      <c r="W44" s="43">
        <f t="shared" si="29"/>
        <v>67058.160378874556</v>
      </c>
      <c r="X44" s="43"/>
      <c r="Y44" s="46">
        <f t="shared" si="7"/>
        <v>36.044767076050761</v>
      </c>
      <c r="Z44" s="46"/>
      <c r="AA44" s="46">
        <f t="shared" si="30"/>
        <v>7.56940108597066</v>
      </c>
      <c r="AB44" s="46">
        <f t="shared" si="31"/>
        <v>43.614168162021421</v>
      </c>
      <c r="AC44" s="46">
        <f t="shared" si="32"/>
        <v>5.2415252286520237E-4</v>
      </c>
      <c r="AD44" s="47">
        <f t="shared" si="33"/>
        <v>4.6487137571556998</v>
      </c>
      <c r="AE44" s="48">
        <f t="shared" si="34"/>
        <v>48.262881919177119</v>
      </c>
      <c r="AF44" s="7"/>
      <c r="AG44" s="7"/>
      <c r="AH44" s="7"/>
      <c r="AI44" s="7"/>
      <c r="AJ44" s="7"/>
      <c r="AK44" s="7"/>
      <c r="AL44" s="7"/>
    </row>
    <row r="45" spans="1:38" ht="15.75" customHeight="1">
      <c r="A45" s="39">
        <v>43815</v>
      </c>
      <c r="B45" s="39">
        <v>6202020</v>
      </c>
      <c r="C45" s="31" t="s">
        <v>64</v>
      </c>
      <c r="D45" s="31" t="s">
        <v>118</v>
      </c>
      <c r="E45" s="31" t="s">
        <v>119</v>
      </c>
      <c r="F45" s="43">
        <v>85219</v>
      </c>
      <c r="G45" s="43">
        <v>100419.43675314731</v>
      </c>
      <c r="H45" s="43">
        <f t="shared" si="21"/>
        <v>107243.29173764352</v>
      </c>
      <c r="I45" s="43">
        <f t="shared" si="22"/>
        <v>22521.091264905139</v>
      </c>
      <c r="J45" s="34">
        <v>0</v>
      </c>
      <c r="K45" s="43">
        <f t="shared" si="23"/>
        <v>0</v>
      </c>
      <c r="L45" s="45">
        <f t="shared" si="24"/>
        <v>107243.29173764352</v>
      </c>
      <c r="M45" s="7"/>
      <c r="N45" s="43">
        <v>0</v>
      </c>
      <c r="O45" s="43">
        <f t="shared" si="25"/>
        <v>0</v>
      </c>
      <c r="P45" s="43">
        <f t="shared" si="26"/>
        <v>0</v>
      </c>
      <c r="Q45" s="34">
        <v>0</v>
      </c>
      <c r="R45" s="43">
        <v>0</v>
      </c>
      <c r="S45" s="43">
        <v>0</v>
      </c>
      <c r="T45" s="7"/>
      <c r="U45" s="7"/>
      <c r="V45" s="7"/>
      <c r="W45" s="43">
        <f t="shared" si="29"/>
        <v>107243.29173764352</v>
      </c>
      <c r="X45" s="43"/>
      <c r="Y45" s="46">
        <f t="shared" si="7"/>
        <v>57.644877958359451</v>
      </c>
      <c r="Z45" s="46"/>
      <c r="AA45" s="46">
        <f t="shared" si="30"/>
        <v>12.105424371255484</v>
      </c>
      <c r="AB45" s="46">
        <f t="shared" si="31"/>
        <v>69.750302329614939</v>
      </c>
      <c r="AC45" s="46">
        <f t="shared" si="32"/>
        <v>8.3825505512023053E-4</v>
      </c>
      <c r="AD45" s="47">
        <f t="shared" si="33"/>
        <v>7.4344921311098551</v>
      </c>
      <c r="AE45" s="48">
        <f t="shared" si="34"/>
        <v>77.184794460724788</v>
      </c>
      <c r="AF45" s="7"/>
      <c r="AG45" s="7"/>
      <c r="AH45" s="7"/>
      <c r="AI45" s="7"/>
      <c r="AJ45" s="7"/>
      <c r="AK45" s="7"/>
      <c r="AL45" s="7"/>
    </row>
    <row r="46" spans="1:38" ht="15.75" customHeight="1">
      <c r="A46" s="39">
        <v>43815</v>
      </c>
      <c r="B46" s="39">
        <v>6302010</v>
      </c>
      <c r="C46" s="31" t="s">
        <v>120</v>
      </c>
      <c r="D46" s="31" t="s">
        <v>121</v>
      </c>
      <c r="E46" s="31" t="s">
        <v>122</v>
      </c>
      <c r="F46" s="43">
        <v>2500000</v>
      </c>
      <c r="G46" s="43">
        <v>2947345.4174647648</v>
      </c>
      <c r="H46" s="43">
        <f t="shared" si="21"/>
        <v>3147627.9361512549</v>
      </c>
      <c r="I46" s="43">
        <f t="shared" si="22"/>
        <v>661001.86659176357</v>
      </c>
      <c r="J46" s="34">
        <v>0</v>
      </c>
      <c r="K46" s="43">
        <f t="shared" si="23"/>
        <v>0</v>
      </c>
      <c r="L46" s="45">
        <f t="shared" si="24"/>
        <v>3147627.9361512549</v>
      </c>
      <c r="M46" s="7"/>
      <c r="N46" s="43">
        <v>0</v>
      </c>
      <c r="O46" s="43">
        <f t="shared" si="25"/>
        <v>0</v>
      </c>
      <c r="P46" s="43">
        <f t="shared" si="26"/>
        <v>0</v>
      </c>
      <c r="Q46" s="34">
        <v>0</v>
      </c>
      <c r="R46" s="43">
        <v>0</v>
      </c>
      <c r="S46" s="43">
        <v>0</v>
      </c>
      <c r="T46" s="7"/>
      <c r="U46" s="7"/>
      <c r="V46" s="7"/>
      <c r="W46" s="43">
        <f t="shared" si="29"/>
        <v>3147627.9361512549</v>
      </c>
      <c r="X46" s="43"/>
      <c r="Y46" s="46">
        <f t="shared" si="7"/>
        <v>1691.8972301003416</v>
      </c>
      <c r="Z46" s="46"/>
      <c r="AA46" s="46">
        <f t="shared" si="30"/>
        <v>355.29841832107178</v>
      </c>
      <c r="AB46" s="46">
        <f t="shared" si="31"/>
        <v>2047.1956484214134</v>
      </c>
      <c r="AC46" s="46">
        <f t="shared" si="32"/>
        <v>2.4603077603876838E-2</v>
      </c>
      <c r="AD46" s="47">
        <f t="shared" si="33"/>
        <v>218.2049314583287</v>
      </c>
      <c r="AE46" s="48">
        <f t="shared" si="34"/>
        <v>2265.4005798797421</v>
      </c>
      <c r="AF46" s="7"/>
      <c r="AG46" s="7"/>
      <c r="AH46" s="7"/>
      <c r="AI46" s="7"/>
      <c r="AJ46" s="7"/>
      <c r="AK46" s="7"/>
      <c r="AL46" s="7"/>
    </row>
    <row r="47" spans="1:38" ht="15.75" customHeight="1">
      <c r="A47" s="39">
        <v>43815</v>
      </c>
      <c r="B47" s="39">
        <v>6705010</v>
      </c>
      <c r="C47" s="49"/>
      <c r="D47" s="49" t="s">
        <v>123</v>
      </c>
      <c r="E47" s="49" t="s">
        <v>124</v>
      </c>
      <c r="F47" s="51">
        <v>140000</v>
      </c>
      <c r="G47" s="51">
        <v>163094.21282413718</v>
      </c>
      <c r="H47" s="51">
        <f t="shared" si="21"/>
        <v>174177.03994512872</v>
      </c>
      <c r="I47" s="51">
        <f t="shared" si="22"/>
        <v>36577.178388477034</v>
      </c>
      <c r="J47" s="52">
        <v>1</v>
      </c>
      <c r="K47" s="51">
        <f t="shared" si="23"/>
        <v>36577.178388477034</v>
      </c>
      <c r="L47" s="59">
        <f t="shared" si="24"/>
        <v>210754.21833360576</v>
      </c>
      <c r="M47" s="54"/>
      <c r="N47" s="51">
        <v>0</v>
      </c>
      <c r="O47" s="51">
        <f t="shared" si="25"/>
        <v>0</v>
      </c>
      <c r="P47" s="51">
        <f t="shared" si="26"/>
        <v>0</v>
      </c>
      <c r="Q47" s="52">
        <v>0</v>
      </c>
      <c r="R47" s="51">
        <v>0</v>
      </c>
      <c r="S47" s="51">
        <v>0</v>
      </c>
      <c r="T47" s="54"/>
      <c r="U47" s="54"/>
      <c r="V47" s="54"/>
      <c r="W47" s="51">
        <f t="shared" si="29"/>
        <v>210754.21833360576</v>
      </c>
      <c r="X47" s="51"/>
      <c r="Y47" s="46">
        <f t="shared" si="7"/>
        <v>113.28355366758809</v>
      </c>
      <c r="Z47" s="55"/>
      <c r="AA47" s="55">
        <f t="shared" si="30"/>
        <v>23.789546270193497</v>
      </c>
      <c r="AB47" s="55">
        <f t="shared" si="31"/>
        <v>137.07309993778159</v>
      </c>
      <c r="AC47" s="46">
        <f t="shared" si="32"/>
        <v>1.6473365004334927E-3</v>
      </c>
      <c r="AD47" s="47">
        <f t="shared" si="33"/>
        <v>14.610243236775053</v>
      </c>
      <c r="AE47" s="48">
        <f t="shared" si="34"/>
        <v>151.68334317455665</v>
      </c>
      <c r="AF47" s="60"/>
      <c r="AG47" s="60"/>
      <c r="AH47" s="60"/>
      <c r="AI47" s="60"/>
      <c r="AJ47" s="60"/>
      <c r="AK47" s="60"/>
      <c r="AL47" s="60"/>
    </row>
    <row r="48" spans="1:38" ht="15.75" customHeight="1">
      <c r="A48" s="39">
        <v>43815</v>
      </c>
      <c r="B48" s="39">
        <v>6201030</v>
      </c>
      <c r="C48" s="31"/>
      <c r="D48" s="31" t="s">
        <v>125</v>
      </c>
      <c r="E48" s="31" t="s">
        <v>126</v>
      </c>
      <c r="F48" s="43">
        <v>3500000</v>
      </c>
      <c r="G48" s="43">
        <v>3896066.2804795904</v>
      </c>
      <c r="H48" s="51">
        <f t="shared" si="21"/>
        <v>4160817.7286811261</v>
      </c>
      <c r="I48" s="51">
        <f t="shared" si="22"/>
        <v>873771.72302303649</v>
      </c>
      <c r="J48" s="52">
        <v>0</v>
      </c>
      <c r="K48" s="51">
        <f t="shared" si="23"/>
        <v>0</v>
      </c>
      <c r="L48" s="59">
        <f t="shared" si="24"/>
        <v>4160817.7286811261</v>
      </c>
      <c r="M48" s="7"/>
      <c r="N48" s="51">
        <v>0</v>
      </c>
      <c r="O48" s="51">
        <f t="shared" si="25"/>
        <v>0</v>
      </c>
      <c r="P48" s="51">
        <f t="shared" si="26"/>
        <v>0</v>
      </c>
      <c r="Q48" s="52">
        <v>0</v>
      </c>
      <c r="R48" s="51">
        <v>0</v>
      </c>
      <c r="S48" s="51">
        <v>0</v>
      </c>
      <c r="T48" s="7"/>
      <c r="U48" s="7"/>
      <c r="V48" s="7"/>
      <c r="W48" s="51">
        <f t="shared" si="29"/>
        <v>4160817.7286811261</v>
      </c>
      <c r="X48" s="51"/>
      <c r="Y48" s="46">
        <f t="shared" si="7"/>
        <v>2236.5019414320354</v>
      </c>
      <c r="Z48" s="55"/>
      <c r="AA48" s="55">
        <f t="shared" si="30"/>
        <v>469.66540770072743</v>
      </c>
      <c r="AB48" s="55">
        <f t="shared" si="31"/>
        <v>2706.1673491327629</v>
      </c>
      <c r="AC48" s="46">
        <f t="shared" si="32"/>
        <v>3.252256097316869E-2</v>
      </c>
      <c r="AD48" s="47">
        <f t="shared" si="33"/>
        <v>288.44290548761848</v>
      </c>
      <c r="AE48" s="48">
        <f t="shared" si="34"/>
        <v>2994.6102546203815</v>
      </c>
      <c r="AF48" s="7"/>
      <c r="AG48" s="7"/>
      <c r="AH48" s="7"/>
      <c r="AI48" s="7"/>
      <c r="AJ48" s="7"/>
      <c r="AK48" s="7"/>
      <c r="AL48" s="7"/>
    </row>
    <row r="49" spans="1:38" ht="15.75" customHeight="1">
      <c r="A49" s="39"/>
      <c r="B49" s="39"/>
      <c r="C49" s="31"/>
      <c r="D49" s="31"/>
      <c r="E49" s="31"/>
      <c r="F49" s="43"/>
      <c r="G49" s="43"/>
      <c r="H49" s="43"/>
      <c r="I49" s="43"/>
      <c r="J49" s="34"/>
      <c r="K49" s="43"/>
      <c r="L49" s="61"/>
      <c r="M49" s="7"/>
      <c r="N49" s="43"/>
      <c r="O49" s="43"/>
      <c r="P49" s="43"/>
      <c r="Q49" s="34"/>
      <c r="R49" s="43"/>
      <c r="S49" s="61"/>
      <c r="T49" s="7"/>
      <c r="U49" s="7"/>
      <c r="V49" s="7"/>
      <c r="W49" s="61"/>
      <c r="X49" s="43"/>
      <c r="Y49" s="62"/>
      <c r="Z49" s="62"/>
      <c r="AA49" s="62"/>
      <c r="AB49" s="62"/>
      <c r="AC49" s="46"/>
      <c r="AD49" s="47"/>
      <c r="AE49" s="46"/>
      <c r="AF49" s="7"/>
      <c r="AG49" s="7"/>
      <c r="AH49" s="7"/>
      <c r="AI49" s="7"/>
      <c r="AJ49" s="7"/>
      <c r="AK49" s="7"/>
      <c r="AL49" s="7"/>
    </row>
    <row r="50" spans="1:38" ht="15.75" customHeight="1">
      <c r="A50" s="39"/>
      <c r="B50" s="39"/>
      <c r="C50" s="31"/>
      <c r="D50" s="31"/>
      <c r="E50" s="31"/>
      <c r="F50" s="61">
        <f t="shared" ref="F50:I50" si="37">SUM(F7:F48)</f>
        <v>79892320</v>
      </c>
      <c r="G50" s="61">
        <f t="shared" si="37"/>
        <v>93954943.163973615</v>
      </c>
      <c r="H50" s="61">
        <f t="shared" si="37"/>
        <v>100339513.00381036</v>
      </c>
      <c r="I50" s="61">
        <f t="shared" si="37"/>
        <v>21071297.730800174</v>
      </c>
      <c r="J50" s="63"/>
      <c r="K50" s="61">
        <f t="shared" ref="K50:L50" si="38">SUM(K7:K48)</f>
        <v>15676064.99073698</v>
      </c>
      <c r="L50" s="61">
        <f t="shared" si="38"/>
        <v>116015577.99454735</v>
      </c>
      <c r="M50" s="7"/>
      <c r="N50" s="61">
        <f t="shared" ref="N50:P50" si="39">SUM(N7:N48)</f>
        <v>9431412.8840070274</v>
      </c>
      <c r="O50" s="61">
        <f t="shared" si="39"/>
        <v>9861219.3181019295</v>
      </c>
      <c r="P50" s="61">
        <f t="shared" si="39"/>
        <v>2070856.056801406</v>
      </c>
      <c r="Q50" s="64"/>
      <c r="R50" s="61">
        <f t="shared" ref="R50:S50" si="40">SUM(R7:R48)</f>
        <v>2059536.8545518455</v>
      </c>
      <c r="S50" s="61">
        <f t="shared" si="40"/>
        <v>11920756.172653776</v>
      </c>
      <c r="T50" s="7"/>
      <c r="U50" s="37" t="s">
        <v>127</v>
      </c>
      <c r="V50" s="7"/>
      <c r="W50" s="61">
        <f>SUM(W7:W48)</f>
        <v>127936334.16720109</v>
      </c>
      <c r="X50" s="43"/>
      <c r="Y50" s="62">
        <f>SUM(Y7:Y48)</f>
        <v>68767.698659883099</v>
      </c>
      <c r="Z50" s="62"/>
      <c r="AA50" s="62">
        <f t="shared" ref="AA50:AB50" si="41">SUM(AA7:AA48)</f>
        <v>14441.216718575452</v>
      </c>
      <c r="AB50" s="62">
        <f t="shared" si="41"/>
        <v>83208.925378458574</v>
      </c>
      <c r="AC50" s="46">
        <f>AB50/$AB$50</f>
        <v>1</v>
      </c>
      <c r="AD50" s="47">
        <f>AC50*$AD$4</f>
        <v>8869.0096000000012</v>
      </c>
      <c r="AE50" s="65">
        <f>SUM(AE7:AE48)</f>
        <v>92077.934978458521</v>
      </c>
      <c r="AF50" s="7"/>
      <c r="AG50" s="7"/>
      <c r="AH50" s="7"/>
      <c r="AI50" s="7"/>
      <c r="AJ50" s="7"/>
      <c r="AK50" s="7"/>
      <c r="AL50" s="7"/>
    </row>
    <row r="51" spans="1:38" ht="15.75" customHeight="1">
      <c r="A51" s="39"/>
      <c r="B51" s="39"/>
      <c r="C51" s="31"/>
      <c r="D51" s="31"/>
      <c r="E51" s="31"/>
      <c r="F51" s="10"/>
      <c r="G51" s="10"/>
      <c r="H51" s="10"/>
      <c r="I51" s="10"/>
      <c r="J51" s="34"/>
      <c r="K51" s="10"/>
      <c r="M51" s="7"/>
      <c r="N51" s="43"/>
      <c r="O51" s="43"/>
      <c r="P51" s="43"/>
      <c r="Q51" s="34"/>
      <c r="R51" s="10"/>
      <c r="S51" s="35"/>
      <c r="T51" s="35"/>
      <c r="U51" s="41" t="s">
        <v>128</v>
      </c>
      <c r="V51" s="35"/>
      <c r="W51" s="43"/>
      <c r="X51" s="43"/>
      <c r="Y51" s="46">
        <v>2443.25</v>
      </c>
      <c r="Z51" s="46"/>
      <c r="AA51" s="46">
        <f t="shared" ref="AA51:AA54" si="42">Y51/100*21</f>
        <v>513.08249999999998</v>
      </c>
      <c r="AB51" s="66">
        <f t="shared" ref="AB51:AB54" si="43">Y51+Z51+AA51</f>
        <v>2956.3325</v>
      </c>
      <c r="AC51" s="46"/>
      <c r="AD51" s="46"/>
      <c r="AE51" s="46"/>
      <c r="AF51" s="7"/>
      <c r="AG51" s="7"/>
      <c r="AH51" s="7"/>
      <c r="AI51" s="7"/>
      <c r="AJ51" s="7"/>
      <c r="AK51" s="7"/>
      <c r="AL51" s="7"/>
    </row>
    <row r="52" spans="1:38" ht="15.75" customHeight="1">
      <c r="A52" s="39"/>
      <c r="B52" s="39"/>
      <c r="C52" s="31"/>
      <c r="D52" s="31"/>
      <c r="E52" s="31"/>
      <c r="F52" s="10"/>
      <c r="G52" s="10"/>
      <c r="H52" s="10"/>
      <c r="I52" s="10"/>
      <c r="J52" s="34"/>
      <c r="K52" s="10"/>
      <c r="L52" s="35"/>
      <c r="M52" s="7"/>
      <c r="N52" s="43"/>
      <c r="O52" s="43"/>
      <c r="P52" s="43"/>
      <c r="Q52" s="34"/>
      <c r="R52" s="10"/>
      <c r="S52" s="10"/>
      <c r="T52" s="7"/>
      <c r="U52" s="37" t="s">
        <v>129</v>
      </c>
      <c r="V52" s="7"/>
      <c r="W52" s="43"/>
      <c r="X52" s="43"/>
      <c r="Y52" s="46">
        <v>2443.25</v>
      </c>
      <c r="Z52" s="46"/>
      <c r="AA52" s="46">
        <f t="shared" si="42"/>
        <v>513.08249999999998</v>
      </c>
      <c r="AB52" s="66">
        <f t="shared" si="43"/>
        <v>2956.3325</v>
      </c>
      <c r="AC52" s="46"/>
      <c r="AD52" s="46"/>
      <c r="AE52" s="46"/>
      <c r="AF52" s="7"/>
      <c r="AG52" s="7"/>
      <c r="AH52" s="7"/>
      <c r="AI52" s="7"/>
      <c r="AJ52" s="7"/>
      <c r="AK52" s="7"/>
      <c r="AL52" s="7"/>
    </row>
    <row r="53" spans="1:38" ht="15.75" customHeight="1">
      <c r="A53" s="39"/>
      <c r="B53" s="39"/>
      <c r="C53" s="31"/>
      <c r="D53" s="31"/>
      <c r="E53" s="31"/>
      <c r="F53" s="10"/>
      <c r="G53" s="10"/>
      <c r="H53" s="10"/>
      <c r="I53" s="10"/>
      <c r="J53" s="34"/>
      <c r="K53" s="10"/>
      <c r="L53" s="35"/>
      <c r="M53" s="7"/>
      <c r="N53" s="43"/>
      <c r="O53" s="43"/>
      <c r="P53" s="43"/>
      <c r="Q53" s="34"/>
      <c r="R53" s="10"/>
      <c r="S53" s="10"/>
      <c r="T53" s="7"/>
      <c r="U53" s="37" t="s">
        <v>130</v>
      </c>
      <c r="V53" s="7"/>
      <c r="W53" s="43"/>
      <c r="X53" s="43"/>
      <c r="Y53" s="46">
        <v>1221.6300000000001</v>
      </c>
      <c r="Z53" s="46"/>
      <c r="AA53" s="46">
        <f t="shared" si="42"/>
        <v>256.54230000000001</v>
      </c>
      <c r="AB53" s="66">
        <f t="shared" si="43"/>
        <v>1478.1723000000002</v>
      </c>
      <c r="AC53" s="46"/>
      <c r="AD53" s="46"/>
      <c r="AE53" s="46"/>
      <c r="AF53" s="7"/>
      <c r="AG53" s="7"/>
      <c r="AH53" s="7"/>
      <c r="AI53" s="7"/>
      <c r="AJ53" s="7"/>
      <c r="AK53" s="7"/>
      <c r="AL53" s="7"/>
    </row>
    <row r="54" spans="1:38" ht="15.75" customHeight="1">
      <c r="A54" s="39"/>
      <c r="B54" s="39"/>
      <c r="C54" s="31"/>
      <c r="D54" s="31"/>
      <c r="E54" s="31"/>
      <c r="F54" s="10"/>
      <c r="G54" s="10"/>
      <c r="H54" s="10"/>
      <c r="I54" s="10"/>
      <c r="J54" s="34"/>
      <c r="K54" s="10"/>
      <c r="L54" s="35"/>
      <c r="M54" s="7"/>
      <c r="N54" s="35"/>
      <c r="O54" s="35"/>
      <c r="P54" s="10"/>
      <c r="Q54" s="34"/>
      <c r="R54" s="10"/>
      <c r="S54" s="10"/>
      <c r="T54" s="7"/>
      <c r="U54" s="37" t="s">
        <v>131</v>
      </c>
      <c r="V54" s="7"/>
      <c r="W54" s="46"/>
      <c r="X54" s="43"/>
      <c r="Y54" s="46">
        <v>1221.6300000000001</v>
      </c>
      <c r="Z54" s="46"/>
      <c r="AA54" s="46">
        <f t="shared" si="42"/>
        <v>256.54230000000001</v>
      </c>
      <c r="AB54" s="66">
        <f t="shared" si="43"/>
        <v>1478.1723000000002</v>
      </c>
      <c r="AC54" s="46"/>
      <c r="AD54" s="46"/>
      <c r="AE54" s="46"/>
      <c r="AF54" s="7"/>
      <c r="AG54" s="7"/>
      <c r="AH54" s="7"/>
      <c r="AI54" s="7"/>
      <c r="AJ54" s="7"/>
      <c r="AK54" s="7"/>
      <c r="AL54" s="7"/>
    </row>
    <row r="55" spans="1:38" ht="15.75" customHeight="1">
      <c r="A55" s="39"/>
      <c r="B55" s="39"/>
      <c r="C55" s="31"/>
      <c r="D55" s="31"/>
      <c r="E55" s="67"/>
      <c r="F55" s="10"/>
      <c r="G55" s="10"/>
      <c r="H55" s="7"/>
      <c r="I55" s="37"/>
      <c r="J55" s="7"/>
      <c r="K55" s="10"/>
      <c r="L55" s="10"/>
      <c r="M55" s="10"/>
      <c r="N55" s="7"/>
      <c r="O55" s="37"/>
      <c r="P55" s="7"/>
      <c r="Q55" s="10"/>
      <c r="R55" s="10"/>
      <c r="S55" s="10"/>
      <c r="T55" s="10"/>
      <c r="V55" s="37"/>
      <c r="W55" s="43"/>
      <c r="X55" s="43"/>
      <c r="Y55" s="46"/>
      <c r="Z55" s="46"/>
      <c r="AA55" s="46"/>
      <c r="AB55" s="46"/>
      <c r="AC55" s="46"/>
      <c r="AD55" s="46"/>
      <c r="AE55" s="46"/>
      <c r="AF55" s="10"/>
      <c r="AG55" s="10"/>
      <c r="AH55" s="10"/>
    </row>
    <row r="56" spans="1:38" ht="15.75" customHeight="1">
      <c r="A56" s="39"/>
      <c r="B56" s="39"/>
      <c r="C56" s="31"/>
      <c r="D56" s="31"/>
      <c r="E56" s="67"/>
      <c r="F56" s="10"/>
      <c r="G56" s="10"/>
      <c r="H56" s="7"/>
      <c r="I56" s="37"/>
      <c r="J56" s="7"/>
      <c r="K56" s="10"/>
      <c r="L56" s="10"/>
      <c r="M56" s="10"/>
      <c r="N56" s="7"/>
      <c r="O56" s="37"/>
      <c r="P56" s="7"/>
      <c r="Q56" s="10"/>
      <c r="R56" s="10"/>
      <c r="S56" s="10"/>
      <c r="T56" s="10"/>
      <c r="U56" s="37" t="s">
        <v>23</v>
      </c>
      <c r="V56" s="37"/>
      <c r="W56" s="43"/>
      <c r="X56" s="43"/>
      <c r="Y56" s="46"/>
      <c r="Z56" s="46"/>
      <c r="AA56" s="46"/>
      <c r="AB56" s="68">
        <f>SUM(AB50:AB54)</f>
        <v>92077.934978458594</v>
      </c>
      <c r="AC56" s="46"/>
      <c r="AD56" s="46"/>
      <c r="AE56" s="46"/>
      <c r="AF56" s="10"/>
      <c r="AG56" s="10"/>
      <c r="AH56" s="10"/>
    </row>
    <row r="57" spans="1:38" ht="15.75" customHeight="1">
      <c r="A57" s="39"/>
      <c r="B57" s="39"/>
      <c r="C57" s="31"/>
      <c r="D57" s="31"/>
      <c r="E57" s="67"/>
      <c r="F57" s="10"/>
      <c r="G57" s="10"/>
      <c r="H57" s="7"/>
      <c r="I57" s="37"/>
      <c r="J57" s="7"/>
      <c r="K57" s="10"/>
      <c r="L57" s="10"/>
      <c r="M57" s="10"/>
      <c r="N57" s="7"/>
      <c r="O57" s="37"/>
      <c r="P57" s="7"/>
      <c r="Q57" s="69"/>
      <c r="R57" s="10"/>
      <c r="S57" s="10"/>
      <c r="T57" s="10"/>
      <c r="U57" s="37" t="s">
        <v>132</v>
      </c>
      <c r="V57" s="37"/>
      <c r="W57" s="43"/>
      <c r="X57" s="43"/>
      <c r="Y57" s="46"/>
      <c r="Z57" s="46"/>
      <c r="AA57" s="46"/>
      <c r="AB57" s="70">
        <v>0</v>
      </c>
      <c r="AC57" s="46"/>
      <c r="AD57" s="46"/>
      <c r="AE57" s="46"/>
      <c r="AF57" s="10"/>
      <c r="AG57" s="10"/>
      <c r="AH57" s="10"/>
    </row>
    <row r="58" spans="1:38" ht="15.75" customHeight="1">
      <c r="A58" s="39"/>
      <c r="B58" s="39"/>
      <c r="C58" s="31"/>
      <c r="D58" s="31"/>
      <c r="E58" s="67"/>
      <c r="F58" s="10"/>
      <c r="G58" s="10"/>
      <c r="H58" s="7"/>
      <c r="I58" s="37"/>
      <c r="J58" s="7"/>
      <c r="K58" s="10"/>
      <c r="L58" s="10"/>
      <c r="M58" s="10"/>
      <c r="N58" s="7"/>
      <c r="O58" s="37"/>
      <c r="P58" s="7"/>
      <c r="Q58" s="69"/>
      <c r="R58" s="10"/>
      <c r="S58" s="10"/>
      <c r="T58" s="10"/>
      <c r="U58" s="37" t="s">
        <v>133</v>
      </c>
      <c r="V58" s="37"/>
      <c r="W58" s="43"/>
      <c r="X58" s="43"/>
      <c r="Y58" s="46"/>
      <c r="Z58" s="46"/>
      <c r="AA58" s="46"/>
      <c r="AB58" s="46">
        <f>AB56-AB57</f>
        <v>92077.934978458594</v>
      </c>
      <c r="AC58" s="46"/>
      <c r="AD58" s="46"/>
      <c r="AE58" s="46"/>
      <c r="AF58" s="10"/>
      <c r="AG58" s="10"/>
      <c r="AH58" s="10"/>
    </row>
    <row r="59" spans="1:38" ht="15.75" customHeight="1">
      <c r="A59" s="39"/>
      <c r="B59" s="39"/>
      <c r="C59" s="31"/>
      <c r="D59" s="31"/>
      <c r="E59" s="67"/>
      <c r="F59" s="10"/>
      <c r="G59" s="10"/>
      <c r="H59" s="7"/>
      <c r="I59" s="37"/>
      <c r="J59" s="7"/>
      <c r="K59" s="10"/>
      <c r="L59" s="10"/>
      <c r="M59" s="10"/>
      <c r="N59" s="7"/>
      <c r="O59" s="37"/>
      <c r="P59" s="7"/>
      <c r="Q59" s="69"/>
      <c r="R59" s="10"/>
      <c r="S59" s="10"/>
      <c r="T59" s="10"/>
      <c r="V59" s="37"/>
      <c r="W59" s="7"/>
      <c r="X59" s="10"/>
      <c r="Y59" s="36"/>
      <c r="Z59" s="36"/>
      <c r="AA59" s="36"/>
      <c r="AB59" s="37"/>
      <c r="AC59" s="37"/>
      <c r="AD59" s="37"/>
      <c r="AE59" s="36"/>
      <c r="AF59" s="10"/>
      <c r="AG59" s="10"/>
      <c r="AH59" s="10"/>
    </row>
    <row r="60" spans="1:38" ht="15.75" customHeight="1">
      <c r="A60" s="39"/>
      <c r="B60" s="39"/>
      <c r="C60" s="31"/>
      <c r="D60" s="31"/>
      <c r="E60" s="67"/>
      <c r="F60" s="10"/>
      <c r="G60" s="10"/>
      <c r="H60" s="7"/>
      <c r="I60" s="37"/>
      <c r="J60" s="7"/>
      <c r="K60" s="10"/>
      <c r="L60" s="10"/>
      <c r="M60" s="10"/>
      <c r="N60" s="7"/>
      <c r="O60" s="37"/>
      <c r="P60" s="7"/>
      <c r="Q60" s="10"/>
      <c r="R60" s="10"/>
      <c r="S60" s="10"/>
      <c r="T60" s="10"/>
      <c r="U60" s="7"/>
      <c r="V60" s="37"/>
      <c r="W60" s="7"/>
      <c r="X60" s="10"/>
      <c r="Y60" s="36"/>
      <c r="Z60" s="36"/>
      <c r="AA60" s="36"/>
      <c r="AB60" s="37"/>
      <c r="AC60" s="37"/>
      <c r="AD60" s="37"/>
      <c r="AE60" s="36"/>
      <c r="AF60" s="10"/>
      <c r="AG60" s="10"/>
      <c r="AH60" s="10"/>
    </row>
    <row r="61" spans="1:38" ht="15.75" customHeight="1">
      <c r="A61" s="39"/>
      <c r="B61" s="39"/>
      <c r="C61" s="31"/>
      <c r="D61" s="31"/>
      <c r="E61" s="67"/>
      <c r="F61" s="10"/>
      <c r="G61" s="10"/>
      <c r="H61" s="7"/>
      <c r="I61" s="37"/>
      <c r="J61" s="7"/>
      <c r="K61" s="10"/>
      <c r="L61" s="10"/>
      <c r="M61" s="10"/>
      <c r="N61" s="7"/>
      <c r="O61" s="37"/>
      <c r="P61" s="7"/>
      <c r="Q61" s="10"/>
      <c r="R61" s="10"/>
      <c r="S61" s="10"/>
      <c r="T61" s="10"/>
      <c r="U61" s="7"/>
      <c r="V61" s="37"/>
      <c r="W61" s="7"/>
      <c r="X61" s="10"/>
      <c r="Y61" s="10"/>
      <c r="Z61" s="10"/>
      <c r="AA61" s="10"/>
      <c r="AB61" s="7"/>
      <c r="AC61" s="37"/>
      <c r="AD61" s="7"/>
      <c r="AE61" s="10"/>
      <c r="AF61" s="10"/>
      <c r="AG61" s="10"/>
      <c r="AH61" s="10"/>
    </row>
    <row r="62" spans="1:38" ht="15.75" customHeight="1">
      <c r="A62" s="39"/>
      <c r="B62" s="39"/>
      <c r="C62" s="31"/>
      <c r="D62" s="31"/>
      <c r="E62" s="67"/>
      <c r="F62" s="10"/>
      <c r="G62" s="10"/>
      <c r="H62" s="7"/>
      <c r="I62" s="37"/>
      <c r="J62" s="7"/>
      <c r="K62" s="10"/>
      <c r="L62" s="10"/>
      <c r="M62" s="10"/>
      <c r="N62" s="7"/>
      <c r="O62" s="37"/>
      <c r="P62" s="7"/>
      <c r="Q62" s="10"/>
      <c r="R62" s="10"/>
      <c r="S62" s="10"/>
      <c r="T62" s="10"/>
      <c r="U62" s="7"/>
      <c r="V62" s="37"/>
      <c r="W62" s="7"/>
      <c r="X62" s="10"/>
      <c r="Y62" s="10"/>
      <c r="Z62" s="10"/>
      <c r="AA62" s="10"/>
      <c r="AB62" s="7"/>
      <c r="AC62" s="37"/>
      <c r="AD62" s="7"/>
      <c r="AE62" s="10"/>
      <c r="AF62" s="10"/>
      <c r="AG62" s="10"/>
      <c r="AH62" s="10"/>
    </row>
    <row r="63" spans="1:38" ht="15.75" customHeight="1">
      <c r="A63" s="39"/>
      <c r="B63" s="39"/>
      <c r="C63" s="31"/>
      <c r="D63" s="31"/>
      <c r="E63" s="67"/>
      <c r="F63" s="10"/>
      <c r="G63" s="10"/>
      <c r="H63" s="7"/>
      <c r="I63" s="37"/>
      <c r="J63" s="7"/>
      <c r="K63" s="10"/>
      <c r="L63" s="10"/>
      <c r="M63" s="10"/>
      <c r="N63" s="7"/>
      <c r="O63" s="37"/>
      <c r="P63" s="7"/>
      <c r="Q63" s="10"/>
      <c r="R63" s="10"/>
      <c r="S63" s="10"/>
      <c r="T63" s="10"/>
      <c r="U63" s="7"/>
      <c r="V63" s="37"/>
      <c r="W63" s="7"/>
      <c r="X63" s="10"/>
      <c r="Y63" s="10"/>
      <c r="Z63" s="10"/>
      <c r="AA63" s="10"/>
      <c r="AB63" s="7"/>
      <c r="AC63" s="37"/>
      <c r="AD63" s="7"/>
      <c r="AE63" s="10"/>
      <c r="AF63" s="10"/>
      <c r="AG63" s="10"/>
      <c r="AH63" s="10"/>
    </row>
    <row r="64" spans="1:38" ht="15.75" customHeight="1">
      <c r="A64" s="71"/>
      <c r="B64" s="71"/>
      <c r="C64" s="72"/>
      <c r="D64" s="72"/>
      <c r="E64" s="72"/>
      <c r="F64" s="73"/>
      <c r="G64" s="73"/>
      <c r="H64" s="73"/>
      <c r="I64" s="73"/>
      <c r="J64" s="74"/>
      <c r="K64" s="73"/>
      <c r="L64" s="75"/>
      <c r="N64" s="75"/>
      <c r="O64" s="75"/>
      <c r="P64" s="73"/>
      <c r="Q64" s="74"/>
      <c r="R64" s="73"/>
      <c r="S64" s="73"/>
      <c r="Y64" s="73"/>
      <c r="Z64" s="73"/>
      <c r="AA64" s="73"/>
      <c r="AB64" s="73"/>
    </row>
    <row r="65" spans="1:28" ht="15.75" customHeight="1">
      <c r="A65" s="71"/>
      <c r="B65" s="71"/>
      <c r="C65" s="72"/>
      <c r="D65" s="72"/>
      <c r="E65" s="72"/>
      <c r="F65" s="73"/>
      <c r="G65" s="73"/>
      <c r="H65" s="73"/>
      <c r="I65" s="73"/>
      <c r="J65" s="74"/>
      <c r="K65" s="73"/>
      <c r="L65" s="75"/>
      <c r="N65" s="75"/>
      <c r="O65" s="75"/>
      <c r="P65" s="73"/>
      <c r="Q65" s="74"/>
      <c r="R65" s="73"/>
      <c r="S65" s="73"/>
      <c r="Y65" s="73"/>
      <c r="Z65" s="73"/>
      <c r="AA65" s="73"/>
      <c r="AB65" s="73"/>
    </row>
    <row r="66" spans="1:28" ht="15.75" customHeight="1">
      <c r="A66" s="71"/>
      <c r="B66" s="71"/>
      <c r="C66" s="72"/>
      <c r="D66" s="72"/>
      <c r="E66" s="72"/>
      <c r="F66" s="73"/>
      <c r="G66" s="73"/>
      <c r="H66" s="73"/>
      <c r="I66" s="73"/>
      <c r="J66" s="74"/>
      <c r="K66" s="73"/>
      <c r="L66" s="75"/>
      <c r="N66" s="75"/>
      <c r="O66" s="75"/>
      <c r="P66" s="73"/>
      <c r="Q66" s="74"/>
      <c r="R66" s="73"/>
      <c r="S66" s="73"/>
      <c r="Y66" s="73"/>
      <c r="Z66" s="73"/>
      <c r="AA66" s="73"/>
      <c r="AB66" s="73"/>
    </row>
    <row r="67" spans="1:28" ht="15.75" customHeight="1">
      <c r="A67" s="71"/>
      <c r="B67" s="71"/>
      <c r="C67" s="72"/>
      <c r="D67" s="72"/>
      <c r="E67" s="72"/>
      <c r="F67" s="73"/>
      <c r="G67" s="73"/>
      <c r="H67" s="73"/>
      <c r="I67" s="73"/>
      <c r="J67" s="74"/>
      <c r="K67" s="73"/>
      <c r="L67" s="75"/>
      <c r="N67" s="75"/>
      <c r="O67" s="75"/>
      <c r="P67" s="73"/>
      <c r="Q67" s="74"/>
      <c r="R67" s="73"/>
      <c r="S67" s="73"/>
      <c r="Y67" s="73"/>
      <c r="Z67" s="73"/>
      <c r="AA67" s="73"/>
      <c r="AB67" s="73"/>
    </row>
    <row r="68" spans="1:28" ht="15.75" customHeight="1">
      <c r="A68" s="71"/>
      <c r="B68" s="71"/>
      <c r="C68" s="72"/>
      <c r="D68" s="72"/>
      <c r="E68" s="72"/>
      <c r="F68" s="73"/>
      <c r="G68" s="73"/>
      <c r="H68" s="73"/>
      <c r="I68" s="73"/>
      <c r="J68" s="74"/>
      <c r="K68" s="73"/>
      <c r="L68" s="75"/>
      <c r="N68" s="75"/>
      <c r="O68" s="75"/>
      <c r="P68" s="73"/>
      <c r="Q68" s="74"/>
      <c r="R68" s="73"/>
      <c r="S68" s="73"/>
      <c r="Y68" s="73"/>
      <c r="Z68" s="73"/>
      <c r="AA68" s="73"/>
      <c r="AB68" s="73"/>
    </row>
    <row r="69" spans="1:28" ht="15.75" customHeight="1">
      <c r="A69" s="71"/>
      <c r="B69" s="71"/>
      <c r="C69" s="72"/>
      <c r="D69" s="72"/>
      <c r="E69" s="72"/>
      <c r="F69" s="73"/>
      <c r="G69" s="73"/>
      <c r="H69" s="73"/>
      <c r="I69" s="73"/>
      <c r="J69" s="74"/>
      <c r="K69" s="73"/>
      <c r="L69" s="75"/>
      <c r="N69" s="75"/>
      <c r="O69" s="75"/>
      <c r="P69" s="73"/>
      <c r="Q69" s="74"/>
      <c r="R69" s="73"/>
      <c r="S69" s="73"/>
      <c r="Y69" s="73"/>
      <c r="Z69" s="73"/>
      <c r="AA69" s="73"/>
      <c r="AB69" s="73"/>
    </row>
    <row r="70" spans="1:28" ht="15.75" customHeight="1">
      <c r="A70" s="71"/>
      <c r="B70" s="71"/>
      <c r="C70" s="72"/>
      <c r="D70" s="72"/>
      <c r="E70" s="72"/>
      <c r="F70" s="73"/>
      <c r="G70" s="73"/>
      <c r="H70" s="73"/>
      <c r="I70" s="73"/>
      <c r="J70" s="74"/>
      <c r="K70" s="73"/>
      <c r="L70" s="75"/>
      <c r="N70" s="75"/>
      <c r="O70" s="75"/>
      <c r="P70" s="73"/>
      <c r="Q70" s="74"/>
      <c r="R70" s="73"/>
      <c r="S70" s="73"/>
      <c r="Y70" s="73"/>
      <c r="Z70" s="73"/>
      <c r="AA70" s="73"/>
      <c r="AB70" s="73"/>
    </row>
    <row r="71" spans="1:28" ht="15.75" customHeight="1">
      <c r="A71" s="71"/>
      <c r="B71" s="71"/>
      <c r="C71" s="72"/>
      <c r="D71" s="72"/>
      <c r="E71" s="72"/>
      <c r="F71" s="73"/>
      <c r="G71" s="73"/>
      <c r="H71" s="73"/>
      <c r="I71" s="73"/>
      <c r="J71" s="74"/>
      <c r="K71" s="73"/>
      <c r="L71" s="75"/>
      <c r="N71" s="75"/>
      <c r="O71" s="75"/>
      <c r="P71" s="73"/>
      <c r="Q71" s="74"/>
      <c r="R71" s="73"/>
      <c r="S71" s="73"/>
      <c r="Y71" s="73"/>
      <c r="Z71" s="73"/>
      <c r="AA71" s="73"/>
      <c r="AB71" s="73"/>
    </row>
    <row r="72" spans="1:28" ht="15.75" customHeight="1">
      <c r="A72" s="71"/>
      <c r="B72" s="71"/>
      <c r="C72" s="72"/>
      <c r="D72" s="72"/>
      <c r="E72" s="72"/>
      <c r="F72" s="73"/>
      <c r="G72" s="73"/>
      <c r="H72" s="73"/>
      <c r="I72" s="73"/>
      <c r="J72" s="74"/>
      <c r="K72" s="73"/>
      <c r="L72" s="75"/>
      <c r="N72" s="75"/>
      <c r="O72" s="75"/>
      <c r="P72" s="73"/>
      <c r="Q72" s="74"/>
      <c r="R72" s="73"/>
      <c r="S72" s="73"/>
      <c r="Y72" s="73"/>
      <c r="Z72" s="73"/>
      <c r="AA72" s="73"/>
      <c r="AB72" s="73"/>
    </row>
    <row r="73" spans="1:28" ht="15.75" customHeight="1">
      <c r="A73" s="71"/>
      <c r="B73" s="71"/>
      <c r="C73" s="72"/>
      <c r="D73" s="72"/>
      <c r="E73" s="72"/>
      <c r="F73" s="73"/>
      <c r="G73" s="73"/>
      <c r="H73" s="73"/>
      <c r="I73" s="73"/>
      <c r="J73" s="74"/>
      <c r="K73" s="73"/>
      <c r="L73" s="75"/>
      <c r="N73" s="75"/>
      <c r="O73" s="75"/>
      <c r="P73" s="73"/>
      <c r="Q73" s="74"/>
      <c r="R73" s="73"/>
      <c r="S73" s="73"/>
      <c r="Y73" s="73"/>
      <c r="Z73" s="73"/>
      <c r="AA73" s="73"/>
      <c r="AB73" s="73"/>
    </row>
    <row r="74" spans="1:28" ht="15.75" customHeight="1">
      <c r="A74" s="71"/>
      <c r="B74" s="71"/>
      <c r="C74" s="72"/>
      <c r="D74" s="72"/>
      <c r="E74" s="72"/>
      <c r="F74" s="73"/>
      <c r="G74" s="73"/>
      <c r="H74" s="73"/>
      <c r="I74" s="73"/>
      <c r="J74" s="74"/>
      <c r="K74" s="73"/>
      <c r="L74" s="75"/>
      <c r="N74" s="75"/>
      <c r="O74" s="75"/>
      <c r="P74" s="73"/>
      <c r="Q74" s="74"/>
      <c r="R74" s="73"/>
      <c r="S74" s="73"/>
      <c r="Y74" s="73"/>
      <c r="Z74" s="73"/>
      <c r="AA74" s="73"/>
      <c r="AB74" s="73"/>
    </row>
    <row r="75" spans="1:28" ht="15.75" customHeight="1">
      <c r="A75" s="71"/>
      <c r="B75" s="71"/>
      <c r="C75" s="72"/>
      <c r="D75" s="72"/>
      <c r="E75" s="72"/>
      <c r="F75" s="73"/>
      <c r="G75" s="73"/>
      <c r="H75" s="73"/>
      <c r="I75" s="73"/>
      <c r="J75" s="74"/>
      <c r="K75" s="73"/>
      <c r="L75" s="75"/>
      <c r="N75" s="75"/>
      <c r="O75" s="75"/>
      <c r="P75" s="73"/>
      <c r="Q75" s="74"/>
      <c r="R75" s="73"/>
      <c r="S75" s="73"/>
      <c r="Y75" s="73"/>
      <c r="Z75" s="73"/>
      <c r="AA75" s="73"/>
      <c r="AB75" s="73"/>
    </row>
    <row r="76" spans="1:28" ht="15.75" customHeight="1">
      <c r="A76" s="71"/>
      <c r="B76" s="71"/>
      <c r="C76" s="72"/>
      <c r="D76" s="72"/>
      <c r="E76" s="72"/>
      <c r="F76" s="73"/>
      <c r="G76" s="73"/>
      <c r="H76" s="73"/>
      <c r="I76" s="73"/>
      <c r="J76" s="74"/>
      <c r="K76" s="73"/>
      <c r="L76" s="75"/>
      <c r="N76" s="75"/>
      <c r="O76" s="75"/>
      <c r="P76" s="73"/>
      <c r="Q76" s="74"/>
      <c r="R76" s="73"/>
      <c r="S76" s="73"/>
      <c r="Y76" s="73"/>
      <c r="Z76" s="73"/>
      <c r="AA76" s="73"/>
      <c r="AB76" s="73"/>
    </row>
    <row r="77" spans="1:28" ht="15.75" customHeight="1">
      <c r="A77" s="71"/>
      <c r="B77" s="71"/>
      <c r="C77" s="72"/>
      <c r="D77" s="72"/>
      <c r="E77" s="72"/>
      <c r="F77" s="73"/>
      <c r="G77" s="73"/>
      <c r="H77" s="73"/>
      <c r="I77" s="73"/>
      <c r="J77" s="74"/>
      <c r="K77" s="73"/>
      <c r="L77" s="75"/>
      <c r="N77" s="75"/>
      <c r="O77" s="75"/>
      <c r="P77" s="73"/>
      <c r="Q77" s="74"/>
      <c r="R77" s="73"/>
      <c r="S77" s="73"/>
      <c r="Y77" s="73"/>
      <c r="Z77" s="73"/>
      <c r="AA77" s="73"/>
      <c r="AB77" s="73"/>
    </row>
    <row r="78" spans="1:28" ht="15.75" customHeight="1">
      <c r="A78" s="71"/>
      <c r="B78" s="71"/>
      <c r="C78" s="72"/>
      <c r="D78" s="72"/>
      <c r="E78" s="72"/>
      <c r="F78" s="73"/>
      <c r="G78" s="73"/>
      <c r="H78" s="73"/>
      <c r="I78" s="73"/>
      <c r="J78" s="74"/>
      <c r="K78" s="73"/>
      <c r="L78" s="75"/>
      <c r="N78" s="75"/>
      <c r="O78" s="75"/>
      <c r="P78" s="73"/>
      <c r="Q78" s="74"/>
      <c r="R78" s="73"/>
      <c r="S78" s="73"/>
      <c r="Y78" s="73"/>
      <c r="Z78" s="73"/>
      <c r="AA78" s="73"/>
      <c r="AB78" s="73"/>
    </row>
    <row r="79" spans="1:28" ht="15.75" customHeight="1">
      <c r="A79" s="71"/>
      <c r="B79" s="71"/>
      <c r="C79" s="72"/>
      <c r="D79" s="72"/>
      <c r="E79" s="72"/>
      <c r="F79" s="73"/>
      <c r="G79" s="73"/>
      <c r="H79" s="73"/>
      <c r="I79" s="73"/>
      <c r="J79" s="74"/>
      <c r="K79" s="73"/>
      <c r="L79" s="75"/>
      <c r="N79" s="75"/>
      <c r="O79" s="75"/>
      <c r="P79" s="73"/>
      <c r="Q79" s="74"/>
      <c r="R79" s="73"/>
      <c r="S79" s="73"/>
      <c r="Y79" s="73"/>
      <c r="Z79" s="73"/>
      <c r="AA79" s="73"/>
      <c r="AB79" s="73"/>
    </row>
    <row r="80" spans="1:28" ht="15.75" customHeight="1">
      <c r="A80" s="71"/>
      <c r="B80" s="71"/>
      <c r="C80" s="72"/>
      <c r="D80" s="72"/>
      <c r="E80" s="72"/>
      <c r="F80" s="73"/>
      <c r="G80" s="73"/>
      <c r="H80" s="73"/>
      <c r="I80" s="73"/>
      <c r="J80" s="74"/>
      <c r="K80" s="73"/>
      <c r="L80" s="75"/>
      <c r="N80" s="75"/>
      <c r="O80" s="75"/>
      <c r="P80" s="73"/>
      <c r="Q80" s="74"/>
      <c r="R80" s="73"/>
      <c r="S80" s="73"/>
      <c r="Y80" s="73"/>
      <c r="Z80" s="73"/>
      <c r="AA80" s="73"/>
      <c r="AB80" s="73"/>
    </row>
    <row r="81" spans="1:28" ht="15.75" customHeight="1">
      <c r="A81" s="71"/>
      <c r="B81" s="71"/>
      <c r="C81" s="72"/>
      <c r="D81" s="72"/>
      <c r="E81" s="72"/>
      <c r="F81" s="73"/>
      <c r="G81" s="73"/>
      <c r="H81" s="73"/>
      <c r="I81" s="73"/>
      <c r="J81" s="74"/>
      <c r="K81" s="73"/>
      <c r="L81" s="75"/>
      <c r="N81" s="75"/>
      <c r="O81" s="75"/>
      <c r="P81" s="73"/>
      <c r="Q81" s="74"/>
      <c r="R81" s="73"/>
      <c r="S81" s="73"/>
      <c r="Y81" s="73"/>
      <c r="Z81" s="73"/>
      <c r="AA81" s="73"/>
      <c r="AB81" s="73"/>
    </row>
    <row r="82" spans="1:28" ht="15.75" customHeight="1">
      <c r="A82" s="71"/>
      <c r="B82" s="71"/>
      <c r="C82" s="72"/>
      <c r="D82" s="72"/>
      <c r="E82" s="72"/>
      <c r="F82" s="73"/>
      <c r="G82" s="73"/>
      <c r="H82" s="73"/>
      <c r="I82" s="73"/>
      <c r="J82" s="74"/>
      <c r="K82" s="73"/>
      <c r="L82" s="75"/>
      <c r="N82" s="75"/>
      <c r="O82" s="75"/>
      <c r="P82" s="73"/>
      <c r="Q82" s="74"/>
      <c r="R82" s="73"/>
      <c r="S82" s="73"/>
      <c r="Y82" s="73"/>
      <c r="Z82" s="73"/>
      <c r="AA82" s="73"/>
      <c r="AB82" s="73"/>
    </row>
    <row r="83" spans="1:28" ht="15.75" customHeight="1">
      <c r="A83" s="71"/>
      <c r="B83" s="71"/>
      <c r="C83" s="72"/>
      <c r="D83" s="72"/>
      <c r="E83" s="72"/>
      <c r="F83" s="73"/>
      <c r="G83" s="73"/>
      <c r="H83" s="73"/>
      <c r="I83" s="73"/>
      <c r="J83" s="74"/>
      <c r="K83" s="73"/>
      <c r="L83" s="75"/>
      <c r="N83" s="75"/>
      <c r="O83" s="75"/>
      <c r="P83" s="73"/>
      <c r="Q83" s="74"/>
      <c r="R83" s="73"/>
      <c r="S83" s="73"/>
      <c r="Y83" s="73"/>
      <c r="Z83" s="73"/>
      <c r="AA83" s="73"/>
      <c r="AB83" s="73"/>
    </row>
    <row r="84" spans="1:28" ht="15.75" customHeight="1">
      <c r="A84" s="71"/>
      <c r="B84" s="71"/>
      <c r="C84" s="72"/>
      <c r="D84" s="72"/>
      <c r="E84" s="72"/>
      <c r="F84" s="73"/>
      <c r="G84" s="73"/>
      <c r="H84" s="73"/>
      <c r="I84" s="73"/>
      <c r="J84" s="74"/>
      <c r="K84" s="73"/>
      <c r="L84" s="75"/>
      <c r="N84" s="75"/>
      <c r="O84" s="75"/>
      <c r="P84" s="73"/>
      <c r="Q84" s="74"/>
      <c r="R84" s="73"/>
      <c r="S84" s="73"/>
      <c r="Y84" s="73"/>
      <c r="Z84" s="73"/>
      <c r="AA84" s="73"/>
      <c r="AB84" s="73"/>
    </row>
    <row r="85" spans="1:28" ht="15.75" customHeight="1">
      <c r="A85" s="71"/>
      <c r="B85" s="71"/>
      <c r="C85" s="72"/>
      <c r="D85" s="72"/>
      <c r="E85" s="72"/>
      <c r="F85" s="73"/>
      <c r="G85" s="73"/>
      <c r="H85" s="73"/>
      <c r="I85" s="73"/>
      <c r="J85" s="74"/>
      <c r="K85" s="73"/>
      <c r="L85" s="75"/>
      <c r="N85" s="75"/>
      <c r="O85" s="75"/>
      <c r="P85" s="73"/>
      <c r="Q85" s="74"/>
      <c r="R85" s="73"/>
      <c r="S85" s="73"/>
      <c r="Y85" s="73"/>
      <c r="Z85" s="73"/>
      <c r="AA85" s="73"/>
      <c r="AB85" s="73"/>
    </row>
    <row r="86" spans="1:28" ht="15.75" customHeight="1">
      <c r="A86" s="71"/>
      <c r="B86" s="71"/>
      <c r="C86" s="72"/>
      <c r="D86" s="72"/>
      <c r="E86" s="72"/>
      <c r="F86" s="73"/>
      <c r="G86" s="73"/>
      <c r="H86" s="73"/>
      <c r="I86" s="73"/>
      <c r="J86" s="74"/>
      <c r="K86" s="73"/>
      <c r="L86" s="75"/>
      <c r="N86" s="75"/>
      <c r="O86" s="75"/>
      <c r="P86" s="73"/>
      <c r="Q86" s="74"/>
      <c r="R86" s="73"/>
      <c r="S86" s="73"/>
      <c r="Y86" s="73"/>
      <c r="Z86" s="73"/>
      <c r="AA86" s="73"/>
      <c r="AB86" s="73"/>
    </row>
    <row r="87" spans="1:28" ht="15.75" customHeight="1">
      <c r="A87" s="71"/>
      <c r="B87" s="71"/>
      <c r="C87" s="72"/>
      <c r="D87" s="72"/>
      <c r="E87" s="72"/>
      <c r="F87" s="73"/>
      <c r="G87" s="73"/>
      <c r="H87" s="73"/>
      <c r="I87" s="73"/>
      <c r="J87" s="74"/>
      <c r="K87" s="73"/>
      <c r="L87" s="75"/>
      <c r="N87" s="75"/>
      <c r="O87" s="75"/>
      <c r="P87" s="73"/>
      <c r="Q87" s="74"/>
      <c r="R87" s="73"/>
      <c r="S87" s="73"/>
      <c r="Y87" s="73"/>
      <c r="Z87" s="73"/>
      <c r="AA87" s="73"/>
      <c r="AB87" s="73"/>
    </row>
    <row r="88" spans="1:28" ht="15.75" customHeight="1">
      <c r="A88" s="71"/>
      <c r="B88" s="71"/>
      <c r="C88" s="72"/>
      <c r="D88" s="72"/>
      <c r="E88" s="72"/>
      <c r="F88" s="73"/>
      <c r="G88" s="73"/>
      <c r="H88" s="73"/>
      <c r="I88" s="73"/>
      <c r="J88" s="74"/>
      <c r="K88" s="73"/>
      <c r="L88" s="75"/>
      <c r="N88" s="75"/>
      <c r="O88" s="75"/>
      <c r="P88" s="73"/>
      <c r="Q88" s="74"/>
      <c r="R88" s="73"/>
      <c r="S88" s="73"/>
      <c r="Y88" s="73"/>
      <c r="Z88" s="73"/>
      <c r="AA88" s="73"/>
      <c r="AB88" s="73"/>
    </row>
    <row r="89" spans="1:28" ht="15.75" customHeight="1">
      <c r="A89" s="71"/>
      <c r="B89" s="71"/>
      <c r="C89" s="72"/>
      <c r="D89" s="72"/>
      <c r="E89" s="72"/>
      <c r="F89" s="73"/>
      <c r="G89" s="73"/>
      <c r="H89" s="73"/>
      <c r="I89" s="73"/>
      <c r="J89" s="74"/>
      <c r="K89" s="73"/>
      <c r="L89" s="75"/>
      <c r="N89" s="75"/>
      <c r="O89" s="75"/>
      <c r="P89" s="73"/>
      <c r="Q89" s="74"/>
      <c r="R89" s="73"/>
      <c r="S89" s="73"/>
      <c r="Y89" s="73"/>
      <c r="Z89" s="73"/>
      <c r="AA89" s="73"/>
      <c r="AB89" s="73"/>
    </row>
    <row r="90" spans="1:28" ht="15.75" customHeight="1">
      <c r="A90" s="71"/>
      <c r="B90" s="71"/>
      <c r="C90" s="72"/>
      <c r="D90" s="72"/>
      <c r="E90" s="72"/>
      <c r="F90" s="73"/>
      <c r="G90" s="73"/>
      <c r="H90" s="73"/>
      <c r="I90" s="73"/>
      <c r="J90" s="74"/>
      <c r="K90" s="73"/>
      <c r="L90" s="75"/>
      <c r="N90" s="75"/>
      <c r="O90" s="75"/>
      <c r="P90" s="73"/>
      <c r="Q90" s="74"/>
      <c r="R90" s="73"/>
      <c r="S90" s="73"/>
      <c r="Y90" s="73"/>
      <c r="Z90" s="73"/>
      <c r="AA90" s="73"/>
      <c r="AB90" s="73"/>
    </row>
    <row r="91" spans="1:28" ht="15.75" customHeight="1">
      <c r="A91" s="71"/>
      <c r="B91" s="71"/>
      <c r="C91" s="72"/>
      <c r="D91" s="72"/>
      <c r="E91" s="72"/>
      <c r="F91" s="73"/>
      <c r="G91" s="73"/>
      <c r="H91" s="73"/>
      <c r="I91" s="73"/>
      <c r="J91" s="74"/>
      <c r="K91" s="73"/>
      <c r="L91" s="75"/>
      <c r="N91" s="75"/>
      <c r="O91" s="75"/>
      <c r="P91" s="73"/>
      <c r="Q91" s="74"/>
      <c r="R91" s="73"/>
      <c r="S91" s="73"/>
      <c r="Y91" s="73"/>
      <c r="Z91" s="73"/>
      <c r="AA91" s="73"/>
      <c r="AB91" s="73"/>
    </row>
    <row r="92" spans="1:28" ht="15.75" customHeight="1">
      <c r="A92" s="71"/>
      <c r="B92" s="71"/>
      <c r="C92" s="72"/>
      <c r="D92" s="72"/>
      <c r="E92" s="72"/>
      <c r="F92" s="73"/>
      <c r="G92" s="73"/>
      <c r="H92" s="73"/>
      <c r="I92" s="73"/>
      <c r="J92" s="74"/>
      <c r="K92" s="73"/>
      <c r="L92" s="75"/>
      <c r="N92" s="75"/>
      <c r="O92" s="75"/>
      <c r="P92" s="73"/>
      <c r="Q92" s="74"/>
      <c r="R92" s="73"/>
      <c r="S92" s="73"/>
      <c r="Y92" s="73"/>
      <c r="Z92" s="73"/>
      <c r="AA92" s="73"/>
      <c r="AB92" s="73"/>
    </row>
    <row r="93" spans="1:28" ht="15.75" customHeight="1">
      <c r="A93" s="71"/>
      <c r="B93" s="71"/>
      <c r="C93" s="72"/>
      <c r="D93" s="72"/>
      <c r="E93" s="72"/>
      <c r="F93" s="73"/>
      <c r="G93" s="73"/>
      <c r="H93" s="73"/>
      <c r="I93" s="73"/>
      <c r="J93" s="74"/>
      <c r="K93" s="73"/>
      <c r="L93" s="75"/>
      <c r="N93" s="75"/>
      <c r="O93" s="75"/>
      <c r="P93" s="73"/>
      <c r="Q93" s="74"/>
      <c r="R93" s="73"/>
      <c r="S93" s="73"/>
      <c r="Y93" s="73"/>
      <c r="Z93" s="73"/>
      <c r="AA93" s="73"/>
      <c r="AB93" s="73"/>
    </row>
    <row r="94" spans="1:28" ht="15.75" customHeight="1">
      <c r="A94" s="71"/>
      <c r="B94" s="71"/>
      <c r="C94" s="72"/>
      <c r="D94" s="72"/>
      <c r="E94" s="72"/>
      <c r="F94" s="73"/>
      <c r="G94" s="73"/>
      <c r="H94" s="73"/>
      <c r="I94" s="73"/>
      <c r="J94" s="74"/>
      <c r="K94" s="73"/>
      <c r="L94" s="75"/>
      <c r="N94" s="75"/>
      <c r="O94" s="75"/>
      <c r="P94" s="73"/>
      <c r="Q94" s="74"/>
      <c r="R94" s="73"/>
      <c r="S94" s="73"/>
      <c r="Y94" s="73"/>
      <c r="Z94" s="73"/>
      <c r="AA94" s="73"/>
      <c r="AB94" s="73"/>
    </row>
    <row r="95" spans="1:28" ht="15.75" customHeight="1">
      <c r="A95" s="71"/>
      <c r="B95" s="71"/>
      <c r="C95" s="72"/>
      <c r="D95" s="72"/>
      <c r="E95" s="72"/>
      <c r="F95" s="73"/>
      <c r="G95" s="73"/>
      <c r="H95" s="73"/>
      <c r="I95" s="73"/>
      <c r="J95" s="74"/>
      <c r="K95" s="73"/>
      <c r="L95" s="75"/>
      <c r="N95" s="75"/>
      <c r="O95" s="75"/>
      <c r="P95" s="73"/>
      <c r="Q95" s="74"/>
      <c r="R95" s="73"/>
      <c r="S95" s="73"/>
      <c r="Y95" s="73"/>
      <c r="Z95" s="73"/>
      <c r="AA95" s="73"/>
      <c r="AB95" s="73"/>
    </row>
    <row r="96" spans="1:28" ht="15.75" customHeight="1">
      <c r="A96" s="71"/>
      <c r="B96" s="71"/>
      <c r="C96" s="72"/>
      <c r="D96" s="72"/>
      <c r="E96" s="72"/>
      <c r="F96" s="73"/>
      <c r="G96" s="73"/>
      <c r="H96" s="73"/>
      <c r="I96" s="73"/>
      <c r="J96" s="74"/>
      <c r="K96" s="73"/>
      <c r="L96" s="75"/>
      <c r="N96" s="75"/>
      <c r="O96" s="75"/>
      <c r="P96" s="73"/>
      <c r="Q96" s="74"/>
      <c r="R96" s="73"/>
      <c r="S96" s="73"/>
      <c r="Y96" s="73"/>
      <c r="Z96" s="73"/>
      <c r="AA96" s="73"/>
      <c r="AB96" s="73"/>
    </row>
    <row r="97" spans="1:28" ht="15.75" customHeight="1">
      <c r="A97" s="71"/>
      <c r="B97" s="71"/>
      <c r="C97" s="72"/>
      <c r="D97" s="72"/>
      <c r="E97" s="72"/>
      <c r="F97" s="73"/>
      <c r="G97" s="73"/>
      <c r="H97" s="73"/>
      <c r="I97" s="73"/>
      <c r="J97" s="74"/>
      <c r="K97" s="73"/>
      <c r="L97" s="75"/>
      <c r="N97" s="75"/>
      <c r="O97" s="75"/>
      <c r="P97" s="73"/>
      <c r="Q97" s="74"/>
      <c r="R97" s="73"/>
      <c r="S97" s="73"/>
      <c r="Y97" s="73"/>
      <c r="Z97" s="73"/>
      <c r="AA97" s="73"/>
      <c r="AB97" s="73"/>
    </row>
    <row r="98" spans="1:28" ht="15.75" customHeight="1">
      <c r="A98" s="71"/>
      <c r="B98" s="71"/>
      <c r="C98" s="72"/>
      <c r="D98" s="72"/>
      <c r="E98" s="72"/>
      <c r="F98" s="73"/>
      <c r="G98" s="73"/>
      <c r="H98" s="73"/>
      <c r="I98" s="73"/>
      <c r="J98" s="74"/>
      <c r="K98" s="73"/>
      <c r="L98" s="75"/>
      <c r="N98" s="75"/>
      <c r="O98" s="75"/>
      <c r="P98" s="73"/>
      <c r="Q98" s="74"/>
      <c r="R98" s="73"/>
      <c r="S98" s="73"/>
      <c r="Y98" s="73"/>
      <c r="Z98" s="73"/>
      <c r="AA98" s="73"/>
      <c r="AB98" s="73"/>
    </row>
    <row r="99" spans="1:28" ht="15.75" customHeight="1">
      <c r="A99" s="71"/>
      <c r="B99" s="71"/>
      <c r="C99" s="72"/>
      <c r="D99" s="72"/>
      <c r="E99" s="72"/>
      <c r="F99" s="73"/>
      <c r="G99" s="73"/>
      <c r="H99" s="73"/>
      <c r="I99" s="73"/>
      <c r="J99" s="74"/>
      <c r="K99" s="73"/>
      <c r="L99" s="75"/>
      <c r="N99" s="75"/>
      <c r="O99" s="75"/>
      <c r="P99" s="73"/>
      <c r="Q99" s="74"/>
      <c r="R99" s="73"/>
      <c r="S99" s="73"/>
      <c r="Y99" s="73"/>
      <c r="Z99" s="73"/>
      <c r="AA99" s="73"/>
      <c r="AB99" s="73"/>
    </row>
    <row r="100" spans="1:28" ht="15.75" customHeight="1">
      <c r="A100" s="71"/>
      <c r="B100" s="71"/>
      <c r="C100" s="72"/>
      <c r="D100" s="72"/>
      <c r="E100" s="72"/>
      <c r="F100" s="73"/>
      <c r="G100" s="73"/>
      <c r="H100" s="73"/>
      <c r="I100" s="73"/>
      <c r="J100" s="74"/>
      <c r="K100" s="73"/>
      <c r="L100" s="75"/>
      <c r="N100" s="75"/>
      <c r="O100" s="75"/>
      <c r="P100" s="73"/>
      <c r="Q100" s="74"/>
      <c r="R100" s="73"/>
      <c r="S100" s="73"/>
      <c r="Y100" s="73"/>
      <c r="Z100" s="73"/>
      <c r="AA100" s="73"/>
      <c r="AB100" s="73"/>
    </row>
    <row r="101" spans="1:28" ht="15.75" customHeight="1">
      <c r="A101" s="71"/>
      <c r="B101" s="71"/>
      <c r="C101" s="72"/>
      <c r="D101" s="72"/>
      <c r="E101" s="72"/>
      <c r="F101" s="73"/>
      <c r="G101" s="73"/>
      <c r="H101" s="73"/>
      <c r="I101" s="73"/>
      <c r="J101" s="74"/>
      <c r="K101" s="73"/>
      <c r="L101" s="75"/>
      <c r="N101" s="75"/>
      <c r="O101" s="75"/>
      <c r="P101" s="73"/>
      <c r="Q101" s="74"/>
      <c r="R101" s="73"/>
      <c r="S101" s="73"/>
      <c r="Y101" s="73"/>
      <c r="Z101" s="73"/>
      <c r="AA101" s="73"/>
      <c r="AB101" s="73"/>
    </row>
    <row r="102" spans="1:28" ht="15.75" customHeight="1">
      <c r="A102" s="71"/>
      <c r="B102" s="71"/>
      <c r="C102" s="72"/>
      <c r="D102" s="72"/>
      <c r="E102" s="72"/>
      <c r="F102" s="73"/>
      <c r="G102" s="73"/>
      <c r="H102" s="73"/>
      <c r="I102" s="73"/>
      <c r="J102" s="74"/>
      <c r="K102" s="73"/>
      <c r="L102" s="75"/>
      <c r="N102" s="75"/>
      <c r="O102" s="75"/>
      <c r="P102" s="73"/>
      <c r="Q102" s="74"/>
      <c r="R102" s="73"/>
      <c r="S102" s="73"/>
      <c r="Y102" s="73"/>
      <c r="Z102" s="73"/>
      <c r="AA102" s="73"/>
      <c r="AB102" s="73"/>
    </row>
    <row r="103" spans="1:28" ht="15.75" customHeight="1">
      <c r="A103" s="71"/>
      <c r="B103" s="71"/>
      <c r="C103" s="72"/>
      <c r="D103" s="72"/>
      <c r="E103" s="72"/>
      <c r="F103" s="73"/>
      <c r="G103" s="73"/>
      <c r="H103" s="73"/>
      <c r="I103" s="73"/>
      <c r="J103" s="74"/>
      <c r="K103" s="73"/>
      <c r="L103" s="75"/>
      <c r="N103" s="75"/>
      <c r="O103" s="75"/>
      <c r="P103" s="73"/>
      <c r="Q103" s="74"/>
      <c r="R103" s="73"/>
      <c r="S103" s="73"/>
      <c r="Y103" s="73"/>
      <c r="Z103" s="73"/>
      <c r="AA103" s="73"/>
      <c r="AB103" s="73"/>
    </row>
    <row r="104" spans="1:28" ht="15.75" customHeight="1">
      <c r="A104" s="71"/>
      <c r="B104" s="71"/>
      <c r="C104" s="72"/>
      <c r="D104" s="72"/>
      <c r="E104" s="72"/>
      <c r="F104" s="73"/>
      <c r="G104" s="73"/>
      <c r="H104" s="73"/>
      <c r="I104" s="73"/>
      <c r="J104" s="74"/>
      <c r="K104" s="73"/>
      <c r="L104" s="75"/>
      <c r="N104" s="75"/>
      <c r="O104" s="75"/>
      <c r="P104" s="73"/>
      <c r="Q104" s="74"/>
      <c r="R104" s="73"/>
      <c r="S104" s="73"/>
      <c r="Y104" s="73"/>
      <c r="Z104" s="73"/>
      <c r="AA104" s="73"/>
      <c r="AB104" s="73"/>
    </row>
    <row r="105" spans="1:28" ht="15.75" customHeight="1">
      <c r="A105" s="71"/>
      <c r="B105" s="71"/>
      <c r="C105" s="72"/>
      <c r="D105" s="72"/>
      <c r="E105" s="72"/>
      <c r="F105" s="73"/>
      <c r="G105" s="73"/>
      <c r="H105" s="73"/>
      <c r="I105" s="73"/>
      <c r="J105" s="74"/>
      <c r="K105" s="73"/>
      <c r="L105" s="75"/>
      <c r="N105" s="75"/>
      <c r="O105" s="75"/>
      <c r="P105" s="73"/>
      <c r="Q105" s="74"/>
      <c r="R105" s="73"/>
      <c r="S105" s="73"/>
      <c r="Y105" s="73"/>
      <c r="Z105" s="73"/>
      <c r="AA105" s="73"/>
      <c r="AB105" s="73"/>
    </row>
    <row r="106" spans="1:28" ht="15.75" customHeight="1">
      <c r="A106" s="71"/>
      <c r="B106" s="71"/>
      <c r="C106" s="72"/>
      <c r="D106" s="72"/>
      <c r="E106" s="72"/>
      <c r="F106" s="73"/>
      <c r="G106" s="73"/>
      <c r="H106" s="73"/>
      <c r="I106" s="73"/>
      <c r="J106" s="74"/>
      <c r="K106" s="73"/>
      <c r="L106" s="75"/>
      <c r="N106" s="75"/>
      <c r="O106" s="75"/>
      <c r="P106" s="73"/>
      <c r="Q106" s="74"/>
      <c r="R106" s="73"/>
      <c r="S106" s="73"/>
      <c r="Y106" s="73"/>
      <c r="Z106" s="73"/>
      <c r="AA106" s="73"/>
      <c r="AB106" s="73"/>
    </row>
    <row r="107" spans="1:28" ht="15.75" customHeight="1">
      <c r="A107" s="71"/>
      <c r="B107" s="71"/>
      <c r="C107" s="72"/>
      <c r="D107" s="72"/>
      <c r="E107" s="72"/>
      <c r="F107" s="73"/>
      <c r="G107" s="73"/>
      <c r="H107" s="73"/>
      <c r="I107" s="73"/>
      <c r="J107" s="74"/>
      <c r="K107" s="73"/>
      <c r="L107" s="75"/>
      <c r="N107" s="75"/>
      <c r="O107" s="75"/>
      <c r="P107" s="73"/>
      <c r="Q107" s="74"/>
      <c r="R107" s="73"/>
      <c r="S107" s="73"/>
      <c r="Y107" s="73"/>
      <c r="Z107" s="73"/>
      <c r="AA107" s="73"/>
      <c r="AB107" s="73"/>
    </row>
    <row r="108" spans="1:28" ht="15.75" customHeight="1">
      <c r="A108" s="71"/>
      <c r="B108" s="71"/>
      <c r="C108" s="72"/>
      <c r="D108" s="72"/>
      <c r="E108" s="72"/>
      <c r="F108" s="73"/>
      <c r="G108" s="73"/>
      <c r="H108" s="73"/>
      <c r="I108" s="73"/>
      <c r="J108" s="74"/>
      <c r="K108" s="73"/>
      <c r="L108" s="75"/>
      <c r="N108" s="75"/>
      <c r="O108" s="75"/>
      <c r="P108" s="73"/>
      <c r="Q108" s="74"/>
      <c r="R108" s="73"/>
      <c r="S108" s="73"/>
      <c r="Y108" s="73"/>
      <c r="Z108" s="73"/>
      <c r="AA108" s="73"/>
      <c r="AB108" s="73"/>
    </row>
    <row r="109" spans="1:28" ht="15.75" customHeight="1">
      <c r="A109" s="71"/>
      <c r="B109" s="71"/>
      <c r="C109" s="72"/>
      <c r="D109" s="72"/>
      <c r="E109" s="72"/>
      <c r="F109" s="73"/>
      <c r="G109" s="73"/>
      <c r="H109" s="73"/>
      <c r="I109" s="73"/>
      <c r="J109" s="74"/>
      <c r="K109" s="73"/>
      <c r="L109" s="75"/>
      <c r="N109" s="75"/>
      <c r="O109" s="75"/>
      <c r="P109" s="73"/>
      <c r="Q109" s="74"/>
      <c r="R109" s="73"/>
      <c r="S109" s="73"/>
      <c r="Y109" s="73"/>
      <c r="Z109" s="73"/>
      <c r="AA109" s="73"/>
      <c r="AB109" s="73"/>
    </row>
    <row r="110" spans="1:28" ht="15.75" customHeight="1">
      <c r="A110" s="71"/>
      <c r="B110" s="71"/>
      <c r="C110" s="72"/>
      <c r="D110" s="72"/>
      <c r="E110" s="72"/>
      <c r="F110" s="73"/>
      <c r="G110" s="73"/>
      <c r="H110" s="73"/>
      <c r="I110" s="73"/>
      <c r="J110" s="74"/>
      <c r="K110" s="73"/>
      <c r="L110" s="75"/>
      <c r="N110" s="75"/>
      <c r="O110" s="75"/>
      <c r="P110" s="73"/>
      <c r="Q110" s="74"/>
      <c r="R110" s="73"/>
      <c r="S110" s="73"/>
      <c r="Y110" s="73"/>
      <c r="Z110" s="73"/>
      <c r="AA110" s="73"/>
      <c r="AB110" s="73"/>
    </row>
    <row r="111" spans="1:28" ht="15.75" customHeight="1">
      <c r="A111" s="71"/>
      <c r="B111" s="71"/>
      <c r="C111" s="72"/>
      <c r="D111" s="72"/>
      <c r="E111" s="72"/>
      <c r="F111" s="73"/>
      <c r="G111" s="73"/>
      <c r="H111" s="73"/>
      <c r="I111" s="73"/>
      <c r="J111" s="74"/>
      <c r="K111" s="73"/>
      <c r="L111" s="75"/>
      <c r="N111" s="75"/>
      <c r="O111" s="75"/>
      <c r="P111" s="73"/>
      <c r="Q111" s="74"/>
      <c r="R111" s="73"/>
      <c r="S111" s="73"/>
      <c r="Y111" s="73"/>
      <c r="Z111" s="73"/>
      <c r="AA111" s="73"/>
      <c r="AB111" s="73"/>
    </row>
    <row r="112" spans="1:28" ht="15.75" customHeight="1">
      <c r="A112" s="71"/>
      <c r="B112" s="71"/>
      <c r="C112" s="72"/>
      <c r="D112" s="72"/>
      <c r="E112" s="72"/>
      <c r="F112" s="73"/>
      <c r="G112" s="73"/>
      <c r="H112" s="73"/>
      <c r="I112" s="73"/>
      <c r="J112" s="74"/>
      <c r="K112" s="73"/>
      <c r="L112" s="75"/>
      <c r="N112" s="75"/>
      <c r="O112" s="75"/>
      <c r="P112" s="73"/>
      <c r="Q112" s="74"/>
      <c r="R112" s="73"/>
      <c r="S112" s="73"/>
      <c r="Y112" s="73"/>
      <c r="Z112" s="73"/>
      <c r="AA112" s="73"/>
      <c r="AB112" s="73"/>
    </row>
    <row r="113" spans="1:28" ht="15.75" customHeight="1">
      <c r="A113" s="71"/>
      <c r="B113" s="71"/>
      <c r="C113" s="72"/>
      <c r="D113" s="72"/>
      <c r="E113" s="72"/>
      <c r="F113" s="73"/>
      <c r="G113" s="73"/>
      <c r="H113" s="73"/>
      <c r="I113" s="73"/>
      <c r="J113" s="74"/>
      <c r="K113" s="73"/>
      <c r="L113" s="75"/>
      <c r="N113" s="75"/>
      <c r="O113" s="75"/>
      <c r="P113" s="73"/>
      <c r="Q113" s="74"/>
      <c r="R113" s="73"/>
      <c r="S113" s="73"/>
      <c r="Y113" s="73"/>
      <c r="Z113" s="73"/>
      <c r="AA113" s="73"/>
      <c r="AB113" s="73"/>
    </row>
    <row r="114" spans="1:28" ht="15.75" customHeight="1">
      <c r="A114" s="71"/>
      <c r="B114" s="71"/>
      <c r="C114" s="72"/>
      <c r="D114" s="72"/>
      <c r="E114" s="72"/>
      <c r="F114" s="73"/>
      <c r="G114" s="73"/>
      <c r="H114" s="73"/>
      <c r="I114" s="73"/>
      <c r="J114" s="74"/>
      <c r="K114" s="73"/>
      <c r="L114" s="75"/>
      <c r="N114" s="75"/>
      <c r="O114" s="75"/>
      <c r="P114" s="73"/>
      <c r="Q114" s="74"/>
      <c r="R114" s="73"/>
      <c r="S114" s="73"/>
      <c r="Y114" s="73"/>
      <c r="Z114" s="73"/>
      <c r="AA114" s="73"/>
      <c r="AB114" s="73"/>
    </row>
    <row r="115" spans="1:28" ht="15.75" customHeight="1">
      <c r="A115" s="71"/>
      <c r="B115" s="71"/>
      <c r="C115" s="72"/>
      <c r="D115" s="72"/>
      <c r="E115" s="72"/>
      <c r="F115" s="73"/>
      <c r="G115" s="73"/>
      <c r="H115" s="73"/>
      <c r="I115" s="73"/>
      <c r="J115" s="74"/>
      <c r="K115" s="73"/>
      <c r="L115" s="75"/>
      <c r="N115" s="75"/>
      <c r="O115" s="75"/>
      <c r="P115" s="73"/>
      <c r="Q115" s="74"/>
      <c r="R115" s="73"/>
      <c r="S115" s="73"/>
      <c r="Y115" s="73"/>
      <c r="Z115" s="73"/>
      <c r="AA115" s="73"/>
      <c r="AB115" s="73"/>
    </row>
    <row r="116" spans="1:28" ht="15.75" customHeight="1">
      <c r="A116" s="71"/>
      <c r="B116" s="71"/>
      <c r="C116" s="72"/>
      <c r="D116" s="72"/>
      <c r="E116" s="72"/>
      <c r="F116" s="73"/>
      <c r="G116" s="73"/>
      <c r="H116" s="73"/>
      <c r="I116" s="73"/>
      <c r="J116" s="74"/>
      <c r="K116" s="73"/>
      <c r="L116" s="75"/>
      <c r="N116" s="75"/>
      <c r="O116" s="75"/>
      <c r="P116" s="73"/>
      <c r="Q116" s="74"/>
      <c r="R116" s="73"/>
      <c r="S116" s="73"/>
      <c r="Y116" s="73"/>
      <c r="Z116" s="73"/>
      <c r="AA116" s="73"/>
      <c r="AB116" s="73"/>
    </row>
    <row r="117" spans="1:28" ht="15.75" customHeight="1">
      <c r="A117" s="71"/>
      <c r="B117" s="71"/>
      <c r="C117" s="72"/>
      <c r="D117" s="72"/>
      <c r="E117" s="72"/>
      <c r="F117" s="73"/>
      <c r="G117" s="73"/>
      <c r="H117" s="73"/>
      <c r="I117" s="73"/>
      <c r="J117" s="74"/>
      <c r="K117" s="73"/>
      <c r="L117" s="75"/>
      <c r="N117" s="75"/>
      <c r="O117" s="75"/>
      <c r="P117" s="73"/>
      <c r="Q117" s="74"/>
      <c r="R117" s="73"/>
      <c r="S117" s="73"/>
      <c r="Y117" s="73"/>
      <c r="Z117" s="73"/>
      <c r="AA117" s="73"/>
      <c r="AB117" s="73"/>
    </row>
    <row r="118" spans="1:28" ht="15.75" customHeight="1">
      <c r="A118" s="71"/>
      <c r="B118" s="71"/>
      <c r="C118" s="72"/>
      <c r="D118" s="72"/>
      <c r="E118" s="72"/>
      <c r="F118" s="73"/>
      <c r="G118" s="73"/>
      <c r="H118" s="73"/>
      <c r="I118" s="73"/>
      <c r="J118" s="74"/>
      <c r="K118" s="73"/>
      <c r="L118" s="75"/>
      <c r="N118" s="75"/>
      <c r="O118" s="75"/>
      <c r="P118" s="73"/>
      <c r="Q118" s="74"/>
      <c r="R118" s="73"/>
      <c r="S118" s="73"/>
      <c r="Y118" s="73"/>
      <c r="Z118" s="73"/>
      <c r="AA118" s="73"/>
      <c r="AB118" s="73"/>
    </row>
    <row r="119" spans="1:28" ht="15.75" customHeight="1">
      <c r="A119" s="71"/>
      <c r="B119" s="71"/>
      <c r="C119" s="72"/>
      <c r="D119" s="72"/>
      <c r="E119" s="72"/>
      <c r="F119" s="73"/>
      <c r="G119" s="73"/>
      <c r="H119" s="73"/>
      <c r="I119" s="73"/>
      <c r="J119" s="74"/>
      <c r="K119" s="73"/>
      <c r="L119" s="75"/>
      <c r="N119" s="75"/>
      <c r="O119" s="75"/>
      <c r="P119" s="73"/>
      <c r="Q119" s="74"/>
      <c r="R119" s="73"/>
      <c r="S119" s="73"/>
      <c r="Y119" s="73"/>
      <c r="Z119" s="73"/>
      <c r="AA119" s="73"/>
      <c r="AB119" s="73"/>
    </row>
    <row r="120" spans="1:28" ht="15.75" customHeight="1">
      <c r="A120" s="71"/>
      <c r="B120" s="71"/>
      <c r="C120" s="72"/>
      <c r="D120" s="72"/>
      <c r="E120" s="72"/>
      <c r="F120" s="73"/>
      <c r="G120" s="73"/>
      <c r="H120" s="73"/>
      <c r="I120" s="73"/>
      <c r="J120" s="74"/>
      <c r="K120" s="73"/>
      <c r="L120" s="75"/>
      <c r="N120" s="75"/>
      <c r="O120" s="75"/>
      <c r="P120" s="73"/>
      <c r="Q120" s="74"/>
      <c r="R120" s="73"/>
      <c r="S120" s="73"/>
      <c r="Y120" s="73"/>
      <c r="Z120" s="73"/>
      <c r="AA120" s="73"/>
      <c r="AB120" s="73"/>
    </row>
    <row r="121" spans="1:28" ht="15.75" customHeight="1">
      <c r="A121" s="71"/>
      <c r="B121" s="71"/>
      <c r="C121" s="72"/>
      <c r="D121" s="72"/>
      <c r="E121" s="72"/>
      <c r="F121" s="73"/>
      <c r="G121" s="73"/>
      <c r="H121" s="73"/>
      <c r="I121" s="73"/>
      <c r="J121" s="74"/>
      <c r="K121" s="73"/>
      <c r="L121" s="75"/>
      <c r="N121" s="75"/>
      <c r="O121" s="75"/>
      <c r="P121" s="73"/>
      <c r="Q121" s="74"/>
      <c r="R121" s="73"/>
      <c r="S121" s="73"/>
      <c r="Y121" s="73"/>
      <c r="Z121" s="73"/>
      <c r="AA121" s="73"/>
      <c r="AB121" s="73"/>
    </row>
    <row r="122" spans="1:28" ht="15.75" customHeight="1">
      <c r="A122" s="71"/>
      <c r="B122" s="71"/>
      <c r="C122" s="72"/>
      <c r="D122" s="72"/>
      <c r="E122" s="72"/>
      <c r="F122" s="73"/>
      <c r="G122" s="73"/>
      <c r="H122" s="73"/>
      <c r="I122" s="73"/>
      <c r="J122" s="74"/>
      <c r="K122" s="73"/>
      <c r="L122" s="75"/>
      <c r="N122" s="75"/>
      <c r="O122" s="75"/>
      <c r="P122" s="73"/>
      <c r="Q122" s="74"/>
      <c r="R122" s="73"/>
      <c r="S122" s="73"/>
      <c r="Y122" s="73"/>
      <c r="Z122" s="73"/>
      <c r="AA122" s="73"/>
      <c r="AB122" s="73"/>
    </row>
    <row r="123" spans="1:28" ht="15.75" customHeight="1">
      <c r="A123" s="71"/>
      <c r="B123" s="71"/>
      <c r="C123" s="72"/>
      <c r="D123" s="72"/>
      <c r="E123" s="72"/>
      <c r="F123" s="73"/>
      <c r="G123" s="73"/>
      <c r="H123" s="73"/>
      <c r="I123" s="73"/>
      <c r="J123" s="74"/>
      <c r="K123" s="73"/>
      <c r="L123" s="75"/>
      <c r="N123" s="75"/>
      <c r="O123" s="75"/>
      <c r="P123" s="73"/>
      <c r="Q123" s="74"/>
      <c r="R123" s="73"/>
      <c r="S123" s="73"/>
      <c r="Y123" s="73"/>
      <c r="Z123" s="73"/>
      <c r="AA123" s="73"/>
      <c r="AB123" s="73"/>
    </row>
    <row r="124" spans="1:28" ht="15.75" customHeight="1">
      <c r="A124" s="71"/>
      <c r="B124" s="71"/>
      <c r="C124" s="72"/>
      <c r="D124" s="72"/>
      <c r="E124" s="72"/>
      <c r="F124" s="73"/>
      <c r="G124" s="73"/>
      <c r="H124" s="73"/>
      <c r="I124" s="73"/>
      <c r="J124" s="74"/>
      <c r="K124" s="73"/>
      <c r="L124" s="75"/>
      <c r="N124" s="75"/>
      <c r="O124" s="75"/>
      <c r="P124" s="73"/>
      <c r="Q124" s="74"/>
      <c r="R124" s="73"/>
      <c r="S124" s="73"/>
      <c r="Y124" s="73"/>
      <c r="Z124" s="73"/>
      <c r="AA124" s="73"/>
      <c r="AB124" s="73"/>
    </row>
    <row r="125" spans="1:28" ht="15.75" customHeight="1">
      <c r="A125" s="71"/>
      <c r="B125" s="71"/>
      <c r="C125" s="72"/>
      <c r="D125" s="72"/>
      <c r="E125" s="72"/>
      <c r="F125" s="73"/>
      <c r="G125" s="73"/>
      <c r="H125" s="73"/>
      <c r="I125" s="73"/>
      <c r="J125" s="74"/>
      <c r="K125" s="73"/>
      <c r="L125" s="75"/>
      <c r="N125" s="75"/>
      <c r="O125" s="75"/>
      <c r="P125" s="73"/>
      <c r="Q125" s="74"/>
      <c r="R125" s="73"/>
      <c r="S125" s="73"/>
      <c r="Y125" s="73"/>
      <c r="Z125" s="73"/>
      <c r="AA125" s="73"/>
      <c r="AB125" s="73"/>
    </row>
    <row r="126" spans="1:28" ht="15.75" customHeight="1">
      <c r="A126" s="71"/>
      <c r="B126" s="71"/>
      <c r="C126" s="72"/>
      <c r="D126" s="72"/>
      <c r="E126" s="72"/>
      <c r="F126" s="73"/>
      <c r="G126" s="73"/>
      <c r="H126" s="73"/>
      <c r="I126" s="73"/>
      <c r="J126" s="74"/>
      <c r="K126" s="73"/>
      <c r="L126" s="75"/>
      <c r="N126" s="75"/>
      <c r="O126" s="75"/>
      <c r="P126" s="73"/>
      <c r="Q126" s="74"/>
      <c r="R126" s="73"/>
      <c r="S126" s="73"/>
      <c r="Y126" s="73"/>
      <c r="Z126" s="73"/>
      <c r="AA126" s="73"/>
      <c r="AB126" s="73"/>
    </row>
    <row r="127" spans="1:28" ht="15.75" customHeight="1">
      <c r="A127" s="71"/>
      <c r="B127" s="71"/>
      <c r="C127" s="72"/>
      <c r="D127" s="72"/>
      <c r="E127" s="72"/>
      <c r="F127" s="73"/>
      <c r="G127" s="73"/>
      <c r="H127" s="73"/>
      <c r="I127" s="73"/>
      <c r="J127" s="74"/>
      <c r="K127" s="73"/>
      <c r="L127" s="75"/>
      <c r="N127" s="75"/>
      <c r="O127" s="75"/>
      <c r="P127" s="73"/>
      <c r="Q127" s="74"/>
      <c r="R127" s="73"/>
      <c r="S127" s="73"/>
      <c r="Y127" s="73"/>
      <c r="Z127" s="73"/>
      <c r="AA127" s="73"/>
      <c r="AB127" s="73"/>
    </row>
    <row r="128" spans="1:28" ht="15.75" customHeight="1">
      <c r="A128" s="71"/>
      <c r="B128" s="71"/>
      <c r="C128" s="72"/>
      <c r="D128" s="72"/>
      <c r="E128" s="72"/>
      <c r="F128" s="73"/>
      <c r="G128" s="73"/>
      <c r="H128" s="73"/>
      <c r="I128" s="73"/>
      <c r="J128" s="74"/>
      <c r="K128" s="73"/>
      <c r="L128" s="75"/>
      <c r="N128" s="75"/>
      <c r="O128" s="75"/>
      <c r="P128" s="73"/>
      <c r="Q128" s="74"/>
      <c r="R128" s="73"/>
      <c r="S128" s="73"/>
      <c r="Y128" s="73"/>
      <c r="Z128" s="73"/>
      <c r="AA128" s="73"/>
      <c r="AB128" s="73"/>
    </row>
    <row r="129" spans="1:28" ht="15.75" customHeight="1">
      <c r="A129" s="71"/>
      <c r="B129" s="71"/>
      <c r="C129" s="72"/>
      <c r="D129" s="72"/>
      <c r="E129" s="72"/>
      <c r="F129" s="73"/>
      <c r="G129" s="73"/>
      <c r="H129" s="73"/>
      <c r="I129" s="73"/>
      <c r="J129" s="74"/>
      <c r="K129" s="73"/>
      <c r="L129" s="75"/>
      <c r="N129" s="75"/>
      <c r="O129" s="75"/>
      <c r="P129" s="73"/>
      <c r="Q129" s="74"/>
      <c r="R129" s="73"/>
      <c r="S129" s="73"/>
      <c r="Y129" s="73"/>
      <c r="Z129" s="73"/>
      <c r="AA129" s="73"/>
      <c r="AB129" s="73"/>
    </row>
    <row r="130" spans="1:28" ht="15.75" customHeight="1">
      <c r="A130" s="71"/>
      <c r="B130" s="71"/>
      <c r="C130" s="72"/>
      <c r="D130" s="72"/>
      <c r="E130" s="72"/>
      <c r="F130" s="73"/>
      <c r="G130" s="73"/>
      <c r="H130" s="73"/>
      <c r="I130" s="73"/>
      <c r="J130" s="74"/>
      <c r="K130" s="73"/>
      <c r="L130" s="75"/>
      <c r="N130" s="75"/>
      <c r="O130" s="75"/>
      <c r="P130" s="73"/>
      <c r="Q130" s="74"/>
      <c r="R130" s="73"/>
      <c r="S130" s="73"/>
      <c r="Y130" s="73"/>
      <c r="Z130" s="73"/>
      <c r="AA130" s="73"/>
      <c r="AB130" s="73"/>
    </row>
    <row r="131" spans="1:28" ht="15.75" customHeight="1">
      <c r="A131" s="71"/>
      <c r="B131" s="71"/>
      <c r="C131" s="72"/>
      <c r="D131" s="72"/>
      <c r="E131" s="72"/>
      <c r="F131" s="73"/>
      <c r="G131" s="73"/>
      <c r="H131" s="73"/>
      <c r="I131" s="73"/>
      <c r="J131" s="74"/>
      <c r="K131" s="73"/>
      <c r="L131" s="75"/>
      <c r="N131" s="75"/>
      <c r="O131" s="75"/>
      <c r="P131" s="73"/>
      <c r="Q131" s="74"/>
      <c r="R131" s="73"/>
      <c r="S131" s="73"/>
      <c r="Y131" s="73"/>
      <c r="Z131" s="73"/>
      <c r="AA131" s="73"/>
      <c r="AB131" s="73"/>
    </row>
    <row r="132" spans="1:28" ht="15.75" customHeight="1">
      <c r="A132" s="71"/>
      <c r="B132" s="71"/>
      <c r="C132" s="72"/>
      <c r="D132" s="72"/>
      <c r="E132" s="72"/>
      <c r="F132" s="73"/>
      <c r="G132" s="73"/>
      <c r="H132" s="73"/>
      <c r="I132" s="73"/>
      <c r="J132" s="74"/>
      <c r="K132" s="73"/>
      <c r="L132" s="75"/>
      <c r="N132" s="75"/>
      <c r="O132" s="75"/>
      <c r="P132" s="73"/>
      <c r="Q132" s="74"/>
      <c r="R132" s="73"/>
      <c r="S132" s="73"/>
      <c r="Y132" s="73"/>
      <c r="Z132" s="73"/>
      <c r="AA132" s="73"/>
      <c r="AB132" s="73"/>
    </row>
    <row r="133" spans="1:28" ht="15.75" customHeight="1">
      <c r="A133" s="71"/>
      <c r="B133" s="71"/>
      <c r="C133" s="72"/>
      <c r="D133" s="72"/>
      <c r="E133" s="72"/>
      <c r="F133" s="73"/>
      <c r="G133" s="73"/>
      <c r="H133" s="73"/>
      <c r="I133" s="73"/>
      <c r="J133" s="74"/>
      <c r="K133" s="73"/>
      <c r="L133" s="75"/>
      <c r="N133" s="75"/>
      <c r="O133" s="75"/>
      <c r="P133" s="73"/>
      <c r="Q133" s="74"/>
      <c r="R133" s="73"/>
      <c r="S133" s="73"/>
      <c r="Y133" s="73"/>
      <c r="Z133" s="73"/>
      <c r="AA133" s="73"/>
      <c r="AB133" s="73"/>
    </row>
    <row r="134" spans="1:28" ht="15.75" customHeight="1">
      <c r="A134" s="71"/>
      <c r="B134" s="71"/>
      <c r="C134" s="72"/>
      <c r="D134" s="72"/>
      <c r="E134" s="72"/>
      <c r="F134" s="73"/>
      <c r="G134" s="73"/>
      <c r="H134" s="73"/>
      <c r="I134" s="73"/>
      <c r="J134" s="74"/>
      <c r="K134" s="73"/>
      <c r="L134" s="75"/>
      <c r="N134" s="75"/>
      <c r="O134" s="75"/>
      <c r="P134" s="73"/>
      <c r="Q134" s="74"/>
      <c r="R134" s="73"/>
      <c r="S134" s="73"/>
      <c r="Y134" s="73"/>
      <c r="Z134" s="73"/>
      <c r="AA134" s="73"/>
      <c r="AB134" s="73"/>
    </row>
    <row r="135" spans="1:28" ht="15.75" customHeight="1">
      <c r="A135" s="71"/>
      <c r="B135" s="71"/>
      <c r="C135" s="72"/>
      <c r="D135" s="72"/>
      <c r="E135" s="72"/>
      <c r="F135" s="73"/>
      <c r="G135" s="73"/>
      <c r="H135" s="73"/>
      <c r="I135" s="73"/>
      <c r="J135" s="74"/>
      <c r="K135" s="73"/>
      <c r="L135" s="75"/>
      <c r="N135" s="75"/>
      <c r="O135" s="75"/>
      <c r="P135" s="73"/>
      <c r="Q135" s="74"/>
      <c r="R135" s="73"/>
      <c r="S135" s="73"/>
      <c r="Y135" s="73"/>
      <c r="Z135" s="73"/>
      <c r="AA135" s="73"/>
      <c r="AB135" s="73"/>
    </row>
    <row r="136" spans="1:28" ht="15.75" customHeight="1">
      <c r="A136" s="71"/>
      <c r="B136" s="71"/>
      <c r="C136" s="72"/>
      <c r="D136" s="72"/>
      <c r="E136" s="72"/>
      <c r="F136" s="73"/>
      <c r="G136" s="73"/>
      <c r="H136" s="73"/>
      <c r="I136" s="73"/>
      <c r="J136" s="74"/>
      <c r="K136" s="73"/>
      <c r="L136" s="75"/>
      <c r="N136" s="75"/>
      <c r="O136" s="75"/>
      <c r="P136" s="73"/>
      <c r="Q136" s="74"/>
      <c r="R136" s="73"/>
      <c r="S136" s="73"/>
      <c r="Y136" s="73"/>
      <c r="Z136" s="73"/>
      <c r="AA136" s="73"/>
      <c r="AB136" s="73"/>
    </row>
    <row r="137" spans="1:28" ht="15.75" customHeight="1">
      <c r="A137" s="71"/>
      <c r="B137" s="71"/>
      <c r="C137" s="72"/>
      <c r="D137" s="72"/>
      <c r="E137" s="72"/>
      <c r="F137" s="73"/>
      <c r="G137" s="73"/>
      <c r="H137" s="73"/>
      <c r="I137" s="73"/>
      <c r="J137" s="74"/>
      <c r="K137" s="73"/>
      <c r="L137" s="75"/>
      <c r="N137" s="75"/>
      <c r="O137" s="75"/>
      <c r="P137" s="73"/>
      <c r="Q137" s="74"/>
      <c r="R137" s="73"/>
      <c r="S137" s="73"/>
      <c r="Y137" s="73"/>
      <c r="Z137" s="73"/>
      <c r="AA137" s="73"/>
      <c r="AB137" s="73"/>
    </row>
    <row r="138" spans="1:28" ht="15.75" customHeight="1">
      <c r="A138" s="71"/>
      <c r="B138" s="71"/>
      <c r="C138" s="72"/>
      <c r="D138" s="72"/>
      <c r="E138" s="72"/>
      <c r="F138" s="73"/>
      <c r="G138" s="73"/>
      <c r="H138" s="73"/>
      <c r="I138" s="73"/>
      <c r="J138" s="74"/>
      <c r="K138" s="73"/>
      <c r="L138" s="75"/>
      <c r="N138" s="75"/>
      <c r="O138" s="75"/>
      <c r="P138" s="73"/>
      <c r="Q138" s="74"/>
      <c r="R138" s="73"/>
      <c r="S138" s="73"/>
      <c r="Y138" s="73"/>
      <c r="Z138" s="73"/>
      <c r="AA138" s="73"/>
      <c r="AB138" s="73"/>
    </row>
    <row r="139" spans="1:28" ht="15.75" customHeight="1">
      <c r="A139" s="71"/>
      <c r="B139" s="71"/>
      <c r="C139" s="72"/>
      <c r="D139" s="72"/>
      <c r="E139" s="72"/>
      <c r="F139" s="73"/>
      <c r="G139" s="73"/>
      <c r="H139" s="73"/>
      <c r="I139" s="73"/>
      <c r="J139" s="74"/>
      <c r="K139" s="73"/>
      <c r="L139" s="75"/>
      <c r="N139" s="75"/>
      <c r="O139" s="75"/>
      <c r="P139" s="73"/>
      <c r="Q139" s="74"/>
      <c r="R139" s="73"/>
      <c r="S139" s="73"/>
      <c r="Y139" s="73"/>
      <c r="Z139" s="73"/>
      <c r="AA139" s="73"/>
      <c r="AB139" s="73"/>
    </row>
    <row r="140" spans="1:28" ht="15.75" customHeight="1">
      <c r="A140" s="71"/>
      <c r="B140" s="71"/>
      <c r="C140" s="72"/>
      <c r="D140" s="72"/>
      <c r="E140" s="72"/>
      <c r="F140" s="73"/>
      <c r="G140" s="73"/>
      <c r="H140" s="73"/>
      <c r="I140" s="73"/>
      <c r="J140" s="74"/>
      <c r="K140" s="73"/>
      <c r="L140" s="75"/>
      <c r="N140" s="75"/>
      <c r="O140" s="75"/>
      <c r="P140" s="73"/>
      <c r="Q140" s="74"/>
      <c r="R140" s="73"/>
      <c r="S140" s="73"/>
      <c r="Y140" s="73"/>
      <c r="Z140" s="73"/>
      <c r="AA140" s="73"/>
      <c r="AB140" s="73"/>
    </row>
    <row r="141" spans="1:28" ht="15.75" customHeight="1">
      <c r="A141" s="71"/>
      <c r="B141" s="71"/>
      <c r="C141" s="72"/>
      <c r="D141" s="72"/>
      <c r="E141" s="72"/>
      <c r="F141" s="73"/>
      <c r="G141" s="73"/>
      <c r="H141" s="73"/>
      <c r="I141" s="73"/>
      <c r="J141" s="74"/>
      <c r="K141" s="73"/>
      <c r="L141" s="75"/>
      <c r="N141" s="75"/>
      <c r="O141" s="75"/>
      <c r="P141" s="73"/>
      <c r="Q141" s="74"/>
      <c r="R141" s="73"/>
      <c r="S141" s="73"/>
      <c r="Y141" s="73"/>
      <c r="Z141" s="73"/>
      <c r="AA141" s="73"/>
      <c r="AB141" s="73"/>
    </row>
    <row r="142" spans="1:28" ht="15.75" customHeight="1">
      <c r="A142" s="71"/>
      <c r="B142" s="71"/>
      <c r="C142" s="72"/>
      <c r="D142" s="72"/>
      <c r="E142" s="72"/>
      <c r="F142" s="73"/>
      <c r="G142" s="73"/>
      <c r="H142" s="73"/>
      <c r="I142" s="73"/>
      <c r="J142" s="74"/>
      <c r="K142" s="73"/>
      <c r="L142" s="75"/>
      <c r="N142" s="75"/>
      <c r="O142" s="75"/>
      <c r="P142" s="73"/>
      <c r="Q142" s="74"/>
      <c r="R142" s="73"/>
      <c r="S142" s="73"/>
      <c r="Y142" s="73"/>
      <c r="Z142" s="73"/>
      <c r="AA142" s="73"/>
      <c r="AB142" s="73"/>
    </row>
    <row r="143" spans="1:28" ht="15.75" customHeight="1">
      <c r="A143" s="71"/>
      <c r="B143" s="71"/>
      <c r="C143" s="72"/>
      <c r="D143" s="72"/>
      <c r="E143" s="72"/>
      <c r="F143" s="73"/>
      <c r="G143" s="73"/>
      <c r="H143" s="73"/>
      <c r="I143" s="73"/>
      <c r="J143" s="74"/>
      <c r="K143" s="73"/>
      <c r="L143" s="75"/>
      <c r="N143" s="75"/>
      <c r="O143" s="75"/>
      <c r="P143" s="73"/>
      <c r="Q143" s="74"/>
      <c r="R143" s="73"/>
      <c r="S143" s="73"/>
      <c r="Y143" s="73"/>
      <c r="Z143" s="73"/>
      <c r="AA143" s="73"/>
      <c r="AB143" s="73"/>
    </row>
    <row r="144" spans="1:28" ht="15.75" customHeight="1">
      <c r="A144" s="71"/>
      <c r="B144" s="71"/>
      <c r="C144" s="72"/>
      <c r="D144" s="72"/>
      <c r="E144" s="72"/>
      <c r="F144" s="73"/>
      <c r="G144" s="73"/>
      <c r="H144" s="73"/>
      <c r="I144" s="73"/>
      <c r="J144" s="74"/>
      <c r="K144" s="73"/>
      <c r="L144" s="75"/>
      <c r="N144" s="75"/>
      <c r="O144" s="75"/>
      <c r="P144" s="73"/>
      <c r="Q144" s="74"/>
      <c r="R144" s="73"/>
      <c r="S144" s="73"/>
      <c r="Y144" s="73"/>
      <c r="Z144" s="73"/>
      <c r="AA144" s="73"/>
      <c r="AB144" s="73"/>
    </row>
    <row r="145" spans="1:28" ht="15.75" customHeight="1">
      <c r="A145" s="71"/>
      <c r="B145" s="71"/>
      <c r="C145" s="72"/>
      <c r="D145" s="72"/>
      <c r="E145" s="72"/>
      <c r="F145" s="73"/>
      <c r="G145" s="73"/>
      <c r="H145" s="73"/>
      <c r="I145" s="73"/>
      <c r="J145" s="74"/>
      <c r="K145" s="73"/>
      <c r="L145" s="75"/>
      <c r="N145" s="75"/>
      <c r="O145" s="75"/>
      <c r="P145" s="73"/>
      <c r="Q145" s="74"/>
      <c r="R145" s="73"/>
      <c r="S145" s="73"/>
      <c r="Y145" s="73"/>
      <c r="Z145" s="73"/>
      <c r="AA145" s="73"/>
      <c r="AB145" s="73"/>
    </row>
    <row r="146" spans="1:28" ht="15.75" customHeight="1">
      <c r="A146" s="71"/>
      <c r="B146" s="71"/>
      <c r="C146" s="72"/>
      <c r="D146" s="72"/>
      <c r="E146" s="72"/>
      <c r="F146" s="73"/>
      <c r="G146" s="73"/>
      <c r="H146" s="73"/>
      <c r="I146" s="73"/>
      <c r="J146" s="74"/>
      <c r="K146" s="73"/>
      <c r="L146" s="75"/>
      <c r="N146" s="75"/>
      <c r="O146" s="75"/>
      <c r="P146" s="73"/>
      <c r="Q146" s="74"/>
      <c r="R146" s="73"/>
      <c r="S146" s="73"/>
      <c r="Y146" s="73"/>
      <c r="Z146" s="73"/>
      <c r="AA146" s="73"/>
      <c r="AB146" s="73"/>
    </row>
    <row r="147" spans="1:28" ht="15.75" customHeight="1">
      <c r="A147" s="71"/>
      <c r="B147" s="71"/>
      <c r="C147" s="72"/>
      <c r="D147" s="72"/>
      <c r="E147" s="72"/>
      <c r="F147" s="73"/>
      <c r="G147" s="73"/>
      <c r="H147" s="73"/>
      <c r="I147" s="73"/>
      <c r="J147" s="74"/>
      <c r="K147" s="73"/>
      <c r="L147" s="75"/>
      <c r="N147" s="75"/>
      <c r="O147" s="75"/>
      <c r="P147" s="73"/>
      <c r="Q147" s="74"/>
      <c r="R147" s="73"/>
      <c r="S147" s="73"/>
      <c r="Y147" s="73"/>
      <c r="Z147" s="73"/>
      <c r="AA147" s="73"/>
      <c r="AB147" s="73"/>
    </row>
    <row r="148" spans="1:28" ht="15.75" customHeight="1">
      <c r="A148" s="71"/>
      <c r="B148" s="71"/>
      <c r="C148" s="72"/>
      <c r="D148" s="72"/>
      <c r="E148" s="72"/>
      <c r="F148" s="73"/>
      <c r="G148" s="73"/>
      <c r="H148" s="73"/>
      <c r="I148" s="73"/>
      <c r="J148" s="74"/>
      <c r="K148" s="73"/>
      <c r="L148" s="75"/>
      <c r="N148" s="75"/>
      <c r="O148" s="75"/>
      <c r="P148" s="73"/>
      <c r="Q148" s="74"/>
      <c r="R148" s="73"/>
      <c r="S148" s="73"/>
      <c r="Y148" s="73"/>
      <c r="Z148" s="73"/>
      <c r="AA148" s="73"/>
      <c r="AB148" s="73"/>
    </row>
    <row r="149" spans="1:28" ht="15.75" customHeight="1">
      <c r="A149" s="71"/>
      <c r="B149" s="71"/>
      <c r="C149" s="72"/>
      <c r="D149" s="72"/>
      <c r="E149" s="72"/>
      <c r="F149" s="73"/>
      <c r="G149" s="73"/>
      <c r="H149" s="73"/>
      <c r="I149" s="73"/>
      <c r="J149" s="74"/>
      <c r="K149" s="73"/>
      <c r="L149" s="75"/>
      <c r="N149" s="75"/>
      <c r="O149" s="75"/>
      <c r="P149" s="73"/>
      <c r="Q149" s="74"/>
      <c r="R149" s="73"/>
      <c r="S149" s="73"/>
      <c r="Y149" s="73"/>
      <c r="Z149" s="73"/>
      <c r="AA149" s="73"/>
      <c r="AB149" s="73"/>
    </row>
    <row r="150" spans="1:28" ht="15.75" customHeight="1">
      <c r="A150" s="71"/>
      <c r="B150" s="71"/>
      <c r="C150" s="72"/>
      <c r="D150" s="72"/>
      <c r="E150" s="72"/>
      <c r="F150" s="73"/>
      <c r="G150" s="73"/>
      <c r="H150" s="73"/>
      <c r="I150" s="73"/>
      <c r="J150" s="74"/>
      <c r="K150" s="73"/>
      <c r="L150" s="75"/>
      <c r="N150" s="75"/>
      <c r="O150" s="75"/>
      <c r="P150" s="73"/>
      <c r="Q150" s="74"/>
      <c r="R150" s="73"/>
      <c r="S150" s="73"/>
      <c r="Y150" s="73"/>
      <c r="Z150" s="73"/>
      <c r="AA150" s="73"/>
      <c r="AB150" s="73"/>
    </row>
    <row r="151" spans="1:28" ht="15.75" customHeight="1">
      <c r="A151" s="71"/>
      <c r="B151" s="71"/>
      <c r="C151" s="72"/>
      <c r="D151" s="72"/>
      <c r="E151" s="72"/>
      <c r="F151" s="73"/>
      <c r="G151" s="73"/>
      <c r="H151" s="73"/>
      <c r="I151" s="73"/>
      <c r="J151" s="74"/>
      <c r="K151" s="73"/>
      <c r="L151" s="75"/>
      <c r="N151" s="75"/>
      <c r="O151" s="75"/>
      <c r="P151" s="73"/>
      <c r="Q151" s="74"/>
      <c r="R151" s="73"/>
      <c r="S151" s="73"/>
      <c r="Y151" s="73"/>
      <c r="Z151" s="73"/>
      <c r="AA151" s="73"/>
      <c r="AB151" s="73"/>
    </row>
    <row r="152" spans="1:28" ht="15.75" customHeight="1">
      <c r="A152" s="71"/>
      <c r="B152" s="71"/>
      <c r="C152" s="72"/>
      <c r="D152" s="72"/>
      <c r="E152" s="72"/>
      <c r="F152" s="73"/>
      <c r="G152" s="73"/>
      <c r="H152" s="73"/>
      <c r="I152" s="73"/>
      <c r="J152" s="74"/>
      <c r="K152" s="73"/>
      <c r="L152" s="75"/>
      <c r="N152" s="75"/>
      <c r="O152" s="75"/>
      <c r="P152" s="73"/>
      <c r="Q152" s="74"/>
      <c r="R152" s="73"/>
      <c r="S152" s="73"/>
      <c r="Y152" s="73"/>
      <c r="Z152" s="73"/>
      <c r="AA152" s="73"/>
      <c r="AB152" s="73"/>
    </row>
    <row r="153" spans="1:28" ht="15.75" customHeight="1">
      <c r="A153" s="71"/>
      <c r="B153" s="71"/>
      <c r="C153" s="72"/>
      <c r="D153" s="72"/>
      <c r="E153" s="72"/>
      <c r="F153" s="73"/>
      <c r="G153" s="73"/>
      <c r="H153" s="73"/>
      <c r="I153" s="73"/>
      <c r="J153" s="74"/>
      <c r="K153" s="73"/>
      <c r="L153" s="75"/>
      <c r="N153" s="75"/>
      <c r="O153" s="75"/>
      <c r="P153" s="73"/>
      <c r="Q153" s="74"/>
      <c r="R153" s="73"/>
      <c r="S153" s="73"/>
      <c r="Y153" s="73"/>
      <c r="Z153" s="73"/>
      <c r="AA153" s="73"/>
      <c r="AB153" s="73"/>
    </row>
    <row r="154" spans="1:28" ht="15.75" customHeight="1">
      <c r="A154" s="71"/>
      <c r="B154" s="71"/>
      <c r="C154" s="72"/>
      <c r="D154" s="72"/>
      <c r="E154" s="72"/>
      <c r="F154" s="73"/>
      <c r="G154" s="73"/>
      <c r="H154" s="73"/>
      <c r="I154" s="73"/>
      <c r="J154" s="74"/>
      <c r="K154" s="73"/>
      <c r="L154" s="75"/>
      <c r="N154" s="75"/>
      <c r="O154" s="75"/>
      <c r="P154" s="73"/>
      <c r="Q154" s="74"/>
      <c r="R154" s="73"/>
      <c r="S154" s="73"/>
      <c r="Y154" s="73"/>
      <c r="Z154" s="73"/>
      <c r="AA154" s="73"/>
      <c r="AB154" s="73"/>
    </row>
    <row r="155" spans="1:28" ht="15.75" customHeight="1">
      <c r="A155" s="71"/>
      <c r="B155" s="71"/>
      <c r="C155" s="72"/>
      <c r="D155" s="72"/>
      <c r="E155" s="72"/>
      <c r="F155" s="73"/>
      <c r="G155" s="73"/>
      <c r="H155" s="73"/>
      <c r="I155" s="73"/>
      <c r="J155" s="74"/>
      <c r="K155" s="73"/>
      <c r="L155" s="75"/>
      <c r="N155" s="75"/>
      <c r="O155" s="75"/>
      <c r="P155" s="73"/>
      <c r="Q155" s="74"/>
      <c r="R155" s="73"/>
      <c r="S155" s="73"/>
      <c r="Y155" s="73"/>
      <c r="Z155" s="73"/>
      <c r="AA155" s="73"/>
      <c r="AB155" s="73"/>
    </row>
    <row r="156" spans="1:28" ht="15.75" customHeight="1">
      <c r="A156" s="71"/>
      <c r="B156" s="71"/>
      <c r="C156" s="72"/>
      <c r="D156" s="72"/>
      <c r="E156" s="72"/>
      <c r="F156" s="73"/>
      <c r="G156" s="73"/>
      <c r="H156" s="73"/>
      <c r="I156" s="73"/>
      <c r="J156" s="74"/>
      <c r="K156" s="73"/>
      <c r="L156" s="75"/>
      <c r="N156" s="75"/>
      <c r="O156" s="75"/>
      <c r="P156" s="73"/>
      <c r="Q156" s="74"/>
      <c r="R156" s="73"/>
      <c r="S156" s="73"/>
      <c r="Y156" s="73"/>
      <c r="Z156" s="73"/>
      <c r="AA156" s="73"/>
      <c r="AB156" s="73"/>
    </row>
    <row r="157" spans="1:28" ht="15.75" customHeight="1">
      <c r="A157" s="71"/>
      <c r="B157" s="71"/>
      <c r="C157" s="72"/>
      <c r="D157" s="72"/>
      <c r="E157" s="72"/>
      <c r="F157" s="73"/>
      <c r="G157" s="73"/>
      <c r="H157" s="73"/>
      <c r="I157" s="73"/>
      <c r="J157" s="74"/>
      <c r="K157" s="73"/>
      <c r="L157" s="75"/>
      <c r="N157" s="75"/>
      <c r="O157" s="75"/>
      <c r="P157" s="73"/>
      <c r="Q157" s="74"/>
      <c r="R157" s="73"/>
      <c r="S157" s="73"/>
      <c r="Y157" s="73"/>
      <c r="Z157" s="73"/>
      <c r="AA157" s="73"/>
      <c r="AB157" s="73"/>
    </row>
    <row r="158" spans="1:28" ht="15.75" customHeight="1">
      <c r="A158" s="71"/>
      <c r="B158" s="71"/>
      <c r="C158" s="72"/>
      <c r="D158" s="72"/>
      <c r="E158" s="72"/>
      <c r="F158" s="73"/>
      <c r="G158" s="73"/>
      <c r="H158" s="73"/>
      <c r="I158" s="73"/>
      <c r="J158" s="74"/>
      <c r="K158" s="73"/>
      <c r="L158" s="75"/>
      <c r="N158" s="75"/>
      <c r="O158" s="75"/>
      <c r="P158" s="73"/>
      <c r="Q158" s="74"/>
      <c r="R158" s="73"/>
      <c r="S158" s="73"/>
      <c r="Y158" s="73"/>
      <c r="Z158" s="73"/>
      <c r="AA158" s="73"/>
      <c r="AB158" s="73"/>
    </row>
    <row r="159" spans="1:28" ht="15.75" customHeight="1">
      <c r="A159" s="71"/>
      <c r="B159" s="71"/>
      <c r="C159" s="72"/>
      <c r="D159" s="72"/>
      <c r="E159" s="72"/>
      <c r="F159" s="73"/>
      <c r="G159" s="73"/>
      <c r="H159" s="73"/>
      <c r="I159" s="73"/>
      <c r="J159" s="74"/>
      <c r="K159" s="73"/>
      <c r="L159" s="75"/>
      <c r="N159" s="75"/>
      <c r="O159" s="75"/>
      <c r="P159" s="73"/>
      <c r="Q159" s="74"/>
      <c r="R159" s="73"/>
      <c r="S159" s="73"/>
      <c r="Y159" s="73"/>
      <c r="Z159" s="73"/>
      <c r="AA159" s="73"/>
      <c r="AB159" s="73"/>
    </row>
    <row r="160" spans="1:28" ht="15.75" customHeight="1">
      <c r="A160" s="71"/>
      <c r="B160" s="71"/>
      <c r="C160" s="72"/>
      <c r="D160" s="72"/>
      <c r="E160" s="72"/>
      <c r="F160" s="73"/>
      <c r="G160" s="73"/>
      <c r="H160" s="73"/>
      <c r="I160" s="73"/>
      <c r="J160" s="74"/>
      <c r="K160" s="73"/>
      <c r="L160" s="75"/>
      <c r="N160" s="75"/>
      <c r="O160" s="75"/>
      <c r="P160" s="73"/>
      <c r="Q160" s="74"/>
      <c r="R160" s="73"/>
      <c r="S160" s="73"/>
      <c r="Y160" s="73"/>
      <c r="Z160" s="73"/>
      <c r="AA160" s="73"/>
      <c r="AB160" s="73"/>
    </row>
    <row r="161" spans="1:28" ht="15.75" customHeight="1">
      <c r="A161" s="71"/>
      <c r="B161" s="71"/>
      <c r="C161" s="72"/>
      <c r="D161" s="72"/>
      <c r="E161" s="72"/>
      <c r="F161" s="73"/>
      <c r="G161" s="73"/>
      <c r="H161" s="73"/>
      <c r="I161" s="73"/>
      <c r="J161" s="74"/>
      <c r="K161" s="73"/>
      <c r="L161" s="75"/>
      <c r="N161" s="75"/>
      <c r="O161" s="75"/>
      <c r="P161" s="73"/>
      <c r="Q161" s="74"/>
      <c r="R161" s="73"/>
      <c r="S161" s="73"/>
      <c r="Y161" s="73"/>
      <c r="Z161" s="73"/>
      <c r="AA161" s="73"/>
      <c r="AB161" s="73"/>
    </row>
    <row r="162" spans="1:28" ht="15.75" customHeight="1">
      <c r="A162" s="71"/>
      <c r="B162" s="71"/>
      <c r="C162" s="72"/>
      <c r="D162" s="72"/>
      <c r="E162" s="72"/>
      <c r="F162" s="73"/>
      <c r="G162" s="73"/>
      <c r="H162" s="73"/>
      <c r="I162" s="73"/>
      <c r="J162" s="74"/>
      <c r="K162" s="73"/>
      <c r="L162" s="75"/>
      <c r="N162" s="75"/>
      <c r="O162" s="75"/>
      <c r="P162" s="73"/>
      <c r="Q162" s="74"/>
      <c r="R162" s="73"/>
      <c r="S162" s="73"/>
      <c r="Y162" s="73"/>
      <c r="Z162" s="73"/>
      <c r="AA162" s="73"/>
      <c r="AB162" s="73"/>
    </row>
    <row r="163" spans="1:28" ht="15.75" customHeight="1">
      <c r="A163" s="71"/>
      <c r="B163" s="71"/>
      <c r="C163" s="72"/>
      <c r="D163" s="72"/>
      <c r="E163" s="72"/>
      <c r="F163" s="73"/>
      <c r="G163" s="73"/>
      <c r="H163" s="73"/>
      <c r="I163" s="73"/>
      <c r="J163" s="74"/>
      <c r="K163" s="73"/>
      <c r="L163" s="75"/>
      <c r="N163" s="75"/>
      <c r="O163" s="75"/>
      <c r="P163" s="73"/>
      <c r="Q163" s="74"/>
      <c r="R163" s="73"/>
      <c r="S163" s="73"/>
      <c r="Y163" s="73"/>
      <c r="Z163" s="73"/>
      <c r="AA163" s="73"/>
      <c r="AB163" s="73"/>
    </row>
    <row r="164" spans="1:28" ht="15.75" customHeight="1">
      <c r="A164" s="71"/>
      <c r="B164" s="71"/>
      <c r="C164" s="72"/>
      <c r="D164" s="72"/>
      <c r="E164" s="72"/>
      <c r="F164" s="73"/>
      <c r="G164" s="73"/>
      <c r="H164" s="73"/>
      <c r="I164" s="73"/>
      <c r="J164" s="74"/>
      <c r="K164" s="73"/>
      <c r="L164" s="75"/>
      <c r="N164" s="75"/>
      <c r="O164" s="75"/>
      <c r="P164" s="73"/>
      <c r="Q164" s="74"/>
      <c r="R164" s="73"/>
      <c r="S164" s="73"/>
      <c r="Y164" s="73"/>
      <c r="Z164" s="73"/>
      <c r="AA164" s="73"/>
      <c r="AB164" s="73"/>
    </row>
    <row r="165" spans="1:28" ht="15.75" customHeight="1">
      <c r="A165" s="71"/>
      <c r="B165" s="71"/>
      <c r="C165" s="72"/>
      <c r="D165" s="72"/>
      <c r="E165" s="72"/>
      <c r="F165" s="73"/>
      <c r="G165" s="73"/>
      <c r="H165" s="73"/>
      <c r="I165" s="73"/>
      <c r="J165" s="74"/>
      <c r="K165" s="73"/>
      <c r="L165" s="75"/>
      <c r="N165" s="75"/>
      <c r="O165" s="75"/>
      <c r="P165" s="73"/>
      <c r="Q165" s="74"/>
      <c r="R165" s="73"/>
      <c r="S165" s="73"/>
      <c r="Y165" s="73"/>
      <c r="Z165" s="73"/>
      <c r="AA165" s="73"/>
      <c r="AB165" s="73"/>
    </row>
    <row r="166" spans="1:28" ht="15.75" customHeight="1">
      <c r="A166" s="71"/>
      <c r="B166" s="71"/>
      <c r="C166" s="72"/>
      <c r="D166" s="72"/>
      <c r="E166" s="72"/>
      <c r="F166" s="73"/>
      <c r="G166" s="73"/>
      <c r="H166" s="73"/>
      <c r="I166" s="73"/>
      <c r="J166" s="74"/>
      <c r="K166" s="73"/>
      <c r="L166" s="75"/>
      <c r="N166" s="75"/>
      <c r="O166" s="75"/>
      <c r="P166" s="73"/>
      <c r="Q166" s="74"/>
      <c r="R166" s="73"/>
      <c r="S166" s="73"/>
      <c r="Y166" s="73"/>
      <c r="Z166" s="73"/>
      <c r="AA166" s="73"/>
      <c r="AB166" s="73"/>
    </row>
    <row r="167" spans="1:28" ht="15.75" customHeight="1">
      <c r="A167" s="71"/>
      <c r="B167" s="71"/>
      <c r="C167" s="72"/>
      <c r="D167" s="72"/>
      <c r="E167" s="72"/>
      <c r="F167" s="73"/>
      <c r="G167" s="73"/>
      <c r="H167" s="73"/>
      <c r="I167" s="73"/>
      <c r="J167" s="74"/>
      <c r="K167" s="73"/>
      <c r="L167" s="75"/>
      <c r="N167" s="75"/>
      <c r="O167" s="75"/>
      <c r="P167" s="73"/>
      <c r="Q167" s="74"/>
      <c r="R167" s="73"/>
      <c r="S167" s="73"/>
      <c r="Y167" s="73"/>
      <c r="Z167" s="73"/>
      <c r="AA167" s="73"/>
      <c r="AB167" s="73"/>
    </row>
    <row r="168" spans="1:28" ht="15.75" customHeight="1">
      <c r="A168" s="71"/>
      <c r="B168" s="71"/>
      <c r="C168" s="72"/>
      <c r="D168" s="72"/>
      <c r="E168" s="72"/>
      <c r="F168" s="73"/>
      <c r="G168" s="73"/>
      <c r="H168" s="73"/>
      <c r="I168" s="73"/>
      <c r="J168" s="74"/>
      <c r="K168" s="73"/>
      <c r="L168" s="75"/>
      <c r="N168" s="75"/>
      <c r="O168" s="75"/>
      <c r="P168" s="73"/>
      <c r="Q168" s="74"/>
      <c r="R168" s="73"/>
      <c r="S168" s="73"/>
      <c r="Y168" s="73"/>
      <c r="Z168" s="73"/>
      <c r="AA168" s="73"/>
      <c r="AB168" s="73"/>
    </row>
    <row r="169" spans="1:28" ht="15.75" customHeight="1">
      <c r="A169" s="71"/>
      <c r="B169" s="71"/>
      <c r="C169" s="72"/>
      <c r="D169" s="72"/>
      <c r="E169" s="72"/>
      <c r="F169" s="73"/>
      <c r="G169" s="73"/>
      <c r="H169" s="73"/>
      <c r="I169" s="73"/>
      <c r="J169" s="74"/>
      <c r="K169" s="73"/>
      <c r="L169" s="75"/>
      <c r="N169" s="75"/>
      <c r="O169" s="75"/>
      <c r="P169" s="73"/>
      <c r="Q169" s="74"/>
      <c r="R169" s="73"/>
      <c r="S169" s="73"/>
      <c r="Y169" s="73"/>
      <c r="Z169" s="73"/>
      <c r="AA169" s="73"/>
      <c r="AB169" s="73"/>
    </row>
    <row r="170" spans="1:28" ht="15.75" customHeight="1">
      <c r="A170" s="71"/>
      <c r="B170" s="71"/>
      <c r="C170" s="72"/>
      <c r="D170" s="72"/>
      <c r="E170" s="72"/>
      <c r="F170" s="73"/>
      <c r="G170" s="73"/>
      <c r="H170" s="73"/>
      <c r="I170" s="73"/>
      <c r="J170" s="74"/>
      <c r="K170" s="73"/>
      <c r="L170" s="75"/>
      <c r="N170" s="75"/>
      <c r="O170" s="75"/>
      <c r="P170" s="73"/>
      <c r="Q170" s="74"/>
      <c r="R170" s="73"/>
      <c r="S170" s="73"/>
      <c r="Y170" s="73"/>
      <c r="Z170" s="73"/>
      <c r="AA170" s="73"/>
      <c r="AB170" s="73"/>
    </row>
    <row r="171" spans="1:28" ht="15.75" customHeight="1">
      <c r="A171" s="71"/>
      <c r="B171" s="71"/>
      <c r="C171" s="72"/>
      <c r="D171" s="72"/>
      <c r="E171" s="72"/>
      <c r="F171" s="73"/>
      <c r="G171" s="73"/>
      <c r="H171" s="73"/>
      <c r="I171" s="73"/>
      <c r="J171" s="74"/>
      <c r="K171" s="73"/>
      <c r="L171" s="75"/>
      <c r="N171" s="75"/>
      <c r="O171" s="75"/>
      <c r="P171" s="73"/>
      <c r="Q171" s="74"/>
      <c r="R171" s="73"/>
      <c r="S171" s="73"/>
      <c r="Y171" s="73"/>
      <c r="Z171" s="73"/>
      <c r="AA171" s="73"/>
      <c r="AB171" s="73"/>
    </row>
    <row r="172" spans="1:28" ht="15.75" customHeight="1">
      <c r="A172" s="71"/>
      <c r="B172" s="71"/>
      <c r="C172" s="72"/>
      <c r="D172" s="72"/>
      <c r="E172" s="72"/>
      <c r="F172" s="73"/>
      <c r="G172" s="73"/>
      <c r="H172" s="73"/>
      <c r="I172" s="73"/>
      <c r="J172" s="74"/>
      <c r="K172" s="73"/>
      <c r="L172" s="75"/>
      <c r="N172" s="75"/>
      <c r="O172" s="75"/>
      <c r="P172" s="73"/>
      <c r="Q172" s="74"/>
      <c r="R172" s="73"/>
      <c r="S172" s="73"/>
      <c r="Y172" s="73"/>
      <c r="Z172" s="73"/>
      <c r="AA172" s="73"/>
      <c r="AB172" s="73"/>
    </row>
    <row r="173" spans="1:28" ht="15.75" customHeight="1">
      <c r="A173" s="71"/>
      <c r="B173" s="71"/>
      <c r="C173" s="72"/>
      <c r="D173" s="72"/>
      <c r="E173" s="72"/>
      <c r="F173" s="73"/>
      <c r="G173" s="73"/>
      <c r="H173" s="73"/>
      <c r="I173" s="73"/>
      <c r="J173" s="74"/>
      <c r="K173" s="73"/>
      <c r="L173" s="75"/>
      <c r="N173" s="75"/>
      <c r="O173" s="75"/>
      <c r="P173" s="73"/>
      <c r="Q173" s="74"/>
      <c r="R173" s="73"/>
      <c r="S173" s="73"/>
      <c r="Y173" s="73"/>
      <c r="Z173" s="73"/>
      <c r="AA173" s="73"/>
      <c r="AB173" s="73"/>
    </row>
    <row r="174" spans="1:28" ht="15.75" customHeight="1">
      <c r="A174" s="71"/>
      <c r="B174" s="71"/>
      <c r="C174" s="72"/>
      <c r="D174" s="72"/>
      <c r="E174" s="72"/>
      <c r="F174" s="73"/>
      <c r="G174" s="73"/>
      <c r="H174" s="73"/>
      <c r="I174" s="73"/>
      <c r="J174" s="74"/>
      <c r="K174" s="73"/>
      <c r="L174" s="75"/>
      <c r="N174" s="75"/>
      <c r="O174" s="75"/>
      <c r="P174" s="73"/>
      <c r="Q174" s="74"/>
      <c r="R174" s="73"/>
      <c r="S174" s="73"/>
      <c r="Y174" s="73"/>
      <c r="Z174" s="73"/>
      <c r="AA174" s="73"/>
      <c r="AB174" s="73"/>
    </row>
    <row r="175" spans="1:28" ht="15.75" customHeight="1">
      <c r="A175" s="71"/>
      <c r="B175" s="71"/>
      <c r="C175" s="72"/>
      <c r="D175" s="72"/>
      <c r="E175" s="72"/>
      <c r="F175" s="73"/>
      <c r="G175" s="73"/>
      <c r="H175" s="73"/>
      <c r="I175" s="73"/>
      <c r="J175" s="74"/>
      <c r="K175" s="73"/>
      <c r="L175" s="75"/>
      <c r="N175" s="75"/>
      <c r="O175" s="75"/>
      <c r="P175" s="73"/>
      <c r="Q175" s="74"/>
      <c r="R175" s="73"/>
      <c r="S175" s="73"/>
      <c r="Y175" s="73"/>
      <c r="Z175" s="73"/>
      <c r="AA175" s="73"/>
      <c r="AB175" s="73"/>
    </row>
    <row r="176" spans="1:28" ht="15.75" customHeight="1">
      <c r="A176" s="71"/>
      <c r="B176" s="71"/>
      <c r="C176" s="72"/>
      <c r="D176" s="72"/>
      <c r="E176" s="72"/>
      <c r="F176" s="73"/>
      <c r="G176" s="73"/>
      <c r="H176" s="73"/>
      <c r="I176" s="73"/>
      <c r="J176" s="74"/>
      <c r="K176" s="73"/>
      <c r="L176" s="75"/>
      <c r="N176" s="75"/>
      <c r="O176" s="75"/>
      <c r="P176" s="73"/>
      <c r="Q176" s="74"/>
      <c r="R176" s="73"/>
      <c r="S176" s="73"/>
      <c r="Y176" s="73"/>
      <c r="Z176" s="73"/>
      <c r="AA176" s="73"/>
      <c r="AB176" s="73"/>
    </row>
    <row r="177" spans="1:28" ht="15.75" customHeight="1">
      <c r="A177" s="71"/>
      <c r="B177" s="71"/>
      <c r="C177" s="72"/>
      <c r="D177" s="72"/>
      <c r="E177" s="72"/>
      <c r="F177" s="73"/>
      <c r="G177" s="73"/>
      <c r="H177" s="73"/>
      <c r="I177" s="73"/>
      <c r="J177" s="74"/>
      <c r="K177" s="73"/>
      <c r="L177" s="75"/>
      <c r="N177" s="75"/>
      <c r="O177" s="75"/>
      <c r="P177" s="73"/>
      <c r="Q177" s="74"/>
      <c r="R177" s="73"/>
      <c r="S177" s="73"/>
      <c r="Y177" s="73"/>
      <c r="Z177" s="73"/>
      <c r="AA177" s="73"/>
      <c r="AB177" s="73"/>
    </row>
    <row r="178" spans="1:28" ht="15.75" customHeight="1">
      <c r="A178" s="71"/>
      <c r="B178" s="71"/>
      <c r="C178" s="72"/>
      <c r="D178" s="72"/>
      <c r="E178" s="72"/>
      <c r="F178" s="73"/>
      <c r="G178" s="73"/>
      <c r="H178" s="73"/>
      <c r="I178" s="73"/>
      <c r="J178" s="74"/>
      <c r="K178" s="73"/>
      <c r="L178" s="75"/>
      <c r="N178" s="75"/>
      <c r="O178" s="75"/>
      <c r="P178" s="73"/>
      <c r="Q178" s="74"/>
      <c r="R178" s="73"/>
      <c r="S178" s="73"/>
      <c r="Y178" s="73"/>
      <c r="Z178" s="73"/>
      <c r="AA178" s="73"/>
      <c r="AB178" s="73"/>
    </row>
    <row r="179" spans="1:28" ht="15.75" customHeight="1">
      <c r="A179" s="71"/>
      <c r="B179" s="71"/>
      <c r="C179" s="72"/>
      <c r="D179" s="72"/>
      <c r="E179" s="72"/>
      <c r="F179" s="73"/>
      <c r="G179" s="73"/>
      <c r="H179" s="73"/>
      <c r="I179" s="73"/>
      <c r="J179" s="74"/>
      <c r="K179" s="73"/>
      <c r="L179" s="75"/>
      <c r="N179" s="75"/>
      <c r="O179" s="75"/>
      <c r="P179" s="73"/>
      <c r="Q179" s="74"/>
      <c r="R179" s="73"/>
      <c r="S179" s="73"/>
      <c r="Y179" s="73"/>
      <c r="Z179" s="73"/>
      <c r="AA179" s="73"/>
      <c r="AB179" s="73"/>
    </row>
    <row r="180" spans="1:28" ht="15.75" customHeight="1">
      <c r="A180" s="71"/>
      <c r="B180" s="71"/>
      <c r="C180" s="72"/>
      <c r="D180" s="72"/>
      <c r="E180" s="72"/>
      <c r="F180" s="73"/>
      <c r="G180" s="73"/>
      <c r="H180" s="73"/>
      <c r="I180" s="73"/>
      <c r="J180" s="74"/>
      <c r="K180" s="73"/>
      <c r="L180" s="75"/>
      <c r="N180" s="75"/>
      <c r="O180" s="75"/>
      <c r="P180" s="73"/>
      <c r="Q180" s="74"/>
      <c r="R180" s="73"/>
      <c r="S180" s="73"/>
      <c r="Y180" s="73"/>
      <c r="Z180" s="73"/>
      <c r="AA180" s="73"/>
      <c r="AB180" s="73"/>
    </row>
    <row r="181" spans="1:28" ht="15.75" customHeight="1">
      <c r="A181" s="71"/>
      <c r="B181" s="71"/>
      <c r="C181" s="72"/>
      <c r="D181" s="72"/>
      <c r="E181" s="72"/>
      <c r="F181" s="73"/>
      <c r="G181" s="73"/>
      <c r="H181" s="73"/>
      <c r="I181" s="73"/>
      <c r="J181" s="74"/>
      <c r="K181" s="73"/>
      <c r="L181" s="75"/>
      <c r="N181" s="75"/>
      <c r="O181" s="75"/>
      <c r="P181" s="73"/>
      <c r="Q181" s="74"/>
      <c r="R181" s="73"/>
      <c r="S181" s="73"/>
      <c r="Y181" s="73"/>
      <c r="Z181" s="73"/>
      <c r="AA181" s="73"/>
      <c r="AB181" s="73"/>
    </row>
    <row r="182" spans="1:28" ht="15.75" customHeight="1">
      <c r="A182" s="71"/>
      <c r="B182" s="71"/>
      <c r="C182" s="72"/>
      <c r="D182" s="72"/>
      <c r="E182" s="72"/>
      <c r="F182" s="73"/>
      <c r="G182" s="73"/>
      <c r="H182" s="73"/>
      <c r="I182" s="73"/>
      <c r="J182" s="74"/>
      <c r="K182" s="73"/>
      <c r="L182" s="75"/>
      <c r="N182" s="75"/>
      <c r="O182" s="75"/>
      <c r="P182" s="73"/>
      <c r="Q182" s="74"/>
      <c r="R182" s="73"/>
      <c r="S182" s="73"/>
      <c r="Y182" s="73"/>
      <c r="Z182" s="73"/>
      <c r="AA182" s="73"/>
      <c r="AB182" s="73"/>
    </row>
    <row r="183" spans="1:28" ht="15.75" customHeight="1">
      <c r="A183" s="71"/>
      <c r="B183" s="71"/>
      <c r="C183" s="72"/>
      <c r="D183" s="72"/>
      <c r="E183" s="72"/>
      <c r="F183" s="73"/>
      <c r="G183" s="73"/>
      <c r="H183" s="73"/>
      <c r="I183" s="73"/>
      <c r="J183" s="74"/>
      <c r="K183" s="73"/>
      <c r="L183" s="75"/>
      <c r="N183" s="75"/>
      <c r="O183" s="75"/>
      <c r="P183" s="73"/>
      <c r="Q183" s="74"/>
      <c r="R183" s="73"/>
      <c r="S183" s="73"/>
      <c r="Y183" s="73"/>
      <c r="Z183" s="73"/>
      <c r="AA183" s="73"/>
      <c r="AB183" s="73"/>
    </row>
    <row r="184" spans="1:28" ht="15.75" customHeight="1">
      <c r="A184" s="71"/>
      <c r="B184" s="71"/>
      <c r="C184" s="72"/>
      <c r="D184" s="72"/>
      <c r="E184" s="72"/>
      <c r="F184" s="73"/>
      <c r="G184" s="73"/>
      <c r="H184" s="73"/>
      <c r="I184" s="73"/>
      <c r="J184" s="74"/>
      <c r="K184" s="73"/>
      <c r="L184" s="75"/>
      <c r="N184" s="75"/>
      <c r="O184" s="75"/>
      <c r="P184" s="73"/>
      <c r="Q184" s="74"/>
      <c r="R184" s="73"/>
      <c r="S184" s="73"/>
      <c r="Y184" s="73"/>
      <c r="Z184" s="73"/>
      <c r="AA184" s="73"/>
      <c r="AB184" s="73"/>
    </row>
    <row r="185" spans="1:28" ht="15.75" customHeight="1">
      <c r="A185" s="71"/>
      <c r="B185" s="71"/>
      <c r="C185" s="72"/>
      <c r="D185" s="72"/>
      <c r="E185" s="72"/>
      <c r="F185" s="73"/>
      <c r="G185" s="73"/>
      <c r="H185" s="73"/>
      <c r="I185" s="73"/>
      <c r="J185" s="74"/>
      <c r="K185" s="73"/>
      <c r="L185" s="75"/>
      <c r="N185" s="75"/>
      <c r="O185" s="75"/>
      <c r="P185" s="73"/>
      <c r="Q185" s="74"/>
      <c r="R185" s="73"/>
      <c r="S185" s="73"/>
      <c r="Y185" s="73"/>
      <c r="Z185" s="73"/>
      <c r="AA185" s="73"/>
      <c r="AB185" s="73"/>
    </row>
    <row r="186" spans="1:28" ht="15.75" customHeight="1">
      <c r="A186" s="71"/>
      <c r="B186" s="71"/>
      <c r="C186" s="72"/>
      <c r="D186" s="72"/>
      <c r="E186" s="72"/>
      <c r="F186" s="73"/>
      <c r="G186" s="73"/>
      <c r="H186" s="73"/>
      <c r="I186" s="73"/>
      <c r="J186" s="74"/>
      <c r="K186" s="73"/>
      <c r="L186" s="75"/>
      <c r="N186" s="75"/>
      <c r="O186" s="75"/>
      <c r="P186" s="73"/>
      <c r="Q186" s="74"/>
      <c r="R186" s="73"/>
      <c r="S186" s="73"/>
      <c r="Y186" s="73"/>
      <c r="Z186" s="73"/>
      <c r="AA186" s="73"/>
      <c r="AB186" s="73"/>
    </row>
    <row r="187" spans="1:28" ht="15.75" customHeight="1">
      <c r="A187" s="71"/>
      <c r="B187" s="71"/>
      <c r="C187" s="72"/>
      <c r="D187" s="72"/>
      <c r="E187" s="72"/>
      <c r="F187" s="73"/>
      <c r="G187" s="73"/>
      <c r="H187" s="73"/>
      <c r="I187" s="73"/>
      <c r="J187" s="74"/>
      <c r="K187" s="73"/>
      <c r="L187" s="75"/>
      <c r="N187" s="75"/>
      <c r="O187" s="75"/>
      <c r="P187" s="73"/>
      <c r="Q187" s="74"/>
      <c r="R187" s="73"/>
      <c r="S187" s="73"/>
      <c r="Y187" s="73"/>
      <c r="Z187" s="73"/>
      <c r="AA187" s="73"/>
      <c r="AB187" s="73"/>
    </row>
    <row r="188" spans="1:28" ht="15.75" customHeight="1">
      <c r="A188" s="71"/>
      <c r="B188" s="71"/>
      <c r="C188" s="72"/>
      <c r="D188" s="72"/>
      <c r="E188" s="72"/>
      <c r="F188" s="73"/>
      <c r="G188" s="73"/>
      <c r="H188" s="73"/>
      <c r="I188" s="73"/>
      <c r="J188" s="74"/>
      <c r="K188" s="73"/>
      <c r="L188" s="75"/>
      <c r="N188" s="75"/>
      <c r="O188" s="75"/>
      <c r="P188" s="73"/>
      <c r="Q188" s="74"/>
      <c r="R188" s="73"/>
      <c r="S188" s="73"/>
      <c r="Y188" s="73"/>
      <c r="Z188" s="73"/>
      <c r="AA188" s="73"/>
      <c r="AB188" s="73"/>
    </row>
    <row r="189" spans="1:28" ht="15.75" customHeight="1">
      <c r="A189" s="71"/>
      <c r="B189" s="71"/>
      <c r="C189" s="72"/>
      <c r="D189" s="72"/>
      <c r="E189" s="72"/>
      <c r="F189" s="73"/>
      <c r="G189" s="73"/>
      <c r="H189" s="73"/>
      <c r="I189" s="73"/>
      <c r="J189" s="74"/>
      <c r="K189" s="73"/>
      <c r="L189" s="75"/>
      <c r="N189" s="75"/>
      <c r="O189" s="75"/>
      <c r="P189" s="73"/>
      <c r="Q189" s="74"/>
      <c r="R189" s="73"/>
      <c r="S189" s="73"/>
      <c r="Y189" s="73"/>
      <c r="Z189" s="73"/>
      <c r="AA189" s="73"/>
      <c r="AB189" s="73"/>
    </row>
    <row r="190" spans="1:28" ht="15.75" customHeight="1">
      <c r="A190" s="71"/>
      <c r="B190" s="71"/>
      <c r="C190" s="72"/>
      <c r="D190" s="72"/>
      <c r="E190" s="72"/>
      <c r="F190" s="73"/>
      <c r="G190" s="73"/>
      <c r="H190" s="73"/>
      <c r="I190" s="73"/>
      <c r="J190" s="74"/>
      <c r="K190" s="73"/>
      <c r="L190" s="75"/>
      <c r="N190" s="75"/>
      <c r="O190" s="75"/>
      <c r="P190" s="73"/>
      <c r="Q190" s="74"/>
      <c r="R190" s="73"/>
      <c r="S190" s="73"/>
      <c r="Y190" s="73"/>
      <c r="Z190" s="73"/>
      <c r="AA190" s="73"/>
      <c r="AB190" s="73"/>
    </row>
    <row r="191" spans="1:28" ht="15.75" customHeight="1">
      <c r="A191" s="71"/>
      <c r="B191" s="71"/>
      <c r="C191" s="72"/>
      <c r="D191" s="72"/>
      <c r="E191" s="72"/>
      <c r="F191" s="73"/>
      <c r="G191" s="73"/>
      <c r="H191" s="73"/>
      <c r="I191" s="73"/>
      <c r="J191" s="74"/>
      <c r="K191" s="73"/>
      <c r="L191" s="75"/>
      <c r="N191" s="75"/>
      <c r="O191" s="75"/>
      <c r="P191" s="73"/>
      <c r="Q191" s="74"/>
      <c r="R191" s="73"/>
      <c r="S191" s="73"/>
      <c r="Y191" s="73"/>
      <c r="Z191" s="73"/>
      <c r="AA191" s="73"/>
      <c r="AB191" s="73"/>
    </row>
    <row r="192" spans="1:28" ht="15.75" customHeight="1">
      <c r="A192" s="71"/>
      <c r="B192" s="71"/>
      <c r="C192" s="72"/>
      <c r="D192" s="72"/>
      <c r="E192" s="72"/>
      <c r="F192" s="73"/>
      <c r="G192" s="73"/>
      <c r="H192" s="73"/>
      <c r="I192" s="73"/>
      <c r="J192" s="74"/>
      <c r="K192" s="73"/>
      <c r="L192" s="75"/>
      <c r="N192" s="75"/>
      <c r="O192" s="75"/>
      <c r="P192" s="73"/>
      <c r="Q192" s="74"/>
      <c r="R192" s="73"/>
      <c r="S192" s="73"/>
      <c r="Y192" s="73"/>
      <c r="Z192" s="73"/>
      <c r="AA192" s="73"/>
      <c r="AB192" s="73"/>
    </row>
    <row r="193" spans="1:28" ht="15.75" customHeight="1">
      <c r="A193" s="71"/>
      <c r="B193" s="71"/>
      <c r="C193" s="72"/>
      <c r="D193" s="72"/>
      <c r="E193" s="72"/>
      <c r="F193" s="73"/>
      <c r="G193" s="73"/>
      <c r="H193" s="73"/>
      <c r="I193" s="73"/>
      <c r="J193" s="74"/>
      <c r="K193" s="73"/>
      <c r="L193" s="75"/>
      <c r="N193" s="75"/>
      <c r="O193" s="75"/>
      <c r="P193" s="73"/>
      <c r="Q193" s="74"/>
      <c r="R193" s="73"/>
      <c r="S193" s="73"/>
      <c r="Y193" s="73"/>
      <c r="Z193" s="73"/>
      <c r="AA193" s="73"/>
      <c r="AB193" s="73"/>
    </row>
    <row r="194" spans="1:28" ht="15.75" customHeight="1">
      <c r="A194" s="71"/>
      <c r="B194" s="71"/>
      <c r="C194" s="72"/>
      <c r="D194" s="72"/>
      <c r="E194" s="72"/>
      <c r="F194" s="73"/>
      <c r="G194" s="73"/>
      <c r="H194" s="73"/>
      <c r="I194" s="73"/>
      <c r="J194" s="74"/>
      <c r="K194" s="73"/>
      <c r="L194" s="75"/>
      <c r="N194" s="75"/>
      <c r="O194" s="75"/>
      <c r="P194" s="73"/>
      <c r="Q194" s="74"/>
      <c r="R194" s="73"/>
      <c r="S194" s="73"/>
      <c r="Y194" s="73"/>
      <c r="Z194" s="73"/>
      <c r="AA194" s="73"/>
      <c r="AB194" s="73"/>
    </row>
    <row r="195" spans="1:28" ht="15.75" customHeight="1">
      <c r="A195" s="71"/>
      <c r="B195" s="71"/>
      <c r="C195" s="72"/>
      <c r="D195" s="72"/>
      <c r="E195" s="72"/>
      <c r="F195" s="73"/>
      <c r="G195" s="73"/>
      <c r="H195" s="73"/>
      <c r="I195" s="73"/>
      <c r="J195" s="74"/>
      <c r="K195" s="73"/>
      <c r="L195" s="75"/>
      <c r="N195" s="75"/>
      <c r="O195" s="75"/>
      <c r="P195" s="73"/>
      <c r="Q195" s="74"/>
      <c r="R195" s="73"/>
      <c r="S195" s="73"/>
      <c r="Y195" s="73"/>
      <c r="Z195" s="73"/>
      <c r="AA195" s="73"/>
      <c r="AB195" s="73"/>
    </row>
    <row r="196" spans="1:28" ht="15.75" customHeight="1">
      <c r="A196" s="71"/>
      <c r="B196" s="71"/>
      <c r="C196" s="72"/>
      <c r="D196" s="72"/>
      <c r="E196" s="72"/>
      <c r="F196" s="73"/>
      <c r="G196" s="73"/>
      <c r="H196" s="73"/>
      <c r="I196" s="73"/>
      <c r="J196" s="74"/>
      <c r="K196" s="73"/>
      <c r="L196" s="75"/>
      <c r="N196" s="75"/>
      <c r="O196" s="75"/>
      <c r="P196" s="73"/>
      <c r="Q196" s="74"/>
      <c r="R196" s="73"/>
      <c r="S196" s="73"/>
      <c r="Y196" s="73"/>
      <c r="Z196" s="73"/>
      <c r="AA196" s="73"/>
      <c r="AB196" s="73"/>
    </row>
    <row r="197" spans="1:28" ht="15.75" customHeight="1">
      <c r="A197" s="71"/>
      <c r="B197" s="71"/>
      <c r="C197" s="72"/>
      <c r="D197" s="72"/>
      <c r="E197" s="72"/>
      <c r="F197" s="73"/>
      <c r="G197" s="73"/>
      <c r="H197" s="73"/>
      <c r="I197" s="73"/>
      <c r="J197" s="74"/>
      <c r="K197" s="73"/>
      <c r="L197" s="75"/>
      <c r="N197" s="75"/>
      <c r="O197" s="75"/>
      <c r="P197" s="73"/>
      <c r="Q197" s="74"/>
      <c r="R197" s="73"/>
      <c r="S197" s="73"/>
      <c r="Y197" s="73"/>
      <c r="Z197" s="73"/>
      <c r="AA197" s="73"/>
      <c r="AB197" s="73"/>
    </row>
    <row r="198" spans="1:28" ht="15.75" customHeight="1">
      <c r="A198" s="71"/>
      <c r="B198" s="71"/>
      <c r="C198" s="72"/>
      <c r="D198" s="72"/>
      <c r="E198" s="72"/>
      <c r="F198" s="73"/>
      <c r="G198" s="73"/>
      <c r="H198" s="73"/>
      <c r="I198" s="73"/>
      <c r="J198" s="74"/>
      <c r="K198" s="73"/>
      <c r="L198" s="75"/>
      <c r="N198" s="75"/>
      <c r="O198" s="75"/>
      <c r="P198" s="73"/>
      <c r="Q198" s="74"/>
      <c r="R198" s="73"/>
      <c r="S198" s="73"/>
      <c r="Y198" s="73"/>
      <c r="Z198" s="73"/>
      <c r="AA198" s="73"/>
      <c r="AB198" s="73"/>
    </row>
    <row r="199" spans="1:28" ht="15.75" customHeight="1">
      <c r="A199" s="71"/>
      <c r="B199" s="71"/>
      <c r="C199" s="72"/>
      <c r="D199" s="72"/>
      <c r="E199" s="72"/>
      <c r="F199" s="73"/>
      <c r="G199" s="73"/>
      <c r="H199" s="73"/>
      <c r="I199" s="73"/>
      <c r="J199" s="74"/>
      <c r="K199" s="73"/>
      <c r="L199" s="75"/>
      <c r="N199" s="75"/>
      <c r="O199" s="75"/>
      <c r="P199" s="73"/>
      <c r="Q199" s="74"/>
      <c r="R199" s="73"/>
      <c r="S199" s="73"/>
      <c r="Y199" s="73"/>
      <c r="Z199" s="73"/>
      <c r="AA199" s="73"/>
      <c r="AB199" s="73"/>
    </row>
    <row r="200" spans="1:28" ht="15.75" customHeight="1">
      <c r="A200" s="71"/>
      <c r="B200" s="71"/>
      <c r="C200" s="72"/>
      <c r="D200" s="72"/>
      <c r="E200" s="72"/>
      <c r="F200" s="73"/>
      <c r="G200" s="73"/>
      <c r="H200" s="73"/>
      <c r="I200" s="73"/>
      <c r="J200" s="74"/>
      <c r="K200" s="73"/>
      <c r="L200" s="75"/>
      <c r="N200" s="75"/>
      <c r="O200" s="75"/>
      <c r="P200" s="73"/>
      <c r="Q200" s="74"/>
      <c r="R200" s="73"/>
      <c r="S200" s="73"/>
      <c r="Y200" s="73"/>
      <c r="Z200" s="73"/>
      <c r="AA200" s="73"/>
      <c r="AB200" s="73"/>
    </row>
    <row r="201" spans="1:28" ht="15.75" customHeight="1">
      <c r="A201" s="71"/>
      <c r="B201" s="71"/>
      <c r="C201" s="72"/>
      <c r="D201" s="72"/>
      <c r="E201" s="72"/>
      <c r="F201" s="73"/>
      <c r="G201" s="73"/>
      <c r="H201" s="73"/>
      <c r="I201" s="73"/>
      <c r="J201" s="74"/>
      <c r="K201" s="73"/>
      <c r="L201" s="75"/>
      <c r="N201" s="75"/>
      <c r="O201" s="75"/>
      <c r="P201" s="73"/>
      <c r="Q201" s="74"/>
      <c r="R201" s="73"/>
      <c r="S201" s="73"/>
      <c r="Y201" s="73"/>
      <c r="Z201" s="73"/>
      <c r="AA201" s="73"/>
      <c r="AB201" s="73"/>
    </row>
    <row r="202" spans="1:28" ht="15.75" customHeight="1">
      <c r="A202" s="71"/>
      <c r="B202" s="71"/>
      <c r="C202" s="72"/>
      <c r="D202" s="72"/>
      <c r="E202" s="72"/>
      <c r="F202" s="73"/>
      <c r="G202" s="73"/>
      <c r="H202" s="73"/>
      <c r="I202" s="73"/>
      <c r="J202" s="74"/>
      <c r="K202" s="73"/>
      <c r="L202" s="75"/>
      <c r="N202" s="75"/>
      <c r="O202" s="75"/>
      <c r="P202" s="73"/>
      <c r="Q202" s="74"/>
      <c r="R202" s="73"/>
      <c r="S202" s="73"/>
      <c r="Y202" s="73"/>
      <c r="Z202" s="73"/>
      <c r="AA202" s="73"/>
      <c r="AB202" s="73"/>
    </row>
    <row r="203" spans="1:28" ht="15.75" customHeight="1">
      <c r="A203" s="71"/>
      <c r="B203" s="71"/>
      <c r="C203" s="72"/>
      <c r="D203" s="72"/>
      <c r="E203" s="72"/>
      <c r="F203" s="73"/>
      <c r="G203" s="73"/>
      <c r="H203" s="73"/>
      <c r="I203" s="73"/>
      <c r="J203" s="74"/>
      <c r="K203" s="73"/>
      <c r="L203" s="75"/>
      <c r="N203" s="75"/>
      <c r="O203" s="75"/>
      <c r="P203" s="73"/>
      <c r="Q203" s="74"/>
      <c r="R203" s="73"/>
      <c r="S203" s="73"/>
      <c r="Y203" s="73"/>
      <c r="Z203" s="73"/>
      <c r="AA203" s="73"/>
      <c r="AB203" s="73"/>
    </row>
    <row r="204" spans="1:28" ht="15.75" customHeight="1">
      <c r="A204" s="71"/>
      <c r="B204" s="71"/>
      <c r="C204" s="72"/>
      <c r="D204" s="72"/>
      <c r="E204" s="72"/>
      <c r="F204" s="73"/>
      <c r="G204" s="73"/>
      <c r="H204" s="73"/>
      <c r="I204" s="73"/>
      <c r="J204" s="74"/>
      <c r="K204" s="73"/>
      <c r="L204" s="75"/>
      <c r="N204" s="75"/>
      <c r="O204" s="75"/>
      <c r="P204" s="73"/>
      <c r="Q204" s="74"/>
      <c r="R204" s="73"/>
      <c r="S204" s="73"/>
      <c r="Y204" s="73"/>
      <c r="Z204" s="73"/>
      <c r="AA204" s="73"/>
      <c r="AB204" s="73"/>
    </row>
    <row r="205" spans="1:28" ht="15.75" customHeight="1">
      <c r="A205" s="71"/>
      <c r="B205" s="71"/>
      <c r="C205" s="72"/>
      <c r="D205" s="72"/>
      <c r="E205" s="72"/>
      <c r="F205" s="73"/>
      <c r="G205" s="73"/>
      <c r="H205" s="73"/>
      <c r="I205" s="73"/>
      <c r="J205" s="74"/>
      <c r="K205" s="73"/>
      <c r="L205" s="75"/>
      <c r="N205" s="75"/>
      <c r="O205" s="75"/>
      <c r="P205" s="73"/>
      <c r="Q205" s="74"/>
      <c r="R205" s="73"/>
      <c r="S205" s="73"/>
      <c r="Y205" s="73"/>
      <c r="Z205" s="73"/>
      <c r="AA205" s="73"/>
      <c r="AB205" s="73"/>
    </row>
    <row r="206" spans="1:28" ht="15.75" customHeight="1">
      <c r="A206" s="71"/>
      <c r="B206" s="71"/>
      <c r="C206" s="72"/>
      <c r="D206" s="72"/>
      <c r="E206" s="72"/>
      <c r="F206" s="73"/>
      <c r="G206" s="73"/>
      <c r="H206" s="73"/>
      <c r="I206" s="73"/>
      <c r="J206" s="74"/>
      <c r="K206" s="73"/>
      <c r="L206" s="75"/>
      <c r="N206" s="75"/>
      <c r="O206" s="75"/>
      <c r="P206" s="73"/>
      <c r="Q206" s="74"/>
      <c r="R206" s="73"/>
      <c r="S206" s="73"/>
      <c r="Y206" s="73"/>
      <c r="Z206" s="73"/>
      <c r="AA206" s="73"/>
      <c r="AB206" s="73"/>
    </row>
    <row r="207" spans="1:28" ht="15.75" customHeight="1">
      <c r="A207" s="71"/>
      <c r="B207" s="71"/>
      <c r="C207" s="72"/>
      <c r="D207" s="72"/>
      <c r="E207" s="72"/>
      <c r="F207" s="73"/>
      <c r="G207" s="73"/>
      <c r="H207" s="73"/>
      <c r="I207" s="73"/>
      <c r="J207" s="74"/>
      <c r="K207" s="73"/>
      <c r="L207" s="75"/>
      <c r="N207" s="75"/>
      <c r="O207" s="75"/>
      <c r="P207" s="73"/>
      <c r="Q207" s="74"/>
      <c r="R207" s="73"/>
      <c r="S207" s="73"/>
      <c r="Y207" s="73"/>
      <c r="Z207" s="73"/>
      <c r="AA207" s="73"/>
      <c r="AB207" s="73"/>
    </row>
    <row r="208" spans="1:28" ht="15.75" customHeight="1">
      <c r="A208" s="71"/>
      <c r="B208" s="71"/>
      <c r="C208" s="72"/>
      <c r="D208" s="72"/>
      <c r="E208" s="72"/>
      <c r="F208" s="73"/>
      <c r="G208" s="73"/>
      <c r="H208" s="73"/>
      <c r="I208" s="73"/>
      <c r="J208" s="74"/>
      <c r="K208" s="73"/>
      <c r="L208" s="75"/>
      <c r="N208" s="75"/>
      <c r="O208" s="75"/>
      <c r="P208" s="73"/>
      <c r="Q208" s="74"/>
      <c r="R208" s="73"/>
      <c r="S208" s="73"/>
      <c r="Y208" s="73"/>
      <c r="Z208" s="73"/>
      <c r="AA208" s="73"/>
      <c r="AB208" s="73"/>
    </row>
    <row r="209" spans="1:28" ht="15.75" customHeight="1">
      <c r="A209" s="71"/>
      <c r="B209" s="71"/>
      <c r="C209" s="72"/>
      <c r="D209" s="72"/>
      <c r="E209" s="72"/>
      <c r="F209" s="73"/>
      <c r="G209" s="73"/>
      <c r="H209" s="73"/>
      <c r="I209" s="73"/>
      <c r="J209" s="74"/>
      <c r="K209" s="73"/>
      <c r="L209" s="75"/>
      <c r="N209" s="75"/>
      <c r="O209" s="75"/>
      <c r="P209" s="73"/>
      <c r="Q209" s="74"/>
      <c r="R209" s="73"/>
      <c r="S209" s="73"/>
      <c r="Y209" s="73"/>
      <c r="Z209" s="73"/>
      <c r="AA209" s="73"/>
      <c r="AB209" s="73"/>
    </row>
    <row r="210" spans="1:28" ht="15.75" customHeight="1">
      <c r="A210" s="71"/>
      <c r="B210" s="71"/>
      <c r="C210" s="72"/>
      <c r="D210" s="72"/>
      <c r="E210" s="72"/>
      <c r="F210" s="73"/>
      <c r="G210" s="73"/>
      <c r="H210" s="73"/>
      <c r="I210" s="73"/>
      <c r="J210" s="74"/>
      <c r="K210" s="73"/>
      <c r="L210" s="75"/>
      <c r="N210" s="75"/>
      <c r="O210" s="75"/>
      <c r="P210" s="73"/>
      <c r="Q210" s="74"/>
      <c r="R210" s="73"/>
      <c r="S210" s="73"/>
      <c r="Y210" s="73"/>
      <c r="Z210" s="73"/>
      <c r="AA210" s="73"/>
      <c r="AB210" s="73"/>
    </row>
    <row r="211" spans="1:28" ht="15.75" customHeight="1">
      <c r="A211" s="71"/>
      <c r="B211" s="71"/>
      <c r="C211" s="72"/>
      <c r="D211" s="72"/>
      <c r="E211" s="72"/>
      <c r="F211" s="73"/>
      <c r="G211" s="73"/>
      <c r="H211" s="73"/>
      <c r="I211" s="73"/>
      <c r="J211" s="74"/>
      <c r="K211" s="73"/>
      <c r="L211" s="75"/>
      <c r="N211" s="75"/>
      <c r="O211" s="75"/>
      <c r="P211" s="73"/>
      <c r="Q211" s="74"/>
      <c r="R211" s="73"/>
      <c r="S211" s="73"/>
      <c r="Y211" s="73"/>
      <c r="Z211" s="73"/>
      <c r="AA211" s="73"/>
      <c r="AB211" s="73"/>
    </row>
    <row r="212" spans="1:28" ht="15.75" customHeight="1">
      <c r="A212" s="71"/>
      <c r="B212" s="71"/>
      <c r="C212" s="72"/>
      <c r="D212" s="72"/>
      <c r="E212" s="72"/>
      <c r="F212" s="73"/>
      <c r="G212" s="73"/>
      <c r="H212" s="73"/>
      <c r="I212" s="73"/>
      <c r="J212" s="74"/>
      <c r="K212" s="73"/>
      <c r="L212" s="75"/>
      <c r="N212" s="75"/>
      <c r="O212" s="75"/>
      <c r="P212" s="73"/>
      <c r="Q212" s="74"/>
      <c r="R212" s="73"/>
      <c r="S212" s="73"/>
      <c r="Y212" s="73"/>
      <c r="Z212" s="73"/>
      <c r="AA212" s="73"/>
      <c r="AB212" s="73"/>
    </row>
    <row r="213" spans="1:28" ht="15.75" customHeight="1">
      <c r="A213" s="71"/>
      <c r="B213" s="71"/>
      <c r="C213" s="72"/>
      <c r="D213" s="72"/>
      <c r="E213" s="72"/>
      <c r="F213" s="73"/>
      <c r="G213" s="73"/>
      <c r="H213" s="73"/>
      <c r="I213" s="73"/>
      <c r="J213" s="74"/>
      <c r="K213" s="73"/>
      <c r="L213" s="75"/>
      <c r="N213" s="75"/>
      <c r="O213" s="75"/>
      <c r="P213" s="73"/>
      <c r="Q213" s="74"/>
      <c r="R213" s="73"/>
      <c r="S213" s="73"/>
      <c r="Y213" s="73"/>
      <c r="Z213" s="73"/>
      <c r="AA213" s="73"/>
      <c r="AB213" s="73"/>
    </row>
    <row r="214" spans="1:28" ht="15.75" customHeight="1">
      <c r="A214" s="71"/>
      <c r="B214" s="71"/>
      <c r="C214" s="72"/>
      <c r="D214" s="72"/>
      <c r="E214" s="72"/>
      <c r="F214" s="73"/>
      <c r="G214" s="73"/>
      <c r="H214" s="73"/>
      <c r="I214" s="73"/>
      <c r="J214" s="74"/>
      <c r="K214" s="73"/>
      <c r="L214" s="75"/>
      <c r="N214" s="75"/>
      <c r="O214" s="75"/>
      <c r="P214" s="73"/>
      <c r="Q214" s="74"/>
      <c r="R214" s="73"/>
      <c r="S214" s="73"/>
      <c r="Y214" s="73"/>
      <c r="Z214" s="73"/>
      <c r="AA214" s="73"/>
      <c r="AB214" s="73"/>
    </row>
    <row r="215" spans="1:28" ht="15.75" customHeight="1">
      <c r="A215" s="71"/>
      <c r="B215" s="71"/>
      <c r="C215" s="72"/>
      <c r="D215" s="72"/>
      <c r="E215" s="72"/>
      <c r="F215" s="73"/>
      <c r="G215" s="73"/>
      <c r="H215" s="73"/>
      <c r="I215" s="73"/>
      <c r="J215" s="74"/>
      <c r="K215" s="73"/>
      <c r="L215" s="75"/>
      <c r="N215" s="75"/>
      <c r="O215" s="75"/>
      <c r="P215" s="73"/>
      <c r="Q215" s="74"/>
      <c r="R215" s="73"/>
      <c r="S215" s="73"/>
      <c r="Y215" s="73"/>
      <c r="Z215" s="73"/>
      <c r="AA215" s="73"/>
      <c r="AB215" s="73"/>
    </row>
    <row r="216" spans="1:28" ht="15.75" customHeight="1">
      <c r="A216" s="71"/>
      <c r="B216" s="71"/>
      <c r="C216" s="72"/>
      <c r="D216" s="72"/>
      <c r="E216" s="72"/>
      <c r="F216" s="73"/>
      <c r="G216" s="73"/>
      <c r="H216" s="73"/>
      <c r="I216" s="73"/>
      <c r="J216" s="74"/>
      <c r="K216" s="73"/>
      <c r="L216" s="75"/>
      <c r="N216" s="75"/>
      <c r="O216" s="75"/>
      <c r="P216" s="73"/>
      <c r="Q216" s="74"/>
      <c r="R216" s="73"/>
      <c r="S216" s="73"/>
      <c r="Y216" s="73"/>
      <c r="Z216" s="73"/>
      <c r="AA216" s="73"/>
      <c r="AB216" s="73"/>
    </row>
    <row r="217" spans="1:28" ht="15.75" customHeight="1">
      <c r="A217" s="71"/>
      <c r="B217" s="71"/>
      <c r="C217" s="72"/>
      <c r="D217" s="72"/>
      <c r="E217" s="72"/>
      <c r="F217" s="73"/>
      <c r="G217" s="73"/>
      <c r="H217" s="73"/>
      <c r="I217" s="73"/>
      <c r="J217" s="74"/>
      <c r="K217" s="73"/>
      <c r="L217" s="75"/>
      <c r="N217" s="75"/>
      <c r="O217" s="75"/>
      <c r="P217" s="73"/>
      <c r="Q217" s="74"/>
      <c r="R217" s="73"/>
      <c r="S217" s="73"/>
      <c r="Y217" s="73"/>
      <c r="Z217" s="73"/>
      <c r="AA217" s="73"/>
      <c r="AB217" s="73"/>
    </row>
    <row r="218" spans="1:28" ht="15.75" customHeight="1">
      <c r="A218" s="71"/>
      <c r="B218" s="71"/>
      <c r="C218" s="72"/>
      <c r="D218" s="72"/>
      <c r="E218" s="72"/>
      <c r="F218" s="73"/>
      <c r="G218" s="73"/>
      <c r="H218" s="73"/>
      <c r="I218" s="73"/>
      <c r="J218" s="74"/>
      <c r="K218" s="73"/>
      <c r="L218" s="75"/>
      <c r="N218" s="75"/>
      <c r="O218" s="75"/>
      <c r="P218" s="73"/>
      <c r="Q218" s="74"/>
      <c r="R218" s="73"/>
      <c r="S218" s="73"/>
      <c r="Y218" s="73"/>
      <c r="Z218" s="73"/>
      <c r="AA218" s="73"/>
      <c r="AB218" s="73"/>
    </row>
    <row r="219" spans="1:28" ht="15.75" customHeight="1">
      <c r="A219" s="71"/>
      <c r="B219" s="71"/>
      <c r="C219" s="72"/>
      <c r="D219" s="72"/>
      <c r="E219" s="72"/>
      <c r="F219" s="73"/>
      <c r="G219" s="73"/>
      <c r="H219" s="73"/>
      <c r="I219" s="73"/>
      <c r="J219" s="74"/>
      <c r="K219" s="73"/>
      <c r="L219" s="75"/>
      <c r="N219" s="75"/>
      <c r="O219" s="75"/>
      <c r="P219" s="73"/>
      <c r="Q219" s="74"/>
      <c r="R219" s="73"/>
      <c r="S219" s="73"/>
      <c r="Y219" s="73"/>
      <c r="Z219" s="73"/>
      <c r="AA219" s="73"/>
      <c r="AB219" s="73"/>
    </row>
    <row r="220" spans="1:28" ht="15.75" customHeight="1">
      <c r="A220" s="71"/>
      <c r="B220" s="71"/>
      <c r="C220" s="72"/>
      <c r="D220" s="72"/>
      <c r="E220" s="72"/>
      <c r="F220" s="73"/>
      <c r="G220" s="73"/>
      <c r="H220" s="73"/>
      <c r="I220" s="73"/>
      <c r="J220" s="74"/>
      <c r="K220" s="73"/>
      <c r="L220" s="75"/>
      <c r="N220" s="75"/>
      <c r="O220" s="75"/>
      <c r="P220" s="73"/>
      <c r="Q220" s="74"/>
      <c r="R220" s="73"/>
      <c r="S220" s="73"/>
      <c r="Y220" s="73"/>
      <c r="Z220" s="73"/>
      <c r="AA220" s="73"/>
      <c r="AB220" s="73"/>
    </row>
    <row r="221" spans="1:28" ht="15.75" customHeight="1">
      <c r="A221" s="71"/>
      <c r="B221" s="71"/>
      <c r="C221" s="72"/>
      <c r="D221" s="72"/>
      <c r="E221" s="72"/>
      <c r="F221" s="73"/>
      <c r="G221" s="73"/>
      <c r="H221" s="73"/>
      <c r="I221" s="73"/>
      <c r="J221" s="74"/>
      <c r="K221" s="73"/>
      <c r="L221" s="75"/>
      <c r="N221" s="75"/>
      <c r="O221" s="75"/>
      <c r="P221" s="73"/>
      <c r="Q221" s="74"/>
      <c r="R221" s="73"/>
      <c r="S221" s="73"/>
      <c r="Y221" s="73"/>
      <c r="Z221" s="73"/>
      <c r="AA221" s="73"/>
      <c r="AB221" s="73"/>
    </row>
    <row r="222" spans="1:28" ht="15.75" customHeight="1">
      <c r="A222" s="71"/>
      <c r="B222" s="71"/>
      <c r="C222" s="72"/>
      <c r="D222" s="72"/>
      <c r="E222" s="72"/>
      <c r="F222" s="73"/>
      <c r="G222" s="73"/>
      <c r="H222" s="73"/>
      <c r="I222" s="73"/>
      <c r="J222" s="74"/>
      <c r="K222" s="73"/>
      <c r="L222" s="75"/>
      <c r="N222" s="75"/>
      <c r="O222" s="75"/>
      <c r="P222" s="73"/>
      <c r="Q222" s="74"/>
      <c r="R222" s="73"/>
      <c r="S222" s="73"/>
      <c r="Y222" s="73"/>
      <c r="Z222" s="73"/>
      <c r="AA222" s="73"/>
      <c r="AB222" s="73"/>
    </row>
    <row r="223" spans="1:28" ht="15.75" customHeight="1">
      <c r="A223" s="71"/>
      <c r="B223" s="71"/>
      <c r="C223" s="72"/>
      <c r="D223" s="72"/>
      <c r="E223" s="72"/>
      <c r="F223" s="73"/>
      <c r="G223" s="73"/>
      <c r="H223" s="73"/>
      <c r="I223" s="73"/>
      <c r="J223" s="74"/>
      <c r="K223" s="73"/>
      <c r="L223" s="75"/>
      <c r="N223" s="75"/>
      <c r="O223" s="75"/>
      <c r="P223" s="73"/>
      <c r="Q223" s="74"/>
      <c r="R223" s="73"/>
      <c r="S223" s="73"/>
      <c r="Y223" s="73"/>
      <c r="Z223" s="73"/>
      <c r="AA223" s="73"/>
      <c r="AB223" s="73"/>
    </row>
    <row r="224" spans="1:28" ht="15.75" customHeight="1">
      <c r="A224" s="71"/>
      <c r="B224" s="71"/>
      <c r="C224" s="72"/>
      <c r="D224" s="72"/>
      <c r="E224" s="72"/>
      <c r="F224" s="73"/>
      <c r="G224" s="73"/>
      <c r="H224" s="73"/>
      <c r="I224" s="73"/>
      <c r="J224" s="74"/>
      <c r="K224" s="73"/>
      <c r="L224" s="75"/>
      <c r="N224" s="75"/>
      <c r="O224" s="75"/>
      <c r="P224" s="73"/>
      <c r="Q224" s="74"/>
      <c r="R224" s="73"/>
      <c r="S224" s="73"/>
      <c r="Y224" s="73"/>
      <c r="Z224" s="73"/>
      <c r="AA224" s="73"/>
      <c r="AB224" s="73"/>
    </row>
    <row r="225" spans="1:28" ht="15.75" customHeight="1">
      <c r="A225" s="71"/>
      <c r="B225" s="71"/>
      <c r="C225" s="72"/>
      <c r="D225" s="72"/>
      <c r="E225" s="72"/>
      <c r="F225" s="73"/>
      <c r="G225" s="73"/>
      <c r="H225" s="73"/>
      <c r="I225" s="73"/>
      <c r="J225" s="74"/>
      <c r="K225" s="73"/>
      <c r="L225" s="75"/>
      <c r="N225" s="75"/>
      <c r="O225" s="75"/>
      <c r="P225" s="73"/>
      <c r="Q225" s="74"/>
      <c r="R225" s="73"/>
      <c r="S225" s="73"/>
      <c r="Y225" s="73"/>
      <c r="Z225" s="73"/>
      <c r="AA225" s="73"/>
      <c r="AB225" s="73"/>
    </row>
    <row r="226" spans="1:28" ht="15.75" customHeight="1">
      <c r="A226" s="71"/>
      <c r="B226" s="71"/>
      <c r="C226" s="72"/>
      <c r="D226" s="72"/>
      <c r="E226" s="72"/>
      <c r="F226" s="73"/>
      <c r="G226" s="73"/>
      <c r="H226" s="73"/>
      <c r="I226" s="73"/>
      <c r="J226" s="74"/>
      <c r="K226" s="73"/>
      <c r="L226" s="75"/>
      <c r="N226" s="75"/>
      <c r="O226" s="75"/>
      <c r="P226" s="73"/>
      <c r="Q226" s="74"/>
      <c r="R226" s="73"/>
      <c r="S226" s="73"/>
      <c r="Y226" s="73"/>
      <c r="Z226" s="73"/>
      <c r="AA226" s="73"/>
      <c r="AB226" s="73"/>
    </row>
    <row r="227" spans="1:28" ht="15.75" customHeight="1">
      <c r="A227" s="71"/>
      <c r="B227" s="71"/>
      <c r="C227" s="72"/>
      <c r="D227" s="72"/>
      <c r="E227" s="72"/>
      <c r="F227" s="73"/>
      <c r="G227" s="73"/>
      <c r="H227" s="73"/>
      <c r="I227" s="73"/>
      <c r="J227" s="74"/>
      <c r="K227" s="73"/>
      <c r="L227" s="75"/>
      <c r="N227" s="75"/>
      <c r="O227" s="75"/>
      <c r="P227" s="73"/>
      <c r="Q227" s="74"/>
      <c r="R227" s="73"/>
      <c r="S227" s="73"/>
      <c r="Y227" s="73"/>
      <c r="Z227" s="73"/>
      <c r="AA227" s="73"/>
      <c r="AB227" s="73"/>
    </row>
    <row r="228" spans="1:28" ht="15.75" customHeight="1">
      <c r="A228" s="71"/>
      <c r="B228" s="71"/>
      <c r="C228" s="72"/>
      <c r="D228" s="72"/>
      <c r="E228" s="72"/>
      <c r="F228" s="73"/>
      <c r="G228" s="73"/>
      <c r="H228" s="73"/>
      <c r="I228" s="73"/>
      <c r="J228" s="74"/>
      <c r="K228" s="73"/>
      <c r="L228" s="75"/>
      <c r="N228" s="75"/>
      <c r="O228" s="75"/>
      <c r="P228" s="73"/>
      <c r="Q228" s="74"/>
      <c r="R228" s="73"/>
      <c r="S228" s="73"/>
      <c r="Y228" s="73"/>
      <c r="Z228" s="73"/>
      <c r="AA228" s="73"/>
      <c r="AB228" s="73"/>
    </row>
    <row r="229" spans="1:28" ht="15.75" customHeight="1">
      <c r="A229" s="71"/>
      <c r="B229" s="71"/>
      <c r="C229" s="72"/>
      <c r="D229" s="72"/>
      <c r="E229" s="72"/>
      <c r="F229" s="73"/>
      <c r="G229" s="73"/>
      <c r="H229" s="73"/>
      <c r="I229" s="73"/>
      <c r="J229" s="74"/>
      <c r="K229" s="73"/>
      <c r="L229" s="75"/>
      <c r="N229" s="75"/>
      <c r="O229" s="75"/>
      <c r="P229" s="73"/>
      <c r="Q229" s="74"/>
      <c r="R229" s="73"/>
      <c r="S229" s="73"/>
      <c r="Y229" s="73"/>
      <c r="Z229" s="73"/>
      <c r="AA229" s="73"/>
      <c r="AB229" s="73"/>
    </row>
    <row r="230" spans="1:28" ht="15.75" customHeight="1">
      <c r="A230" s="71"/>
      <c r="B230" s="71"/>
      <c r="C230" s="72"/>
      <c r="D230" s="72"/>
      <c r="E230" s="72"/>
      <c r="F230" s="73"/>
      <c r="G230" s="73"/>
      <c r="H230" s="73"/>
      <c r="I230" s="73"/>
      <c r="J230" s="74"/>
      <c r="K230" s="73"/>
      <c r="L230" s="75"/>
      <c r="N230" s="75"/>
      <c r="O230" s="75"/>
      <c r="P230" s="73"/>
      <c r="Q230" s="74"/>
      <c r="R230" s="73"/>
      <c r="S230" s="73"/>
      <c r="Y230" s="73"/>
      <c r="Z230" s="73"/>
      <c r="AA230" s="73"/>
      <c r="AB230" s="73"/>
    </row>
    <row r="231" spans="1:28" ht="15.75" customHeight="1">
      <c r="A231" s="71"/>
      <c r="B231" s="71"/>
      <c r="C231" s="72"/>
      <c r="D231" s="72"/>
      <c r="E231" s="72"/>
      <c r="F231" s="73"/>
      <c r="G231" s="73"/>
      <c r="H231" s="73"/>
      <c r="I231" s="73"/>
      <c r="J231" s="74"/>
      <c r="K231" s="73"/>
      <c r="L231" s="75"/>
      <c r="N231" s="75"/>
      <c r="O231" s="75"/>
      <c r="P231" s="73"/>
      <c r="Q231" s="74"/>
      <c r="R231" s="73"/>
      <c r="S231" s="73"/>
      <c r="Y231" s="73"/>
      <c r="Z231" s="73"/>
      <c r="AA231" s="73"/>
      <c r="AB231" s="73"/>
    </row>
    <row r="232" spans="1:28" ht="15.75" customHeight="1">
      <c r="A232" s="71"/>
      <c r="B232" s="71"/>
      <c r="C232" s="72"/>
      <c r="D232" s="72"/>
      <c r="E232" s="72"/>
      <c r="F232" s="73"/>
      <c r="G232" s="73"/>
      <c r="H232" s="73"/>
      <c r="I232" s="73"/>
      <c r="J232" s="74"/>
      <c r="K232" s="73"/>
      <c r="L232" s="75"/>
      <c r="N232" s="75"/>
      <c r="O232" s="75"/>
      <c r="P232" s="73"/>
      <c r="Q232" s="74"/>
      <c r="R232" s="73"/>
      <c r="S232" s="73"/>
      <c r="Y232" s="73"/>
      <c r="Z232" s="73"/>
      <c r="AA232" s="73"/>
      <c r="AB232" s="73"/>
    </row>
    <row r="233" spans="1:28" ht="15.75" customHeight="1">
      <c r="A233" s="71"/>
      <c r="B233" s="71"/>
      <c r="C233" s="72"/>
      <c r="D233" s="72"/>
      <c r="E233" s="72"/>
      <c r="F233" s="73"/>
      <c r="G233" s="73"/>
      <c r="H233" s="73"/>
      <c r="I233" s="73"/>
      <c r="J233" s="74"/>
      <c r="K233" s="73"/>
      <c r="L233" s="75"/>
      <c r="N233" s="75"/>
      <c r="O233" s="75"/>
      <c r="P233" s="73"/>
      <c r="Q233" s="74"/>
      <c r="R233" s="73"/>
      <c r="S233" s="73"/>
      <c r="Y233" s="73"/>
      <c r="Z233" s="73"/>
      <c r="AA233" s="73"/>
      <c r="AB233" s="73"/>
    </row>
    <row r="234" spans="1:28" ht="15.75" customHeight="1">
      <c r="A234" s="71"/>
      <c r="B234" s="71"/>
      <c r="C234" s="72"/>
      <c r="D234" s="72"/>
      <c r="E234" s="72"/>
      <c r="F234" s="73"/>
      <c r="G234" s="73"/>
      <c r="H234" s="73"/>
      <c r="I234" s="73"/>
      <c r="J234" s="74"/>
      <c r="K234" s="73"/>
      <c r="L234" s="75"/>
      <c r="N234" s="75"/>
      <c r="O234" s="75"/>
      <c r="P234" s="73"/>
      <c r="Q234" s="74"/>
      <c r="R234" s="73"/>
      <c r="S234" s="73"/>
      <c r="Y234" s="73"/>
      <c r="Z234" s="73"/>
      <c r="AA234" s="73"/>
      <c r="AB234" s="73"/>
    </row>
    <row r="235" spans="1:28" ht="15.75" customHeight="1">
      <c r="A235" s="71"/>
      <c r="B235" s="71"/>
      <c r="C235" s="72"/>
      <c r="D235" s="72"/>
      <c r="E235" s="72"/>
      <c r="F235" s="73"/>
      <c r="G235" s="73"/>
      <c r="H235" s="73"/>
      <c r="I235" s="73"/>
      <c r="J235" s="74"/>
      <c r="K235" s="73"/>
      <c r="L235" s="75"/>
      <c r="N235" s="75"/>
      <c r="O235" s="75"/>
      <c r="P235" s="73"/>
      <c r="Q235" s="74"/>
      <c r="R235" s="73"/>
      <c r="S235" s="73"/>
      <c r="Y235" s="73"/>
      <c r="Z235" s="73"/>
      <c r="AA235" s="73"/>
      <c r="AB235" s="73"/>
    </row>
    <row r="236" spans="1:28" ht="15.75" customHeight="1">
      <c r="A236" s="71"/>
      <c r="B236" s="71"/>
      <c r="C236" s="72"/>
      <c r="D236" s="72"/>
      <c r="E236" s="72"/>
      <c r="F236" s="73"/>
      <c r="G236" s="73"/>
      <c r="H236" s="73"/>
      <c r="I236" s="73"/>
      <c r="J236" s="74"/>
      <c r="K236" s="73"/>
      <c r="L236" s="75"/>
      <c r="N236" s="75"/>
      <c r="O236" s="75"/>
      <c r="P236" s="73"/>
      <c r="Q236" s="74"/>
      <c r="R236" s="73"/>
      <c r="S236" s="73"/>
      <c r="Y236" s="73"/>
      <c r="Z236" s="73"/>
      <c r="AA236" s="73"/>
      <c r="AB236" s="73"/>
    </row>
    <row r="237" spans="1:28" ht="15.75" customHeight="1">
      <c r="A237" s="71"/>
      <c r="B237" s="71"/>
      <c r="C237" s="72"/>
      <c r="D237" s="72"/>
      <c r="E237" s="72"/>
      <c r="F237" s="73"/>
      <c r="G237" s="73"/>
      <c r="H237" s="73"/>
      <c r="I237" s="73"/>
      <c r="J237" s="74"/>
      <c r="K237" s="73"/>
      <c r="L237" s="75"/>
      <c r="N237" s="75"/>
      <c r="O237" s="75"/>
      <c r="P237" s="73"/>
      <c r="Q237" s="74"/>
      <c r="R237" s="73"/>
      <c r="S237" s="73"/>
      <c r="Y237" s="73"/>
      <c r="Z237" s="73"/>
      <c r="AA237" s="73"/>
      <c r="AB237" s="73"/>
    </row>
    <row r="238" spans="1:28" ht="15.75" customHeight="1">
      <c r="A238" s="71"/>
      <c r="B238" s="71"/>
      <c r="C238" s="72"/>
      <c r="D238" s="72"/>
      <c r="E238" s="72"/>
      <c r="F238" s="73"/>
      <c r="G238" s="73"/>
      <c r="H238" s="73"/>
      <c r="I238" s="73"/>
      <c r="J238" s="74"/>
      <c r="K238" s="73"/>
      <c r="L238" s="75"/>
      <c r="N238" s="75"/>
      <c r="O238" s="75"/>
      <c r="P238" s="73"/>
      <c r="Q238" s="74"/>
      <c r="R238" s="73"/>
      <c r="S238" s="73"/>
      <c r="Y238" s="73"/>
      <c r="Z238" s="73"/>
      <c r="AA238" s="73"/>
      <c r="AB238" s="73"/>
    </row>
    <row r="239" spans="1:28" ht="15.75" customHeight="1">
      <c r="A239" s="71"/>
      <c r="B239" s="71"/>
      <c r="C239" s="72"/>
      <c r="D239" s="72"/>
      <c r="E239" s="72"/>
      <c r="F239" s="73"/>
      <c r="G239" s="73"/>
      <c r="H239" s="73"/>
      <c r="I239" s="73"/>
      <c r="J239" s="74"/>
      <c r="K239" s="73"/>
      <c r="L239" s="75"/>
      <c r="N239" s="75"/>
      <c r="O239" s="75"/>
      <c r="P239" s="73"/>
      <c r="Q239" s="74"/>
      <c r="R239" s="73"/>
      <c r="S239" s="73"/>
      <c r="Y239" s="73"/>
      <c r="Z239" s="73"/>
      <c r="AA239" s="73"/>
      <c r="AB239" s="73"/>
    </row>
    <row r="240" spans="1:28" ht="15.75" customHeight="1">
      <c r="A240" s="71"/>
      <c r="B240" s="71"/>
      <c r="C240" s="72"/>
      <c r="D240" s="72"/>
      <c r="E240" s="72"/>
      <c r="F240" s="73"/>
      <c r="G240" s="73"/>
      <c r="H240" s="73"/>
      <c r="I240" s="73"/>
      <c r="J240" s="74"/>
      <c r="K240" s="73"/>
      <c r="L240" s="75"/>
      <c r="N240" s="75"/>
      <c r="O240" s="75"/>
      <c r="P240" s="73"/>
      <c r="Q240" s="74"/>
      <c r="R240" s="73"/>
      <c r="S240" s="73"/>
      <c r="Y240" s="73"/>
      <c r="Z240" s="73"/>
      <c r="AA240" s="73"/>
      <c r="AB240" s="73"/>
    </row>
    <row r="241" spans="1:28" ht="15.75" customHeight="1">
      <c r="A241" s="71"/>
      <c r="B241" s="71"/>
      <c r="C241" s="72"/>
      <c r="D241" s="72"/>
      <c r="E241" s="72"/>
      <c r="F241" s="73"/>
      <c r="G241" s="73"/>
      <c r="H241" s="73"/>
      <c r="I241" s="73"/>
      <c r="J241" s="74"/>
      <c r="K241" s="73"/>
      <c r="L241" s="75"/>
      <c r="N241" s="75"/>
      <c r="O241" s="75"/>
      <c r="P241" s="73"/>
      <c r="Q241" s="74"/>
      <c r="R241" s="73"/>
      <c r="S241" s="73"/>
      <c r="Y241" s="73"/>
      <c r="Z241" s="73"/>
      <c r="AA241" s="73"/>
      <c r="AB241" s="73"/>
    </row>
    <row r="242" spans="1:28" ht="15.75" customHeight="1">
      <c r="A242" s="71"/>
      <c r="B242" s="71"/>
      <c r="C242" s="72"/>
      <c r="D242" s="72"/>
      <c r="E242" s="72"/>
      <c r="F242" s="73"/>
      <c r="G242" s="73"/>
      <c r="H242" s="73"/>
      <c r="I242" s="73"/>
      <c r="J242" s="74"/>
      <c r="K242" s="73"/>
      <c r="L242" s="75"/>
      <c r="N242" s="75"/>
      <c r="O242" s="75"/>
      <c r="P242" s="73"/>
      <c r="Q242" s="74"/>
      <c r="R242" s="73"/>
      <c r="S242" s="73"/>
      <c r="Y242" s="73"/>
      <c r="Z242" s="73"/>
      <c r="AA242" s="73"/>
      <c r="AB242" s="73"/>
    </row>
    <row r="243" spans="1:28" ht="15.75" customHeight="1">
      <c r="A243" s="71"/>
      <c r="B243" s="71"/>
      <c r="C243" s="72"/>
      <c r="D243" s="72"/>
      <c r="E243" s="72"/>
      <c r="F243" s="73"/>
      <c r="G243" s="73"/>
      <c r="H243" s="73"/>
      <c r="I243" s="73"/>
      <c r="J243" s="74"/>
      <c r="K243" s="73"/>
      <c r="L243" s="75"/>
      <c r="N243" s="75"/>
      <c r="O243" s="75"/>
      <c r="P243" s="73"/>
      <c r="Q243" s="74"/>
      <c r="R243" s="73"/>
      <c r="S243" s="73"/>
      <c r="Y243" s="73"/>
      <c r="Z243" s="73"/>
      <c r="AA243" s="73"/>
      <c r="AB243" s="73"/>
    </row>
    <row r="244" spans="1:28" ht="15.75" customHeight="1">
      <c r="A244" s="71"/>
      <c r="B244" s="71"/>
      <c r="C244" s="72"/>
      <c r="D244" s="72"/>
      <c r="E244" s="72"/>
      <c r="F244" s="73"/>
      <c r="G244" s="73"/>
      <c r="H244" s="73"/>
      <c r="I244" s="73"/>
      <c r="J244" s="74"/>
      <c r="K244" s="73"/>
      <c r="L244" s="75"/>
      <c r="N244" s="75"/>
      <c r="O244" s="75"/>
      <c r="P244" s="73"/>
      <c r="Q244" s="74"/>
      <c r="R244" s="73"/>
      <c r="S244" s="73"/>
      <c r="Y244" s="73"/>
      <c r="Z244" s="73"/>
      <c r="AA244" s="73"/>
      <c r="AB244" s="73"/>
    </row>
    <row r="245" spans="1:28" ht="15.75" customHeight="1">
      <c r="A245" s="71"/>
      <c r="B245" s="71"/>
      <c r="C245" s="72"/>
      <c r="D245" s="72"/>
      <c r="E245" s="72"/>
      <c r="F245" s="73"/>
      <c r="G245" s="73"/>
      <c r="H245" s="73"/>
      <c r="I245" s="73"/>
      <c r="J245" s="74"/>
      <c r="K245" s="73"/>
      <c r="L245" s="75"/>
      <c r="N245" s="75"/>
      <c r="O245" s="75"/>
      <c r="P245" s="73"/>
      <c r="Q245" s="74"/>
      <c r="R245" s="73"/>
      <c r="S245" s="73"/>
      <c r="Y245" s="73"/>
      <c r="Z245" s="73"/>
      <c r="AA245" s="73"/>
      <c r="AB245" s="73"/>
    </row>
    <row r="246" spans="1:28" ht="15.75" customHeight="1">
      <c r="A246" s="71"/>
      <c r="B246" s="71"/>
      <c r="C246" s="72"/>
      <c r="D246" s="72"/>
      <c r="E246" s="72"/>
      <c r="F246" s="73"/>
      <c r="G246" s="73"/>
      <c r="H246" s="73"/>
      <c r="I246" s="73"/>
      <c r="J246" s="74"/>
      <c r="K246" s="73"/>
      <c r="L246" s="75"/>
      <c r="N246" s="75"/>
      <c r="O246" s="75"/>
      <c r="P246" s="73"/>
      <c r="Q246" s="74"/>
      <c r="R246" s="73"/>
      <c r="S246" s="73"/>
      <c r="Y246" s="73"/>
      <c r="Z246" s="73"/>
      <c r="AA246" s="73"/>
      <c r="AB246" s="73"/>
    </row>
    <row r="247" spans="1:28" ht="15.75" customHeight="1">
      <c r="A247" s="71"/>
      <c r="B247" s="71"/>
      <c r="C247" s="72"/>
      <c r="D247" s="72"/>
      <c r="E247" s="72"/>
      <c r="F247" s="73"/>
      <c r="G247" s="73"/>
      <c r="H247" s="73"/>
      <c r="I247" s="73"/>
      <c r="J247" s="74"/>
      <c r="K247" s="73"/>
      <c r="L247" s="75"/>
      <c r="N247" s="75"/>
      <c r="O247" s="75"/>
      <c r="P247" s="73"/>
      <c r="Q247" s="74"/>
      <c r="R247" s="73"/>
      <c r="S247" s="73"/>
      <c r="Y247" s="73"/>
      <c r="Z247" s="73"/>
      <c r="AA247" s="73"/>
      <c r="AB247" s="73"/>
    </row>
    <row r="248" spans="1:28" ht="15.75" customHeight="1">
      <c r="A248" s="71"/>
      <c r="B248" s="71"/>
      <c r="C248" s="72"/>
      <c r="D248" s="72"/>
      <c r="E248" s="72"/>
      <c r="F248" s="73"/>
      <c r="G248" s="73"/>
      <c r="H248" s="73"/>
      <c r="I248" s="73"/>
      <c r="J248" s="74"/>
      <c r="K248" s="73"/>
      <c r="L248" s="75"/>
      <c r="N248" s="75"/>
      <c r="O248" s="75"/>
      <c r="P248" s="73"/>
      <c r="Q248" s="74"/>
      <c r="R248" s="73"/>
      <c r="S248" s="73"/>
      <c r="Y248" s="73"/>
      <c r="Z248" s="73"/>
      <c r="AA248" s="73"/>
      <c r="AB248" s="73"/>
    </row>
    <row r="249" spans="1:28" ht="15.75" customHeight="1">
      <c r="A249" s="71"/>
      <c r="B249" s="71"/>
      <c r="C249" s="72"/>
      <c r="D249" s="72"/>
      <c r="E249" s="72"/>
      <c r="F249" s="73"/>
      <c r="G249" s="73"/>
      <c r="H249" s="73"/>
      <c r="I249" s="73"/>
      <c r="J249" s="74"/>
      <c r="K249" s="73"/>
      <c r="L249" s="75"/>
      <c r="N249" s="75"/>
      <c r="O249" s="75"/>
      <c r="P249" s="73"/>
      <c r="Q249" s="74"/>
      <c r="R249" s="73"/>
      <c r="S249" s="73"/>
      <c r="Y249" s="73"/>
      <c r="Z249" s="73"/>
      <c r="AA249" s="73"/>
      <c r="AB249" s="73"/>
    </row>
    <row r="250" spans="1:28" ht="15.75" customHeight="1">
      <c r="A250" s="71"/>
      <c r="B250" s="71"/>
      <c r="C250" s="72"/>
      <c r="D250" s="72"/>
      <c r="E250" s="72"/>
      <c r="F250" s="73"/>
      <c r="G250" s="73"/>
      <c r="H250" s="73"/>
      <c r="I250" s="73"/>
      <c r="J250" s="74"/>
      <c r="K250" s="73"/>
      <c r="L250" s="75"/>
      <c r="N250" s="75"/>
      <c r="O250" s="75"/>
      <c r="P250" s="73"/>
      <c r="Q250" s="74"/>
      <c r="R250" s="73"/>
      <c r="S250" s="73"/>
      <c r="Y250" s="73"/>
      <c r="Z250" s="73"/>
      <c r="AA250" s="73"/>
      <c r="AB250" s="73"/>
    </row>
    <row r="251" spans="1:28" ht="15.75" customHeight="1">
      <c r="A251" s="71"/>
      <c r="B251" s="71"/>
      <c r="C251" s="72"/>
      <c r="D251" s="72"/>
      <c r="E251" s="72"/>
      <c r="F251" s="73"/>
      <c r="G251" s="73"/>
      <c r="H251" s="73"/>
      <c r="I251" s="73"/>
      <c r="J251" s="74"/>
      <c r="K251" s="73"/>
      <c r="L251" s="75"/>
      <c r="N251" s="75"/>
      <c r="O251" s="75"/>
      <c r="P251" s="73"/>
      <c r="Q251" s="74"/>
      <c r="R251" s="73"/>
      <c r="S251" s="73"/>
      <c r="Y251" s="73"/>
      <c r="Z251" s="73"/>
      <c r="AA251" s="73"/>
      <c r="AB251" s="73"/>
    </row>
    <row r="252" spans="1:28" ht="15.75" customHeight="1">
      <c r="A252" s="71"/>
      <c r="B252" s="71"/>
      <c r="C252" s="72"/>
      <c r="D252" s="72"/>
      <c r="E252" s="72"/>
    </row>
    <row r="253" spans="1:28" ht="15.75" customHeight="1">
      <c r="A253" s="71"/>
      <c r="B253" s="71"/>
      <c r="C253" s="72"/>
      <c r="D253" s="72"/>
      <c r="E253" s="72"/>
    </row>
    <row r="254" spans="1:28" ht="15.75" customHeight="1">
      <c r="A254" s="71"/>
      <c r="B254" s="71"/>
      <c r="C254" s="72"/>
      <c r="D254" s="72"/>
      <c r="E254" s="72"/>
    </row>
    <row r="255" spans="1:28" ht="15.75" customHeight="1">
      <c r="A255" s="71"/>
      <c r="B255" s="71"/>
      <c r="C255" s="72"/>
      <c r="D255" s="72"/>
      <c r="E255" s="72"/>
    </row>
    <row r="256" spans="1:28" ht="15.75" customHeight="1">
      <c r="A256" s="71"/>
      <c r="B256" s="71"/>
      <c r="C256" s="72"/>
      <c r="D256" s="72"/>
      <c r="E256" s="72"/>
    </row>
    <row r="257" spans="1:5" ht="15.75" customHeight="1">
      <c r="A257" s="71"/>
      <c r="B257" s="71"/>
      <c r="C257" s="72"/>
      <c r="D257" s="72"/>
      <c r="E257" s="72"/>
    </row>
    <row r="258" spans="1:5" ht="15.75" customHeight="1">
      <c r="A258" s="71"/>
      <c r="B258" s="71"/>
      <c r="C258" s="72"/>
      <c r="D258" s="72"/>
      <c r="E258" s="72"/>
    </row>
    <row r="259" spans="1:5" ht="15.75" customHeight="1"/>
    <row r="260" spans="1:5" ht="15.75" customHeight="1"/>
    <row r="261" spans="1:5" ht="15.75" customHeight="1"/>
    <row r="262" spans="1:5" ht="15.75" customHeight="1"/>
    <row r="263" spans="1:5" ht="15.75" customHeight="1"/>
    <row r="264" spans="1:5" ht="15.75" customHeight="1"/>
    <row r="265" spans="1:5" ht="15.75" customHeight="1"/>
    <row r="266" spans="1:5" ht="15.75" customHeight="1"/>
    <row r="267" spans="1:5" ht="15.75" customHeight="1"/>
    <row r="268" spans="1:5" ht="15.75" customHeight="1"/>
    <row r="269" spans="1:5" ht="15.75" customHeight="1"/>
    <row r="270" spans="1:5" ht="15.75" customHeight="1"/>
    <row r="271" spans="1:5" ht="15.75" customHeight="1"/>
    <row r="272" spans="1: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4:D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Maarten de</dc:creator>
  <cp:lastModifiedBy>Erik Schoeman</cp:lastModifiedBy>
  <dcterms:created xsi:type="dcterms:W3CDTF">2020-11-20T09:33:43Z</dcterms:created>
  <dcterms:modified xsi:type="dcterms:W3CDTF">2022-01-25T15:25:37Z</dcterms:modified>
</cp:coreProperties>
</file>