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\Aanbestedingen 2022\Gemeente Midden Drenthe\Brand\concept stukken\"/>
    </mc:Choice>
  </mc:AlternateContent>
  <bookViews>
    <workbookView xWindow="0" yWindow="0" windowWidth="28800" windowHeight="12300" activeTab="1"/>
  </bookViews>
  <sheets>
    <sheet name="overige eigendommen" sheetId="2" r:id="rId1"/>
    <sheet name="scholen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1" i="1" l="1"/>
  <c r="L14" i="1"/>
  <c r="K13" i="1"/>
  <c r="K14" i="1"/>
  <c r="M14" i="1" s="1"/>
  <c r="K12" i="2"/>
  <c r="K13" i="2"/>
  <c r="K26" i="2"/>
  <c r="K162" i="2"/>
  <c r="R162" i="2" s="1"/>
  <c r="I41" i="1" l="1"/>
  <c r="K41" i="1" s="1"/>
  <c r="M41" i="1" s="1"/>
  <c r="H41" i="1" l="1"/>
  <c r="G41" i="1"/>
  <c r="H13" i="1"/>
  <c r="J13" i="1" s="1"/>
  <c r="L13" i="1" s="1"/>
  <c r="M13" i="1" s="1"/>
  <c r="G13" i="1"/>
  <c r="H13" i="2" l="1"/>
  <c r="J13" i="2" s="1"/>
  <c r="L13" i="2" s="1"/>
  <c r="R13" i="2" s="1"/>
  <c r="G13" i="2"/>
  <c r="H12" i="2"/>
  <c r="J12" i="2" s="1"/>
  <c r="L12" i="2" s="1"/>
  <c r="R12" i="2" s="1"/>
  <c r="G12" i="2"/>
  <c r="J26" i="2" l="1"/>
  <c r="J79" i="2"/>
  <c r="L79" i="2" s="1"/>
  <c r="J116" i="2"/>
  <c r="L116" i="2" s="1"/>
  <c r="J117" i="2"/>
  <c r="L117" i="2" s="1"/>
  <c r="J118" i="2"/>
  <c r="L118" i="2" s="1"/>
  <c r="J129" i="2"/>
  <c r="L129" i="2" s="1"/>
  <c r="J131" i="2"/>
  <c r="L131" i="2" s="1"/>
  <c r="I116" i="2"/>
  <c r="I117" i="2"/>
  <c r="K117" i="2" s="1"/>
  <c r="I118" i="2"/>
  <c r="K118" i="2" s="1"/>
  <c r="I129" i="2"/>
  <c r="K129" i="2" s="1"/>
  <c r="I131" i="2"/>
  <c r="K131" i="2" s="1"/>
  <c r="R131" i="2" l="1"/>
  <c r="R129" i="2"/>
  <c r="R118" i="2"/>
  <c r="R117" i="2"/>
  <c r="L26" i="2"/>
  <c r="R26" i="2" s="1"/>
  <c r="K116" i="2"/>
  <c r="R116" i="2" s="1"/>
  <c r="H68" i="2"/>
  <c r="J68" i="2" s="1"/>
  <c r="L68" i="2" s="1"/>
  <c r="G68" i="2"/>
  <c r="I68" i="2" s="1"/>
  <c r="K68" i="2" l="1"/>
  <c r="R68" i="2" s="1"/>
  <c r="H132" i="2"/>
  <c r="J132" i="2" s="1"/>
  <c r="L132" i="2" s="1"/>
  <c r="G132" i="2"/>
  <c r="N132" i="2" l="1"/>
  <c r="O132" i="2" s="1"/>
  <c r="I132" i="2"/>
  <c r="H67" i="2"/>
  <c r="J67" i="2" s="1"/>
  <c r="L67" i="2" s="1"/>
  <c r="G67" i="2"/>
  <c r="I67" i="2" s="1"/>
  <c r="H66" i="2"/>
  <c r="J66" i="2" s="1"/>
  <c r="L66" i="2" s="1"/>
  <c r="G66" i="2"/>
  <c r="I66" i="2" s="1"/>
  <c r="K66" i="2" l="1"/>
  <c r="R66" i="2" s="1"/>
  <c r="K67" i="2"/>
  <c r="R67" i="2" s="1"/>
  <c r="K132" i="2"/>
  <c r="R132" i="2" s="1"/>
  <c r="Q163" i="2"/>
  <c r="P163" i="2"/>
  <c r="O163" i="2"/>
  <c r="N163" i="2"/>
  <c r="M163" i="2"/>
  <c r="O164" i="2" l="1"/>
  <c r="H7" i="2" l="1"/>
  <c r="J7" i="2" s="1"/>
  <c r="H8" i="2"/>
  <c r="J8" i="2" s="1"/>
  <c r="L8" i="2" s="1"/>
  <c r="H9" i="2"/>
  <c r="J9" i="2" s="1"/>
  <c r="L9" i="2" s="1"/>
  <c r="H10" i="2"/>
  <c r="J10" i="2" s="1"/>
  <c r="L10" i="2" s="1"/>
  <c r="H11" i="2"/>
  <c r="J11" i="2" s="1"/>
  <c r="L11" i="2" s="1"/>
  <c r="H14" i="2"/>
  <c r="J14" i="2" s="1"/>
  <c r="L14" i="2" s="1"/>
  <c r="H15" i="2"/>
  <c r="J15" i="2" s="1"/>
  <c r="L15" i="2" s="1"/>
  <c r="H16" i="2"/>
  <c r="J16" i="2" s="1"/>
  <c r="L16" i="2" s="1"/>
  <c r="H17" i="2"/>
  <c r="J17" i="2" s="1"/>
  <c r="L17" i="2" s="1"/>
  <c r="H18" i="2"/>
  <c r="J18" i="2" s="1"/>
  <c r="L18" i="2" s="1"/>
  <c r="H19" i="2"/>
  <c r="J19" i="2" s="1"/>
  <c r="L19" i="2" s="1"/>
  <c r="H20" i="2"/>
  <c r="J20" i="2" s="1"/>
  <c r="L20" i="2" s="1"/>
  <c r="H21" i="2"/>
  <c r="J21" i="2" s="1"/>
  <c r="L21" i="2" s="1"/>
  <c r="H22" i="2"/>
  <c r="J22" i="2" s="1"/>
  <c r="L22" i="2" s="1"/>
  <c r="H23" i="2"/>
  <c r="J23" i="2" s="1"/>
  <c r="L23" i="2" s="1"/>
  <c r="H24" i="2"/>
  <c r="J24" i="2" s="1"/>
  <c r="L24" i="2" s="1"/>
  <c r="H25" i="2"/>
  <c r="J25" i="2" s="1"/>
  <c r="L25" i="2" s="1"/>
  <c r="H27" i="2"/>
  <c r="J27" i="2" s="1"/>
  <c r="L27" i="2" s="1"/>
  <c r="H28" i="2"/>
  <c r="J28" i="2" s="1"/>
  <c r="L28" i="2" s="1"/>
  <c r="H29" i="2"/>
  <c r="J29" i="2" s="1"/>
  <c r="L29" i="2" s="1"/>
  <c r="H30" i="2"/>
  <c r="J30" i="2" s="1"/>
  <c r="L30" i="2" s="1"/>
  <c r="H31" i="2"/>
  <c r="J31" i="2" s="1"/>
  <c r="L31" i="2" s="1"/>
  <c r="H32" i="2"/>
  <c r="J32" i="2" s="1"/>
  <c r="L32" i="2" s="1"/>
  <c r="H33" i="2"/>
  <c r="J33" i="2" s="1"/>
  <c r="L33" i="2" s="1"/>
  <c r="H34" i="2"/>
  <c r="J34" i="2" s="1"/>
  <c r="L34" i="2" s="1"/>
  <c r="H35" i="2"/>
  <c r="J35" i="2" s="1"/>
  <c r="L35" i="2" s="1"/>
  <c r="H36" i="2"/>
  <c r="J36" i="2" s="1"/>
  <c r="L36" i="2" s="1"/>
  <c r="H37" i="2"/>
  <c r="J37" i="2" s="1"/>
  <c r="L37" i="2" s="1"/>
  <c r="H38" i="2"/>
  <c r="J38" i="2" s="1"/>
  <c r="L38" i="2" s="1"/>
  <c r="H39" i="2"/>
  <c r="J39" i="2" s="1"/>
  <c r="L39" i="2" s="1"/>
  <c r="H40" i="2"/>
  <c r="J40" i="2" s="1"/>
  <c r="L40" i="2" s="1"/>
  <c r="H41" i="2"/>
  <c r="J41" i="2" s="1"/>
  <c r="L41" i="2" s="1"/>
  <c r="H42" i="2"/>
  <c r="J42" i="2" s="1"/>
  <c r="L42" i="2" s="1"/>
  <c r="H43" i="2"/>
  <c r="J43" i="2" s="1"/>
  <c r="L43" i="2" s="1"/>
  <c r="H44" i="2"/>
  <c r="J44" i="2" s="1"/>
  <c r="L44" i="2" s="1"/>
  <c r="H45" i="2"/>
  <c r="J45" i="2" s="1"/>
  <c r="L45" i="2" s="1"/>
  <c r="H46" i="2"/>
  <c r="J46" i="2" s="1"/>
  <c r="L46" i="2" s="1"/>
  <c r="H47" i="2"/>
  <c r="J47" i="2" s="1"/>
  <c r="L47" i="2" s="1"/>
  <c r="H48" i="2"/>
  <c r="J48" i="2" s="1"/>
  <c r="L48" i="2" s="1"/>
  <c r="H49" i="2"/>
  <c r="J49" i="2" s="1"/>
  <c r="L49" i="2" s="1"/>
  <c r="H50" i="2"/>
  <c r="J50" i="2" s="1"/>
  <c r="L50" i="2" s="1"/>
  <c r="H51" i="2"/>
  <c r="J51" i="2" s="1"/>
  <c r="L51" i="2" s="1"/>
  <c r="H52" i="2"/>
  <c r="J52" i="2" s="1"/>
  <c r="L52" i="2" s="1"/>
  <c r="H53" i="2"/>
  <c r="J53" i="2" s="1"/>
  <c r="L53" i="2" s="1"/>
  <c r="H54" i="2"/>
  <c r="J54" i="2" s="1"/>
  <c r="L54" i="2" s="1"/>
  <c r="H55" i="2"/>
  <c r="J55" i="2" s="1"/>
  <c r="L55" i="2" s="1"/>
  <c r="H56" i="2"/>
  <c r="J56" i="2" s="1"/>
  <c r="L56" i="2" s="1"/>
  <c r="H57" i="2"/>
  <c r="J57" i="2" s="1"/>
  <c r="L57" i="2" s="1"/>
  <c r="H58" i="2"/>
  <c r="J58" i="2" s="1"/>
  <c r="L58" i="2" s="1"/>
  <c r="H59" i="2"/>
  <c r="J59" i="2" s="1"/>
  <c r="L59" i="2" s="1"/>
  <c r="H60" i="2"/>
  <c r="J60" i="2" s="1"/>
  <c r="L60" i="2" s="1"/>
  <c r="H61" i="2"/>
  <c r="J61" i="2" s="1"/>
  <c r="L61" i="2" s="1"/>
  <c r="H62" i="2"/>
  <c r="J62" i="2" s="1"/>
  <c r="L62" i="2" s="1"/>
  <c r="H63" i="2"/>
  <c r="J63" i="2" s="1"/>
  <c r="L63" i="2" s="1"/>
  <c r="H64" i="2"/>
  <c r="J64" i="2" s="1"/>
  <c r="L64" i="2" s="1"/>
  <c r="H65" i="2"/>
  <c r="J65" i="2" s="1"/>
  <c r="L65" i="2" s="1"/>
  <c r="H69" i="2"/>
  <c r="J69" i="2" s="1"/>
  <c r="L69" i="2" s="1"/>
  <c r="H70" i="2"/>
  <c r="J70" i="2" s="1"/>
  <c r="L70" i="2" s="1"/>
  <c r="H71" i="2"/>
  <c r="J71" i="2" s="1"/>
  <c r="L71" i="2" s="1"/>
  <c r="H72" i="2"/>
  <c r="J72" i="2" s="1"/>
  <c r="L72" i="2" s="1"/>
  <c r="H73" i="2"/>
  <c r="J73" i="2" s="1"/>
  <c r="L73" i="2" s="1"/>
  <c r="H74" i="2"/>
  <c r="J74" i="2" s="1"/>
  <c r="L74" i="2" s="1"/>
  <c r="H75" i="2"/>
  <c r="J75" i="2" s="1"/>
  <c r="L75" i="2" s="1"/>
  <c r="H76" i="2"/>
  <c r="J76" i="2" s="1"/>
  <c r="L76" i="2" s="1"/>
  <c r="H77" i="2"/>
  <c r="J77" i="2" s="1"/>
  <c r="L77" i="2" s="1"/>
  <c r="H78" i="2"/>
  <c r="J78" i="2" s="1"/>
  <c r="L78" i="2" s="1"/>
  <c r="H80" i="2"/>
  <c r="J80" i="2" s="1"/>
  <c r="L80" i="2" s="1"/>
  <c r="H81" i="2"/>
  <c r="J81" i="2" s="1"/>
  <c r="L81" i="2" s="1"/>
  <c r="H82" i="2"/>
  <c r="J82" i="2" s="1"/>
  <c r="L82" i="2" s="1"/>
  <c r="H83" i="2"/>
  <c r="J83" i="2" s="1"/>
  <c r="L83" i="2" s="1"/>
  <c r="H84" i="2"/>
  <c r="J84" i="2" s="1"/>
  <c r="L84" i="2" s="1"/>
  <c r="H85" i="2"/>
  <c r="J85" i="2" s="1"/>
  <c r="L85" i="2" s="1"/>
  <c r="H86" i="2"/>
  <c r="J86" i="2" s="1"/>
  <c r="L86" i="2" s="1"/>
  <c r="H87" i="2"/>
  <c r="J87" i="2" s="1"/>
  <c r="L87" i="2" s="1"/>
  <c r="H88" i="2"/>
  <c r="J88" i="2" s="1"/>
  <c r="L88" i="2" s="1"/>
  <c r="H89" i="2"/>
  <c r="J89" i="2" s="1"/>
  <c r="L89" i="2" s="1"/>
  <c r="H90" i="2"/>
  <c r="J90" i="2" s="1"/>
  <c r="L90" i="2" s="1"/>
  <c r="H91" i="2"/>
  <c r="J91" i="2" s="1"/>
  <c r="L91" i="2" s="1"/>
  <c r="H92" i="2"/>
  <c r="J92" i="2" s="1"/>
  <c r="L92" i="2" s="1"/>
  <c r="H93" i="2"/>
  <c r="J93" i="2" s="1"/>
  <c r="L93" i="2" s="1"/>
  <c r="H94" i="2"/>
  <c r="J94" i="2" s="1"/>
  <c r="L94" i="2" s="1"/>
  <c r="H95" i="2"/>
  <c r="J95" i="2" s="1"/>
  <c r="L95" i="2" s="1"/>
  <c r="H96" i="2"/>
  <c r="J96" i="2" s="1"/>
  <c r="L96" i="2" s="1"/>
  <c r="H97" i="2"/>
  <c r="J97" i="2" s="1"/>
  <c r="L97" i="2" s="1"/>
  <c r="H98" i="2"/>
  <c r="J98" i="2" s="1"/>
  <c r="L98" i="2" s="1"/>
  <c r="H99" i="2"/>
  <c r="J99" i="2" s="1"/>
  <c r="L99" i="2" s="1"/>
  <c r="H100" i="2"/>
  <c r="J100" i="2" s="1"/>
  <c r="L100" i="2" s="1"/>
  <c r="H101" i="2"/>
  <c r="J101" i="2" s="1"/>
  <c r="L101" i="2" s="1"/>
  <c r="H102" i="2"/>
  <c r="J102" i="2" s="1"/>
  <c r="L102" i="2" s="1"/>
  <c r="H103" i="2"/>
  <c r="J103" i="2" s="1"/>
  <c r="L103" i="2" s="1"/>
  <c r="H104" i="2"/>
  <c r="J104" i="2" s="1"/>
  <c r="L104" i="2" s="1"/>
  <c r="H105" i="2"/>
  <c r="J105" i="2" s="1"/>
  <c r="L105" i="2" s="1"/>
  <c r="H106" i="2"/>
  <c r="J106" i="2" s="1"/>
  <c r="L106" i="2" s="1"/>
  <c r="H107" i="2"/>
  <c r="J107" i="2" s="1"/>
  <c r="L107" i="2" s="1"/>
  <c r="H108" i="2"/>
  <c r="J108" i="2" s="1"/>
  <c r="L108" i="2" s="1"/>
  <c r="H109" i="2"/>
  <c r="J109" i="2" s="1"/>
  <c r="L109" i="2" s="1"/>
  <c r="H110" i="2"/>
  <c r="J110" i="2" s="1"/>
  <c r="L110" i="2" s="1"/>
  <c r="H111" i="2"/>
  <c r="J111" i="2" s="1"/>
  <c r="L111" i="2" s="1"/>
  <c r="H112" i="2"/>
  <c r="J112" i="2" s="1"/>
  <c r="L112" i="2" s="1"/>
  <c r="H113" i="2"/>
  <c r="J113" i="2" s="1"/>
  <c r="L113" i="2" s="1"/>
  <c r="H114" i="2"/>
  <c r="J114" i="2" s="1"/>
  <c r="L114" i="2" s="1"/>
  <c r="H115" i="2"/>
  <c r="J115" i="2" s="1"/>
  <c r="L115" i="2" s="1"/>
  <c r="H119" i="2"/>
  <c r="J119" i="2" s="1"/>
  <c r="L119" i="2" s="1"/>
  <c r="H120" i="2"/>
  <c r="J120" i="2" s="1"/>
  <c r="L120" i="2" s="1"/>
  <c r="H121" i="2"/>
  <c r="J121" i="2" s="1"/>
  <c r="L121" i="2" s="1"/>
  <c r="H122" i="2"/>
  <c r="J122" i="2" s="1"/>
  <c r="L122" i="2" s="1"/>
  <c r="H123" i="2"/>
  <c r="J123" i="2" s="1"/>
  <c r="L123" i="2" s="1"/>
  <c r="H124" i="2"/>
  <c r="J124" i="2" s="1"/>
  <c r="L124" i="2" s="1"/>
  <c r="H125" i="2"/>
  <c r="J125" i="2" s="1"/>
  <c r="L125" i="2" s="1"/>
  <c r="H126" i="2"/>
  <c r="J126" i="2" s="1"/>
  <c r="L126" i="2" s="1"/>
  <c r="H127" i="2"/>
  <c r="J127" i="2" s="1"/>
  <c r="L127" i="2" s="1"/>
  <c r="H128" i="2"/>
  <c r="J128" i="2" s="1"/>
  <c r="L128" i="2" s="1"/>
  <c r="H130" i="2"/>
  <c r="J130" i="2" s="1"/>
  <c r="L130" i="2" s="1"/>
  <c r="H133" i="2"/>
  <c r="J133" i="2" s="1"/>
  <c r="L133" i="2" s="1"/>
  <c r="H134" i="2"/>
  <c r="J134" i="2" s="1"/>
  <c r="L134" i="2" s="1"/>
  <c r="H135" i="2"/>
  <c r="J135" i="2" s="1"/>
  <c r="L135" i="2" s="1"/>
  <c r="H136" i="2"/>
  <c r="J136" i="2" s="1"/>
  <c r="L136" i="2" s="1"/>
  <c r="H137" i="2"/>
  <c r="J137" i="2" s="1"/>
  <c r="L137" i="2" s="1"/>
  <c r="H138" i="2"/>
  <c r="J138" i="2" s="1"/>
  <c r="L138" i="2" s="1"/>
  <c r="H139" i="2"/>
  <c r="J139" i="2" s="1"/>
  <c r="L139" i="2" s="1"/>
  <c r="H140" i="2"/>
  <c r="J140" i="2" s="1"/>
  <c r="L140" i="2" s="1"/>
  <c r="H141" i="2"/>
  <c r="J141" i="2" s="1"/>
  <c r="L141" i="2" s="1"/>
  <c r="H142" i="2"/>
  <c r="J142" i="2" s="1"/>
  <c r="L142" i="2" s="1"/>
  <c r="H143" i="2"/>
  <c r="J143" i="2" s="1"/>
  <c r="L143" i="2" s="1"/>
  <c r="H144" i="2"/>
  <c r="J144" i="2" s="1"/>
  <c r="L144" i="2" s="1"/>
  <c r="H145" i="2"/>
  <c r="J145" i="2" s="1"/>
  <c r="L145" i="2" s="1"/>
  <c r="H146" i="2"/>
  <c r="J146" i="2" s="1"/>
  <c r="L146" i="2" s="1"/>
  <c r="H147" i="2"/>
  <c r="J147" i="2" s="1"/>
  <c r="L147" i="2" s="1"/>
  <c r="H148" i="2"/>
  <c r="J148" i="2" s="1"/>
  <c r="L148" i="2" s="1"/>
  <c r="H149" i="2"/>
  <c r="J149" i="2" s="1"/>
  <c r="L149" i="2" s="1"/>
  <c r="H150" i="2"/>
  <c r="J150" i="2" s="1"/>
  <c r="L150" i="2" s="1"/>
  <c r="H151" i="2"/>
  <c r="J151" i="2" s="1"/>
  <c r="L151" i="2" s="1"/>
  <c r="H152" i="2"/>
  <c r="J152" i="2" s="1"/>
  <c r="L152" i="2" s="1"/>
  <c r="H153" i="2"/>
  <c r="J153" i="2" s="1"/>
  <c r="L153" i="2" s="1"/>
  <c r="H154" i="2"/>
  <c r="J154" i="2" s="1"/>
  <c r="L154" i="2" s="1"/>
  <c r="H155" i="2"/>
  <c r="J155" i="2" s="1"/>
  <c r="L155" i="2" s="1"/>
  <c r="H156" i="2"/>
  <c r="J156" i="2" s="1"/>
  <c r="L156" i="2" s="1"/>
  <c r="H157" i="2"/>
  <c r="J157" i="2" s="1"/>
  <c r="L157" i="2" s="1"/>
  <c r="H158" i="2"/>
  <c r="J158" i="2" s="1"/>
  <c r="L158" i="2" s="1"/>
  <c r="H159" i="2"/>
  <c r="J159" i="2" s="1"/>
  <c r="L159" i="2" s="1"/>
  <c r="H160" i="2"/>
  <c r="J160" i="2" s="1"/>
  <c r="L160" i="2" s="1"/>
  <c r="H161" i="2"/>
  <c r="J161" i="2" s="1"/>
  <c r="L161" i="2" s="1"/>
  <c r="H6" i="2"/>
  <c r="J6" i="2" s="1"/>
  <c r="F163" i="2"/>
  <c r="E163" i="2"/>
  <c r="G23" i="2"/>
  <c r="I23" i="2" s="1"/>
  <c r="K23" i="2" s="1"/>
  <c r="G7" i="2"/>
  <c r="I7" i="2" s="1"/>
  <c r="G8" i="2"/>
  <c r="I8" i="2" s="1"/>
  <c r="G9" i="2"/>
  <c r="I9" i="2" s="1"/>
  <c r="G10" i="2"/>
  <c r="I10" i="2" s="1"/>
  <c r="G11" i="2"/>
  <c r="I11" i="2" s="1"/>
  <c r="G14" i="2"/>
  <c r="I14" i="2" s="1"/>
  <c r="K14" i="2" s="1"/>
  <c r="R14" i="2" s="1"/>
  <c r="G15" i="2"/>
  <c r="I15" i="2" s="1"/>
  <c r="K15" i="2" s="1"/>
  <c r="G16" i="2"/>
  <c r="I16" i="2" s="1"/>
  <c r="K16" i="2" s="1"/>
  <c r="G17" i="2"/>
  <c r="I17" i="2" s="1"/>
  <c r="G18" i="2"/>
  <c r="I18" i="2" s="1"/>
  <c r="G19" i="2"/>
  <c r="I19" i="2" s="1"/>
  <c r="G20" i="2"/>
  <c r="I20" i="2" s="1"/>
  <c r="G21" i="2"/>
  <c r="I21" i="2" s="1"/>
  <c r="G22" i="2"/>
  <c r="I22" i="2" s="1"/>
  <c r="K22" i="2" s="1"/>
  <c r="R22" i="2" s="1"/>
  <c r="G24" i="2"/>
  <c r="I24" i="2" s="1"/>
  <c r="K24" i="2" s="1"/>
  <c r="G25" i="2"/>
  <c r="I25" i="2" s="1"/>
  <c r="G27" i="2"/>
  <c r="I27" i="2" s="1"/>
  <c r="G28" i="2"/>
  <c r="I28" i="2" s="1"/>
  <c r="G29" i="2"/>
  <c r="I29" i="2" s="1"/>
  <c r="G30" i="2"/>
  <c r="I30" i="2" s="1"/>
  <c r="G31" i="2"/>
  <c r="I31" i="2" s="1"/>
  <c r="G32" i="2"/>
  <c r="I32" i="2" s="1"/>
  <c r="K32" i="2" s="1"/>
  <c r="R32" i="2" s="1"/>
  <c r="G33" i="2"/>
  <c r="I33" i="2" s="1"/>
  <c r="K33" i="2" s="1"/>
  <c r="G34" i="2"/>
  <c r="I34" i="2" s="1"/>
  <c r="G35" i="2"/>
  <c r="I35" i="2" s="1"/>
  <c r="G36" i="2"/>
  <c r="I36" i="2" s="1"/>
  <c r="G37" i="2"/>
  <c r="I37" i="2" s="1"/>
  <c r="G38" i="2"/>
  <c r="I38" i="2" s="1"/>
  <c r="G39" i="2"/>
  <c r="I39" i="2" s="1"/>
  <c r="G40" i="2"/>
  <c r="I40" i="2" s="1"/>
  <c r="K40" i="2" s="1"/>
  <c r="R40" i="2" s="1"/>
  <c r="G41" i="2"/>
  <c r="I41" i="2" s="1"/>
  <c r="K41" i="2" s="1"/>
  <c r="G42" i="2"/>
  <c r="I42" i="2" s="1"/>
  <c r="G43" i="2"/>
  <c r="I43" i="2" s="1"/>
  <c r="G44" i="2"/>
  <c r="I44" i="2" s="1"/>
  <c r="G45" i="2"/>
  <c r="I45" i="2" s="1"/>
  <c r="G46" i="2"/>
  <c r="I46" i="2" s="1"/>
  <c r="G47" i="2"/>
  <c r="I47" i="2" s="1"/>
  <c r="G48" i="2"/>
  <c r="I48" i="2" s="1"/>
  <c r="K48" i="2" s="1"/>
  <c r="R48" i="2" s="1"/>
  <c r="G49" i="2"/>
  <c r="I49" i="2" s="1"/>
  <c r="K49" i="2" s="1"/>
  <c r="G50" i="2"/>
  <c r="I50" i="2" s="1"/>
  <c r="G51" i="2"/>
  <c r="I51" i="2" s="1"/>
  <c r="G52" i="2"/>
  <c r="I52" i="2" s="1"/>
  <c r="G53" i="2"/>
  <c r="I53" i="2" s="1"/>
  <c r="G54" i="2"/>
  <c r="I54" i="2" s="1"/>
  <c r="G55" i="2"/>
  <c r="I55" i="2" s="1"/>
  <c r="G56" i="2"/>
  <c r="I56" i="2" s="1"/>
  <c r="K56" i="2" s="1"/>
  <c r="R56" i="2" s="1"/>
  <c r="G57" i="2"/>
  <c r="I57" i="2" s="1"/>
  <c r="K57" i="2" s="1"/>
  <c r="G58" i="2"/>
  <c r="I58" i="2" s="1"/>
  <c r="G59" i="2"/>
  <c r="I59" i="2" s="1"/>
  <c r="G60" i="2"/>
  <c r="I60" i="2" s="1"/>
  <c r="G61" i="2"/>
  <c r="I61" i="2" s="1"/>
  <c r="G62" i="2"/>
  <c r="I62" i="2" s="1"/>
  <c r="G63" i="2"/>
  <c r="I63" i="2" s="1"/>
  <c r="G64" i="2"/>
  <c r="I64" i="2" s="1"/>
  <c r="K64" i="2" s="1"/>
  <c r="R64" i="2" s="1"/>
  <c r="G65" i="2"/>
  <c r="I65" i="2" s="1"/>
  <c r="K65" i="2" s="1"/>
  <c r="G69" i="2"/>
  <c r="I69" i="2" s="1"/>
  <c r="G70" i="2"/>
  <c r="I70" i="2" s="1"/>
  <c r="G71" i="2"/>
  <c r="I71" i="2" s="1"/>
  <c r="G72" i="2"/>
  <c r="I72" i="2" s="1"/>
  <c r="G73" i="2"/>
  <c r="I73" i="2" s="1"/>
  <c r="G74" i="2"/>
  <c r="I74" i="2" s="1"/>
  <c r="G75" i="2"/>
  <c r="I75" i="2" s="1"/>
  <c r="K75" i="2" s="1"/>
  <c r="R75" i="2" s="1"/>
  <c r="G76" i="2"/>
  <c r="I76" i="2" s="1"/>
  <c r="K76" i="2" s="1"/>
  <c r="G77" i="2"/>
  <c r="I77" i="2" s="1"/>
  <c r="G78" i="2"/>
  <c r="I78" i="2" s="1"/>
  <c r="G79" i="2"/>
  <c r="I79" i="2" s="1"/>
  <c r="G80" i="2"/>
  <c r="I80" i="2" s="1"/>
  <c r="G81" i="2"/>
  <c r="I81" i="2" s="1"/>
  <c r="G82" i="2"/>
  <c r="I82" i="2" s="1"/>
  <c r="G83" i="2"/>
  <c r="I83" i="2" s="1"/>
  <c r="K83" i="2" s="1"/>
  <c r="R83" i="2" s="1"/>
  <c r="G84" i="2"/>
  <c r="I84" i="2" s="1"/>
  <c r="K84" i="2" s="1"/>
  <c r="G85" i="2"/>
  <c r="I85" i="2" s="1"/>
  <c r="K85" i="2" s="1"/>
  <c r="G86" i="2"/>
  <c r="I86" i="2" s="1"/>
  <c r="G87" i="2"/>
  <c r="I87" i="2" s="1"/>
  <c r="G88" i="2"/>
  <c r="I88" i="2" s="1"/>
  <c r="G89" i="2"/>
  <c r="I89" i="2" s="1"/>
  <c r="G90" i="2"/>
  <c r="I90" i="2" s="1"/>
  <c r="G91" i="2"/>
  <c r="I91" i="2" s="1"/>
  <c r="K91" i="2" s="1"/>
  <c r="R91" i="2" s="1"/>
  <c r="G92" i="2"/>
  <c r="I92" i="2" s="1"/>
  <c r="K92" i="2" s="1"/>
  <c r="G93" i="2"/>
  <c r="I93" i="2" s="1"/>
  <c r="K93" i="2" s="1"/>
  <c r="G94" i="2"/>
  <c r="I94" i="2" s="1"/>
  <c r="G95" i="2"/>
  <c r="I95" i="2" s="1"/>
  <c r="G96" i="2"/>
  <c r="I96" i="2" s="1"/>
  <c r="G97" i="2"/>
  <c r="I97" i="2" s="1"/>
  <c r="G98" i="2"/>
  <c r="I98" i="2" s="1"/>
  <c r="G99" i="2"/>
  <c r="I99" i="2" s="1"/>
  <c r="K99" i="2" s="1"/>
  <c r="R99" i="2" s="1"/>
  <c r="G100" i="2"/>
  <c r="I100" i="2" s="1"/>
  <c r="K100" i="2" s="1"/>
  <c r="G101" i="2"/>
  <c r="I101" i="2" s="1"/>
  <c r="K101" i="2" s="1"/>
  <c r="G102" i="2"/>
  <c r="I102" i="2" s="1"/>
  <c r="G103" i="2"/>
  <c r="I103" i="2" s="1"/>
  <c r="G104" i="2"/>
  <c r="I104" i="2" s="1"/>
  <c r="G105" i="2"/>
  <c r="I105" i="2" s="1"/>
  <c r="G106" i="2"/>
  <c r="I106" i="2" s="1"/>
  <c r="G107" i="2"/>
  <c r="I107" i="2" s="1"/>
  <c r="K107" i="2" s="1"/>
  <c r="R107" i="2" s="1"/>
  <c r="G108" i="2"/>
  <c r="I108" i="2" s="1"/>
  <c r="K108" i="2" s="1"/>
  <c r="G109" i="2"/>
  <c r="I109" i="2" s="1"/>
  <c r="K109" i="2" s="1"/>
  <c r="G110" i="2"/>
  <c r="I110" i="2" s="1"/>
  <c r="G111" i="2"/>
  <c r="I111" i="2" s="1"/>
  <c r="G112" i="2"/>
  <c r="I112" i="2" s="1"/>
  <c r="G113" i="2"/>
  <c r="I113" i="2" s="1"/>
  <c r="G114" i="2"/>
  <c r="I114" i="2" s="1"/>
  <c r="G115" i="2"/>
  <c r="I115" i="2" s="1"/>
  <c r="K115" i="2" s="1"/>
  <c r="R115" i="2" s="1"/>
  <c r="G119" i="2"/>
  <c r="I119" i="2" s="1"/>
  <c r="K119" i="2" s="1"/>
  <c r="G120" i="2"/>
  <c r="I120" i="2" s="1"/>
  <c r="K120" i="2" s="1"/>
  <c r="G121" i="2"/>
  <c r="I121" i="2" s="1"/>
  <c r="G122" i="2"/>
  <c r="I122" i="2" s="1"/>
  <c r="G123" i="2"/>
  <c r="I123" i="2" s="1"/>
  <c r="G124" i="2"/>
  <c r="I124" i="2" s="1"/>
  <c r="G125" i="2"/>
  <c r="I125" i="2" s="1"/>
  <c r="G126" i="2"/>
  <c r="I126" i="2" s="1"/>
  <c r="K126" i="2" s="1"/>
  <c r="R126" i="2" s="1"/>
  <c r="G127" i="2"/>
  <c r="I127" i="2" s="1"/>
  <c r="K127" i="2" s="1"/>
  <c r="G128" i="2"/>
  <c r="I128" i="2" s="1"/>
  <c r="K128" i="2" s="1"/>
  <c r="G130" i="2"/>
  <c r="I130" i="2" s="1"/>
  <c r="G133" i="2"/>
  <c r="I133" i="2" s="1"/>
  <c r="G134" i="2"/>
  <c r="I134" i="2" s="1"/>
  <c r="G135" i="2"/>
  <c r="I135" i="2" s="1"/>
  <c r="G136" i="2"/>
  <c r="I136" i="2" s="1"/>
  <c r="G137" i="2"/>
  <c r="I137" i="2" s="1"/>
  <c r="K137" i="2" s="1"/>
  <c r="R137" i="2" s="1"/>
  <c r="G138" i="2"/>
  <c r="I138" i="2" s="1"/>
  <c r="K138" i="2" s="1"/>
  <c r="G139" i="2"/>
  <c r="I139" i="2" s="1"/>
  <c r="K139" i="2" s="1"/>
  <c r="G140" i="2"/>
  <c r="I140" i="2" s="1"/>
  <c r="G141" i="2"/>
  <c r="I141" i="2" s="1"/>
  <c r="G142" i="2"/>
  <c r="I142" i="2" s="1"/>
  <c r="G143" i="2"/>
  <c r="I143" i="2" s="1"/>
  <c r="G144" i="2"/>
  <c r="I144" i="2" s="1"/>
  <c r="G145" i="2"/>
  <c r="I145" i="2" s="1"/>
  <c r="K145" i="2" s="1"/>
  <c r="R145" i="2" s="1"/>
  <c r="G146" i="2"/>
  <c r="I146" i="2" s="1"/>
  <c r="K146" i="2" s="1"/>
  <c r="G147" i="2"/>
  <c r="I147" i="2" s="1"/>
  <c r="K147" i="2" s="1"/>
  <c r="G148" i="2"/>
  <c r="I148" i="2" s="1"/>
  <c r="G149" i="2"/>
  <c r="I149" i="2" s="1"/>
  <c r="G150" i="2"/>
  <c r="I150" i="2" s="1"/>
  <c r="G151" i="2"/>
  <c r="I151" i="2" s="1"/>
  <c r="G152" i="2"/>
  <c r="I152" i="2" s="1"/>
  <c r="G153" i="2"/>
  <c r="I153" i="2" s="1"/>
  <c r="K153" i="2" s="1"/>
  <c r="R153" i="2" s="1"/>
  <c r="G154" i="2"/>
  <c r="I154" i="2" s="1"/>
  <c r="K154" i="2" s="1"/>
  <c r="G155" i="2"/>
  <c r="I155" i="2" s="1"/>
  <c r="K155" i="2" s="1"/>
  <c r="G156" i="2"/>
  <c r="I156" i="2" s="1"/>
  <c r="G157" i="2"/>
  <c r="I157" i="2" s="1"/>
  <c r="G158" i="2"/>
  <c r="I158" i="2" s="1"/>
  <c r="G159" i="2"/>
  <c r="I159" i="2" s="1"/>
  <c r="G160" i="2"/>
  <c r="I160" i="2" s="1"/>
  <c r="G161" i="2"/>
  <c r="I161" i="2" s="1"/>
  <c r="K161" i="2" s="1"/>
  <c r="R161" i="2" s="1"/>
  <c r="G6" i="2"/>
  <c r="I6" i="2" s="1"/>
  <c r="K6" i="2" s="1"/>
  <c r="K106" i="2" l="1"/>
  <c r="R106" i="2" s="1"/>
  <c r="K82" i="2"/>
  <c r="R82" i="2" s="1"/>
  <c r="K74" i="2"/>
  <c r="R74" i="2" s="1"/>
  <c r="K63" i="2"/>
  <c r="R63" i="2" s="1"/>
  <c r="K55" i="2"/>
  <c r="R55" i="2" s="1"/>
  <c r="K47" i="2"/>
  <c r="R47" i="2" s="1"/>
  <c r="K39" i="2"/>
  <c r="R39" i="2" s="1"/>
  <c r="K31" i="2"/>
  <c r="R31" i="2" s="1"/>
  <c r="K21" i="2"/>
  <c r="R21" i="2" s="1"/>
  <c r="K11" i="2"/>
  <c r="R11" i="2" s="1"/>
  <c r="K143" i="2"/>
  <c r="R143" i="2" s="1"/>
  <c r="K46" i="2"/>
  <c r="R46" i="2" s="1"/>
  <c r="K160" i="2"/>
  <c r="R160" i="2" s="1"/>
  <c r="K114" i="2"/>
  <c r="R114" i="2" s="1"/>
  <c r="K124" i="2"/>
  <c r="R124" i="2" s="1"/>
  <c r="K89" i="2"/>
  <c r="R89" i="2" s="1"/>
  <c r="K30" i="2"/>
  <c r="R30" i="2" s="1"/>
  <c r="K104" i="2"/>
  <c r="R104" i="2" s="1"/>
  <c r="K37" i="2"/>
  <c r="R37" i="2" s="1"/>
  <c r="K9" i="2"/>
  <c r="R9" i="2" s="1"/>
  <c r="K125" i="2"/>
  <c r="R125" i="2" s="1"/>
  <c r="K135" i="2"/>
  <c r="R135" i="2" s="1"/>
  <c r="K81" i="2"/>
  <c r="R81" i="2" s="1"/>
  <c r="K38" i="2"/>
  <c r="R38" i="2" s="1"/>
  <c r="K28" i="2"/>
  <c r="R28" i="2" s="1"/>
  <c r="K18" i="2"/>
  <c r="R18" i="2" s="1"/>
  <c r="K8" i="2"/>
  <c r="R8" i="2" s="1"/>
  <c r="K98" i="2"/>
  <c r="R98" i="2" s="1"/>
  <c r="K113" i="2"/>
  <c r="R113" i="2" s="1"/>
  <c r="K73" i="2"/>
  <c r="R73" i="2" s="1"/>
  <c r="K20" i="2"/>
  <c r="R20" i="2" s="1"/>
  <c r="K158" i="2"/>
  <c r="R158" i="2" s="1"/>
  <c r="K134" i="2"/>
  <c r="R134" i="2" s="1"/>
  <c r="K88" i="2"/>
  <c r="R88" i="2" s="1"/>
  <c r="K53" i="2"/>
  <c r="R53" i="2" s="1"/>
  <c r="K141" i="2"/>
  <c r="R141" i="2" s="1"/>
  <c r="K111" i="2"/>
  <c r="R111" i="2" s="1"/>
  <c r="K79" i="2"/>
  <c r="R79" i="2" s="1"/>
  <c r="K52" i="2"/>
  <c r="R52" i="2" s="1"/>
  <c r="K156" i="2"/>
  <c r="R156" i="2" s="1"/>
  <c r="K121" i="2"/>
  <c r="R121" i="2" s="1"/>
  <c r="K94" i="2"/>
  <c r="R94" i="2" s="1"/>
  <c r="K70" i="2"/>
  <c r="R70" i="2" s="1"/>
  <c r="K59" i="2"/>
  <c r="R59" i="2" s="1"/>
  <c r="K51" i="2"/>
  <c r="R51" i="2" s="1"/>
  <c r="K43" i="2"/>
  <c r="R43" i="2" s="1"/>
  <c r="K35" i="2"/>
  <c r="R35" i="2" s="1"/>
  <c r="K27" i="2"/>
  <c r="R27" i="2" s="1"/>
  <c r="K17" i="2"/>
  <c r="R17" i="2" s="1"/>
  <c r="K7" i="2"/>
  <c r="R7" i="2" s="1"/>
  <c r="K144" i="2"/>
  <c r="R144" i="2" s="1"/>
  <c r="K90" i="2"/>
  <c r="R90" i="2" s="1"/>
  <c r="K151" i="2"/>
  <c r="R151" i="2" s="1"/>
  <c r="K97" i="2"/>
  <c r="R97" i="2" s="1"/>
  <c r="K54" i="2"/>
  <c r="R54" i="2" s="1"/>
  <c r="K10" i="2"/>
  <c r="R10" i="2" s="1"/>
  <c r="K150" i="2"/>
  <c r="R150" i="2" s="1"/>
  <c r="K123" i="2"/>
  <c r="R123" i="2" s="1"/>
  <c r="K96" i="2"/>
  <c r="R96" i="2" s="1"/>
  <c r="K61" i="2"/>
  <c r="R61" i="2" s="1"/>
  <c r="K29" i="2"/>
  <c r="R29" i="2" s="1"/>
  <c r="K157" i="2"/>
  <c r="R157" i="2" s="1"/>
  <c r="K122" i="2"/>
  <c r="R122" i="2" s="1"/>
  <c r="K95" i="2"/>
  <c r="R95" i="2" s="1"/>
  <c r="K60" i="2"/>
  <c r="R60" i="2" s="1"/>
  <c r="K44" i="2"/>
  <c r="R44" i="2" s="1"/>
  <c r="K148" i="2"/>
  <c r="R148" i="2" s="1"/>
  <c r="K130" i="2"/>
  <c r="R130" i="2" s="1"/>
  <c r="K102" i="2"/>
  <c r="R102" i="2" s="1"/>
  <c r="K86" i="2"/>
  <c r="R86" i="2" s="1"/>
  <c r="R147" i="2"/>
  <c r="R128" i="2"/>
  <c r="R120" i="2"/>
  <c r="R109" i="2"/>
  <c r="R101" i="2"/>
  <c r="R93" i="2"/>
  <c r="R85" i="2"/>
  <c r="K77" i="2"/>
  <c r="R77" i="2" s="1"/>
  <c r="K69" i="2"/>
  <c r="R69" i="2" s="1"/>
  <c r="K58" i="2"/>
  <c r="R58" i="2" s="1"/>
  <c r="K50" i="2"/>
  <c r="R50" i="2" s="1"/>
  <c r="K42" i="2"/>
  <c r="R42" i="2" s="1"/>
  <c r="K34" i="2"/>
  <c r="R34" i="2" s="1"/>
  <c r="K25" i="2"/>
  <c r="R25" i="2" s="1"/>
  <c r="R16" i="2"/>
  <c r="R23" i="2"/>
  <c r="L163" i="2"/>
  <c r="K152" i="2"/>
  <c r="R152" i="2" s="1"/>
  <c r="K136" i="2"/>
  <c r="R136" i="2" s="1"/>
  <c r="K159" i="2"/>
  <c r="R159" i="2" s="1"/>
  <c r="K105" i="2"/>
  <c r="R105" i="2" s="1"/>
  <c r="K62" i="2"/>
  <c r="R62" i="2" s="1"/>
  <c r="K142" i="2"/>
  <c r="R142" i="2" s="1"/>
  <c r="K112" i="2"/>
  <c r="R112" i="2" s="1"/>
  <c r="K80" i="2"/>
  <c r="R80" i="2" s="1"/>
  <c r="K72" i="2"/>
  <c r="R72" i="2" s="1"/>
  <c r="K45" i="2"/>
  <c r="R45" i="2" s="1"/>
  <c r="K19" i="2"/>
  <c r="R19" i="2" s="1"/>
  <c r="K149" i="2"/>
  <c r="R149" i="2" s="1"/>
  <c r="K133" i="2"/>
  <c r="R133" i="2" s="1"/>
  <c r="K103" i="2"/>
  <c r="R103" i="2" s="1"/>
  <c r="K87" i="2"/>
  <c r="R87" i="2" s="1"/>
  <c r="K71" i="2"/>
  <c r="R71" i="2" s="1"/>
  <c r="K36" i="2"/>
  <c r="R36" i="2" s="1"/>
  <c r="K140" i="2"/>
  <c r="R140" i="2" s="1"/>
  <c r="K110" i="2"/>
  <c r="R110" i="2" s="1"/>
  <c r="K78" i="2"/>
  <c r="R78" i="2" s="1"/>
  <c r="R155" i="2"/>
  <c r="R139" i="2"/>
  <c r="R6" i="2"/>
  <c r="R154" i="2"/>
  <c r="R146" i="2"/>
  <c r="R138" i="2"/>
  <c r="R127" i="2"/>
  <c r="R119" i="2"/>
  <c r="R108" i="2"/>
  <c r="R100" i="2"/>
  <c r="R92" i="2"/>
  <c r="R84" i="2"/>
  <c r="R76" i="2"/>
  <c r="R65" i="2"/>
  <c r="R57" i="2"/>
  <c r="R49" i="2"/>
  <c r="R41" i="2"/>
  <c r="R33" i="2"/>
  <c r="R24" i="2"/>
  <c r="R15" i="2"/>
  <c r="J163" i="2"/>
  <c r="I163" i="2"/>
  <c r="H163" i="2"/>
  <c r="G163" i="2"/>
  <c r="H17" i="1"/>
  <c r="J17" i="1" s="1"/>
  <c r="L17" i="1" s="1"/>
  <c r="H18" i="1"/>
  <c r="J18" i="1" s="1"/>
  <c r="L18" i="1" s="1"/>
  <c r="H19" i="1"/>
  <c r="J19" i="1" s="1"/>
  <c r="L19" i="1" s="1"/>
  <c r="H20" i="1"/>
  <c r="J20" i="1" s="1"/>
  <c r="L20" i="1" s="1"/>
  <c r="H21" i="1"/>
  <c r="J21" i="1" s="1"/>
  <c r="L21" i="1" s="1"/>
  <c r="H22" i="1"/>
  <c r="J22" i="1" s="1"/>
  <c r="L22" i="1" s="1"/>
  <c r="H23" i="1"/>
  <c r="J23" i="1" s="1"/>
  <c r="L23" i="1" s="1"/>
  <c r="H24" i="1"/>
  <c r="J24" i="1" s="1"/>
  <c r="L24" i="1" s="1"/>
  <c r="H25" i="1"/>
  <c r="J25" i="1" s="1"/>
  <c r="L25" i="1" s="1"/>
  <c r="H26" i="1"/>
  <c r="J26" i="1" s="1"/>
  <c r="L26" i="1" s="1"/>
  <c r="H27" i="1"/>
  <c r="J27" i="1" s="1"/>
  <c r="L27" i="1" s="1"/>
  <c r="H28" i="1"/>
  <c r="J28" i="1" s="1"/>
  <c r="L28" i="1" s="1"/>
  <c r="H29" i="1"/>
  <c r="J29" i="1" s="1"/>
  <c r="L29" i="1" s="1"/>
  <c r="H30" i="1"/>
  <c r="J30" i="1" s="1"/>
  <c r="L30" i="1" s="1"/>
  <c r="H31" i="1"/>
  <c r="J31" i="1" s="1"/>
  <c r="L31" i="1" s="1"/>
  <c r="H32" i="1"/>
  <c r="J32" i="1" s="1"/>
  <c r="L32" i="1" s="1"/>
  <c r="H33" i="1"/>
  <c r="J33" i="1" s="1"/>
  <c r="L33" i="1" s="1"/>
  <c r="H34" i="1"/>
  <c r="J34" i="1" s="1"/>
  <c r="L34" i="1" s="1"/>
  <c r="H35" i="1"/>
  <c r="J35" i="1" s="1"/>
  <c r="L35" i="1" s="1"/>
  <c r="H36" i="1"/>
  <c r="J36" i="1" s="1"/>
  <c r="L36" i="1" s="1"/>
  <c r="H37" i="1"/>
  <c r="J37" i="1" s="1"/>
  <c r="L37" i="1" s="1"/>
  <c r="H38" i="1"/>
  <c r="J38" i="1" s="1"/>
  <c r="L38" i="1" s="1"/>
  <c r="H39" i="1"/>
  <c r="J39" i="1" s="1"/>
  <c r="L39" i="1" s="1"/>
  <c r="H40" i="1"/>
  <c r="J40" i="1" s="1"/>
  <c r="L40" i="1" s="1"/>
  <c r="H16" i="1"/>
  <c r="J16" i="1" s="1"/>
  <c r="L16" i="1" s="1"/>
  <c r="H15" i="1"/>
  <c r="J15" i="1" s="1"/>
  <c r="L15" i="1" s="1"/>
  <c r="H8" i="1"/>
  <c r="J8" i="1" s="1"/>
  <c r="L8" i="1" s="1"/>
  <c r="H9" i="1"/>
  <c r="J9" i="1" s="1"/>
  <c r="L9" i="1" s="1"/>
  <c r="H10" i="1"/>
  <c r="J10" i="1" s="1"/>
  <c r="L10" i="1" s="1"/>
  <c r="H11" i="1"/>
  <c r="J11" i="1" s="1"/>
  <c r="L11" i="1" s="1"/>
  <c r="H12" i="1"/>
  <c r="J12" i="1" s="1"/>
  <c r="L12" i="1" s="1"/>
  <c r="H7" i="1"/>
  <c r="J7" i="1" s="1"/>
  <c r="L7" i="1" s="1"/>
  <c r="H6" i="1"/>
  <c r="J6" i="1" s="1"/>
  <c r="L6" i="1" s="1"/>
  <c r="G7" i="1"/>
  <c r="I7" i="1" s="1"/>
  <c r="K7" i="1" s="1"/>
  <c r="M7" i="1" s="1"/>
  <c r="G8" i="1"/>
  <c r="I8" i="1" s="1"/>
  <c r="K8" i="1" s="1"/>
  <c r="G9" i="1"/>
  <c r="I9" i="1" s="1"/>
  <c r="K9" i="1" s="1"/>
  <c r="M9" i="1" s="1"/>
  <c r="G10" i="1"/>
  <c r="I10" i="1" s="1"/>
  <c r="K10" i="1" s="1"/>
  <c r="M10" i="1" s="1"/>
  <c r="G11" i="1"/>
  <c r="I11" i="1" s="1"/>
  <c r="K11" i="1" s="1"/>
  <c r="M11" i="1" s="1"/>
  <c r="G12" i="1"/>
  <c r="I12" i="1" s="1"/>
  <c r="K12" i="1" s="1"/>
  <c r="M12" i="1" s="1"/>
  <c r="G15" i="1"/>
  <c r="I15" i="1" s="1"/>
  <c r="K15" i="1" s="1"/>
  <c r="G16" i="1"/>
  <c r="I16" i="1" s="1"/>
  <c r="K16" i="1" s="1"/>
  <c r="G17" i="1"/>
  <c r="I17" i="1" s="1"/>
  <c r="K17" i="1" s="1"/>
  <c r="M17" i="1" s="1"/>
  <c r="G18" i="1"/>
  <c r="I18" i="1" s="1"/>
  <c r="K18" i="1" s="1"/>
  <c r="M18" i="1" s="1"/>
  <c r="G19" i="1"/>
  <c r="I19" i="1" s="1"/>
  <c r="K19" i="1" s="1"/>
  <c r="M19" i="1" s="1"/>
  <c r="G20" i="1"/>
  <c r="I20" i="1" s="1"/>
  <c r="K20" i="1" s="1"/>
  <c r="M20" i="1" s="1"/>
  <c r="G21" i="1"/>
  <c r="I21" i="1" s="1"/>
  <c r="K21" i="1" s="1"/>
  <c r="G22" i="1"/>
  <c r="I22" i="1" s="1"/>
  <c r="K22" i="1" s="1"/>
  <c r="M22" i="1" s="1"/>
  <c r="G23" i="1"/>
  <c r="I23" i="1" s="1"/>
  <c r="K23" i="1" s="1"/>
  <c r="M23" i="1" s="1"/>
  <c r="G24" i="1"/>
  <c r="I24" i="1" s="1"/>
  <c r="K24" i="1" s="1"/>
  <c r="M24" i="1" s="1"/>
  <c r="G25" i="1"/>
  <c r="I25" i="1" s="1"/>
  <c r="K25" i="1" s="1"/>
  <c r="M25" i="1" s="1"/>
  <c r="G26" i="1"/>
  <c r="I26" i="1" s="1"/>
  <c r="K26" i="1" s="1"/>
  <c r="M26" i="1" s="1"/>
  <c r="G27" i="1"/>
  <c r="I27" i="1" s="1"/>
  <c r="K27" i="1" s="1"/>
  <c r="M27" i="1" s="1"/>
  <c r="G28" i="1"/>
  <c r="I28" i="1" s="1"/>
  <c r="K28" i="1" s="1"/>
  <c r="M28" i="1" s="1"/>
  <c r="G29" i="1"/>
  <c r="I29" i="1" s="1"/>
  <c r="K29" i="1" s="1"/>
  <c r="G30" i="1"/>
  <c r="I30" i="1" s="1"/>
  <c r="K30" i="1" s="1"/>
  <c r="M30" i="1" s="1"/>
  <c r="G31" i="1"/>
  <c r="I31" i="1" s="1"/>
  <c r="K31" i="1" s="1"/>
  <c r="M31" i="1" s="1"/>
  <c r="G32" i="1"/>
  <c r="I32" i="1" s="1"/>
  <c r="K32" i="1" s="1"/>
  <c r="M32" i="1" s="1"/>
  <c r="G33" i="1"/>
  <c r="I33" i="1" s="1"/>
  <c r="K33" i="1" s="1"/>
  <c r="M33" i="1" s="1"/>
  <c r="G34" i="1"/>
  <c r="I34" i="1" s="1"/>
  <c r="K34" i="1" s="1"/>
  <c r="M34" i="1" s="1"/>
  <c r="G35" i="1"/>
  <c r="I35" i="1" s="1"/>
  <c r="K35" i="1" s="1"/>
  <c r="M35" i="1" s="1"/>
  <c r="G36" i="1"/>
  <c r="I36" i="1" s="1"/>
  <c r="K36" i="1" s="1"/>
  <c r="M36" i="1" s="1"/>
  <c r="G37" i="1"/>
  <c r="I37" i="1" s="1"/>
  <c r="K37" i="1" s="1"/>
  <c r="G38" i="1"/>
  <c r="I38" i="1" s="1"/>
  <c r="K38" i="1" s="1"/>
  <c r="M38" i="1" s="1"/>
  <c r="G39" i="1"/>
  <c r="I39" i="1" s="1"/>
  <c r="K39" i="1" s="1"/>
  <c r="M39" i="1" s="1"/>
  <c r="G40" i="1"/>
  <c r="I40" i="1" s="1"/>
  <c r="K40" i="1" s="1"/>
  <c r="M40" i="1" s="1"/>
  <c r="G6" i="1"/>
  <c r="I6" i="1" s="1"/>
  <c r="K6" i="1" s="1"/>
  <c r="K163" i="2" l="1"/>
  <c r="R163" i="2" s="1"/>
  <c r="M8" i="1"/>
  <c r="M16" i="1"/>
  <c r="L43" i="1"/>
  <c r="M15" i="1"/>
  <c r="M6" i="1"/>
  <c r="K43" i="1"/>
  <c r="M37" i="1"/>
  <c r="M29" i="1"/>
  <c r="M21" i="1"/>
  <c r="I43" i="1"/>
  <c r="J43" i="1"/>
  <c r="G43" i="1"/>
  <c r="H43" i="1"/>
  <c r="M43" i="1" l="1"/>
</calcChain>
</file>

<file path=xl/sharedStrings.xml><?xml version="1.0" encoding="utf-8"?>
<sst xmlns="http://schemas.openxmlformats.org/spreadsheetml/2006/main" count="644" uniqueCount="356">
  <si>
    <t>Overzicht Gemeentelijk Bezit Gemeente Midden Drenthe (scholen)</t>
  </si>
  <si>
    <t>Omschrijving</t>
  </si>
  <si>
    <t>Adres</t>
  </si>
  <si>
    <t>Plaats</t>
  </si>
  <si>
    <t>Bouwaard</t>
  </si>
  <si>
    <t>Beveiliging</t>
  </si>
  <si>
    <t>Glasverzekering. Alle gebouwen op deze polis</t>
  </si>
  <si>
    <t>Zie hieronder</t>
  </si>
  <si>
    <t>Midden Drenthe</t>
  </si>
  <si>
    <t>Glas</t>
  </si>
  <si>
    <t>Dr. Nassau College</t>
  </si>
  <si>
    <t>Esdoornlaan 2</t>
  </si>
  <si>
    <t>Beilen</t>
  </si>
  <si>
    <t>Beton/Beton</t>
  </si>
  <si>
    <t>Steen/Hard</t>
  </si>
  <si>
    <t>C.S.G. Beilen School met tijdeljjk Noodlokaal</t>
  </si>
  <si>
    <t xml:space="preserve">De Omloop 4 </t>
  </si>
  <si>
    <t>Inbraakbev.cert. 668-00-0033 dd 3 maart 2005 ESB beveiliging</t>
  </si>
  <si>
    <t>Riet/Anders</t>
  </si>
  <si>
    <t>Hijken</t>
  </si>
  <si>
    <t>OBS De Bosvlinder</t>
  </si>
  <si>
    <t>Bosweg 1</t>
  </si>
  <si>
    <t>Hooghalen</t>
  </si>
  <si>
    <t>Inbraakbev. Cert. 668-02-0012 dd 30-12-2002 NCP Borgcertificaat</t>
  </si>
  <si>
    <t>G.A. de Ridderschool(incl.noodlokaal)</t>
  </si>
  <si>
    <t>t Spiek 2</t>
  </si>
  <si>
    <t>Steen/Hard/hout/kunstof</t>
  </si>
  <si>
    <t>Inbraakbev. Cert. 668-00-0030 dd 27-01-2005 NCP Borgcertificaat</t>
  </si>
  <si>
    <t>G.A. de Ridderschool(noodlokaal)</t>
  </si>
  <si>
    <t>t Spiek 3</t>
  </si>
  <si>
    <t>Hout/Kunststof</t>
  </si>
  <si>
    <t>School/gymlok MFA Groene Borg te Westerbork</t>
  </si>
  <si>
    <t>Homaat 2</t>
  </si>
  <si>
    <t>Westerbork</t>
  </si>
  <si>
    <t>Noodlokaal MFA Groene Borg te Westerbork</t>
  </si>
  <si>
    <t>nieuw miv 03-05-2019 (verzek. Waarde € 50.000,-)</t>
  </si>
  <si>
    <t>OBS Zuiderenk</t>
  </si>
  <si>
    <t>Drijberseweg 2</t>
  </si>
  <si>
    <t>Wijster</t>
  </si>
  <si>
    <t>Inbraakbev. Cert. 668-02-0017 dd 30-12-2002 NCP Borgcertificaat</t>
  </si>
  <si>
    <t>Leliestraat 6</t>
  </si>
  <si>
    <t>OBS Mr Harm Smeengeschool + noodlokaal</t>
  </si>
  <si>
    <t>Hofstraat 18</t>
  </si>
  <si>
    <t>Inbraakbev. Cert. 668-02-0006 dd 30-12-2002 NCP Borgcertificaat</t>
  </si>
  <si>
    <t>OBS Mr. Siebering + noodlokaal</t>
  </si>
  <si>
    <t>Haarweg 27</t>
  </si>
  <si>
    <t>Nieuw Balinge</t>
  </si>
  <si>
    <t>Inbraakbev. Cert 668-02-0024 dd 30-12-2002 NCP Borgcertificaat</t>
  </si>
  <si>
    <t>OBS De Wenteling</t>
  </si>
  <si>
    <t>Schiphorsten 2</t>
  </si>
  <si>
    <t>Balinge</t>
  </si>
  <si>
    <t>OBS Prinses Margriet</t>
  </si>
  <si>
    <t>Pr. Margrietstraat 1</t>
  </si>
  <si>
    <t>Smilde</t>
  </si>
  <si>
    <t>Inbraakbev. Cert. 668-02-0011 dd 30-12-2002 NCP Borgcertificaat</t>
  </si>
  <si>
    <t>Prof. Dr. Obbinkstraat 3</t>
  </si>
  <si>
    <t>Hoogersmilde</t>
  </si>
  <si>
    <t>Floralaan 1A</t>
  </si>
  <si>
    <t>Bovensmilde</t>
  </si>
  <si>
    <t>Westeinde 6</t>
  </si>
  <si>
    <t xml:space="preserve">CBS De Schutkampen </t>
  </si>
  <si>
    <t>Pr. Hendrikstraat 2</t>
  </si>
  <si>
    <t>Inbraakbev. Cert. 149-05-423 dd sept 2005 Detec Emmen Hummel Install. Techniek te Emmen</t>
  </si>
  <si>
    <t>Anders</t>
  </si>
  <si>
    <t>CBS De Eshorst Dalton Onderwijs</t>
  </si>
  <si>
    <t>Esweg 106</t>
  </si>
  <si>
    <t>Inbraakbev. Cert. 668-02-0008 dd 30-12-2002 NCP Borgcertificaat</t>
  </si>
  <si>
    <t>CBS De Eshorst (Noodlokaal)</t>
  </si>
  <si>
    <t>kunststof</t>
  </si>
  <si>
    <t>CBS  Drijber</t>
  </si>
  <si>
    <t>Nijenkamp 29</t>
  </si>
  <si>
    <t>Drijber</t>
  </si>
  <si>
    <t>Inbraakbev. Cert. 669-00-0029 dd 27-01-2005 NCP Borgcertificaat</t>
  </si>
  <si>
    <t>CBS Prinses Beatrix</t>
  </si>
  <si>
    <t>Sportlaan 10</t>
  </si>
  <si>
    <t>Inbraakbev. Cert. 668-02-0009 dd 30-12-2002 NCP Borgcertificaat</t>
  </si>
  <si>
    <t>Elzenlaan 10</t>
  </si>
  <si>
    <t>Gymzaal</t>
  </si>
  <si>
    <t>De Hofkamp 7</t>
  </si>
  <si>
    <t>Inbraakbev. Cert. 668-02-0019 dd 30-12-2002 NCP Borgcertificaat</t>
  </si>
  <si>
    <t>Gymzaal t.b.v. OBS Margriet</t>
  </si>
  <si>
    <t>Kon. Emmastraat 2</t>
  </si>
  <si>
    <t>Gymzaal OBS de Wenteling</t>
  </si>
  <si>
    <t>Inbraakbev. Cert. 668-02-0018 dd 30-12-2002 NCP Borgcertificaat</t>
  </si>
  <si>
    <t>Gymzaal OBS Mr. Siebringschool</t>
  </si>
  <si>
    <t>Inbraakbev. Cert. 668-02-0024 dd 30-12-2002 NCP Borgcertificaat</t>
  </si>
  <si>
    <t xml:space="preserve">100 (141,4) </t>
  </si>
  <si>
    <t>100 (123,6)</t>
  </si>
  <si>
    <t>Overzicht Gemeentelijk Bezit Gemeente Midden Drenthe  (ov. Eigendommen)</t>
  </si>
  <si>
    <t>Ambtsketen Burgemeester</t>
  </si>
  <si>
    <t>Transformatorstation</t>
  </si>
  <si>
    <t>Diverse Kunstwerken</t>
  </si>
  <si>
    <t>Bibliotheek en Leeszaal</t>
  </si>
  <si>
    <t>Kleedgebouw en toiletten (incl. kantine)</t>
  </si>
  <si>
    <t>Sport + Horeca Kleedgebouw en Kantine</t>
  </si>
  <si>
    <t>Sportcpl ex horeca. 3 kassagebouwen</t>
  </si>
  <si>
    <t>Kleedkamer met uitbr. VV Witteveen</t>
  </si>
  <si>
    <t>Sportcomplex Hoogersmilde</t>
  </si>
  <si>
    <t>Sportpark Wijster. Stichting sportvoorziening Wijster</t>
  </si>
  <si>
    <t>Sportpark Hooghalen HHCombi</t>
  </si>
  <si>
    <t>Sportpark Noord-West</t>
  </si>
  <si>
    <t>Tenniscomplex Kyllot</t>
  </si>
  <si>
    <t>Tenniscomplex Smallhorst</t>
  </si>
  <si>
    <t>Sportpark Smilde</t>
  </si>
  <si>
    <t>Sportpark Op de Dreef</t>
  </si>
  <si>
    <t>Drenthe hal</t>
  </si>
  <si>
    <t>Sport + Horeca  Sporthal</t>
  </si>
  <si>
    <t>Sport + Horeca. Sporthal</t>
  </si>
  <si>
    <t>sport + Horeca. Sporthal Technische Install</t>
  </si>
  <si>
    <t xml:space="preserve">sport + Horeca. Sporthal </t>
  </si>
  <si>
    <t>Zwembad de Boskamp ex horeca</t>
  </si>
  <si>
    <t>Zwembad De Peddel ex horeca</t>
  </si>
  <si>
    <t>Zwembad De Smelthehal</t>
  </si>
  <si>
    <t>Zwembad De Smelthehal Technische Install</t>
  </si>
  <si>
    <t>Kunstvoorwerp, voorstellend een vlag,  Armando</t>
  </si>
  <si>
    <t>Beeld, voorstellend De heer Roel Reijntjes</t>
  </si>
  <si>
    <t>Kunstwerk 3 Bijlen</t>
  </si>
  <si>
    <t>Bronzen beeld "De dame welke op fiets stapt"</t>
  </si>
  <si>
    <t>Kunstwerk "De Bloeiende Boom"</t>
  </si>
  <si>
    <t>Borstbeeld van mr. Sieberingh</t>
  </si>
  <si>
    <t>Kunstwerk 6 Drentsche Heideschapen</t>
  </si>
  <si>
    <t>5 kunstwerken</t>
  </si>
  <si>
    <t>4 beelden op sokkels</t>
  </si>
  <si>
    <t>Hond op sokkel</t>
  </si>
  <si>
    <t>Waterornement Zeilen van Beilen</t>
  </si>
  <si>
    <t>Drie kunstwerken de Broekstreek</t>
  </si>
  <si>
    <t>Libelle op stam</t>
  </si>
  <si>
    <t>4 schilderijen (van Ravenswaaij en Dozij)</t>
  </si>
  <si>
    <t>De  Meeuwen in Wijster</t>
  </si>
  <si>
    <t>Kunstwerk Bushokje / wachtruimte</t>
  </si>
  <si>
    <t xml:space="preserve">Monument Jacob Israel de Haan </t>
  </si>
  <si>
    <t>Kunstwerk Oranje</t>
  </si>
  <si>
    <t>Herdenkingsmonument Gijzeling School</t>
  </si>
  <si>
    <t>Moluks Herdenkingsmonument</t>
  </si>
  <si>
    <t>Herdenkingsmonumenten</t>
  </si>
  <si>
    <t>Kunstboom bij de Raat</t>
  </si>
  <si>
    <t>Kunstwerk Beeld Tour de TT</t>
  </si>
  <si>
    <t>Landschap van Beilen nabij NS Station</t>
  </si>
  <si>
    <t>Bevrijdingsmonument Maple Leaf Beilen</t>
  </si>
  <si>
    <t>Archeologisch monument Wijster</t>
  </si>
  <si>
    <t>Kerktoren, Klokken, uurwerk etc. Toren</t>
  </si>
  <si>
    <t>Monument Indiegangers</t>
  </si>
  <si>
    <t>Huisvesting voor dieren</t>
  </si>
  <si>
    <t>Mobiel Podium</t>
  </si>
  <si>
    <t xml:space="preserve">Toiletgebouw </t>
  </si>
  <si>
    <t>Machine berging/loods</t>
  </si>
  <si>
    <t>Dorpshuis incl. gymlokaal MFA de Tille</t>
  </si>
  <si>
    <t>Dorpshuis/gymzaal</t>
  </si>
  <si>
    <t>Uitvaartcentrum Lijkenhuisjes op begraafplaats</t>
  </si>
  <si>
    <t>Lijkenhuisje (bergruimte/aula) te Smilde</t>
  </si>
  <si>
    <t>Aula begraafplaats</t>
  </si>
  <si>
    <t>Dienstgebouw incl toiletgebouw</t>
  </si>
  <si>
    <t>Woonhuis / Woning</t>
  </si>
  <si>
    <t>Woonhuis / Brugwachterswoning</t>
  </si>
  <si>
    <t>Sanitaire Unit tbv woonwagenkamp</t>
  </si>
  <si>
    <t>Sanitaire Unit Recon Ned. BV (compleet)</t>
  </si>
  <si>
    <t>Woonwagencentrum Berging Toilet</t>
  </si>
  <si>
    <t>Peuterspeelzaal/Dorpshuis. Annie Londo</t>
  </si>
  <si>
    <t>Dorpshuis en gymnastieklokaal (MFA)</t>
  </si>
  <si>
    <t>Dorpshuis/vm school/gymnastieklokaal (MFA)</t>
  </si>
  <si>
    <t>4 motorzagen</t>
  </si>
  <si>
    <t>Rollend Materieel. Gereedschappen</t>
  </si>
  <si>
    <t>Schaftwagen / keet</t>
  </si>
  <si>
    <t>Diverse gereedschappen bosarbeiders</t>
  </si>
  <si>
    <t>Gem. werkplaats incl milieustraat</t>
  </si>
  <si>
    <t>Gem.Dienst. Werkplaats openbare werken</t>
  </si>
  <si>
    <t>Gem. Werkplaats</t>
  </si>
  <si>
    <t>Jeugd / verenigingsgebouw</t>
  </si>
  <si>
    <t>Raadhuis</t>
  </si>
  <si>
    <t>Raadhuis Carillon</t>
  </si>
  <si>
    <t>Kunstvoorwerpen van mevr. M. Wildevuur</t>
  </si>
  <si>
    <t>Raadhuis (kunstvoorwerpen)</t>
  </si>
  <si>
    <t>Bronzen beeld HM Prinses Beatrix</t>
  </si>
  <si>
    <t>Scheepsbel Mr. MS Beilen</t>
  </si>
  <si>
    <t>MFA Westerbork</t>
  </si>
  <si>
    <t>Computer app. In de gemeente gebouwen</t>
  </si>
  <si>
    <t>2 laptops en 5 digitale camera's en afstandm</t>
  </si>
  <si>
    <t>geluidmeter afd BMZ Bruel en Kjaer (nieuw miv 07.09.2009)</t>
  </si>
  <si>
    <t>3 Telrader (SR4) Verkeerstellers</t>
  </si>
  <si>
    <t>2 x Macbooks (Soc.zaken, L. Stormzand)</t>
  </si>
  <si>
    <t>Mobiele camera (R. Klunder)</t>
  </si>
  <si>
    <t>Schuurtje Driewielfiets</t>
  </si>
  <si>
    <t>Centrum Jeugd en Gezin (=alleen inventaris)</t>
  </si>
  <si>
    <t>Brandweer kazerne</t>
  </si>
  <si>
    <t>Brandweerkazerne</t>
  </si>
  <si>
    <t>Vrijstaande woning</t>
  </si>
  <si>
    <t>(ex) Woonservice pand</t>
  </si>
  <si>
    <t>De Beilerkorf (vm peuterspeelzaal)</t>
  </si>
  <si>
    <t>Gymzaal Witteveen (vm  OBS De Tille)</t>
  </si>
  <si>
    <t>Onverschillig waar, mits binnen Nederland</t>
  </si>
  <si>
    <t>Oude Beilerweg ongenummerd</t>
  </si>
  <si>
    <t>Diverse invalswegen</t>
  </si>
  <si>
    <t>Zuidbrink 13</t>
  </si>
  <si>
    <t>Meerweg 11A</t>
  </si>
  <si>
    <t>Haarweg 69</t>
  </si>
  <si>
    <t>Kyllot ongenummerd</t>
  </si>
  <si>
    <t>Perkenslag 1</t>
  </si>
  <si>
    <t>Kerkweg ongenummerd</t>
  </si>
  <si>
    <t>Sportlaan 2</t>
  </si>
  <si>
    <t xml:space="preserve">Sportweg 10 </t>
  </si>
  <si>
    <t>De Drift 33</t>
  </si>
  <si>
    <t xml:space="preserve">Eursingerweg 14 </t>
  </si>
  <si>
    <t>Seuermondsweg 19a</t>
  </si>
  <si>
    <t>Sportlaan 4</t>
  </si>
  <si>
    <t>Boerenlaan 7a</t>
  </si>
  <si>
    <t xml:space="preserve">Eursingerweg 5 </t>
  </si>
  <si>
    <t>Eursingerweg 1</t>
  </si>
  <si>
    <t>Eursingerweg 2</t>
  </si>
  <si>
    <t>Boerenlaan 1</t>
  </si>
  <si>
    <t>Beilerstraat 13 C</t>
  </si>
  <si>
    <t>t Spiek 4</t>
  </si>
  <si>
    <t>Westeinde Ongenumemrd</t>
  </si>
  <si>
    <t>Hoek Brinkstraat/ Hekstraat</t>
  </si>
  <si>
    <t>Esweg ongenummerd</t>
  </si>
  <si>
    <t>voor Hoofdstraat 16 Westerbork</t>
  </si>
  <si>
    <t>Reigerlaan 8</t>
  </si>
  <si>
    <t>Kruizing Homanweg te Beilen</t>
  </si>
  <si>
    <t>Onverschillig waar binnen de Gemeente</t>
  </si>
  <si>
    <t>Langs de Drentsche hoofdvaart Smilde</t>
  </si>
  <si>
    <t>Hoofdstraat ong. te Hooghalen</t>
  </si>
  <si>
    <t>Brink te Beilen</t>
  </si>
  <si>
    <t>Balinge/Mantinge/Garminge</t>
  </si>
  <si>
    <t>Hoek Esweg/Eursingerweg</t>
  </si>
  <si>
    <t>Brink en invalswegen van Wijster</t>
  </si>
  <si>
    <t>De Paltz/Schiphorsten Mantinge</t>
  </si>
  <si>
    <t>Park achter Koepelkerk Smilde</t>
  </si>
  <si>
    <t>Oranjekanaal ZZ Oranje</t>
  </si>
  <si>
    <t xml:space="preserve">Schoolstraat ong. </t>
  </si>
  <si>
    <t>Jasmijnstraat ong.</t>
  </si>
  <si>
    <t>Julianastraat/Asserweg</t>
  </si>
  <si>
    <t>Hoofdstrat ong.</t>
  </si>
  <si>
    <t>Statiosnplein ong.</t>
  </si>
  <si>
    <t>Asserweg ong. (beide kanten weg)</t>
  </si>
  <si>
    <t xml:space="preserve">Beilerweg ongenummerd </t>
  </si>
  <si>
    <t>Hoofdstraat 12</t>
  </si>
  <si>
    <t>Begraafplaats afd. Kerkhoflaan</t>
  </si>
  <si>
    <t>Eursingerstraat ongenummerd</t>
  </si>
  <si>
    <t>Beilervaart/Vaartweg ongenummerd</t>
  </si>
  <si>
    <t xml:space="preserve">Groene Weg 5 </t>
  </si>
  <si>
    <t>A. Talmaweg 2</t>
  </si>
  <si>
    <t>Divers</t>
  </si>
  <si>
    <t>Binnen de gemeente ongenummerd</t>
  </si>
  <si>
    <t>Mej. A. Talmaweg 51</t>
  </si>
  <si>
    <t>Boerenlaan 7 Smilde</t>
  </si>
  <si>
    <t>Boerenlaan 9 Smilde</t>
  </si>
  <si>
    <t>Rijksweg 115 A</t>
  </si>
  <si>
    <t>Witterweg A0</t>
  </si>
  <si>
    <t>Asserstraat 64</t>
  </si>
  <si>
    <t>Eursinge 7</t>
  </si>
  <si>
    <t>Hoofdweg 119</t>
  </si>
  <si>
    <t>Tramweg 40</t>
  </si>
  <si>
    <t>Hoofdweg 8</t>
  </si>
  <si>
    <t>Rolhof 5</t>
  </si>
  <si>
    <t>Klateringerweg 10A Beilen</t>
  </si>
  <si>
    <t>Rolhof 9</t>
  </si>
  <si>
    <t>Beukenlaan 30</t>
  </si>
  <si>
    <t>Schoolweg 1</t>
  </si>
  <si>
    <t>Mej. A. Talmaweg 2</t>
  </si>
  <si>
    <t xml:space="preserve">Eursing 4, 4A </t>
  </si>
  <si>
    <t>W.A. Scholtenweg 1</t>
  </si>
  <si>
    <t>Zandhoeklaan 32</t>
  </si>
  <si>
    <t>Hoofdweg 26</t>
  </si>
  <si>
    <t>Raadhuisplein 1</t>
  </si>
  <si>
    <t>Nabij Raadhuisplein1</t>
  </si>
  <si>
    <t>BG van Weezelplein 10</t>
  </si>
  <si>
    <t>Diverse adressen in de gemeente</t>
  </si>
  <si>
    <t>Binnen Nederland</t>
  </si>
  <si>
    <t>Onverschillg waar binnen de gemeente Midden-Drenthe</t>
  </si>
  <si>
    <t>Brugstraat 20</t>
  </si>
  <si>
    <t>Nassaukade 4A (centrum CJG)</t>
  </si>
  <si>
    <t>Hoofdweg 27</t>
  </si>
  <si>
    <t>Gentiaan 2</t>
  </si>
  <si>
    <t>Sliemkampenweg 2</t>
  </si>
  <si>
    <t>Lieving 2</t>
  </si>
  <si>
    <t>Lieving 2A</t>
  </si>
  <si>
    <t xml:space="preserve">Westeinde 50A en  52A </t>
  </si>
  <si>
    <t xml:space="preserve">Esweg 70 </t>
  </si>
  <si>
    <t>Mej A. Talmaweg 2</t>
  </si>
  <si>
    <t>Nw.Balinge</t>
  </si>
  <si>
    <t>Witteveen</t>
  </si>
  <si>
    <t>Broekstreek</t>
  </si>
  <si>
    <t>Mantinge</t>
  </si>
  <si>
    <t>Oranje</t>
  </si>
  <si>
    <t xml:space="preserve">Bovensmilde </t>
  </si>
  <si>
    <t>Elp</t>
  </si>
  <si>
    <t>SteenHoutPannRiet</t>
  </si>
  <si>
    <t>Brons</t>
  </si>
  <si>
    <t>Geen</t>
  </si>
  <si>
    <t>Steen</t>
  </si>
  <si>
    <t>ijzer</t>
  </si>
  <si>
    <t>gietijzeren</t>
  </si>
  <si>
    <t>Hout</t>
  </si>
  <si>
    <t>zandsteen/brons</t>
  </si>
  <si>
    <t>steen + mozaik</t>
  </si>
  <si>
    <t>steen</t>
  </si>
  <si>
    <t>steen + gedenkplaat</t>
  </si>
  <si>
    <t>beton/cement/verf</t>
  </si>
  <si>
    <t>Steen e.d.</t>
  </si>
  <si>
    <t>Ijzer e.d.</t>
  </si>
  <si>
    <t>Steen/koperdak</t>
  </si>
  <si>
    <t>Hout/Hard</t>
  </si>
  <si>
    <t>Stalen loods</t>
  </si>
  <si>
    <t>Steen/Riet</t>
  </si>
  <si>
    <t>Staal/sandwichpanelen</t>
  </si>
  <si>
    <t>Beton/Staal</t>
  </si>
  <si>
    <t>Metaal</t>
  </si>
  <si>
    <t>steen/hard</t>
  </si>
  <si>
    <t>Rollend Mat.</t>
  </si>
  <si>
    <t>Transport/Verblijf</t>
  </si>
  <si>
    <t>Comp./electr.</t>
  </si>
  <si>
    <t>Gereed- schappen</t>
  </si>
  <si>
    <t>Kunst</t>
  </si>
  <si>
    <t>NCP Borg  cerft nr. 70-I_04-0691 dd 07-07-2004</t>
  </si>
  <si>
    <t>Inbraak NCP Borg 668-02-0018 dd 30-12-2002</t>
  </si>
  <si>
    <t>NCP Borg  cerft nr.  668-06-0040 d.d. 29-05-2006</t>
  </si>
  <si>
    <t>100 (141,4)</t>
  </si>
  <si>
    <t>105</t>
  </si>
  <si>
    <t>101,6</t>
  </si>
  <si>
    <t>totaal</t>
  </si>
  <si>
    <t>MFA Bovensmilde</t>
  </si>
  <si>
    <t>Floralaan 2</t>
  </si>
  <si>
    <t xml:space="preserve">       opstal               1-1-2020</t>
  </si>
  <si>
    <t>inventaris               1-1-2020</t>
  </si>
  <si>
    <t>De Kroning van Beatrix</t>
  </si>
  <si>
    <t>schilderij</t>
  </si>
  <si>
    <t>Potret van Maxima</t>
  </si>
  <si>
    <t>Schilderij</t>
  </si>
  <si>
    <t>De Ar Hoofdstraat 42 Westerbork (geen eigen pand)</t>
  </si>
  <si>
    <t>MFA Smilde (vh Van der  Ree School)</t>
  </si>
  <si>
    <t>Verl. Middenraai Nieuw-Balinge</t>
  </si>
  <si>
    <t>Kunstzinnige relling (op brug)</t>
  </si>
  <si>
    <t>Tenniscomplex Westerbork</t>
  </si>
  <si>
    <t>Homaat 1</t>
  </si>
  <si>
    <t>Steen/hard</t>
  </si>
  <si>
    <t>opstal 01-01-2021</t>
  </si>
  <si>
    <t>inventaris 01-01-2021</t>
  </si>
  <si>
    <t>108</t>
  </si>
  <si>
    <t>103,5</t>
  </si>
  <si>
    <t>Kon. Julianstraat 65</t>
  </si>
  <si>
    <t>Kampstraat 4</t>
  </si>
  <si>
    <t>Nieuw miv 4.10.2021</t>
  </si>
  <si>
    <t>Verl. Havenstraat 1A</t>
  </si>
  <si>
    <t>Scholengemeenschap Volta</t>
  </si>
  <si>
    <t>Nieuw miv15.09-2021 (incl. € 100.000,- inventaris)</t>
  </si>
  <si>
    <t>Dep.Ridderschool Beilen (vm OBS JanLigthartschool)</t>
  </si>
  <si>
    <t>Brede School de Grift</t>
  </si>
  <si>
    <t>Brede School  de Kiem</t>
  </si>
  <si>
    <t>Brede School  't Hieker Nust</t>
  </si>
  <si>
    <t>Gymzaal De Sprong Verl.. Havenstraat 1A Beilen</t>
  </si>
  <si>
    <t>Oude Beilerweg 27</t>
  </si>
  <si>
    <t>113,9</t>
  </si>
  <si>
    <t>109,2</t>
  </si>
  <si>
    <t>totaal 2022</t>
  </si>
  <si>
    <t>Stand per 01-01-2022</t>
  </si>
  <si>
    <t>01-01-2022 Opstal</t>
  </si>
  <si>
    <t>01-01-2022 Inventaris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</si>
</sst>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#,##0_);\(#,##0\)"/>
    <numFmt numFmtId="165" formatCode="_ &quot;€&quot;\ * #,##0.00_ ;_ &quot;€&quot;\ * \-#,##0.00_ ;_ &quot;€&quot;\ * &quot;-&quot;_ ;_ @_ "/>
  </numFmts>
  <fonts count="1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b/>
      <u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10"/>
      <name val="Arial"/>
      <family val="2"/>
    </font>
    <font>
      <b/>
      <u/>
      <sz val="8"/>
      <name val="Arial"/>
      <family val="2"/>
    </font>
    <font>
      <sz val="12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2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4" fillId="0" borderId="0" applyNumberFormat="0" applyFont="0" applyFill="0" applyBorder="0" applyAlignment="0" applyProtection="0"/>
    <xf numFmtId="0" fontId="4" fillId="0" borderId="0">
      <alignment vertical="top"/>
    </xf>
  </cellStyleXfs>
  <cellXfs count="119"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1" fillId="0" borderId="1" xfId="1" applyFont="1" applyBorder="1" applyAlignment="1">
      <alignment horizontal="left"/>
    </xf>
    <xf numFmtId="42" fontId="1" fillId="3" borderId="1" xfId="2" applyNumberFormat="1" applyFont="1" applyFill="1" applyBorder="1" applyProtection="1"/>
    <xf numFmtId="164" fontId="1" fillId="0" borderId="1" xfId="1" applyNumberFormat="1" applyFont="1" applyBorder="1" applyProtection="1"/>
    <xf numFmtId="42" fontId="5" fillId="3" borderId="1" xfId="2" applyNumberFormat="1" applyFont="1" applyFill="1" applyBorder="1" applyProtection="1"/>
    <xf numFmtId="0" fontId="5" fillId="0" borderId="1" xfId="0" applyFont="1" applyBorder="1" applyAlignment="1">
      <alignment horizontal="left"/>
    </xf>
    <xf numFmtId="49" fontId="5" fillId="0" borderId="1" xfId="1" applyNumberFormat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14" fontId="5" fillId="3" borderId="3" xfId="0" applyNumberFormat="1" applyFont="1" applyFill="1" applyBorder="1" applyAlignment="1">
      <alignment horizontal="center"/>
    </xf>
    <xf numFmtId="14" fontId="5" fillId="3" borderId="3" xfId="0" applyNumberFormat="1" applyFont="1" applyFill="1" applyBorder="1" applyAlignment="1">
      <alignment horizontal="center" vertical="top" wrapText="1"/>
    </xf>
    <xf numFmtId="164" fontId="5" fillId="0" borderId="1" xfId="1" applyNumberFormat="1" applyFont="1" applyBorder="1" applyProtection="1"/>
    <xf numFmtId="49" fontId="5" fillId="3" borderId="4" xfId="0" applyNumberFormat="1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0" borderId="1" xfId="1" applyFont="1" applyBorder="1" applyAlignment="1">
      <alignment horizontal="left"/>
    </xf>
    <xf numFmtId="44" fontId="6" fillId="3" borderId="1" xfId="2" applyFont="1" applyFill="1" applyBorder="1"/>
    <xf numFmtId="42" fontId="6" fillId="3" borderId="1" xfId="2" applyNumberFormat="1" applyFont="1" applyFill="1" applyBorder="1"/>
    <xf numFmtId="0" fontId="6" fillId="0" borderId="1" xfId="1" applyFont="1" applyBorder="1"/>
    <xf numFmtId="0" fontId="6" fillId="0" borderId="1" xfId="1" quotePrefix="1" applyFont="1" applyBorder="1" applyAlignment="1">
      <alignment horizontal="left"/>
    </xf>
    <xf numFmtId="0" fontId="6" fillId="0" borderId="1" xfId="1" applyFont="1" applyBorder="1" applyAlignment="1">
      <alignment horizontal="left" wrapText="1"/>
    </xf>
    <xf numFmtId="42" fontId="7" fillId="3" borderId="1" xfId="2" applyNumberFormat="1" applyFont="1" applyFill="1" applyBorder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42" fontId="5" fillId="3" borderId="1" xfId="2" applyNumberFormat="1" applyFont="1" applyFill="1" applyBorder="1"/>
    <xf numFmtId="42" fontId="4" fillId="2" borderId="1" xfId="2" applyNumberFormat="1" applyFont="1" applyFill="1" applyBorder="1"/>
    <xf numFmtId="42" fontId="6" fillId="2" borderId="1" xfId="2" applyNumberFormat="1" applyFont="1" applyFill="1" applyBorder="1"/>
    <xf numFmtId="0" fontId="0" fillId="0" borderId="0" xfId="0" applyBorder="1"/>
    <xf numFmtId="0" fontId="0" fillId="0" borderId="0" xfId="0" applyAlignment="1">
      <alignment horizontal="left"/>
    </xf>
    <xf numFmtId="42" fontId="4" fillId="2" borderId="0" xfId="2" applyNumberFormat="1" applyFont="1" applyFill="1"/>
    <xf numFmtId="0" fontId="0" fillId="0" borderId="3" xfId="0" applyBorder="1"/>
    <xf numFmtId="164" fontId="1" fillId="0" borderId="5" xfId="1" applyNumberFormat="1" applyFont="1" applyBorder="1" applyAlignment="1" applyProtection="1">
      <alignment vertical="center"/>
    </xf>
    <xf numFmtId="164" fontId="5" fillId="0" borderId="5" xfId="1" applyNumberFormat="1" applyFont="1" applyBorder="1" applyAlignment="1" applyProtection="1">
      <alignment vertical="center"/>
    </xf>
    <xf numFmtId="0" fontId="6" fillId="0" borderId="5" xfId="1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0" fontId="7" fillId="0" borderId="5" xfId="1" applyFont="1" applyBorder="1" applyAlignment="1">
      <alignment vertical="center"/>
    </xf>
    <xf numFmtId="0" fontId="7" fillId="0" borderId="5" xfId="1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0" fillId="0" borderId="0" xfId="0" applyAlignment="1">
      <alignment vertical="center"/>
    </xf>
    <xf numFmtId="14" fontId="9" fillId="0" borderId="6" xfId="0" applyNumberFormat="1" applyFont="1" applyBorder="1" applyAlignment="1">
      <alignment horizontal="center"/>
    </xf>
    <xf numFmtId="14" fontId="9" fillId="0" borderId="3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/>
    <xf numFmtId="0" fontId="8" fillId="0" borderId="1" xfId="0" applyFont="1" applyBorder="1"/>
    <xf numFmtId="0" fontId="8" fillId="0" borderId="3" xfId="0" applyFont="1" applyBorder="1"/>
    <xf numFmtId="0" fontId="8" fillId="0" borderId="4" xfId="0" applyFont="1" applyBorder="1"/>
    <xf numFmtId="42" fontId="8" fillId="0" borderId="1" xfId="0" applyNumberFormat="1" applyFont="1" applyBorder="1"/>
    <xf numFmtId="0" fontId="8" fillId="0" borderId="0" xfId="0" applyFont="1"/>
    <xf numFmtId="0" fontId="6" fillId="0" borderId="1" xfId="0" applyFont="1" applyBorder="1"/>
    <xf numFmtId="0" fontId="7" fillId="0" borderId="1" xfId="0" applyFont="1" applyBorder="1"/>
    <xf numFmtId="0" fontId="10" fillId="0" borderId="1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4" xfId="0" applyFont="1" applyBorder="1"/>
    <xf numFmtId="0" fontId="6" fillId="0" borderId="0" xfId="0" applyFont="1" applyBorder="1"/>
    <xf numFmtId="0" fontId="11" fillId="0" borderId="1" xfId="1" applyFont="1" applyBorder="1"/>
    <xf numFmtId="49" fontId="5" fillId="0" borderId="1" xfId="1" applyNumberFormat="1" applyFont="1" applyBorder="1"/>
    <xf numFmtId="0" fontId="12" fillId="0" borderId="9" xfId="0" applyFont="1" applyBorder="1"/>
    <xf numFmtId="3" fontId="6" fillId="4" borderId="8" xfId="0" applyNumberFormat="1" applyFont="1" applyFill="1" applyBorder="1"/>
    <xf numFmtId="0" fontId="6" fillId="0" borderId="2" xfId="0" applyFont="1" applyBorder="1"/>
    <xf numFmtId="3" fontId="12" fillId="0" borderId="10" xfId="0" applyNumberFormat="1" applyFont="1" applyBorder="1"/>
    <xf numFmtId="14" fontId="5" fillId="3" borderId="5" xfId="2" applyNumberFormat="1" applyFont="1" applyFill="1" applyBorder="1" applyProtection="1"/>
    <xf numFmtId="49" fontId="5" fillId="3" borderId="5" xfId="2" applyNumberFormat="1" applyFont="1" applyFill="1" applyBorder="1" applyAlignment="1" applyProtection="1">
      <alignment horizontal="center" wrapText="1"/>
    </xf>
    <xf numFmtId="42" fontId="6" fillId="3" borderId="5" xfId="2" applyNumberFormat="1" applyFont="1" applyFill="1" applyBorder="1"/>
    <xf numFmtId="42" fontId="7" fillId="3" borderId="5" xfId="2" applyNumberFormat="1" applyFont="1" applyFill="1" applyBorder="1"/>
    <xf numFmtId="44" fontId="6" fillId="3" borderId="5" xfId="2" applyNumberFormat="1" applyFont="1" applyFill="1" applyBorder="1"/>
    <xf numFmtId="42" fontId="6" fillId="2" borderId="0" xfId="2" applyNumberFormat="1" applyFont="1" applyFill="1" applyBorder="1"/>
    <xf numFmtId="42" fontId="5" fillId="3" borderId="5" xfId="2" applyNumberFormat="1" applyFont="1" applyFill="1" applyBorder="1" applyProtection="1"/>
    <xf numFmtId="42" fontId="5" fillId="3" borderId="5" xfId="2" applyNumberFormat="1" applyFont="1" applyFill="1" applyBorder="1" applyAlignment="1" applyProtection="1">
      <alignment wrapText="1"/>
    </xf>
    <xf numFmtId="42" fontId="0" fillId="3" borderId="1" xfId="2" applyNumberFormat="1" applyFont="1" applyFill="1" applyBorder="1"/>
    <xf numFmtId="42" fontId="6" fillId="3" borderId="1" xfId="2" applyNumberFormat="1" applyFont="1" applyFill="1" applyBorder="1" applyAlignment="1">
      <alignment horizontal="left"/>
    </xf>
    <xf numFmtId="42" fontId="0" fillId="3" borderId="3" xfId="2" applyNumberFormat="1" applyFont="1" applyFill="1" applyBorder="1"/>
    <xf numFmtId="42" fontId="6" fillId="3" borderId="4" xfId="2" applyNumberFormat="1" applyFont="1" applyFill="1" applyBorder="1"/>
    <xf numFmtId="42" fontId="10" fillId="3" borderId="4" xfId="2" applyNumberFormat="1" applyFont="1" applyFill="1" applyBorder="1"/>
    <xf numFmtId="42" fontId="10" fillId="0" borderId="1" xfId="2" applyNumberFormat="1" applyFont="1" applyBorder="1"/>
    <xf numFmtId="42" fontId="0" fillId="0" borderId="0" xfId="2" applyNumberFormat="1" applyFont="1"/>
    <xf numFmtId="42" fontId="6" fillId="0" borderId="1" xfId="2" applyNumberFormat="1" applyFont="1" applyBorder="1"/>
    <xf numFmtId="42" fontId="6" fillId="0" borderId="0" xfId="2" applyNumberFormat="1" applyFont="1" applyBorder="1"/>
    <xf numFmtId="42" fontId="6" fillId="3" borderId="1" xfId="1" applyNumberFormat="1" applyFont="1" applyFill="1" applyBorder="1"/>
    <xf numFmtId="42" fontId="6" fillId="3" borderId="3" xfId="2" applyNumberFormat="1" applyFont="1" applyFill="1" applyBorder="1"/>
    <xf numFmtId="42" fontId="5" fillId="3" borderId="1" xfId="2" applyNumberFormat="1" applyFont="1" applyFill="1" applyBorder="1" applyAlignment="1" applyProtection="1">
      <alignment wrapText="1"/>
    </xf>
    <xf numFmtId="42" fontId="2" fillId="3" borderId="1" xfId="1" applyNumberFormat="1" applyFont="1" applyFill="1" applyBorder="1"/>
    <xf numFmtId="164" fontId="6" fillId="0" borderId="1" xfId="1" applyNumberFormat="1" applyFont="1" applyBorder="1" applyProtection="1"/>
    <xf numFmtId="44" fontId="6" fillId="2" borderId="1" xfId="2" applyFont="1" applyFill="1" applyBorder="1" applyAlignment="1">
      <alignment wrapText="1"/>
    </xf>
    <xf numFmtId="0" fontId="6" fillId="5" borderId="1" xfId="0" applyFont="1" applyFill="1" applyBorder="1"/>
    <xf numFmtId="42" fontId="6" fillId="5" borderId="5" xfId="2" applyNumberFormat="1" applyFont="1" applyFill="1" applyBorder="1"/>
    <xf numFmtId="42" fontId="6" fillId="5" borderId="1" xfId="2" applyNumberFormat="1" applyFont="1" applyFill="1" applyBorder="1"/>
    <xf numFmtId="0" fontId="6" fillId="5" borderId="0" xfId="0" applyFont="1" applyFill="1"/>
    <xf numFmtId="0" fontId="0" fillId="5" borderId="1" xfId="0" applyFill="1" applyBorder="1"/>
    <xf numFmtId="0" fontId="0" fillId="5" borderId="0" xfId="0" applyFill="1"/>
    <xf numFmtId="42" fontId="4" fillId="5" borderId="1" xfId="2" applyNumberFormat="1" applyFont="1" applyFill="1" applyBorder="1"/>
    <xf numFmtId="42" fontId="0" fillId="0" borderId="1" xfId="2" applyNumberFormat="1" applyFont="1" applyBorder="1"/>
    <xf numFmtId="0" fontId="9" fillId="0" borderId="1" xfId="0" applyFont="1" applyBorder="1" applyAlignment="1">
      <alignment horizontal="center"/>
    </xf>
    <xf numFmtId="164" fontId="5" fillId="0" borderId="1" xfId="1" applyNumberFormat="1" applyFont="1" applyBorder="1" applyAlignment="1" applyProtection="1">
      <alignment horizontal="center"/>
    </xf>
    <xf numFmtId="44" fontId="6" fillId="5" borderId="1" xfId="2" applyFont="1" applyFill="1" applyBorder="1"/>
    <xf numFmtId="14" fontId="5" fillId="3" borderId="5" xfId="2" applyNumberFormat="1" applyFont="1" applyFill="1" applyBorder="1" applyAlignment="1" applyProtection="1">
      <alignment horizontal="center" vertical="center" wrapText="1"/>
    </xf>
    <xf numFmtId="42" fontId="0" fillId="0" borderId="1" xfId="0" applyNumberFormat="1" applyBorder="1"/>
    <xf numFmtId="0" fontId="13" fillId="0" borderId="0" xfId="0" applyFont="1"/>
    <xf numFmtId="42" fontId="6" fillId="0" borderId="1" xfId="0" applyNumberFormat="1" applyFont="1" applyBorder="1"/>
    <xf numFmtId="165" fontId="6" fillId="0" borderId="1" xfId="0" applyNumberFormat="1" applyFont="1" applyBorder="1"/>
    <xf numFmtId="0" fontId="14" fillId="0" borderId="0" xfId="0" applyFont="1"/>
    <xf numFmtId="165" fontId="6" fillId="0" borderId="5" xfId="0" applyNumberFormat="1" applyFont="1" applyBorder="1"/>
    <xf numFmtId="0" fontId="7" fillId="0" borderId="1" xfId="1" applyFont="1" applyBorder="1"/>
    <xf numFmtId="0" fontId="14" fillId="0" borderId="1" xfId="0" applyFont="1" applyBorder="1"/>
    <xf numFmtId="0" fontId="6" fillId="0" borderId="8" xfId="3" applyFont="1" applyBorder="1" applyAlignment="1"/>
    <xf numFmtId="0" fontId="6" fillId="0" borderId="0" xfId="3" applyFont="1" applyBorder="1" applyAlignment="1"/>
    <xf numFmtId="14" fontId="9" fillId="0" borderId="11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42" fontId="7" fillId="0" borderId="1" xfId="0" applyNumberFormat="1" applyFont="1" applyBorder="1"/>
    <xf numFmtId="0" fontId="7" fillId="0" borderId="1" xfId="0" applyFont="1" applyBorder="1" applyAlignment="1">
      <alignment horizontal="left"/>
    </xf>
    <xf numFmtId="0" fontId="7" fillId="0" borderId="1" xfId="1" applyFont="1" applyBorder="1" applyAlignment="1">
      <alignment horizontal="left"/>
    </xf>
  </cellXfs>
  <cellStyles count="4">
    <cellStyle name="Euro" xfId="2"/>
    <cellStyle name="Standaard" xfId="0" builtinId="0"/>
    <cellStyle name="Standaard_Blad1" xfId="1"/>
    <cellStyle name="Standaard_Overige eigendommen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3"/>
  <sheetViews>
    <sheetView view="pageBreakPreview" topLeftCell="A139" zoomScaleNormal="100" zoomScaleSheetLayoutView="100" workbookViewId="0">
      <selection activeCell="S132" sqref="S132"/>
    </sheetView>
  </sheetViews>
  <sheetFormatPr defaultRowHeight="15" x14ac:dyDescent="0.25"/>
  <cols>
    <col min="1" max="1" width="28.140625" customWidth="1"/>
    <col min="2" max="2" width="26.7109375" customWidth="1"/>
    <col min="3" max="3" width="11.42578125" customWidth="1"/>
    <col min="4" max="4" width="13.7109375" customWidth="1"/>
    <col min="5" max="5" width="16.7109375" style="32" hidden="1" customWidth="1"/>
    <col min="6" max="6" width="16" style="32" hidden="1" customWidth="1"/>
    <col min="7" max="8" width="15.28515625" style="32" hidden="1" customWidth="1"/>
    <col min="9" max="10" width="15" style="32" hidden="1" customWidth="1"/>
    <col min="11" max="12" width="15" style="32" customWidth="1"/>
    <col min="13" max="13" width="10.7109375" style="83" customWidth="1"/>
    <col min="14" max="14" width="10" style="83" customWidth="1"/>
    <col min="15" max="15" width="12.5703125" style="83" customWidth="1"/>
    <col min="16" max="16" width="10.42578125" style="83" customWidth="1"/>
    <col min="17" max="17" width="11.42578125" style="83" customWidth="1"/>
    <col min="18" max="18" width="18.28515625" customWidth="1"/>
    <col min="19" max="19" width="33.28515625" customWidth="1"/>
  </cols>
  <sheetData>
    <row r="1" spans="1:19" x14ac:dyDescent="0.25">
      <c r="A1" s="7" t="s">
        <v>88</v>
      </c>
      <c r="B1" s="63"/>
      <c r="C1" s="9"/>
      <c r="D1" s="9" t="s">
        <v>353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6"/>
      <c r="S1" s="5"/>
    </row>
    <row r="2" spans="1:19" x14ac:dyDescent="0.25">
      <c r="A2" s="7"/>
      <c r="B2" s="63"/>
      <c r="C2" s="9"/>
      <c r="D2" s="9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  <c r="S2" s="5"/>
    </row>
    <row r="3" spans="1:19" x14ac:dyDescent="0.25">
      <c r="A3" s="7"/>
      <c r="B3" s="19"/>
      <c r="C3" s="16"/>
      <c r="D3" s="16"/>
      <c r="E3" s="27"/>
      <c r="F3" s="27"/>
      <c r="G3" s="27"/>
      <c r="H3" s="27"/>
      <c r="I3" s="27"/>
      <c r="J3" s="27"/>
      <c r="K3" s="27"/>
      <c r="L3" s="27"/>
      <c r="M3" s="6"/>
      <c r="N3" s="6"/>
      <c r="O3" s="6"/>
      <c r="P3" s="6"/>
      <c r="Q3" s="6"/>
      <c r="R3" s="26"/>
      <c r="S3" s="90"/>
    </row>
    <row r="4" spans="1:19" ht="34.5" x14ac:dyDescent="0.25">
      <c r="A4" s="7" t="s">
        <v>1</v>
      </c>
      <c r="B4" s="64" t="s">
        <v>2</v>
      </c>
      <c r="C4" s="9" t="s">
        <v>3</v>
      </c>
      <c r="D4" s="9" t="s">
        <v>4</v>
      </c>
      <c r="E4" s="69">
        <v>43466</v>
      </c>
      <c r="F4" s="69">
        <v>43466</v>
      </c>
      <c r="G4" s="103" t="s">
        <v>321</v>
      </c>
      <c r="H4" s="103" t="s">
        <v>322</v>
      </c>
      <c r="I4" s="103" t="s">
        <v>334</v>
      </c>
      <c r="J4" s="103" t="s">
        <v>335</v>
      </c>
      <c r="K4" s="103" t="s">
        <v>354</v>
      </c>
      <c r="L4" s="103" t="s">
        <v>355</v>
      </c>
      <c r="M4" s="76" t="s">
        <v>307</v>
      </c>
      <c r="N4" s="76" t="s">
        <v>308</v>
      </c>
      <c r="O4" s="75" t="s">
        <v>309</v>
      </c>
      <c r="P4" s="88" t="s">
        <v>310</v>
      </c>
      <c r="Q4" s="75" t="s">
        <v>311</v>
      </c>
      <c r="R4" s="100" t="s">
        <v>318</v>
      </c>
      <c r="S4" s="101" t="s">
        <v>5</v>
      </c>
    </row>
    <row r="5" spans="1:19" x14ac:dyDescent="0.25">
      <c r="A5" s="7"/>
      <c r="B5" s="64"/>
      <c r="C5" s="9"/>
      <c r="D5" s="9"/>
      <c r="E5" s="70" t="s">
        <v>315</v>
      </c>
      <c r="F5" s="70" t="s">
        <v>87</v>
      </c>
      <c r="G5" s="70" t="s">
        <v>316</v>
      </c>
      <c r="H5" s="70" t="s">
        <v>317</v>
      </c>
      <c r="I5" s="70" t="s">
        <v>336</v>
      </c>
      <c r="J5" s="70" t="s">
        <v>337</v>
      </c>
      <c r="K5" s="70" t="s">
        <v>350</v>
      </c>
      <c r="L5" s="70" t="s">
        <v>351</v>
      </c>
      <c r="M5" s="75"/>
      <c r="N5" s="75"/>
      <c r="O5" s="75"/>
      <c r="P5" s="6"/>
      <c r="Q5" s="75"/>
      <c r="R5" s="26"/>
      <c r="S5" s="12"/>
    </row>
    <row r="6" spans="1:19" x14ac:dyDescent="0.25">
      <c r="A6" s="56" t="s">
        <v>89</v>
      </c>
      <c r="B6" s="56" t="s">
        <v>189</v>
      </c>
      <c r="C6" s="56"/>
      <c r="D6" s="56"/>
      <c r="E6" s="71">
        <v>0</v>
      </c>
      <c r="F6" s="71">
        <v>0</v>
      </c>
      <c r="G6" s="71">
        <f>105/100*E6</f>
        <v>0</v>
      </c>
      <c r="H6" s="71">
        <f>101.6/100*F6</f>
        <v>0</v>
      </c>
      <c r="I6" s="71">
        <f>(108/105)*G6</f>
        <v>0</v>
      </c>
      <c r="J6" s="71">
        <f t="shared" ref="J6:J37" si="0">(103.5/101.6)*H6</f>
        <v>0</v>
      </c>
      <c r="K6" s="71">
        <f>113.9/108*I6</f>
        <v>0</v>
      </c>
      <c r="L6" s="71"/>
      <c r="M6" s="18"/>
      <c r="N6" s="18"/>
      <c r="O6" s="18"/>
      <c r="P6" s="18"/>
      <c r="Q6" s="18">
        <v>11186.3</v>
      </c>
      <c r="R6" s="54">
        <f>K6+L6+M6+N6+O6+P6+Q6</f>
        <v>11186.3</v>
      </c>
      <c r="S6" s="26"/>
    </row>
    <row r="7" spans="1:19" x14ac:dyDescent="0.25">
      <c r="A7" s="26"/>
      <c r="B7" s="26"/>
      <c r="C7" s="26"/>
      <c r="D7" s="26"/>
      <c r="E7" s="71">
        <v>0</v>
      </c>
      <c r="F7" s="71">
        <v>0</v>
      </c>
      <c r="G7" s="71">
        <f t="shared" ref="G7:G76" si="1">105/100*E7</f>
        <v>0</v>
      </c>
      <c r="H7" s="71">
        <f t="shared" ref="H7:H76" si="2">101.6/100*F7</f>
        <v>0</v>
      </c>
      <c r="I7" s="71">
        <f t="shared" ref="I7:I72" si="3">(108/105)*G7</f>
        <v>0</v>
      </c>
      <c r="J7" s="71">
        <f t="shared" si="0"/>
        <v>0</v>
      </c>
      <c r="K7" s="71">
        <f t="shared" ref="K7:K70" si="4">113.9/108*I7</f>
        <v>0</v>
      </c>
      <c r="L7" s="71"/>
      <c r="M7" s="77"/>
      <c r="N7" s="77"/>
      <c r="O7" s="77"/>
      <c r="P7" s="77"/>
      <c r="Q7" s="77"/>
      <c r="R7" s="54">
        <f t="shared" ref="R7:R70" si="5">K7+L7+M7+N7+O7+P7+Q7</f>
        <v>0</v>
      </c>
      <c r="S7" s="26"/>
    </row>
    <row r="8" spans="1:19" x14ac:dyDescent="0.25">
      <c r="A8" s="56" t="s">
        <v>90</v>
      </c>
      <c r="B8" s="56" t="s">
        <v>190</v>
      </c>
      <c r="C8" s="56" t="s">
        <v>33</v>
      </c>
      <c r="D8" s="56" t="s">
        <v>14</v>
      </c>
      <c r="E8" s="71">
        <v>0</v>
      </c>
      <c r="F8" s="71">
        <v>30076.370686705621</v>
      </c>
      <c r="G8" s="71">
        <f t="shared" si="1"/>
        <v>0</v>
      </c>
      <c r="H8" s="71">
        <f t="shared" si="2"/>
        <v>30557.59261769291</v>
      </c>
      <c r="I8" s="71">
        <f t="shared" si="3"/>
        <v>0</v>
      </c>
      <c r="J8" s="71">
        <f t="shared" si="0"/>
        <v>31129.043660740317</v>
      </c>
      <c r="K8" s="71">
        <f t="shared" si="4"/>
        <v>0</v>
      </c>
      <c r="L8" s="71">
        <f>109.2/103.5*J8</f>
        <v>32843.396789882536</v>
      </c>
      <c r="M8" s="18"/>
      <c r="N8" s="18"/>
      <c r="O8" s="18"/>
      <c r="P8" s="18"/>
      <c r="Q8" s="18"/>
      <c r="R8" s="54">
        <f t="shared" si="5"/>
        <v>32843.396789882536</v>
      </c>
      <c r="S8" s="56"/>
    </row>
    <row r="9" spans="1:19" x14ac:dyDescent="0.25">
      <c r="A9" s="56" t="s">
        <v>91</v>
      </c>
      <c r="B9" s="56" t="s">
        <v>191</v>
      </c>
      <c r="C9" s="56" t="s">
        <v>33</v>
      </c>
      <c r="D9" s="56" t="s">
        <v>240</v>
      </c>
      <c r="E9" s="71">
        <v>0</v>
      </c>
      <c r="F9" s="71">
        <v>0</v>
      </c>
      <c r="G9" s="71">
        <f t="shared" si="1"/>
        <v>0</v>
      </c>
      <c r="H9" s="71">
        <f t="shared" si="2"/>
        <v>0</v>
      </c>
      <c r="I9" s="71">
        <f t="shared" si="3"/>
        <v>0</v>
      </c>
      <c r="J9" s="71">
        <f t="shared" si="0"/>
        <v>0</v>
      </c>
      <c r="K9" s="71">
        <f t="shared" si="4"/>
        <v>0</v>
      </c>
      <c r="L9" s="71">
        <f t="shared" ref="L9:L72" si="6">109.2/103.5*J9</f>
        <v>0</v>
      </c>
      <c r="M9" s="18"/>
      <c r="N9" s="18"/>
      <c r="O9" s="18"/>
      <c r="P9" s="18"/>
      <c r="Q9" s="18">
        <v>26100</v>
      </c>
      <c r="R9" s="54">
        <f t="shared" si="5"/>
        <v>26100</v>
      </c>
      <c r="S9" s="56"/>
    </row>
    <row r="10" spans="1:19" x14ac:dyDescent="0.25">
      <c r="A10" s="56"/>
      <c r="B10" s="56"/>
      <c r="C10" s="56"/>
      <c r="D10" s="56"/>
      <c r="E10" s="71">
        <v>0</v>
      </c>
      <c r="F10" s="71">
        <v>0</v>
      </c>
      <c r="G10" s="71">
        <f t="shared" si="1"/>
        <v>0</v>
      </c>
      <c r="H10" s="71">
        <f t="shared" si="2"/>
        <v>0</v>
      </c>
      <c r="I10" s="71">
        <f t="shared" si="3"/>
        <v>0</v>
      </c>
      <c r="J10" s="71">
        <f t="shared" si="0"/>
        <v>0</v>
      </c>
      <c r="K10" s="71">
        <f t="shared" si="4"/>
        <v>0</v>
      </c>
      <c r="L10" s="71">
        <f t="shared" si="6"/>
        <v>0</v>
      </c>
      <c r="M10" s="18"/>
      <c r="N10" s="18"/>
      <c r="O10" s="18"/>
      <c r="P10" s="18"/>
      <c r="Q10" s="18"/>
      <c r="R10" s="54">
        <f t="shared" si="5"/>
        <v>0</v>
      </c>
      <c r="S10" s="26"/>
    </row>
    <row r="11" spans="1:19" x14ac:dyDescent="0.25">
      <c r="A11" s="56" t="s">
        <v>92</v>
      </c>
      <c r="B11" s="56" t="s">
        <v>192</v>
      </c>
      <c r="C11" s="56" t="s">
        <v>33</v>
      </c>
      <c r="D11" s="56" t="s">
        <v>285</v>
      </c>
      <c r="E11" s="71">
        <v>1035386.0269360265</v>
      </c>
      <c r="F11" s="71">
        <v>0</v>
      </c>
      <c r="G11" s="71">
        <f t="shared" si="1"/>
        <v>1087155.328282828</v>
      </c>
      <c r="H11" s="71">
        <f t="shared" si="2"/>
        <v>0</v>
      </c>
      <c r="I11" s="71">
        <f t="shared" si="3"/>
        <v>1118216.9090909087</v>
      </c>
      <c r="J11" s="71">
        <f t="shared" si="0"/>
        <v>0</v>
      </c>
      <c r="K11" s="71">
        <f t="shared" si="4"/>
        <v>1179304.6846801343</v>
      </c>
      <c r="L11" s="71">
        <f t="shared" si="6"/>
        <v>0</v>
      </c>
      <c r="M11" s="18"/>
      <c r="N11" s="18"/>
      <c r="O11" s="18"/>
      <c r="P11" s="18"/>
      <c r="Q11" s="18"/>
      <c r="R11" s="54">
        <f t="shared" si="5"/>
        <v>1179304.6846801343</v>
      </c>
      <c r="S11" s="56" t="s">
        <v>312</v>
      </c>
    </row>
    <row r="12" spans="1:19" s="105" customFormat="1" x14ac:dyDescent="0.25">
      <c r="A12" s="57" t="s">
        <v>92</v>
      </c>
      <c r="B12" s="57" t="s">
        <v>338</v>
      </c>
      <c r="C12" s="57" t="s">
        <v>53</v>
      </c>
      <c r="D12" s="57" t="s">
        <v>285</v>
      </c>
      <c r="E12" s="72">
        <v>1035386.0269360265</v>
      </c>
      <c r="F12" s="72">
        <v>0</v>
      </c>
      <c r="G12" s="72">
        <f t="shared" ref="G12:G13" si="7">105/100*E12</f>
        <v>1087155.328282828</v>
      </c>
      <c r="H12" s="72">
        <f t="shared" ref="H12:H13" si="8">101.6/100*F12</f>
        <v>0</v>
      </c>
      <c r="I12" s="72">
        <v>297000</v>
      </c>
      <c r="J12" s="72">
        <f t="shared" si="0"/>
        <v>0</v>
      </c>
      <c r="K12" s="71">
        <f t="shared" si="4"/>
        <v>313225</v>
      </c>
      <c r="L12" s="71">
        <f t="shared" si="6"/>
        <v>0</v>
      </c>
      <c r="M12" s="22"/>
      <c r="N12" s="22"/>
      <c r="O12" s="22"/>
      <c r="P12" s="22"/>
      <c r="Q12" s="22"/>
      <c r="R12" s="54">
        <f t="shared" si="5"/>
        <v>313225</v>
      </c>
      <c r="S12" s="57"/>
    </row>
    <row r="13" spans="1:19" s="105" customFormat="1" x14ac:dyDescent="0.25">
      <c r="A13" s="57" t="s">
        <v>92</v>
      </c>
      <c r="B13" s="57" t="s">
        <v>339</v>
      </c>
      <c r="C13" s="57" t="s">
        <v>12</v>
      </c>
      <c r="D13" s="57" t="s">
        <v>285</v>
      </c>
      <c r="E13" s="72">
        <v>1035386.0269360265</v>
      </c>
      <c r="F13" s="72">
        <v>0</v>
      </c>
      <c r="G13" s="72">
        <f t="shared" si="7"/>
        <v>1087155.328282828</v>
      </c>
      <c r="H13" s="72">
        <f t="shared" si="8"/>
        <v>0</v>
      </c>
      <c r="I13" s="72">
        <v>589000</v>
      </c>
      <c r="J13" s="72">
        <f t="shared" si="0"/>
        <v>0</v>
      </c>
      <c r="K13" s="71">
        <f t="shared" si="4"/>
        <v>621176.8518518518</v>
      </c>
      <c r="L13" s="71">
        <f t="shared" si="6"/>
        <v>0</v>
      </c>
      <c r="M13" s="22"/>
      <c r="N13" s="22"/>
      <c r="O13" s="22"/>
      <c r="P13" s="22"/>
      <c r="Q13" s="22"/>
      <c r="R13" s="54">
        <f t="shared" si="5"/>
        <v>621176.8518518518</v>
      </c>
      <c r="S13" s="57"/>
    </row>
    <row r="14" spans="1:19" x14ac:dyDescent="0.25">
      <c r="A14" s="56"/>
      <c r="B14" s="56"/>
      <c r="C14" s="56"/>
      <c r="D14" s="56"/>
      <c r="E14" s="71">
        <v>0</v>
      </c>
      <c r="F14" s="71">
        <v>0</v>
      </c>
      <c r="G14" s="71">
        <f t="shared" si="1"/>
        <v>0</v>
      </c>
      <c r="H14" s="71">
        <f t="shared" si="2"/>
        <v>0</v>
      </c>
      <c r="I14" s="71">
        <f t="shared" si="3"/>
        <v>0</v>
      </c>
      <c r="J14" s="71">
        <f t="shared" si="0"/>
        <v>0</v>
      </c>
      <c r="K14" s="71">
        <f t="shared" si="4"/>
        <v>0</v>
      </c>
      <c r="L14" s="71">
        <f t="shared" si="6"/>
        <v>0</v>
      </c>
      <c r="M14" s="18"/>
      <c r="N14" s="18"/>
      <c r="O14" s="18"/>
      <c r="P14" s="18"/>
      <c r="Q14" s="18"/>
      <c r="R14" s="54">
        <f t="shared" si="5"/>
        <v>0</v>
      </c>
      <c r="S14" s="56"/>
    </row>
    <row r="15" spans="1:19" x14ac:dyDescent="0.25">
      <c r="A15" s="56" t="s">
        <v>93</v>
      </c>
      <c r="B15" s="56" t="s">
        <v>193</v>
      </c>
      <c r="C15" s="56" t="s">
        <v>19</v>
      </c>
      <c r="D15" s="56" t="s">
        <v>14</v>
      </c>
      <c r="E15" s="71">
        <v>696883.94276629575</v>
      </c>
      <c r="F15" s="71">
        <v>0</v>
      </c>
      <c r="G15" s="71">
        <f t="shared" si="1"/>
        <v>731728.13990461058</v>
      </c>
      <c r="H15" s="71">
        <f t="shared" si="2"/>
        <v>0</v>
      </c>
      <c r="I15" s="71">
        <f t="shared" si="3"/>
        <v>752634.65818759939</v>
      </c>
      <c r="J15" s="71">
        <f t="shared" si="0"/>
        <v>0</v>
      </c>
      <c r="K15" s="71">
        <f t="shared" si="4"/>
        <v>793750.81081081077</v>
      </c>
      <c r="L15" s="71">
        <f t="shared" si="6"/>
        <v>0</v>
      </c>
      <c r="M15" s="18"/>
      <c r="N15" s="18"/>
      <c r="O15" s="18"/>
      <c r="P15" s="18"/>
      <c r="Q15" s="18"/>
      <c r="R15" s="54">
        <f t="shared" si="5"/>
        <v>793750.81081081077</v>
      </c>
      <c r="S15" s="91"/>
    </row>
    <row r="16" spans="1:19" x14ac:dyDescent="0.25">
      <c r="A16" s="56" t="s">
        <v>94</v>
      </c>
      <c r="B16" s="56" t="s">
        <v>194</v>
      </c>
      <c r="C16" s="56" t="s">
        <v>278</v>
      </c>
      <c r="D16" s="56" t="s">
        <v>14</v>
      </c>
      <c r="E16" s="71">
        <v>331004.54545454553</v>
      </c>
      <c r="F16" s="71">
        <v>31269.877459987583</v>
      </c>
      <c r="G16" s="71">
        <f t="shared" si="1"/>
        <v>347554.77272727282</v>
      </c>
      <c r="H16" s="71">
        <f t="shared" si="2"/>
        <v>31770.195499347385</v>
      </c>
      <c r="I16" s="71">
        <f t="shared" si="3"/>
        <v>357484.90909090918</v>
      </c>
      <c r="J16" s="71">
        <f t="shared" si="0"/>
        <v>32364.323171087148</v>
      </c>
      <c r="K16" s="71">
        <f t="shared" si="4"/>
        <v>377014.17727272736</v>
      </c>
      <c r="L16" s="71">
        <f t="shared" si="6"/>
        <v>34146.706186306437</v>
      </c>
      <c r="M16" s="18"/>
      <c r="N16" s="18"/>
      <c r="O16" s="18"/>
      <c r="P16" s="18"/>
      <c r="Q16" s="18"/>
      <c r="R16" s="54">
        <f t="shared" si="5"/>
        <v>411160.88345903379</v>
      </c>
      <c r="S16" s="26"/>
    </row>
    <row r="17" spans="1:19" x14ac:dyDescent="0.25">
      <c r="A17" s="56" t="s">
        <v>95</v>
      </c>
      <c r="B17" s="56" t="s">
        <v>195</v>
      </c>
      <c r="C17" s="56" t="s">
        <v>53</v>
      </c>
      <c r="D17" s="56" t="s">
        <v>14</v>
      </c>
      <c r="E17" s="71">
        <v>21424.242424242424</v>
      </c>
      <c r="F17" s="71">
        <v>0</v>
      </c>
      <c r="G17" s="71">
        <f t="shared" si="1"/>
        <v>22495.454545454548</v>
      </c>
      <c r="H17" s="71">
        <f t="shared" si="2"/>
        <v>0</v>
      </c>
      <c r="I17" s="71">
        <f t="shared" si="3"/>
        <v>23138.18181818182</v>
      </c>
      <c r="J17" s="71">
        <f t="shared" si="0"/>
        <v>0</v>
      </c>
      <c r="K17" s="71">
        <f t="shared" si="4"/>
        <v>24402.21212121212</v>
      </c>
      <c r="L17" s="71">
        <f t="shared" si="6"/>
        <v>0</v>
      </c>
      <c r="M17" s="18"/>
      <c r="N17" s="18"/>
      <c r="O17" s="18"/>
      <c r="P17" s="18"/>
      <c r="Q17" s="18"/>
      <c r="R17" s="54">
        <f t="shared" si="5"/>
        <v>24402.21212121212</v>
      </c>
      <c r="S17" s="26"/>
    </row>
    <row r="18" spans="1:19" x14ac:dyDescent="0.25">
      <c r="A18" s="56" t="s">
        <v>94</v>
      </c>
      <c r="B18" s="56" t="s">
        <v>196</v>
      </c>
      <c r="C18" s="56" t="s">
        <v>33</v>
      </c>
      <c r="D18" s="56" t="s">
        <v>14</v>
      </c>
      <c r="E18" s="71">
        <v>537867.50841750833</v>
      </c>
      <c r="F18" s="71">
        <v>50007.933800514489</v>
      </c>
      <c r="G18" s="71">
        <f t="shared" si="1"/>
        <v>564760.88383838383</v>
      </c>
      <c r="H18" s="71">
        <f t="shared" si="2"/>
        <v>50808.060741322719</v>
      </c>
      <c r="I18" s="71">
        <f t="shared" si="3"/>
        <v>580896.90909090906</v>
      </c>
      <c r="J18" s="71">
        <f t="shared" si="0"/>
        <v>51758.21148353249</v>
      </c>
      <c r="K18" s="71">
        <f t="shared" si="4"/>
        <v>612631.09208754206</v>
      </c>
      <c r="L18" s="71">
        <f t="shared" si="6"/>
        <v>54608.663710161818</v>
      </c>
      <c r="M18" s="18"/>
      <c r="N18" s="18"/>
      <c r="O18" s="18"/>
      <c r="P18" s="18"/>
      <c r="Q18" s="18"/>
      <c r="R18" s="54">
        <f t="shared" si="5"/>
        <v>667239.75579770387</v>
      </c>
      <c r="S18" s="26"/>
    </row>
    <row r="19" spans="1:19" x14ac:dyDescent="0.25">
      <c r="A19" s="56" t="s">
        <v>96</v>
      </c>
      <c r="B19" s="56" t="s">
        <v>197</v>
      </c>
      <c r="C19" s="56" t="s">
        <v>279</v>
      </c>
      <c r="D19" s="56" t="s">
        <v>14</v>
      </c>
      <c r="E19" s="71">
        <v>260542.59259259255</v>
      </c>
      <c r="F19" s="71">
        <v>0</v>
      </c>
      <c r="G19" s="71">
        <f t="shared" si="1"/>
        <v>273569.72222222219</v>
      </c>
      <c r="H19" s="71">
        <f t="shared" si="2"/>
        <v>0</v>
      </c>
      <c r="I19" s="71">
        <f t="shared" si="3"/>
        <v>281385.99999999994</v>
      </c>
      <c r="J19" s="71">
        <f t="shared" si="0"/>
        <v>0</v>
      </c>
      <c r="K19" s="71">
        <f t="shared" si="4"/>
        <v>296758.01296296291</v>
      </c>
      <c r="L19" s="71">
        <f t="shared" si="6"/>
        <v>0</v>
      </c>
      <c r="M19" s="18"/>
      <c r="N19" s="18"/>
      <c r="O19" s="18"/>
      <c r="P19" s="18"/>
      <c r="Q19" s="18"/>
      <c r="R19" s="54">
        <f t="shared" si="5"/>
        <v>296758.01296296291</v>
      </c>
      <c r="S19" s="26"/>
    </row>
    <row r="20" spans="1:19" x14ac:dyDescent="0.25">
      <c r="A20" s="56" t="s">
        <v>97</v>
      </c>
      <c r="B20" s="56" t="s">
        <v>198</v>
      </c>
      <c r="C20" s="56" t="s">
        <v>56</v>
      </c>
      <c r="D20" s="56" t="s">
        <v>14</v>
      </c>
      <c r="E20" s="71">
        <v>1881342.5388770052</v>
      </c>
      <c r="F20" s="71">
        <v>0</v>
      </c>
      <c r="G20" s="71">
        <f t="shared" si="1"/>
        <v>1975409.6658208556</v>
      </c>
      <c r="H20" s="71">
        <f t="shared" si="2"/>
        <v>0</v>
      </c>
      <c r="I20" s="71">
        <f t="shared" si="3"/>
        <v>2031849.9419871657</v>
      </c>
      <c r="J20" s="71">
        <f t="shared" si="0"/>
        <v>0</v>
      </c>
      <c r="K20" s="71">
        <f t="shared" si="4"/>
        <v>2142849.1517809089</v>
      </c>
      <c r="L20" s="71">
        <f t="shared" si="6"/>
        <v>0</v>
      </c>
      <c r="M20" s="18"/>
      <c r="N20" s="18"/>
      <c r="O20" s="18"/>
      <c r="P20" s="18"/>
      <c r="Q20" s="18"/>
      <c r="R20" s="54">
        <f t="shared" si="5"/>
        <v>2142849.1517809089</v>
      </c>
      <c r="S20" s="19"/>
    </row>
    <row r="21" spans="1:19" x14ac:dyDescent="0.25">
      <c r="A21" s="56" t="s">
        <v>98</v>
      </c>
      <c r="B21" s="56" t="s">
        <v>199</v>
      </c>
      <c r="C21" s="56" t="s">
        <v>38</v>
      </c>
      <c r="D21" s="56"/>
      <c r="E21" s="71">
        <v>2537781.5580286169</v>
      </c>
      <c r="F21" s="71">
        <v>0</v>
      </c>
      <c r="G21" s="71">
        <f t="shared" si="1"/>
        <v>2664670.6359300478</v>
      </c>
      <c r="H21" s="71">
        <f t="shared" si="2"/>
        <v>0</v>
      </c>
      <c r="I21" s="71">
        <f t="shared" si="3"/>
        <v>2740804.0826709061</v>
      </c>
      <c r="J21" s="71">
        <f t="shared" si="0"/>
        <v>0</v>
      </c>
      <c r="K21" s="71">
        <f t="shared" si="4"/>
        <v>2890533.1945945942</v>
      </c>
      <c r="L21" s="71">
        <f t="shared" si="6"/>
        <v>0</v>
      </c>
      <c r="M21" s="18"/>
      <c r="N21" s="18"/>
      <c r="O21" s="18"/>
      <c r="P21" s="18"/>
      <c r="Q21" s="18"/>
      <c r="R21" s="54">
        <f t="shared" si="5"/>
        <v>2890533.1945945942</v>
      </c>
      <c r="S21" s="19"/>
    </row>
    <row r="22" spans="1:19" x14ac:dyDescent="0.25">
      <c r="A22" s="56" t="s">
        <v>99</v>
      </c>
      <c r="B22" s="56" t="s">
        <v>200</v>
      </c>
      <c r="C22" s="56" t="s">
        <v>22</v>
      </c>
      <c r="D22" s="56"/>
      <c r="E22" s="71">
        <v>1004767.8756438793</v>
      </c>
      <c r="F22" s="71">
        <v>0</v>
      </c>
      <c r="G22" s="71">
        <f t="shared" si="1"/>
        <v>1055006.2694260734</v>
      </c>
      <c r="H22" s="71">
        <f t="shared" si="2"/>
        <v>0</v>
      </c>
      <c r="I22" s="71">
        <f t="shared" si="3"/>
        <v>1085149.3056953896</v>
      </c>
      <c r="J22" s="71">
        <f t="shared" si="0"/>
        <v>0</v>
      </c>
      <c r="K22" s="71">
        <f t="shared" si="4"/>
        <v>1144430.6103583784</v>
      </c>
      <c r="L22" s="71">
        <f t="shared" si="6"/>
        <v>0</v>
      </c>
      <c r="M22" s="18"/>
      <c r="N22" s="18"/>
      <c r="O22" s="18"/>
      <c r="P22" s="18"/>
      <c r="Q22" s="18"/>
      <c r="R22" s="54">
        <f t="shared" si="5"/>
        <v>1144430.6103583784</v>
      </c>
      <c r="S22" s="19"/>
    </row>
    <row r="23" spans="1:19" s="108" customFormat="1" x14ac:dyDescent="0.25">
      <c r="A23" s="56" t="s">
        <v>100</v>
      </c>
      <c r="B23" s="56" t="s">
        <v>201</v>
      </c>
      <c r="C23" s="56" t="s">
        <v>12</v>
      </c>
      <c r="D23" s="56"/>
      <c r="E23" s="71">
        <v>2248012.7186009539</v>
      </c>
      <c r="F23" s="71">
        <v>0</v>
      </c>
      <c r="G23" s="71">
        <f>105/100*(E23+90000)</f>
        <v>2454913.3545310018</v>
      </c>
      <c r="H23" s="71">
        <f t="shared" si="2"/>
        <v>0</v>
      </c>
      <c r="I23" s="71">
        <f t="shared" si="3"/>
        <v>2525053.7360890303</v>
      </c>
      <c r="J23" s="71">
        <f t="shared" si="0"/>
        <v>0</v>
      </c>
      <c r="K23" s="71">
        <f t="shared" si="4"/>
        <v>2662996.4864864866</v>
      </c>
      <c r="L23" s="71">
        <f t="shared" si="6"/>
        <v>0</v>
      </c>
      <c r="M23" s="18"/>
      <c r="N23" s="18"/>
      <c r="O23" s="18"/>
      <c r="P23" s="18"/>
      <c r="Q23" s="18"/>
      <c r="R23" s="54">
        <f t="shared" si="5"/>
        <v>2662996.4864864866</v>
      </c>
      <c r="S23" s="91"/>
    </row>
    <row r="24" spans="1:19" x14ac:dyDescent="0.25">
      <c r="A24" s="56" t="s">
        <v>101</v>
      </c>
      <c r="B24" s="56" t="s">
        <v>202</v>
      </c>
      <c r="C24" s="56" t="s">
        <v>53</v>
      </c>
      <c r="D24" s="56"/>
      <c r="E24" s="71">
        <v>331525.67567567568</v>
      </c>
      <c r="F24" s="71">
        <v>0</v>
      </c>
      <c r="G24" s="71">
        <f t="shared" si="1"/>
        <v>348101.95945945947</v>
      </c>
      <c r="H24" s="71">
        <f t="shared" si="2"/>
        <v>0</v>
      </c>
      <c r="I24" s="71">
        <f t="shared" si="3"/>
        <v>358047.7297297297</v>
      </c>
      <c r="J24" s="71">
        <f t="shared" si="0"/>
        <v>0</v>
      </c>
      <c r="K24" s="71">
        <f t="shared" si="4"/>
        <v>377607.74459459458</v>
      </c>
      <c r="L24" s="71">
        <f t="shared" si="6"/>
        <v>0</v>
      </c>
      <c r="M24" s="18"/>
      <c r="N24" s="18"/>
      <c r="O24" s="18"/>
      <c r="P24" s="18"/>
      <c r="Q24" s="18"/>
      <c r="R24" s="54">
        <f t="shared" si="5"/>
        <v>377607.74459459458</v>
      </c>
      <c r="S24" s="19"/>
    </row>
    <row r="25" spans="1:19" x14ac:dyDescent="0.25">
      <c r="A25" s="56" t="s">
        <v>102</v>
      </c>
      <c r="B25" s="56" t="s">
        <v>203</v>
      </c>
      <c r="C25" s="56" t="s">
        <v>12</v>
      </c>
      <c r="D25" s="56"/>
      <c r="E25" s="71">
        <v>429639.066772655</v>
      </c>
      <c r="F25" s="71">
        <v>0</v>
      </c>
      <c r="G25" s="71">
        <f t="shared" si="1"/>
        <v>451121.02011128777</v>
      </c>
      <c r="H25" s="71">
        <f t="shared" si="2"/>
        <v>0</v>
      </c>
      <c r="I25" s="71">
        <f t="shared" si="3"/>
        <v>464010.19211446738</v>
      </c>
      <c r="J25" s="71">
        <f t="shared" si="0"/>
        <v>0</v>
      </c>
      <c r="K25" s="71">
        <f t="shared" si="4"/>
        <v>489358.89705405402</v>
      </c>
      <c r="L25" s="71">
        <f t="shared" si="6"/>
        <v>0</v>
      </c>
      <c r="M25" s="18"/>
      <c r="N25" s="18"/>
      <c r="O25" s="18"/>
      <c r="P25" s="18"/>
      <c r="Q25" s="18"/>
      <c r="R25" s="54">
        <f t="shared" si="5"/>
        <v>489358.89705405402</v>
      </c>
      <c r="S25" s="19"/>
    </row>
    <row r="26" spans="1:19" s="105" customFormat="1" x14ac:dyDescent="0.25">
      <c r="A26" s="57" t="s">
        <v>331</v>
      </c>
      <c r="B26" s="57" t="s">
        <v>332</v>
      </c>
      <c r="C26" s="57" t="s">
        <v>33</v>
      </c>
      <c r="D26" s="57" t="s">
        <v>333</v>
      </c>
      <c r="E26" s="72"/>
      <c r="F26" s="72"/>
      <c r="G26" s="72"/>
      <c r="H26" s="72"/>
      <c r="I26" s="72">
        <v>63654</v>
      </c>
      <c r="J26" s="72">
        <f t="shared" si="0"/>
        <v>0</v>
      </c>
      <c r="K26" s="71">
        <f t="shared" si="4"/>
        <v>67131.394444444435</v>
      </c>
      <c r="L26" s="71">
        <f t="shared" si="6"/>
        <v>0</v>
      </c>
      <c r="M26" s="22"/>
      <c r="N26" s="22"/>
      <c r="O26" s="22"/>
      <c r="P26" s="22"/>
      <c r="Q26" s="22"/>
      <c r="R26" s="54">
        <f t="shared" si="5"/>
        <v>67131.394444444435</v>
      </c>
      <c r="S26" s="110"/>
    </row>
    <row r="27" spans="1:19" x14ac:dyDescent="0.25">
      <c r="A27" s="56" t="s">
        <v>103</v>
      </c>
      <c r="B27" s="56" t="s">
        <v>204</v>
      </c>
      <c r="C27" s="56" t="s">
        <v>53</v>
      </c>
      <c r="D27" s="56"/>
      <c r="E27" s="71">
        <v>683845.46899841016</v>
      </c>
      <c r="F27" s="71">
        <v>0</v>
      </c>
      <c r="G27" s="71">
        <f t="shared" si="1"/>
        <v>718037.74244833074</v>
      </c>
      <c r="H27" s="71">
        <f t="shared" si="2"/>
        <v>0</v>
      </c>
      <c r="I27" s="71">
        <f t="shared" si="3"/>
        <v>738553.10651828302</v>
      </c>
      <c r="J27" s="71">
        <f t="shared" si="0"/>
        <v>0</v>
      </c>
      <c r="K27" s="71">
        <f t="shared" si="4"/>
        <v>778899.98918918916</v>
      </c>
      <c r="L27" s="71">
        <f t="shared" si="6"/>
        <v>0</v>
      </c>
      <c r="M27" s="18"/>
      <c r="N27" s="18"/>
      <c r="O27" s="18"/>
      <c r="P27" s="18"/>
      <c r="Q27" s="18"/>
      <c r="R27" s="54">
        <f t="shared" si="5"/>
        <v>778899.98918918916</v>
      </c>
      <c r="S27" s="19"/>
    </row>
    <row r="28" spans="1:19" s="108" customFormat="1" x14ac:dyDescent="0.25">
      <c r="A28" s="56" t="s">
        <v>104</v>
      </c>
      <c r="B28" s="56" t="s">
        <v>205</v>
      </c>
      <c r="C28" s="56" t="s">
        <v>12</v>
      </c>
      <c r="D28" s="56"/>
      <c r="E28" s="71">
        <v>558629</v>
      </c>
      <c r="F28" s="71">
        <v>0</v>
      </c>
      <c r="G28" s="71">
        <f t="shared" si="1"/>
        <v>586560.45000000007</v>
      </c>
      <c r="H28" s="71">
        <f t="shared" si="2"/>
        <v>0</v>
      </c>
      <c r="I28" s="71">
        <f t="shared" si="3"/>
        <v>603319.32000000007</v>
      </c>
      <c r="J28" s="71">
        <f t="shared" si="0"/>
        <v>0</v>
      </c>
      <c r="K28" s="71">
        <f t="shared" si="4"/>
        <v>636278.4310000001</v>
      </c>
      <c r="L28" s="71">
        <f t="shared" si="6"/>
        <v>0</v>
      </c>
      <c r="M28" s="18"/>
      <c r="N28" s="18"/>
      <c r="O28" s="18"/>
      <c r="P28" s="18"/>
      <c r="Q28" s="18"/>
      <c r="R28" s="54">
        <f t="shared" si="5"/>
        <v>636278.4310000001</v>
      </c>
      <c r="S28" s="19"/>
    </row>
    <row r="29" spans="1:19" x14ac:dyDescent="0.25">
      <c r="A29" s="56"/>
      <c r="B29" s="56"/>
      <c r="C29" s="56"/>
      <c r="D29" s="56"/>
      <c r="E29" s="71">
        <v>0</v>
      </c>
      <c r="F29" s="71">
        <v>0</v>
      </c>
      <c r="G29" s="71">
        <f t="shared" si="1"/>
        <v>0</v>
      </c>
      <c r="H29" s="71">
        <f t="shared" si="2"/>
        <v>0</v>
      </c>
      <c r="I29" s="71">
        <f t="shared" si="3"/>
        <v>0</v>
      </c>
      <c r="J29" s="71">
        <f t="shared" si="0"/>
        <v>0</v>
      </c>
      <c r="K29" s="71">
        <f t="shared" si="4"/>
        <v>0</v>
      </c>
      <c r="L29" s="71">
        <f t="shared" si="6"/>
        <v>0</v>
      </c>
      <c r="M29" s="18"/>
      <c r="N29" s="18"/>
      <c r="O29" s="18"/>
      <c r="P29" s="18"/>
      <c r="Q29" s="18"/>
      <c r="R29" s="54">
        <f t="shared" si="5"/>
        <v>0</v>
      </c>
      <c r="S29" s="56"/>
    </row>
    <row r="30" spans="1:19" x14ac:dyDescent="0.25">
      <c r="A30" s="56" t="s">
        <v>105</v>
      </c>
      <c r="B30" s="56" t="s">
        <v>206</v>
      </c>
      <c r="C30" s="56" t="s">
        <v>12</v>
      </c>
      <c r="D30" s="56" t="s">
        <v>14</v>
      </c>
      <c r="E30" s="71">
        <v>3264697.4747474752</v>
      </c>
      <c r="F30" s="71">
        <v>262452.13944470498</v>
      </c>
      <c r="G30" s="71">
        <f t="shared" si="1"/>
        <v>3427932.3484848491</v>
      </c>
      <c r="H30" s="71">
        <f t="shared" si="2"/>
        <v>266651.37367582024</v>
      </c>
      <c r="I30" s="71">
        <f t="shared" si="3"/>
        <v>3525873.2727272729</v>
      </c>
      <c r="J30" s="71">
        <f t="shared" si="0"/>
        <v>271637.96432526963</v>
      </c>
      <c r="K30" s="71">
        <f t="shared" si="4"/>
        <v>3718490.4237373737</v>
      </c>
      <c r="L30" s="71">
        <f t="shared" si="6"/>
        <v>286597.73627361777</v>
      </c>
      <c r="M30" s="18"/>
      <c r="N30" s="18"/>
      <c r="O30" s="18"/>
      <c r="P30" s="18"/>
      <c r="Q30" s="18"/>
      <c r="R30" s="54">
        <f t="shared" si="5"/>
        <v>4005088.1600109916</v>
      </c>
      <c r="S30" s="26"/>
    </row>
    <row r="31" spans="1:19" x14ac:dyDescent="0.25">
      <c r="A31" s="56" t="s">
        <v>106</v>
      </c>
      <c r="B31" s="56" t="s">
        <v>207</v>
      </c>
      <c r="C31" s="56" t="s">
        <v>12</v>
      </c>
      <c r="D31" s="56" t="s">
        <v>14</v>
      </c>
      <c r="E31" s="71">
        <v>2283348.1481481479</v>
      </c>
      <c r="F31" s="71">
        <v>153246.26968940475</v>
      </c>
      <c r="G31" s="71">
        <f t="shared" si="1"/>
        <v>2397515.5555555555</v>
      </c>
      <c r="H31" s="71">
        <f t="shared" si="2"/>
        <v>155698.21000443524</v>
      </c>
      <c r="I31" s="71">
        <f t="shared" si="3"/>
        <v>2466015.9999999995</v>
      </c>
      <c r="J31" s="71">
        <f t="shared" si="0"/>
        <v>158609.88912853392</v>
      </c>
      <c r="K31" s="71">
        <f t="shared" si="4"/>
        <v>2600733.54074074</v>
      </c>
      <c r="L31" s="71">
        <f t="shared" si="6"/>
        <v>167344.92650082998</v>
      </c>
      <c r="M31" s="18"/>
      <c r="N31" s="18"/>
      <c r="O31" s="18"/>
      <c r="P31" s="18"/>
      <c r="Q31" s="18"/>
      <c r="R31" s="54">
        <f t="shared" si="5"/>
        <v>2768078.4672415699</v>
      </c>
      <c r="S31" s="56"/>
    </row>
    <row r="32" spans="1:19" x14ac:dyDescent="0.25">
      <c r="A32" s="56" t="s">
        <v>107</v>
      </c>
      <c r="B32" s="56" t="s">
        <v>208</v>
      </c>
      <c r="C32" s="56" t="s">
        <v>53</v>
      </c>
      <c r="D32" s="56" t="s">
        <v>14</v>
      </c>
      <c r="E32" s="71">
        <v>3735435.6902356907</v>
      </c>
      <c r="F32" s="71">
        <v>220798.7530571642</v>
      </c>
      <c r="G32" s="71">
        <f t="shared" si="1"/>
        <v>3922207.4747474752</v>
      </c>
      <c r="H32" s="71">
        <f t="shared" si="2"/>
        <v>224331.53310607883</v>
      </c>
      <c r="I32" s="71">
        <f t="shared" si="3"/>
        <v>4034270.5454545454</v>
      </c>
      <c r="J32" s="71">
        <f t="shared" si="0"/>
        <v>228526.70941416494</v>
      </c>
      <c r="K32" s="71">
        <f t="shared" si="4"/>
        <v>4254661.2511784509</v>
      </c>
      <c r="L32" s="71">
        <f t="shared" si="6"/>
        <v>241112.23833842331</v>
      </c>
      <c r="M32" s="18"/>
      <c r="N32" s="18"/>
      <c r="O32" s="18"/>
      <c r="P32" s="18"/>
      <c r="Q32" s="18"/>
      <c r="R32" s="54">
        <f t="shared" si="5"/>
        <v>4495773.4895168738</v>
      </c>
      <c r="S32" s="56"/>
    </row>
    <row r="33" spans="1:19" x14ac:dyDescent="0.25">
      <c r="A33" s="56" t="s">
        <v>108</v>
      </c>
      <c r="B33" s="56" t="s">
        <v>208</v>
      </c>
      <c r="C33" s="56" t="s">
        <v>53</v>
      </c>
      <c r="D33" s="56" t="s">
        <v>14</v>
      </c>
      <c r="E33" s="71">
        <v>181391.91919191915</v>
      </c>
      <c r="F33" s="71">
        <v>0</v>
      </c>
      <c r="G33" s="71">
        <f t="shared" si="1"/>
        <v>190461.51515151511</v>
      </c>
      <c r="H33" s="71">
        <f t="shared" si="2"/>
        <v>0</v>
      </c>
      <c r="I33" s="71">
        <f t="shared" si="3"/>
        <v>195903.27272727268</v>
      </c>
      <c r="J33" s="71">
        <f t="shared" si="0"/>
        <v>0</v>
      </c>
      <c r="K33" s="71">
        <f t="shared" si="4"/>
        <v>206605.39595959589</v>
      </c>
      <c r="L33" s="71">
        <f t="shared" si="6"/>
        <v>0</v>
      </c>
      <c r="M33" s="18"/>
      <c r="N33" s="18"/>
      <c r="O33" s="18"/>
      <c r="P33" s="18"/>
      <c r="Q33" s="18"/>
      <c r="R33" s="54">
        <f t="shared" si="5"/>
        <v>206605.39595959589</v>
      </c>
      <c r="S33" s="56"/>
    </row>
    <row r="34" spans="1:19" s="105" customFormat="1" x14ac:dyDescent="0.25">
      <c r="A34" s="57" t="s">
        <v>109</v>
      </c>
      <c r="B34" s="57" t="s">
        <v>349</v>
      </c>
      <c r="C34" s="57" t="s">
        <v>33</v>
      </c>
      <c r="D34" s="57" t="s">
        <v>14</v>
      </c>
      <c r="E34" s="72">
        <v>2847757.9124579122</v>
      </c>
      <c r="F34" s="72">
        <v>283099.80662248295</v>
      </c>
      <c r="G34" s="72">
        <f t="shared" si="1"/>
        <v>2990145.8080808078</v>
      </c>
      <c r="H34" s="72">
        <f t="shared" si="2"/>
        <v>287629.40352844266</v>
      </c>
      <c r="I34" s="72">
        <f t="shared" si="3"/>
        <v>3075578.5454545449</v>
      </c>
      <c r="J34" s="72">
        <f t="shared" si="0"/>
        <v>293008.29985426983</v>
      </c>
      <c r="K34" s="71">
        <f t="shared" si="4"/>
        <v>3243596.2622895618</v>
      </c>
      <c r="L34" s="71">
        <f t="shared" si="6"/>
        <v>309144.98883175134</v>
      </c>
      <c r="M34" s="22"/>
      <c r="N34" s="22"/>
      <c r="O34" s="22"/>
      <c r="P34" s="22"/>
      <c r="Q34" s="22"/>
      <c r="R34" s="54">
        <f t="shared" si="5"/>
        <v>3552741.2511213133</v>
      </c>
      <c r="S34" s="57"/>
    </row>
    <row r="35" spans="1:19" x14ac:dyDescent="0.25">
      <c r="A35" s="56"/>
      <c r="B35" s="56"/>
      <c r="C35" s="56"/>
      <c r="D35" s="56"/>
      <c r="E35" s="71">
        <v>0</v>
      </c>
      <c r="F35" s="71">
        <v>0</v>
      </c>
      <c r="G35" s="71">
        <f t="shared" si="1"/>
        <v>0</v>
      </c>
      <c r="H35" s="71">
        <f t="shared" si="2"/>
        <v>0</v>
      </c>
      <c r="I35" s="71">
        <f t="shared" si="3"/>
        <v>0</v>
      </c>
      <c r="J35" s="71">
        <f t="shared" si="0"/>
        <v>0</v>
      </c>
      <c r="K35" s="71">
        <f t="shared" si="4"/>
        <v>0</v>
      </c>
      <c r="L35" s="71">
        <f t="shared" si="6"/>
        <v>0</v>
      </c>
      <c r="M35" s="18"/>
      <c r="N35" s="18"/>
      <c r="O35" s="18"/>
      <c r="P35" s="18"/>
      <c r="Q35" s="18"/>
      <c r="R35" s="54">
        <f t="shared" si="5"/>
        <v>0</v>
      </c>
      <c r="S35" s="56"/>
    </row>
    <row r="36" spans="1:19" x14ac:dyDescent="0.25">
      <c r="A36" s="56" t="s">
        <v>110</v>
      </c>
      <c r="B36" s="56" t="s">
        <v>209</v>
      </c>
      <c r="C36" s="56" t="s">
        <v>33</v>
      </c>
      <c r="D36" s="56" t="s">
        <v>14</v>
      </c>
      <c r="E36" s="71">
        <v>2016854.3771043771</v>
      </c>
      <c r="F36" s="71">
        <v>247891.35681066493</v>
      </c>
      <c r="G36" s="71">
        <f t="shared" si="1"/>
        <v>2117697.0959595959</v>
      </c>
      <c r="H36" s="71">
        <f t="shared" si="2"/>
        <v>251857.61851963558</v>
      </c>
      <c r="I36" s="71">
        <f t="shared" si="3"/>
        <v>2178202.7272727271</v>
      </c>
      <c r="J36" s="71">
        <f t="shared" si="0"/>
        <v>256567.55429903819</v>
      </c>
      <c r="K36" s="71">
        <f t="shared" si="4"/>
        <v>2297197.135521885</v>
      </c>
      <c r="L36" s="71">
        <f t="shared" si="6"/>
        <v>270697.3616372461</v>
      </c>
      <c r="M36" s="18"/>
      <c r="N36" s="18"/>
      <c r="O36" s="18"/>
      <c r="P36" s="18"/>
      <c r="Q36" s="18"/>
      <c r="R36" s="54">
        <f t="shared" si="5"/>
        <v>2567894.4971591309</v>
      </c>
      <c r="S36" s="56"/>
    </row>
    <row r="37" spans="1:19" x14ac:dyDescent="0.25">
      <c r="A37" s="56" t="s">
        <v>111</v>
      </c>
      <c r="B37" s="56" t="s">
        <v>210</v>
      </c>
      <c r="C37" s="56" t="s">
        <v>12</v>
      </c>
      <c r="D37" s="56" t="s">
        <v>14</v>
      </c>
      <c r="E37" s="71">
        <v>6607593.4343434349</v>
      </c>
      <c r="F37" s="71">
        <v>271045.38821233512</v>
      </c>
      <c r="G37" s="71">
        <f t="shared" si="1"/>
        <v>6937973.1060606074</v>
      </c>
      <c r="H37" s="71">
        <f t="shared" si="2"/>
        <v>275382.11442373251</v>
      </c>
      <c r="I37" s="71">
        <f t="shared" si="3"/>
        <v>7136200.9090909101</v>
      </c>
      <c r="J37" s="71">
        <f t="shared" si="0"/>
        <v>280531.97679976688</v>
      </c>
      <c r="K37" s="71">
        <f t="shared" si="4"/>
        <v>7526048.9217171725</v>
      </c>
      <c r="L37" s="71">
        <f t="shared" si="6"/>
        <v>295981.56392786995</v>
      </c>
      <c r="M37" s="18"/>
      <c r="N37" s="18"/>
      <c r="O37" s="18"/>
      <c r="P37" s="18"/>
      <c r="Q37" s="18"/>
      <c r="R37" s="54">
        <f t="shared" si="5"/>
        <v>7822030.4856450427</v>
      </c>
      <c r="S37" s="26"/>
    </row>
    <row r="38" spans="1:19" x14ac:dyDescent="0.25">
      <c r="A38" s="56" t="s">
        <v>112</v>
      </c>
      <c r="B38" s="56" t="s">
        <v>208</v>
      </c>
      <c r="C38" s="56" t="s">
        <v>53</v>
      </c>
      <c r="D38" s="56" t="s">
        <v>14</v>
      </c>
      <c r="E38" s="71">
        <v>2145756.9023569026</v>
      </c>
      <c r="F38" s="71">
        <v>50127.284477842695</v>
      </c>
      <c r="G38" s="71">
        <f t="shared" si="1"/>
        <v>2253044.7474747477</v>
      </c>
      <c r="H38" s="71">
        <f t="shared" si="2"/>
        <v>50929.321029488179</v>
      </c>
      <c r="I38" s="71">
        <f t="shared" si="3"/>
        <v>2317417.4545454546</v>
      </c>
      <c r="J38" s="71">
        <f t="shared" ref="J38:J69" si="9">(103.5/101.6)*H38</f>
        <v>51881.739434567186</v>
      </c>
      <c r="K38" s="71">
        <f t="shared" si="4"/>
        <v>2444017.1117845117</v>
      </c>
      <c r="L38" s="71">
        <f t="shared" si="6"/>
        <v>54738.994649804219</v>
      </c>
      <c r="M38" s="18"/>
      <c r="N38" s="18"/>
      <c r="O38" s="18"/>
      <c r="P38" s="18"/>
      <c r="Q38" s="18"/>
      <c r="R38" s="54">
        <f t="shared" si="5"/>
        <v>2498756.1064343159</v>
      </c>
      <c r="S38" s="26"/>
    </row>
    <row r="39" spans="1:19" x14ac:dyDescent="0.25">
      <c r="A39" s="56" t="s">
        <v>113</v>
      </c>
      <c r="B39" s="56" t="s">
        <v>208</v>
      </c>
      <c r="C39" s="56" t="s">
        <v>53</v>
      </c>
      <c r="D39" s="56" t="s">
        <v>14</v>
      </c>
      <c r="E39" s="71">
        <v>2149446.6329966327</v>
      </c>
      <c r="F39" s="71">
        <v>0</v>
      </c>
      <c r="G39" s="71">
        <f t="shared" si="1"/>
        <v>2256918.9646464647</v>
      </c>
      <c r="H39" s="71">
        <f t="shared" si="2"/>
        <v>0</v>
      </c>
      <c r="I39" s="71">
        <f t="shared" si="3"/>
        <v>2321402.3636363633</v>
      </c>
      <c r="J39" s="71">
        <f t="shared" si="9"/>
        <v>0</v>
      </c>
      <c r="K39" s="71">
        <f t="shared" si="4"/>
        <v>2448219.7149831643</v>
      </c>
      <c r="L39" s="71">
        <f t="shared" si="6"/>
        <v>0</v>
      </c>
      <c r="M39" s="18"/>
      <c r="N39" s="18"/>
      <c r="O39" s="18"/>
      <c r="P39" s="18"/>
      <c r="Q39" s="18"/>
      <c r="R39" s="54">
        <f t="shared" si="5"/>
        <v>2448219.7149831643</v>
      </c>
      <c r="S39" s="26"/>
    </row>
    <row r="40" spans="1:19" x14ac:dyDescent="0.25">
      <c r="A40" s="56"/>
      <c r="B40" s="56"/>
      <c r="C40" s="56"/>
      <c r="D40" s="56"/>
      <c r="E40" s="71">
        <v>0</v>
      </c>
      <c r="F40" s="71">
        <v>0</v>
      </c>
      <c r="G40" s="71">
        <f t="shared" si="1"/>
        <v>0</v>
      </c>
      <c r="H40" s="71">
        <f t="shared" si="2"/>
        <v>0</v>
      </c>
      <c r="I40" s="71">
        <f t="shared" si="3"/>
        <v>0</v>
      </c>
      <c r="J40" s="71">
        <f t="shared" si="9"/>
        <v>0</v>
      </c>
      <c r="K40" s="71">
        <f t="shared" si="4"/>
        <v>0</v>
      </c>
      <c r="L40" s="71">
        <f t="shared" si="6"/>
        <v>0</v>
      </c>
      <c r="M40" s="18"/>
      <c r="N40" s="18"/>
      <c r="O40" s="18"/>
      <c r="P40" s="18"/>
      <c r="Q40" s="18"/>
      <c r="R40" s="54">
        <f t="shared" si="5"/>
        <v>0</v>
      </c>
      <c r="S40" s="26"/>
    </row>
    <row r="41" spans="1:19" x14ac:dyDescent="0.25">
      <c r="A41" s="56" t="s">
        <v>114</v>
      </c>
      <c r="B41" s="56" t="s">
        <v>211</v>
      </c>
      <c r="C41" s="56" t="s">
        <v>33</v>
      </c>
      <c r="D41" s="56" t="s">
        <v>286</v>
      </c>
      <c r="E41" s="71">
        <v>0</v>
      </c>
      <c r="F41" s="71">
        <v>0</v>
      </c>
      <c r="G41" s="71">
        <f t="shared" si="1"/>
        <v>0</v>
      </c>
      <c r="H41" s="71">
        <f t="shared" si="2"/>
        <v>0</v>
      </c>
      <c r="I41" s="71">
        <f t="shared" si="3"/>
        <v>0</v>
      </c>
      <c r="J41" s="71">
        <f t="shared" si="9"/>
        <v>0</v>
      </c>
      <c r="K41" s="71">
        <f t="shared" si="4"/>
        <v>0</v>
      </c>
      <c r="L41" s="71">
        <f t="shared" si="6"/>
        <v>0</v>
      </c>
      <c r="M41" s="18"/>
      <c r="N41" s="18"/>
      <c r="O41" s="18"/>
      <c r="P41" s="18"/>
      <c r="Q41" s="18">
        <v>46100</v>
      </c>
      <c r="R41" s="54">
        <f t="shared" si="5"/>
        <v>46100</v>
      </c>
      <c r="S41" s="26"/>
    </row>
    <row r="42" spans="1:19" x14ac:dyDescent="0.25">
      <c r="A42" s="56" t="s">
        <v>115</v>
      </c>
      <c r="B42" s="56" t="s">
        <v>212</v>
      </c>
      <c r="C42" s="56" t="s">
        <v>12</v>
      </c>
      <c r="D42" s="56" t="s">
        <v>287</v>
      </c>
      <c r="E42" s="71">
        <v>0</v>
      </c>
      <c r="F42" s="71">
        <v>0</v>
      </c>
      <c r="G42" s="71">
        <f t="shared" si="1"/>
        <v>0</v>
      </c>
      <c r="H42" s="71">
        <f t="shared" si="2"/>
        <v>0</v>
      </c>
      <c r="I42" s="71">
        <f t="shared" si="3"/>
        <v>0</v>
      </c>
      <c r="J42" s="71">
        <f t="shared" si="9"/>
        <v>0</v>
      </c>
      <c r="K42" s="71">
        <f t="shared" si="4"/>
        <v>0</v>
      </c>
      <c r="L42" s="71">
        <f t="shared" si="6"/>
        <v>0</v>
      </c>
      <c r="M42" s="18"/>
      <c r="N42" s="18"/>
      <c r="O42" s="18"/>
      <c r="P42" s="18"/>
      <c r="Q42" s="18">
        <v>2000</v>
      </c>
      <c r="R42" s="54">
        <f t="shared" si="5"/>
        <v>2000</v>
      </c>
      <c r="S42" s="26"/>
    </row>
    <row r="43" spans="1:19" x14ac:dyDescent="0.25">
      <c r="A43" s="56" t="s">
        <v>116</v>
      </c>
      <c r="B43" s="56" t="s">
        <v>213</v>
      </c>
      <c r="C43" s="56" t="s">
        <v>12</v>
      </c>
      <c r="D43" s="56" t="s">
        <v>287</v>
      </c>
      <c r="E43" s="71">
        <v>0</v>
      </c>
      <c r="F43" s="71">
        <v>0</v>
      </c>
      <c r="G43" s="71">
        <f t="shared" si="1"/>
        <v>0</v>
      </c>
      <c r="H43" s="71">
        <f t="shared" si="2"/>
        <v>0</v>
      </c>
      <c r="I43" s="71">
        <f t="shared" si="3"/>
        <v>0</v>
      </c>
      <c r="J43" s="71">
        <f t="shared" si="9"/>
        <v>0</v>
      </c>
      <c r="K43" s="71">
        <f t="shared" si="4"/>
        <v>0</v>
      </c>
      <c r="L43" s="71">
        <f t="shared" si="6"/>
        <v>0</v>
      </c>
      <c r="M43" s="18"/>
      <c r="N43" s="18"/>
      <c r="O43" s="18"/>
      <c r="P43" s="18"/>
      <c r="Q43" s="18">
        <v>17487</v>
      </c>
      <c r="R43" s="54">
        <f t="shared" si="5"/>
        <v>17487</v>
      </c>
      <c r="S43" s="26"/>
    </row>
    <row r="44" spans="1:19" x14ac:dyDescent="0.25">
      <c r="A44" s="56" t="s">
        <v>117</v>
      </c>
      <c r="B44" s="56" t="s">
        <v>214</v>
      </c>
      <c r="C44" s="56" t="s">
        <v>33</v>
      </c>
      <c r="D44" s="56" t="s">
        <v>286</v>
      </c>
      <c r="E44" s="71">
        <v>0</v>
      </c>
      <c r="F44" s="71">
        <v>0</v>
      </c>
      <c r="G44" s="71">
        <f t="shared" si="1"/>
        <v>0</v>
      </c>
      <c r="H44" s="71">
        <f t="shared" si="2"/>
        <v>0</v>
      </c>
      <c r="I44" s="71">
        <f t="shared" si="3"/>
        <v>0</v>
      </c>
      <c r="J44" s="71">
        <f t="shared" si="9"/>
        <v>0</v>
      </c>
      <c r="K44" s="71">
        <f t="shared" si="4"/>
        <v>0</v>
      </c>
      <c r="L44" s="71">
        <f t="shared" si="6"/>
        <v>0</v>
      </c>
      <c r="M44" s="18"/>
      <c r="N44" s="18"/>
      <c r="O44" s="18"/>
      <c r="P44" s="18"/>
      <c r="Q44" s="18">
        <v>12900</v>
      </c>
      <c r="R44" s="54">
        <f t="shared" si="5"/>
        <v>12900</v>
      </c>
      <c r="S44" s="26"/>
    </row>
    <row r="45" spans="1:19" x14ac:dyDescent="0.25">
      <c r="A45" s="56" t="s">
        <v>118</v>
      </c>
      <c r="B45" s="56" t="s">
        <v>215</v>
      </c>
      <c r="C45" s="56" t="s">
        <v>12</v>
      </c>
      <c r="D45" s="56" t="s">
        <v>287</v>
      </c>
      <c r="E45" s="71">
        <v>0</v>
      </c>
      <c r="F45" s="71">
        <v>0</v>
      </c>
      <c r="G45" s="71">
        <f t="shared" si="1"/>
        <v>0</v>
      </c>
      <c r="H45" s="71">
        <f t="shared" si="2"/>
        <v>0</v>
      </c>
      <c r="I45" s="71">
        <f t="shared" si="3"/>
        <v>0</v>
      </c>
      <c r="J45" s="71">
        <f t="shared" si="9"/>
        <v>0</v>
      </c>
      <c r="K45" s="71">
        <f t="shared" si="4"/>
        <v>0</v>
      </c>
      <c r="L45" s="71">
        <f t="shared" si="6"/>
        <v>0</v>
      </c>
      <c r="M45" s="18"/>
      <c r="N45" s="18"/>
      <c r="O45" s="18"/>
      <c r="P45" s="18"/>
      <c r="Q45" s="18">
        <v>30400</v>
      </c>
      <c r="R45" s="54">
        <f t="shared" si="5"/>
        <v>30400</v>
      </c>
      <c r="S45" s="26"/>
    </row>
    <row r="46" spans="1:19" x14ac:dyDescent="0.25">
      <c r="A46" s="56" t="s">
        <v>119</v>
      </c>
      <c r="B46" s="56" t="s">
        <v>45</v>
      </c>
      <c r="C46" s="56" t="s">
        <v>46</v>
      </c>
      <c r="D46" s="56" t="s">
        <v>287</v>
      </c>
      <c r="E46" s="71">
        <v>0</v>
      </c>
      <c r="F46" s="71">
        <v>0</v>
      </c>
      <c r="G46" s="71">
        <f t="shared" si="1"/>
        <v>0</v>
      </c>
      <c r="H46" s="71">
        <f t="shared" si="2"/>
        <v>0</v>
      </c>
      <c r="I46" s="71">
        <f t="shared" si="3"/>
        <v>0</v>
      </c>
      <c r="J46" s="71">
        <f t="shared" si="9"/>
        <v>0</v>
      </c>
      <c r="K46" s="71">
        <f t="shared" si="4"/>
        <v>0</v>
      </c>
      <c r="L46" s="71">
        <f t="shared" si="6"/>
        <v>0</v>
      </c>
      <c r="M46" s="18"/>
      <c r="N46" s="18"/>
      <c r="O46" s="18"/>
      <c r="P46" s="18"/>
      <c r="Q46" s="18">
        <v>24700</v>
      </c>
      <c r="R46" s="54">
        <f t="shared" si="5"/>
        <v>24700</v>
      </c>
      <c r="S46" s="26"/>
    </row>
    <row r="47" spans="1:19" x14ac:dyDescent="0.25">
      <c r="A47" s="56" t="s">
        <v>120</v>
      </c>
      <c r="B47" s="56" t="s">
        <v>216</v>
      </c>
      <c r="C47" s="56" t="s">
        <v>12</v>
      </c>
      <c r="D47" s="56" t="s">
        <v>288</v>
      </c>
      <c r="E47" s="71">
        <v>0</v>
      </c>
      <c r="F47" s="71">
        <v>0</v>
      </c>
      <c r="G47" s="71">
        <f t="shared" si="1"/>
        <v>0</v>
      </c>
      <c r="H47" s="71">
        <f t="shared" si="2"/>
        <v>0</v>
      </c>
      <c r="I47" s="71">
        <f t="shared" si="3"/>
        <v>0</v>
      </c>
      <c r="J47" s="71">
        <f t="shared" si="9"/>
        <v>0</v>
      </c>
      <c r="K47" s="71">
        <f t="shared" si="4"/>
        <v>0</v>
      </c>
      <c r="L47" s="71">
        <f t="shared" si="6"/>
        <v>0</v>
      </c>
      <c r="M47" s="18"/>
      <c r="N47" s="18"/>
      <c r="O47" s="18"/>
      <c r="P47" s="18"/>
      <c r="Q47" s="18">
        <v>17028.900000000001</v>
      </c>
      <c r="R47" s="54">
        <f t="shared" si="5"/>
        <v>17028.900000000001</v>
      </c>
      <c r="S47" s="56"/>
    </row>
    <row r="48" spans="1:19" x14ac:dyDescent="0.25">
      <c r="A48" s="56" t="s">
        <v>121</v>
      </c>
      <c r="B48" s="56" t="s">
        <v>217</v>
      </c>
      <c r="C48" s="56"/>
      <c r="D48" s="56" t="s">
        <v>240</v>
      </c>
      <c r="E48" s="71">
        <v>0</v>
      </c>
      <c r="F48" s="71">
        <v>0</v>
      </c>
      <c r="G48" s="71">
        <f t="shared" si="1"/>
        <v>0</v>
      </c>
      <c r="H48" s="71">
        <f t="shared" si="2"/>
        <v>0</v>
      </c>
      <c r="I48" s="71">
        <f t="shared" si="3"/>
        <v>0</v>
      </c>
      <c r="J48" s="71">
        <f t="shared" si="9"/>
        <v>0</v>
      </c>
      <c r="K48" s="71">
        <f t="shared" si="4"/>
        <v>0</v>
      </c>
      <c r="L48" s="71">
        <f t="shared" si="6"/>
        <v>0</v>
      </c>
      <c r="M48" s="18"/>
      <c r="N48" s="18"/>
      <c r="O48" s="18"/>
      <c r="P48" s="18"/>
      <c r="Q48" s="18">
        <v>64100</v>
      </c>
      <c r="R48" s="54">
        <f t="shared" si="5"/>
        <v>64100</v>
      </c>
      <c r="S48" s="26"/>
    </row>
    <row r="49" spans="1:19" x14ac:dyDescent="0.25">
      <c r="A49" s="56" t="s">
        <v>122</v>
      </c>
      <c r="B49" s="56" t="s">
        <v>218</v>
      </c>
      <c r="C49" s="56" t="s">
        <v>53</v>
      </c>
      <c r="D49" s="56" t="s">
        <v>287</v>
      </c>
      <c r="E49" s="71">
        <v>0</v>
      </c>
      <c r="F49" s="71">
        <v>0</v>
      </c>
      <c r="G49" s="71">
        <f t="shared" si="1"/>
        <v>0</v>
      </c>
      <c r="H49" s="71">
        <f t="shared" si="2"/>
        <v>0</v>
      </c>
      <c r="I49" s="71">
        <f t="shared" si="3"/>
        <v>0</v>
      </c>
      <c r="J49" s="71">
        <f t="shared" si="9"/>
        <v>0</v>
      </c>
      <c r="K49" s="71">
        <f t="shared" si="4"/>
        <v>0</v>
      </c>
      <c r="L49" s="71">
        <f t="shared" si="6"/>
        <v>0</v>
      </c>
      <c r="M49" s="18"/>
      <c r="N49" s="18"/>
      <c r="O49" s="18"/>
      <c r="P49" s="18"/>
      <c r="Q49" s="18">
        <v>49600</v>
      </c>
      <c r="R49" s="54">
        <f t="shared" si="5"/>
        <v>49600</v>
      </c>
      <c r="S49" s="26"/>
    </row>
    <row r="50" spans="1:19" x14ac:dyDescent="0.25">
      <c r="A50" s="56" t="s">
        <v>123</v>
      </c>
      <c r="B50" s="56" t="s">
        <v>219</v>
      </c>
      <c r="C50" s="56" t="s">
        <v>22</v>
      </c>
      <c r="D50" s="56" t="s">
        <v>240</v>
      </c>
      <c r="E50" s="71">
        <v>0</v>
      </c>
      <c r="F50" s="71">
        <v>0</v>
      </c>
      <c r="G50" s="71">
        <f t="shared" si="1"/>
        <v>0</v>
      </c>
      <c r="H50" s="71">
        <f t="shared" si="2"/>
        <v>0</v>
      </c>
      <c r="I50" s="71">
        <f t="shared" si="3"/>
        <v>0</v>
      </c>
      <c r="J50" s="71">
        <f t="shared" si="9"/>
        <v>0</v>
      </c>
      <c r="K50" s="71">
        <f t="shared" si="4"/>
        <v>0</v>
      </c>
      <c r="L50" s="71">
        <f t="shared" si="6"/>
        <v>0</v>
      </c>
      <c r="M50" s="18"/>
      <c r="N50" s="18"/>
      <c r="O50" s="18"/>
      <c r="P50" s="18"/>
      <c r="Q50" s="18">
        <v>53000</v>
      </c>
      <c r="R50" s="54">
        <f t="shared" si="5"/>
        <v>53000</v>
      </c>
      <c r="S50" s="56"/>
    </row>
    <row r="51" spans="1:19" x14ac:dyDescent="0.25">
      <c r="A51" s="56" t="s">
        <v>124</v>
      </c>
      <c r="B51" s="56" t="s">
        <v>220</v>
      </c>
      <c r="C51" s="56" t="s">
        <v>12</v>
      </c>
      <c r="D51" s="56" t="s">
        <v>289</v>
      </c>
      <c r="E51" s="71">
        <v>0</v>
      </c>
      <c r="F51" s="71">
        <v>0</v>
      </c>
      <c r="G51" s="71">
        <f t="shared" si="1"/>
        <v>0</v>
      </c>
      <c r="H51" s="71">
        <f t="shared" si="2"/>
        <v>0</v>
      </c>
      <c r="I51" s="71">
        <f t="shared" si="3"/>
        <v>0</v>
      </c>
      <c r="J51" s="71">
        <f t="shared" si="9"/>
        <v>0</v>
      </c>
      <c r="K51" s="71">
        <f t="shared" si="4"/>
        <v>0</v>
      </c>
      <c r="L51" s="71">
        <f t="shared" si="6"/>
        <v>0</v>
      </c>
      <c r="M51" s="18"/>
      <c r="N51" s="18"/>
      <c r="O51" s="18"/>
      <c r="P51" s="18"/>
      <c r="Q51" s="18">
        <v>15000</v>
      </c>
      <c r="R51" s="54">
        <f t="shared" si="5"/>
        <v>15000</v>
      </c>
      <c r="S51" s="56"/>
    </row>
    <row r="52" spans="1:19" x14ac:dyDescent="0.25">
      <c r="A52" s="56" t="s">
        <v>125</v>
      </c>
      <c r="B52" s="56" t="s">
        <v>221</v>
      </c>
      <c r="C52" s="56" t="s">
        <v>280</v>
      </c>
      <c r="D52" s="56" t="s">
        <v>290</v>
      </c>
      <c r="E52" s="71">
        <v>0</v>
      </c>
      <c r="F52" s="71">
        <v>0</v>
      </c>
      <c r="G52" s="71">
        <f t="shared" si="1"/>
        <v>0</v>
      </c>
      <c r="H52" s="71">
        <f t="shared" si="2"/>
        <v>0</v>
      </c>
      <c r="I52" s="71">
        <f t="shared" si="3"/>
        <v>0</v>
      </c>
      <c r="J52" s="71">
        <f t="shared" si="9"/>
        <v>0</v>
      </c>
      <c r="K52" s="71">
        <f t="shared" si="4"/>
        <v>0</v>
      </c>
      <c r="L52" s="71">
        <f t="shared" si="6"/>
        <v>0</v>
      </c>
      <c r="M52" s="18"/>
      <c r="N52" s="18"/>
      <c r="O52" s="18"/>
      <c r="P52" s="18"/>
      <c r="Q52" s="18">
        <v>60000</v>
      </c>
      <c r="R52" s="54">
        <f t="shared" si="5"/>
        <v>60000</v>
      </c>
      <c r="S52" s="56"/>
    </row>
    <row r="53" spans="1:19" x14ac:dyDescent="0.25">
      <c r="A53" s="56" t="s">
        <v>126</v>
      </c>
      <c r="B53" s="56" t="s">
        <v>222</v>
      </c>
      <c r="C53" s="56" t="s">
        <v>12</v>
      </c>
      <c r="D53" s="56" t="s">
        <v>291</v>
      </c>
      <c r="E53" s="71">
        <v>0</v>
      </c>
      <c r="F53" s="71">
        <v>0</v>
      </c>
      <c r="G53" s="71">
        <f t="shared" si="1"/>
        <v>0</v>
      </c>
      <c r="H53" s="71">
        <f t="shared" si="2"/>
        <v>0</v>
      </c>
      <c r="I53" s="71">
        <f t="shared" si="3"/>
        <v>0</v>
      </c>
      <c r="J53" s="71">
        <f t="shared" si="9"/>
        <v>0</v>
      </c>
      <c r="K53" s="71">
        <f t="shared" si="4"/>
        <v>0</v>
      </c>
      <c r="L53" s="71">
        <f t="shared" si="6"/>
        <v>0</v>
      </c>
      <c r="M53" s="18"/>
      <c r="N53" s="18"/>
      <c r="O53" s="18"/>
      <c r="P53" s="18"/>
      <c r="Q53" s="18">
        <v>2500</v>
      </c>
      <c r="R53" s="54">
        <f t="shared" si="5"/>
        <v>2500</v>
      </c>
      <c r="S53" s="56"/>
    </row>
    <row r="54" spans="1:19" s="108" customFormat="1" x14ac:dyDescent="0.25">
      <c r="A54" s="56" t="s">
        <v>127</v>
      </c>
      <c r="B54" s="56" t="s">
        <v>327</v>
      </c>
      <c r="C54" s="56" t="s">
        <v>33</v>
      </c>
      <c r="D54" s="56" t="s">
        <v>287</v>
      </c>
      <c r="E54" s="71">
        <v>0</v>
      </c>
      <c r="F54" s="71">
        <v>0</v>
      </c>
      <c r="G54" s="71">
        <f t="shared" si="1"/>
        <v>0</v>
      </c>
      <c r="H54" s="71">
        <f t="shared" si="2"/>
        <v>0</v>
      </c>
      <c r="I54" s="71">
        <f t="shared" si="3"/>
        <v>0</v>
      </c>
      <c r="J54" s="71">
        <f t="shared" si="9"/>
        <v>0</v>
      </c>
      <c r="K54" s="71">
        <f t="shared" si="4"/>
        <v>0</v>
      </c>
      <c r="L54" s="71">
        <f t="shared" si="6"/>
        <v>0</v>
      </c>
      <c r="M54" s="18"/>
      <c r="N54" s="18"/>
      <c r="O54" s="18"/>
      <c r="P54" s="18"/>
      <c r="Q54" s="18">
        <v>37800</v>
      </c>
      <c r="R54" s="54">
        <f t="shared" si="5"/>
        <v>37800</v>
      </c>
      <c r="S54" s="56"/>
    </row>
    <row r="55" spans="1:19" x14ac:dyDescent="0.25">
      <c r="A55" s="56" t="s">
        <v>128</v>
      </c>
      <c r="B55" s="56" t="s">
        <v>223</v>
      </c>
      <c r="C55" s="56" t="s">
        <v>38</v>
      </c>
      <c r="D55" s="56" t="s">
        <v>286</v>
      </c>
      <c r="E55" s="71">
        <v>0</v>
      </c>
      <c r="F55" s="71">
        <v>0</v>
      </c>
      <c r="G55" s="71">
        <f t="shared" si="1"/>
        <v>0</v>
      </c>
      <c r="H55" s="71">
        <f t="shared" si="2"/>
        <v>0</v>
      </c>
      <c r="I55" s="71">
        <f t="shared" si="3"/>
        <v>0</v>
      </c>
      <c r="J55" s="71">
        <f t="shared" si="9"/>
        <v>0</v>
      </c>
      <c r="K55" s="71">
        <f t="shared" si="4"/>
        <v>0</v>
      </c>
      <c r="L55" s="71">
        <f t="shared" si="6"/>
        <v>0</v>
      </c>
      <c r="M55" s="18"/>
      <c r="N55" s="18"/>
      <c r="O55" s="18"/>
      <c r="P55" s="18"/>
      <c r="Q55" s="18">
        <v>20000</v>
      </c>
      <c r="R55" s="54">
        <f t="shared" si="5"/>
        <v>20000</v>
      </c>
      <c r="S55" s="56"/>
    </row>
    <row r="56" spans="1:19" x14ac:dyDescent="0.25">
      <c r="A56" s="56" t="s">
        <v>129</v>
      </c>
      <c r="B56" s="56" t="s">
        <v>224</v>
      </c>
      <c r="C56" s="56" t="s">
        <v>281</v>
      </c>
      <c r="D56" s="56" t="s">
        <v>240</v>
      </c>
      <c r="E56" s="71">
        <v>0</v>
      </c>
      <c r="F56" s="71">
        <v>0</v>
      </c>
      <c r="G56" s="71">
        <f t="shared" si="1"/>
        <v>0</v>
      </c>
      <c r="H56" s="71">
        <f t="shared" si="2"/>
        <v>0</v>
      </c>
      <c r="I56" s="71">
        <f t="shared" si="3"/>
        <v>0</v>
      </c>
      <c r="J56" s="71">
        <f t="shared" si="9"/>
        <v>0</v>
      </c>
      <c r="K56" s="71">
        <f t="shared" si="4"/>
        <v>0</v>
      </c>
      <c r="L56" s="71">
        <f t="shared" si="6"/>
        <v>0</v>
      </c>
      <c r="M56" s="18"/>
      <c r="N56" s="18"/>
      <c r="O56" s="18"/>
      <c r="P56" s="18"/>
      <c r="Q56" s="18">
        <v>75000</v>
      </c>
      <c r="R56" s="54">
        <f t="shared" si="5"/>
        <v>75000</v>
      </c>
      <c r="S56" s="56"/>
    </row>
    <row r="57" spans="1:19" x14ac:dyDescent="0.25">
      <c r="A57" s="56" t="s">
        <v>130</v>
      </c>
      <c r="B57" s="56" t="s">
        <v>225</v>
      </c>
      <c r="C57" s="56" t="s">
        <v>53</v>
      </c>
      <c r="D57" s="56" t="s">
        <v>288</v>
      </c>
      <c r="E57" s="71">
        <v>0</v>
      </c>
      <c r="F57" s="71">
        <v>0</v>
      </c>
      <c r="G57" s="71">
        <f t="shared" si="1"/>
        <v>0</v>
      </c>
      <c r="H57" s="71">
        <f t="shared" si="2"/>
        <v>0</v>
      </c>
      <c r="I57" s="71">
        <f t="shared" si="3"/>
        <v>0</v>
      </c>
      <c r="J57" s="71">
        <f t="shared" si="9"/>
        <v>0</v>
      </c>
      <c r="K57" s="71">
        <f t="shared" si="4"/>
        <v>0</v>
      </c>
      <c r="L57" s="71">
        <f t="shared" si="6"/>
        <v>0</v>
      </c>
      <c r="M57" s="18"/>
      <c r="N57" s="18"/>
      <c r="O57" s="18"/>
      <c r="P57" s="18"/>
      <c r="Q57" s="18">
        <v>1996.28</v>
      </c>
      <c r="R57" s="54">
        <f t="shared" si="5"/>
        <v>1996.28</v>
      </c>
      <c r="S57" s="56"/>
    </row>
    <row r="58" spans="1:19" x14ac:dyDescent="0.25">
      <c r="A58" s="56" t="s">
        <v>131</v>
      </c>
      <c r="B58" s="56" t="s">
        <v>226</v>
      </c>
      <c r="C58" s="56" t="s">
        <v>282</v>
      </c>
      <c r="D58" s="56" t="s">
        <v>292</v>
      </c>
      <c r="E58" s="71">
        <v>0</v>
      </c>
      <c r="F58" s="71">
        <v>0</v>
      </c>
      <c r="G58" s="71">
        <f t="shared" si="1"/>
        <v>0</v>
      </c>
      <c r="H58" s="71">
        <f t="shared" si="2"/>
        <v>0</v>
      </c>
      <c r="I58" s="71">
        <f t="shared" si="3"/>
        <v>0</v>
      </c>
      <c r="J58" s="71">
        <f t="shared" si="9"/>
        <v>0</v>
      </c>
      <c r="K58" s="71">
        <f t="shared" si="4"/>
        <v>0</v>
      </c>
      <c r="L58" s="71">
        <f t="shared" si="6"/>
        <v>0</v>
      </c>
      <c r="M58" s="18"/>
      <c r="N58" s="18"/>
      <c r="O58" s="18"/>
      <c r="P58" s="18"/>
      <c r="Q58" s="18">
        <v>14825</v>
      </c>
      <c r="R58" s="54">
        <f t="shared" si="5"/>
        <v>14825</v>
      </c>
      <c r="S58" s="56"/>
    </row>
    <row r="59" spans="1:19" x14ac:dyDescent="0.25">
      <c r="A59" s="56" t="s">
        <v>132</v>
      </c>
      <c r="B59" s="56" t="s">
        <v>227</v>
      </c>
      <c r="C59" s="56" t="s">
        <v>283</v>
      </c>
      <c r="D59" s="56" t="s">
        <v>293</v>
      </c>
      <c r="E59" s="71">
        <v>0</v>
      </c>
      <c r="F59" s="71">
        <v>0</v>
      </c>
      <c r="G59" s="71">
        <f t="shared" si="1"/>
        <v>0</v>
      </c>
      <c r="H59" s="71">
        <f t="shared" si="2"/>
        <v>0</v>
      </c>
      <c r="I59" s="71">
        <f t="shared" si="3"/>
        <v>0</v>
      </c>
      <c r="J59" s="71">
        <f t="shared" si="9"/>
        <v>0</v>
      </c>
      <c r="K59" s="71">
        <f t="shared" si="4"/>
        <v>0</v>
      </c>
      <c r="L59" s="71">
        <f t="shared" si="6"/>
        <v>0</v>
      </c>
      <c r="M59" s="18"/>
      <c r="N59" s="18"/>
      <c r="O59" s="18"/>
      <c r="P59" s="18"/>
      <c r="Q59" s="18">
        <v>25000</v>
      </c>
      <c r="R59" s="54">
        <f t="shared" si="5"/>
        <v>25000</v>
      </c>
      <c r="S59" s="56"/>
    </row>
    <row r="60" spans="1:19" x14ac:dyDescent="0.25">
      <c r="A60" s="56" t="s">
        <v>133</v>
      </c>
      <c r="B60" s="56" t="s">
        <v>228</v>
      </c>
      <c r="C60" s="56" t="s">
        <v>283</v>
      </c>
      <c r="D60" s="56" t="s">
        <v>294</v>
      </c>
      <c r="E60" s="71">
        <v>0</v>
      </c>
      <c r="F60" s="71">
        <v>0</v>
      </c>
      <c r="G60" s="71">
        <f t="shared" si="1"/>
        <v>0</v>
      </c>
      <c r="H60" s="71">
        <f t="shared" si="2"/>
        <v>0</v>
      </c>
      <c r="I60" s="71">
        <f t="shared" si="3"/>
        <v>0</v>
      </c>
      <c r="J60" s="71">
        <f t="shared" si="9"/>
        <v>0</v>
      </c>
      <c r="K60" s="71">
        <f t="shared" si="4"/>
        <v>0</v>
      </c>
      <c r="L60" s="71">
        <f t="shared" si="6"/>
        <v>0</v>
      </c>
      <c r="M60" s="18"/>
      <c r="N60" s="18"/>
      <c r="O60" s="18"/>
      <c r="P60" s="18"/>
      <c r="Q60" s="18">
        <v>50000</v>
      </c>
      <c r="R60" s="54">
        <f t="shared" si="5"/>
        <v>50000</v>
      </c>
      <c r="S60" s="56"/>
    </row>
    <row r="61" spans="1:19" x14ac:dyDescent="0.25">
      <c r="A61" s="56" t="s">
        <v>134</v>
      </c>
      <c r="B61" s="56" t="s">
        <v>229</v>
      </c>
      <c r="C61" s="56" t="s">
        <v>12</v>
      </c>
      <c r="D61" s="56" t="s">
        <v>295</v>
      </c>
      <c r="E61" s="71">
        <v>0</v>
      </c>
      <c r="F61" s="71">
        <v>0</v>
      </c>
      <c r="G61" s="71">
        <f t="shared" si="1"/>
        <v>0</v>
      </c>
      <c r="H61" s="71">
        <f t="shared" si="2"/>
        <v>0</v>
      </c>
      <c r="I61" s="71">
        <f t="shared" si="3"/>
        <v>0</v>
      </c>
      <c r="J61" s="71">
        <f t="shared" si="9"/>
        <v>0</v>
      </c>
      <c r="K61" s="71">
        <f t="shared" si="4"/>
        <v>0</v>
      </c>
      <c r="L61" s="71">
        <f t="shared" si="6"/>
        <v>0</v>
      </c>
      <c r="M61" s="18"/>
      <c r="N61" s="18"/>
      <c r="O61" s="18"/>
      <c r="P61" s="18"/>
      <c r="Q61" s="18">
        <v>2000</v>
      </c>
      <c r="R61" s="54">
        <f t="shared" si="5"/>
        <v>2000</v>
      </c>
      <c r="S61" s="56"/>
    </row>
    <row r="62" spans="1:19" x14ac:dyDescent="0.25">
      <c r="A62" s="56" t="s">
        <v>135</v>
      </c>
      <c r="B62" s="56" t="s">
        <v>215</v>
      </c>
      <c r="C62" s="56" t="s">
        <v>12</v>
      </c>
      <c r="D62" s="56" t="s">
        <v>296</v>
      </c>
      <c r="E62" s="71">
        <v>0</v>
      </c>
      <c r="F62" s="71">
        <v>0</v>
      </c>
      <c r="G62" s="71">
        <f t="shared" si="1"/>
        <v>0</v>
      </c>
      <c r="H62" s="71">
        <f t="shared" si="2"/>
        <v>0</v>
      </c>
      <c r="I62" s="71">
        <f t="shared" si="3"/>
        <v>0</v>
      </c>
      <c r="J62" s="71">
        <f t="shared" si="9"/>
        <v>0</v>
      </c>
      <c r="K62" s="71">
        <f t="shared" si="4"/>
        <v>0</v>
      </c>
      <c r="L62" s="71">
        <f t="shared" si="6"/>
        <v>0</v>
      </c>
      <c r="M62" s="18"/>
      <c r="N62" s="18"/>
      <c r="O62" s="18"/>
      <c r="P62" s="18"/>
      <c r="Q62" s="18">
        <v>8000</v>
      </c>
      <c r="R62" s="54">
        <f t="shared" si="5"/>
        <v>8000</v>
      </c>
      <c r="S62" s="56"/>
    </row>
    <row r="63" spans="1:19" x14ac:dyDescent="0.25">
      <c r="A63" s="56" t="s">
        <v>136</v>
      </c>
      <c r="B63" s="56" t="s">
        <v>230</v>
      </c>
      <c r="C63" s="56" t="s">
        <v>22</v>
      </c>
      <c r="D63" s="56" t="s">
        <v>297</v>
      </c>
      <c r="E63" s="71">
        <v>0</v>
      </c>
      <c r="F63" s="71">
        <v>0</v>
      </c>
      <c r="G63" s="71">
        <f t="shared" si="1"/>
        <v>0</v>
      </c>
      <c r="H63" s="71">
        <f t="shared" si="2"/>
        <v>0</v>
      </c>
      <c r="I63" s="71">
        <f t="shared" si="3"/>
        <v>0</v>
      </c>
      <c r="J63" s="71">
        <f t="shared" si="9"/>
        <v>0</v>
      </c>
      <c r="K63" s="71">
        <f t="shared" si="4"/>
        <v>0</v>
      </c>
      <c r="L63" s="71">
        <f t="shared" si="6"/>
        <v>0</v>
      </c>
      <c r="M63" s="18"/>
      <c r="N63" s="18"/>
      <c r="O63" s="18"/>
      <c r="P63" s="18"/>
      <c r="Q63" s="18">
        <v>8500</v>
      </c>
      <c r="R63" s="54">
        <f t="shared" si="5"/>
        <v>8500</v>
      </c>
      <c r="S63" s="56"/>
    </row>
    <row r="64" spans="1:19" x14ac:dyDescent="0.25">
      <c r="A64" s="56" t="s">
        <v>137</v>
      </c>
      <c r="B64" s="56" t="s">
        <v>231</v>
      </c>
      <c r="C64" s="56" t="s">
        <v>12</v>
      </c>
      <c r="D64" s="56" t="s">
        <v>298</v>
      </c>
      <c r="E64" s="71">
        <v>0</v>
      </c>
      <c r="F64" s="71">
        <v>0</v>
      </c>
      <c r="G64" s="71">
        <f t="shared" si="1"/>
        <v>0</v>
      </c>
      <c r="H64" s="71">
        <f t="shared" si="2"/>
        <v>0</v>
      </c>
      <c r="I64" s="71">
        <f t="shared" si="3"/>
        <v>0</v>
      </c>
      <c r="J64" s="71">
        <f t="shared" si="9"/>
        <v>0</v>
      </c>
      <c r="K64" s="71">
        <f t="shared" si="4"/>
        <v>0</v>
      </c>
      <c r="L64" s="71">
        <f t="shared" si="6"/>
        <v>0</v>
      </c>
      <c r="M64" s="18"/>
      <c r="N64" s="18"/>
      <c r="O64" s="18"/>
      <c r="P64" s="18"/>
      <c r="Q64" s="18">
        <v>35000</v>
      </c>
      <c r="R64" s="54">
        <f t="shared" si="5"/>
        <v>35000</v>
      </c>
      <c r="S64" s="56"/>
    </row>
    <row r="65" spans="1:19" x14ac:dyDescent="0.25">
      <c r="A65" s="56" t="s">
        <v>138</v>
      </c>
      <c r="B65" s="56" t="s">
        <v>232</v>
      </c>
      <c r="C65" s="56" t="s">
        <v>12</v>
      </c>
      <c r="D65" s="56" t="s">
        <v>299</v>
      </c>
      <c r="E65" s="71">
        <v>0</v>
      </c>
      <c r="F65" s="71">
        <v>0</v>
      </c>
      <c r="G65" s="71">
        <f t="shared" si="1"/>
        <v>0</v>
      </c>
      <c r="H65" s="71">
        <f t="shared" si="2"/>
        <v>0</v>
      </c>
      <c r="I65" s="71">
        <f t="shared" si="3"/>
        <v>0</v>
      </c>
      <c r="J65" s="71">
        <f t="shared" si="9"/>
        <v>0</v>
      </c>
      <c r="K65" s="71">
        <f t="shared" si="4"/>
        <v>0</v>
      </c>
      <c r="L65" s="71">
        <f t="shared" si="6"/>
        <v>0</v>
      </c>
      <c r="M65" s="18"/>
      <c r="N65" s="18"/>
      <c r="O65" s="18"/>
      <c r="P65" s="18"/>
      <c r="Q65" s="18">
        <v>40000</v>
      </c>
      <c r="R65" s="54">
        <f t="shared" si="5"/>
        <v>40000</v>
      </c>
      <c r="S65" s="56"/>
    </row>
    <row r="66" spans="1:19" s="108" customFormat="1" x14ac:dyDescent="0.25">
      <c r="A66" s="56" t="s">
        <v>323</v>
      </c>
      <c r="B66" s="56" t="s">
        <v>262</v>
      </c>
      <c r="C66" s="56" t="s">
        <v>12</v>
      </c>
      <c r="D66" s="56" t="s">
        <v>324</v>
      </c>
      <c r="E66" s="71">
        <v>0</v>
      </c>
      <c r="F66" s="71">
        <v>0</v>
      </c>
      <c r="G66" s="71">
        <f t="shared" si="1"/>
        <v>0</v>
      </c>
      <c r="H66" s="71">
        <f t="shared" si="2"/>
        <v>0</v>
      </c>
      <c r="I66" s="71">
        <f t="shared" si="3"/>
        <v>0</v>
      </c>
      <c r="J66" s="71">
        <f t="shared" si="9"/>
        <v>0</v>
      </c>
      <c r="K66" s="71">
        <f t="shared" si="4"/>
        <v>0</v>
      </c>
      <c r="L66" s="71">
        <f t="shared" si="6"/>
        <v>0</v>
      </c>
      <c r="M66" s="18"/>
      <c r="N66" s="18"/>
      <c r="O66" s="18"/>
      <c r="P66" s="18"/>
      <c r="Q66" s="18">
        <v>5000</v>
      </c>
      <c r="R66" s="54">
        <f t="shared" si="5"/>
        <v>5000</v>
      </c>
      <c r="S66" s="56"/>
    </row>
    <row r="67" spans="1:19" s="108" customFormat="1" x14ac:dyDescent="0.25">
      <c r="A67" s="56" t="s">
        <v>325</v>
      </c>
      <c r="B67" s="56" t="s">
        <v>262</v>
      </c>
      <c r="C67" s="56" t="s">
        <v>12</v>
      </c>
      <c r="D67" s="56" t="s">
        <v>326</v>
      </c>
      <c r="E67" s="71">
        <v>0</v>
      </c>
      <c r="F67" s="71">
        <v>0</v>
      </c>
      <c r="G67" s="71">
        <f t="shared" si="1"/>
        <v>0</v>
      </c>
      <c r="H67" s="71">
        <f t="shared" si="2"/>
        <v>0</v>
      </c>
      <c r="I67" s="71">
        <f t="shared" si="3"/>
        <v>0</v>
      </c>
      <c r="J67" s="71">
        <f t="shared" si="9"/>
        <v>0</v>
      </c>
      <c r="K67" s="71">
        <f t="shared" si="4"/>
        <v>0</v>
      </c>
      <c r="L67" s="71">
        <f t="shared" si="6"/>
        <v>0</v>
      </c>
      <c r="M67" s="18"/>
      <c r="N67" s="18"/>
      <c r="O67" s="18"/>
      <c r="P67" s="18"/>
      <c r="Q67" s="18">
        <v>5000</v>
      </c>
      <c r="R67" s="54">
        <f t="shared" si="5"/>
        <v>5000</v>
      </c>
      <c r="S67" s="56"/>
    </row>
    <row r="68" spans="1:19" s="108" customFormat="1" x14ac:dyDescent="0.25">
      <c r="A68" s="56" t="s">
        <v>330</v>
      </c>
      <c r="B68" s="56" t="s">
        <v>329</v>
      </c>
      <c r="C68" s="56" t="s">
        <v>12</v>
      </c>
      <c r="D68" s="56" t="s">
        <v>311</v>
      </c>
      <c r="E68" s="71">
        <v>0</v>
      </c>
      <c r="F68" s="71">
        <v>0</v>
      </c>
      <c r="G68" s="71">
        <f t="shared" ref="G68" si="10">105/100*E68</f>
        <v>0</v>
      </c>
      <c r="H68" s="71">
        <f t="shared" ref="H68" si="11">101.6/100*F68</f>
        <v>0</v>
      </c>
      <c r="I68" s="71">
        <f t="shared" si="3"/>
        <v>0</v>
      </c>
      <c r="J68" s="71">
        <f t="shared" si="9"/>
        <v>0</v>
      </c>
      <c r="K68" s="71">
        <f t="shared" si="4"/>
        <v>0</v>
      </c>
      <c r="L68" s="71">
        <f t="shared" si="6"/>
        <v>0</v>
      </c>
      <c r="M68" s="18"/>
      <c r="N68" s="18"/>
      <c r="O68" s="18"/>
      <c r="P68" s="18"/>
      <c r="Q68" s="18">
        <v>9680</v>
      </c>
      <c r="R68" s="54">
        <f t="shared" si="5"/>
        <v>9680</v>
      </c>
      <c r="S68" s="56"/>
    </row>
    <row r="69" spans="1:19" x14ac:dyDescent="0.25">
      <c r="A69" s="56"/>
      <c r="B69" s="56"/>
      <c r="C69" s="56"/>
      <c r="D69" s="56"/>
      <c r="E69" s="71">
        <v>0</v>
      </c>
      <c r="F69" s="71">
        <v>0</v>
      </c>
      <c r="G69" s="71">
        <f t="shared" si="1"/>
        <v>0</v>
      </c>
      <c r="H69" s="71">
        <f t="shared" si="2"/>
        <v>0</v>
      </c>
      <c r="I69" s="71">
        <f t="shared" si="3"/>
        <v>0</v>
      </c>
      <c r="J69" s="71">
        <f t="shared" si="9"/>
        <v>0</v>
      </c>
      <c r="K69" s="71">
        <f t="shared" si="4"/>
        <v>0</v>
      </c>
      <c r="L69" s="71">
        <f t="shared" si="6"/>
        <v>0</v>
      </c>
      <c r="M69" s="18"/>
      <c r="N69" s="18"/>
      <c r="O69" s="18"/>
      <c r="P69" s="18"/>
      <c r="Q69" s="18"/>
      <c r="R69" s="54">
        <f t="shared" si="5"/>
        <v>0</v>
      </c>
      <c r="S69" s="26"/>
    </row>
    <row r="70" spans="1:19" x14ac:dyDescent="0.25">
      <c r="A70" s="56" t="s">
        <v>139</v>
      </c>
      <c r="B70" s="56" t="s">
        <v>233</v>
      </c>
      <c r="C70" s="56" t="s">
        <v>38</v>
      </c>
      <c r="D70" s="56" t="s">
        <v>287</v>
      </c>
      <c r="E70" s="71">
        <v>0</v>
      </c>
      <c r="F70" s="71">
        <v>0</v>
      </c>
      <c r="G70" s="71">
        <f t="shared" si="1"/>
        <v>0</v>
      </c>
      <c r="H70" s="71">
        <f t="shared" si="2"/>
        <v>0</v>
      </c>
      <c r="I70" s="71">
        <f t="shared" si="3"/>
        <v>0</v>
      </c>
      <c r="J70" s="71">
        <f t="shared" ref="J70:J101" si="12">(103.5/101.6)*H70</f>
        <v>0</v>
      </c>
      <c r="K70" s="71">
        <f t="shared" si="4"/>
        <v>0</v>
      </c>
      <c r="L70" s="71">
        <f t="shared" si="6"/>
        <v>0</v>
      </c>
      <c r="M70" s="18"/>
      <c r="N70" s="18"/>
      <c r="O70" s="18"/>
      <c r="P70" s="18"/>
      <c r="Q70" s="18">
        <v>28200</v>
      </c>
      <c r="R70" s="54">
        <f t="shared" si="5"/>
        <v>28200</v>
      </c>
      <c r="S70" s="26"/>
    </row>
    <row r="71" spans="1:19" x14ac:dyDescent="0.25">
      <c r="A71" s="56" t="s">
        <v>140</v>
      </c>
      <c r="B71" s="56" t="s">
        <v>234</v>
      </c>
      <c r="C71" s="56" t="s">
        <v>33</v>
      </c>
      <c r="D71" s="56" t="s">
        <v>14</v>
      </c>
      <c r="E71" s="71">
        <v>1465656.2289562288</v>
      </c>
      <c r="F71" s="71">
        <v>0</v>
      </c>
      <c r="G71" s="71">
        <f t="shared" si="1"/>
        <v>1538939.0404040404</v>
      </c>
      <c r="H71" s="71">
        <f t="shared" si="2"/>
        <v>0</v>
      </c>
      <c r="I71" s="71">
        <f t="shared" si="3"/>
        <v>1582908.7272727271</v>
      </c>
      <c r="J71" s="71">
        <f t="shared" si="12"/>
        <v>0</v>
      </c>
      <c r="K71" s="71">
        <f t="shared" ref="K71:K134" si="13">113.9/108*I71</f>
        <v>1669382.4447811444</v>
      </c>
      <c r="L71" s="71">
        <f t="shared" si="6"/>
        <v>0</v>
      </c>
      <c r="M71" s="18"/>
      <c r="N71" s="18"/>
      <c r="O71" s="18"/>
      <c r="P71" s="18"/>
      <c r="Q71" s="18"/>
      <c r="R71" s="54">
        <f t="shared" ref="R71:R134" si="14">K71+L71+M71+N71+O71+P71+Q71</f>
        <v>1669382.4447811444</v>
      </c>
      <c r="S71" s="26"/>
    </row>
    <row r="72" spans="1:19" x14ac:dyDescent="0.25">
      <c r="A72" s="56" t="s">
        <v>141</v>
      </c>
      <c r="B72" s="56" t="s">
        <v>235</v>
      </c>
      <c r="C72" s="56" t="s">
        <v>33</v>
      </c>
      <c r="D72" s="56" t="s">
        <v>287</v>
      </c>
      <c r="E72" s="71">
        <v>0</v>
      </c>
      <c r="F72" s="71">
        <v>0</v>
      </c>
      <c r="G72" s="71">
        <f t="shared" si="1"/>
        <v>0</v>
      </c>
      <c r="H72" s="71">
        <f t="shared" si="2"/>
        <v>0</v>
      </c>
      <c r="I72" s="71">
        <f t="shared" si="3"/>
        <v>0</v>
      </c>
      <c r="J72" s="71">
        <f t="shared" si="12"/>
        <v>0</v>
      </c>
      <c r="K72" s="71">
        <f t="shared" si="13"/>
        <v>0</v>
      </c>
      <c r="L72" s="71">
        <f t="shared" si="6"/>
        <v>0</v>
      </c>
      <c r="M72" s="18"/>
      <c r="N72" s="18"/>
      <c r="O72" s="18"/>
      <c r="P72" s="18"/>
      <c r="Q72" s="18">
        <v>4300</v>
      </c>
      <c r="R72" s="54">
        <f t="shared" si="14"/>
        <v>4300</v>
      </c>
      <c r="S72" s="26"/>
    </row>
    <row r="73" spans="1:19" x14ac:dyDescent="0.25">
      <c r="A73" s="56"/>
      <c r="B73" s="56"/>
      <c r="C73" s="56"/>
      <c r="D73" s="56"/>
      <c r="E73" s="71">
        <v>0</v>
      </c>
      <c r="F73" s="71">
        <v>0</v>
      </c>
      <c r="G73" s="71">
        <f t="shared" si="1"/>
        <v>0</v>
      </c>
      <c r="H73" s="71">
        <f t="shared" si="2"/>
        <v>0</v>
      </c>
      <c r="I73" s="71">
        <f t="shared" ref="I73:I136" si="15">(108/105)*G73</f>
        <v>0</v>
      </c>
      <c r="J73" s="71">
        <f t="shared" si="12"/>
        <v>0</v>
      </c>
      <c r="K73" s="71">
        <f t="shared" si="13"/>
        <v>0</v>
      </c>
      <c r="L73" s="71">
        <f t="shared" ref="L73:L136" si="16">109.2/103.5*J73</f>
        <v>0</v>
      </c>
      <c r="M73" s="18"/>
      <c r="N73" s="18"/>
      <c r="O73" s="18"/>
      <c r="P73" s="18"/>
      <c r="Q73" s="18"/>
      <c r="R73" s="54">
        <f t="shared" si="14"/>
        <v>0</v>
      </c>
      <c r="S73" s="26"/>
    </row>
    <row r="74" spans="1:19" x14ac:dyDescent="0.25">
      <c r="A74" s="56" t="s">
        <v>142</v>
      </c>
      <c r="B74" s="56" t="s">
        <v>236</v>
      </c>
      <c r="C74" s="56" t="s">
        <v>33</v>
      </c>
      <c r="D74" s="56" t="s">
        <v>300</v>
      </c>
      <c r="E74" s="71">
        <v>4641.9191919191917</v>
      </c>
      <c r="F74" s="71">
        <v>0</v>
      </c>
      <c r="G74" s="71">
        <f t="shared" si="1"/>
        <v>4874.015151515151</v>
      </c>
      <c r="H74" s="71">
        <f t="shared" si="2"/>
        <v>0</v>
      </c>
      <c r="I74" s="71">
        <f t="shared" si="15"/>
        <v>5013.2727272727261</v>
      </c>
      <c r="J74" s="71">
        <f t="shared" si="12"/>
        <v>0</v>
      </c>
      <c r="K74" s="71">
        <f t="shared" si="13"/>
        <v>5287.1459595959577</v>
      </c>
      <c r="L74" s="71">
        <f t="shared" si="16"/>
        <v>0</v>
      </c>
      <c r="M74" s="18"/>
      <c r="N74" s="18"/>
      <c r="O74" s="18"/>
      <c r="P74" s="18"/>
      <c r="Q74" s="18"/>
      <c r="R74" s="54">
        <f t="shared" si="14"/>
        <v>5287.1459595959577</v>
      </c>
      <c r="S74" s="26"/>
    </row>
    <row r="75" spans="1:19" x14ac:dyDescent="0.25">
      <c r="A75" s="58"/>
      <c r="B75" s="56"/>
      <c r="C75" s="56"/>
      <c r="D75" s="56"/>
      <c r="E75" s="71">
        <v>0</v>
      </c>
      <c r="F75" s="71">
        <v>0</v>
      </c>
      <c r="G75" s="71">
        <f t="shared" si="1"/>
        <v>0</v>
      </c>
      <c r="H75" s="71">
        <f t="shared" si="2"/>
        <v>0</v>
      </c>
      <c r="I75" s="71">
        <f t="shared" si="15"/>
        <v>0</v>
      </c>
      <c r="J75" s="71">
        <f t="shared" si="12"/>
        <v>0</v>
      </c>
      <c r="K75" s="71">
        <f t="shared" si="13"/>
        <v>0</v>
      </c>
      <c r="L75" s="71">
        <f t="shared" si="16"/>
        <v>0</v>
      </c>
      <c r="M75" s="18"/>
      <c r="N75" s="18"/>
      <c r="O75" s="18"/>
      <c r="P75" s="18"/>
      <c r="Q75" s="18"/>
      <c r="R75" s="54">
        <f t="shared" si="14"/>
        <v>0</v>
      </c>
      <c r="S75" s="26"/>
    </row>
    <row r="76" spans="1:19" x14ac:dyDescent="0.25">
      <c r="A76" s="56" t="s">
        <v>143</v>
      </c>
      <c r="B76" s="56" t="s">
        <v>217</v>
      </c>
      <c r="C76" s="56" t="s">
        <v>33</v>
      </c>
      <c r="D76" s="56" t="s">
        <v>240</v>
      </c>
      <c r="E76" s="71">
        <v>57488.383838383845</v>
      </c>
      <c r="F76" s="71">
        <v>0</v>
      </c>
      <c r="G76" s="71">
        <f t="shared" si="1"/>
        <v>60362.803030303039</v>
      </c>
      <c r="H76" s="71">
        <f t="shared" si="2"/>
        <v>0</v>
      </c>
      <c r="I76" s="71">
        <f t="shared" si="15"/>
        <v>62087.454545454551</v>
      </c>
      <c r="J76" s="71">
        <f t="shared" si="12"/>
        <v>0</v>
      </c>
      <c r="K76" s="71">
        <f t="shared" si="13"/>
        <v>65479.269191919193</v>
      </c>
      <c r="L76" s="71">
        <f t="shared" si="16"/>
        <v>0</v>
      </c>
      <c r="M76" s="18"/>
      <c r="N76" s="18"/>
      <c r="O76" s="18"/>
      <c r="P76" s="18"/>
      <c r="Q76" s="18"/>
      <c r="R76" s="54">
        <f t="shared" si="14"/>
        <v>65479.269191919193</v>
      </c>
      <c r="S76" s="26"/>
    </row>
    <row r="77" spans="1:19" x14ac:dyDescent="0.25">
      <c r="A77" s="56" t="s">
        <v>144</v>
      </c>
      <c r="B77" s="56" t="s">
        <v>237</v>
      </c>
      <c r="C77" s="56" t="s">
        <v>56</v>
      </c>
      <c r="D77" s="56" t="s">
        <v>14</v>
      </c>
      <c r="E77" s="71">
        <v>18686.700336700338</v>
      </c>
      <c r="F77" s="71">
        <v>0</v>
      </c>
      <c r="G77" s="71">
        <f t="shared" ref="G77:G137" si="17">105/100*E77</f>
        <v>19621.035353535357</v>
      </c>
      <c r="H77" s="71">
        <f t="shared" ref="H77:H138" si="18">101.6/100*F77</f>
        <v>0</v>
      </c>
      <c r="I77" s="71">
        <f t="shared" si="15"/>
        <v>20181.636363636364</v>
      </c>
      <c r="J77" s="71">
        <f t="shared" si="12"/>
        <v>0</v>
      </c>
      <c r="K77" s="71">
        <f t="shared" si="13"/>
        <v>21284.151683501685</v>
      </c>
      <c r="L77" s="71">
        <f t="shared" si="16"/>
        <v>0</v>
      </c>
      <c r="M77" s="18"/>
      <c r="N77" s="18"/>
      <c r="O77" s="18"/>
      <c r="P77" s="18"/>
      <c r="Q77" s="18"/>
      <c r="R77" s="54">
        <f t="shared" si="14"/>
        <v>21284.151683501685</v>
      </c>
      <c r="S77" s="26"/>
    </row>
    <row r="78" spans="1:19" x14ac:dyDescent="0.25">
      <c r="A78" s="56"/>
      <c r="B78" s="56"/>
      <c r="C78" s="56"/>
      <c r="D78" s="56"/>
      <c r="E78" s="71">
        <v>0</v>
      </c>
      <c r="F78" s="71">
        <v>0</v>
      </c>
      <c r="G78" s="71">
        <f t="shared" si="17"/>
        <v>0</v>
      </c>
      <c r="H78" s="71">
        <f t="shared" si="18"/>
        <v>0</v>
      </c>
      <c r="I78" s="71">
        <f t="shared" si="15"/>
        <v>0</v>
      </c>
      <c r="J78" s="71">
        <f t="shared" si="12"/>
        <v>0</v>
      </c>
      <c r="K78" s="71">
        <f t="shared" si="13"/>
        <v>0</v>
      </c>
      <c r="L78" s="71">
        <f t="shared" si="16"/>
        <v>0</v>
      </c>
      <c r="M78" s="18"/>
      <c r="N78" s="18"/>
      <c r="O78" s="18"/>
      <c r="P78" s="18"/>
      <c r="Q78" s="18"/>
      <c r="R78" s="54">
        <f t="shared" si="14"/>
        <v>0</v>
      </c>
      <c r="S78" s="26"/>
    </row>
    <row r="79" spans="1:19" s="108" customFormat="1" x14ac:dyDescent="0.25">
      <c r="A79" s="56" t="s">
        <v>145</v>
      </c>
      <c r="B79" s="56" t="s">
        <v>238</v>
      </c>
      <c r="C79" s="56" t="s">
        <v>33</v>
      </c>
      <c r="D79" s="56" t="s">
        <v>301</v>
      </c>
      <c r="E79" s="71">
        <v>195272.13647441106</v>
      </c>
      <c r="F79" s="71">
        <v>0</v>
      </c>
      <c r="G79" s="71">
        <f t="shared" si="17"/>
        <v>205035.74329813162</v>
      </c>
      <c r="H79" s="71">
        <v>50000</v>
      </c>
      <c r="I79" s="71">
        <f t="shared" si="15"/>
        <v>210893.90739236394</v>
      </c>
      <c r="J79" s="71">
        <f t="shared" si="12"/>
        <v>50935.039370078739</v>
      </c>
      <c r="K79" s="71">
        <f t="shared" si="13"/>
        <v>222414.96344435419</v>
      </c>
      <c r="L79" s="71">
        <f t="shared" si="16"/>
        <v>53740.157480314956</v>
      </c>
      <c r="M79" s="18"/>
      <c r="N79" s="18"/>
      <c r="O79" s="18"/>
      <c r="P79" s="18"/>
      <c r="Q79" s="18"/>
      <c r="R79" s="54">
        <f t="shared" si="14"/>
        <v>276155.12092466914</v>
      </c>
      <c r="S79" s="56"/>
    </row>
    <row r="80" spans="1:19" x14ac:dyDescent="0.25">
      <c r="A80" s="56"/>
      <c r="B80" s="56"/>
      <c r="C80" s="56"/>
      <c r="D80" s="56"/>
      <c r="E80" s="71">
        <v>0</v>
      </c>
      <c r="F80" s="71">
        <v>0</v>
      </c>
      <c r="G80" s="71">
        <f t="shared" si="17"/>
        <v>0</v>
      </c>
      <c r="H80" s="71">
        <f t="shared" si="18"/>
        <v>0</v>
      </c>
      <c r="I80" s="71">
        <f t="shared" si="15"/>
        <v>0</v>
      </c>
      <c r="J80" s="71">
        <f t="shared" si="12"/>
        <v>0</v>
      </c>
      <c r="K80" s="71">
        <f t="shared" si="13"/>
        <v>0</v>
      </c>
      <c r="L80" s="71">
        <f t="shared" si="16"/>
        <v>0</v>
      </c>
      <c r="M80" s="18"/>
      <c r="N80" s="18"/>
      <c r="O80" s="18"/>
      <c r="P80" s="18"/>
      <c r="Q80" s="18"/>
      <c r="R80" s="54">
        <f t="shared" si="14"/>
        <v>0</v>
      </c>
      <c r="S80" s="56"/>
    </row>
    <row r="81" spans="1:19" x14ac:dyDescent="0.25">
      <c r="A81" s="56" t="s">
        <v>146</v>
      </c>
      <c r="B81" s="56" t="s">
        <v>239</v>
      </c>
      <c r="C81" s="56" t="s">
        <v>279</v>
      </c>
      <c r="D81" s="56" t="s">
        <v>14</v>
      </c>
      <c r="E81" s="71">
        <v>401942.59259259258</v>
      </c>
      <c r="F81" s="71">
        <v>0</v>
      </c>
      <c r="G81" s="71">
        <f t="shared" si="17"/>
        <v>422039.72222222225</v>
      </c>
      <c r="H81" s="71">
        <f t="shared" si="18"/>
        <v>0</v>
      </c>
      <c r="I81" s="71">
        <f t="shared" si="15"/>
        <v>434098</v>
      </c>
      <c r="J81" s="71">
        <f t="shared" si="12"/>
        <v>0</v>
      </c>
      <c r="K81" s="71">
        <f t="shared" si="13"/>
        <v>457812.61296296294</v>
      </c>
      <c r="L81" s="71">
        <f t="shared" si="16"/>
        <v>0</v>
      </c>
      <c r="M81" s="18"/>
      <c r="N81" s="18"/>
      <c r="O81" s="18"/>
      <c r="P81" s="18"/>
      <c r="Q81" s="18"/>
      <c r="R81" s="54">
        <f t="shared" si="14"/>
        <v>457812.61296296294</v>
      </c>
      <c r="S81" s="56"/>
    </row>
    <row r="82" spans="1:19" x14ac:dyDescent="0.25">
      <c r="A82" s="56" t="s">
        <v>147</v>
      </c>
      <c r="B82" s="56" t="s">
        <v>49</v>
      </c>
      <c r="C82" s="56" t="s">
        <v>50</v>
      </c>
      <c r="D82" s="56" t="s">
        <v>14</v>
      </c>
      <c r="E82" s="71">
        <v>675934.84848484874</v>
      </c>
      <c r="F82" s="71">
        <v>0</v>
      </c>
      <c r="G82" s="71">
        <f t="shared" si="17"/>
        <v>709731.59090909117</v>
      </c>
      <c r="H82" s="71">
        <f t="shared" si="18"/>
        <v>0</v>
      </c>
      <c r="I82" s="71">
        <f t="shared" si="15"/>
        <v>730009.63636363659</v>
      </c>
      <c r="J82" s="71">
        <f t="shared" si="12"/>
        <v>0</v>
      </c>
      <c r="K82" s="71">
        <f t="shared" si="13"/>
        <v>769889.79242424259</v>
      </c>
      <c r="L82" s="71">
        <f t="shared" si="16"/>
        <v>0</v>
      </c>
      <c r="M82" s="18"/>
      <c r="N82" s="18"/>
      <c r="O82" s="18"/>
      <c r="P82" s="18"/>
      <c r="Q82" s="18"/>
      <c r="R82" s="54">
        <f t="shared" si="14"/>
        <v>769889.79242424259</v>
      </c>
      <c r="S82" s="56" t="s">
        <v>313</v>
      </c>
    </row>
    <row r="83" spans="1:19" x14ac:dyDescent="0.25">
      <c r="A83" s="56"/>
      <c r="B83" s="56"/>
      <c r="C83" s="56"/>
      <c r="D83" s="56"/>
      <c r="E83" s="71">
        <v>0</v>
      </c>
      <c r="F83" s="71">
        <v>0</v>
      </c>
      <c r="G83" s="71">
        <f t="shared" si="17"/>
        <v>0</v>
      </c>
      <c r="H83" s="71">
        <f t="shared" si="18"/>
        <v>0</v>
      </c>
      <c r="I83" s="71">
        <f t="shared" si="15"/>
        <v>0</v>
      </c>
      <c r="J83" s="71">
        <f t="shared" si="12"/>
        <v>0</v>
      </c>
      <c r="K83" s="71">
        <f t="shared" si="13"/>
        <v>0</v>
      </c>
      <c r="L83" s="71">
        <f t="shared" si="16"/>
        <v>0</v>
      </c>
      <c r="M83" s="18"/>
      <c r="N83" s="18"/>
      <c r="O83" s="18"/>
      <c r="P83" s="18"/>
      <c r="Q83" s="18"/>
      <c r="R83" s="54">
        <f t="shared" si="14"/>
        <v>0</v>
      </c>
      <c r="S83" s="56"/>
    </row>
    <row r="84" spans="1:19" x14ac:dyDescent="0.25">
      <c r="A84" s="56" t="s">
        <v>148</v>
      </c>
      <c r="B84" s="56" t="s">
        <v>240</v>
      </c>
      <c r="C84" s="56" t="s">
        <v>12</v>
      </c>
      <c r="D84" s="56" t="s">
        <v>14</v>
      </c>
      <c r="E84" s="71">
        <v>38444.612794612789</v>
      </c>
      <c r="F84" s="71">
        <v>0</v>
      </c>
      <c r="G84" s="71">
        <f t="shared" si="17"/>
        <v>40366.843434343427</v>
      </c>
      <c r="H84" s="71">
        <f t="shared" si="18"/>
        <v>0</v>
      </c>
      <c r="I84" s="71">
        <f t="shared" si="15"/>
        <v>41520.181818181809</v>
      </c>
      <c r="J84" s="71">
        <f t="shared" si="12"/>
        <v>0</v>
      </c>
      <c r="K84" s="71">
        <f t="shared" si="13"/>
        <v>43788.413973063958</v>
      </c>
      <c r="L84" s="71">
        <f t="shared" si="16"/>
        <v>0</v>
      </c>
      <c r="M84" s="18"/>
      <c r="N84" s="18"/>
      <c r="O84" s="18"/>
      <c r="P84" s="18"/>
      <c r="Q84" s="18"/>
      <c r="R84" s="54">
        <f t="shared" si="14"/>
        <v>43788.413973063958</v>
      </c>
      <c r="S84" s="26"/>
    </row>
    <row r="85" spans="1:19" x14ac:dyDescent="0.25">
      <c r="A85" s="56" t="s">
        <v>148</v>
      </c>
      <c r="B85" s="56" t="s">
        <v>240</v>
      </c>
      <c r="C85" s="56" t="s">
        <v>12</v>
      </c>
      <c r="D85" s="56" t="s">
        <v>302</v>
      </c>
      <c r="E85" s="71">
        <v>22019.36026936027</v>
      </c>
      <c r="F85" s="71">
        <v>7638.4433490046003</v>
      </c>
      <c r="G85" s="71">
        <f t="shared" si="17"/>
        <v>23120.328282828283</v>
      </c>
      <c r="H85" s="71">
        <f t="shared" si="18"/>
        <v>7760.658442588674</v>
      </c>
      <c r="I85" s="71">
        <f t="shared" si="15"/>
        <v>23780.909090909088</v>
      </c>
      <c r="J85" s="71">
        <f t="shared" si="12"/>
        <v>7905.7888662197611</v>
      </c>
      <c r="K85" s="71">
        <f t="shared" si="13"/>
        <v>25080.051346801341</v>
      </c>
      <c r="L85" s="71">
        <f t="shared" si="16"/>
        <v>8341.1801371130223</v>
      </c>
      <c r="M85" s="18"/>
      <c r="N85" s="18"/>
      <c r="O85" s="18"/>
      <c r="P85" s="18"/>
      <c r="Q85" s="18"/>
      <c r="R85" s="54">
        <f t="shared" si="14"/>
        <v>33421.231483914366</v>
      </c>
      <c r="S85" s="26"/>
    </row>
    <row r="86" spans="1:19" x14ac:dyDescent="0.25">
      <c r="A86" s="56" t="s">
        <v>148</v>
      </c>
      <c r="B86" s="56" t="s">
        <v>241</v>
      </c>
      <c r="C86" s="56" t="s">
        <v>33</v>
      </c>
      <c r="D86" s="56" t="s">
        <v>14</v>
      </c>
      <c r="E86" s="71">
        <v>10831.14478114478</v>
      </c>
      <c r="F86" s="71">
        <v>0</v>
      </c>
      <c r="G86" s="71">
        <f t="shared" si="17"/>
        <v>11372.702020202019</v>
      </c>
      <c r="H86" s="71">
        <f t="shared" si="18"/>
        <v>0</v>
      </c>
      <c r="I86" s="71">
        <f t="shared" si="15"/>
        <v>11697.636363636362</v>
      </c>
      <c r="J86" s="71">
        <f t="shared" si="12"/>
        <v>0</v>
      </c>
      <c r="K86" s="71">
        <f t="shared" si="13"/>
        <v>12336.673905723903</v>
      </c>
      <c r="L86" s="71">
        <f t="shared" si="16"/>
        <v>0</v>
      </c>
      <c r="M86" s="18"/>
      <c r="N86" s="18"/>
      <c r="O86" s="18"/>
      <c r="P86" s="18"/>
      <c r="Q86" s="18"/>
      <c r="R86" s="54">
        <f t="shared" si="14"/>
        <v>12336.673905723903</v>
      </c>
      <c r="S86" s="17"/>
    </row>
    <row r="87" spans="1:19" x14ac:dyDescent="0.25">
      <c r="A87" s="56" t="s">
        <v>148</v>
      </c>
      <c r="B87" s="56" t="s">
        <v>242</v>
      </c>
      <c r="C87" s="56" t="s">
        <v>279</v>
      </c>
      <c r="D87" s="56" t="s">
        <v>14</v>
      </c>
      <c r="E87" s="71">
        <v>10831.14478114478</v>
      </c>
      <c r="F87" s="71">
        <v>0</v>
      </c>
      <c r="G87" s="71">
        <f t="shared" si="17"/>
        <v>11372.702020202019</v>
      </c>
      <c r="H87" s="71">
        <f t="shared" si="18"/>
        <v>0</v>
      </c>
      <c r="I87" s="71">
        <f t="shared" si="15"/>
        <v>11697.636363636362</v>
      </c>
      <c r="J87" s="71">
        <f t="shared" si="12"/>
        <v>0</v>
      </c>
      <c r="K87" s="71">
        <f t="shared" si="13"/>
        <v>12336.673905723903</v>
      </c>
      <c r="L87" s="71">
        <f t="shared" si="16"/>
        <v>0</v>
      </c>
      <c r="M87" s="18"/>
      <c r="N87" s="18"/>
      <c r="O87" s="18"/>
      <c r="P87" s="18"/>
      <c r="Q87" s="18"/>
      <c r="R87" s="54">
        <f t="shared" si="14"/>
        <v>12336.673905723903</v>
      </c>
      <c r="S87" s="17"/>
    </row>
    <row r="88" spans="1:19" x14ac:dyDescent="0.25">
      <c r="A88" s="59" t="s">
        <v>149</v>
      </c>
      <c r="B88" s="59" t="s">
        <v>243</v>
      </c>
      <c r="C88" s="66" t="s">
        <v>53</v>
      </c>
      <c r="D88" s="56" t="s">
        <v>14</v>
      </c>
      <c r="E88" s="71">
        <v>24518.855218855217</v>
      </c>
      <c r="F88" s="71">
        <v>0</v>
      </c>
      <c r="G88" s="71">
        <f t="shared" si="17"/>
        <v>25744.797979797979</v>
      </c>
      <c r="H88" s="71">
        <f t="shared" si="18"/>
        <v>0</v>
      </c>
      <c r="I88" s="71">
        <f t="shared" si="15"/>
        <v>26480.363636363632</v>
      </c>
      <c r="J88" s="71">
        <f t="shared" si="12"/>
        <v>0</v>
      </c>
      <c r="K88" s="71">
        <f t="shared" si="13"/>
        <v>27926.976094276088</v>
      </c>
      <c r="L88" s="71">
        <f t="shared" si="16"/>
        <v>0</v>
      </c>
      <c r="M88" s="18"/>
      <c r="N88" s="18"/>
      <c r="O88" s="18"/>
      <c r="P88" s="18"/>
      <c r="Q88" s="18"/>
      <c r="R88" s="54">
        <f t="shared" si="14"/>
        <v>27926.976094276088</v>
      </c>
      <c r="S88" s="17"/>
    </row>
    <row r="89" spans="1:19" x14ac:dyDescent="0.25">
      <c r="A89" s="56" t="s">
        <v>148</v>
      </c>
      <c r="B89" s="56" t="s">
        <v>244</v>
      </c>
      <c r="C89" s="56" t="s">
        <v>53</v>
      </c>
      <c r="D89" s="56" t="s">
        <v>14</v>
      </c>
      <c r="E89" s="71">
        <v>20710.101010101018</v>
      </c>
      <c r="F89" s="71">
        <v>0</v>
      </c>
      <c r="G89" s="71">
        <f t="shared" si="17"/>
        <v>21745.606060606071</v>
      </c>
      <c r="H89" s="71">
        <f t="shared" si="18"/>
        <v>0</v>
      </c>
      <c r="I89" s="71">
        <f t="shared" si="15"/>
        <v>22366.909090909099</v>
      </c>
      <c r="J89" s="71">
        <f t="shared" si="12"/>
        <v>0</v>
      </c>
      <c r="K89" s="71">
        <f t="shared" si="13"/>
        <v>23588.80505050506</v>
      </c>
      <c r="L89" s="71">
        <f t="shared" si="16"/>
        <v>0</v>
      </c>
      <c r="M89" s="18"/>
      <c r="N89" s="18"/>
      <c r="O89" s="18"/>
      <c r="P89" s="18"/>
      <c r="Q89" s="18"/>
      <c r="R89" s="54">
        <f t="shared" si="14"/>
        <v>23588.80505050506</v>
      </c>
      <c r="S89" s="17"/>
    </row>
    <row r="90" spans="1:19" x14ac:dyDescent="0.25">
      <c r="A90" s="56" t="s">
        <v>148</v>
      </c>
      <c r="B90" s="56" t="s">
        <v>245</v>
      </c>
      <c r="C90" s="56" t="s">
        <v>56</v>
      </c>
      <c r="D90" s="56" t="s">
        <v>14</v>
      </c>
      <c r="E90" s="71">
        <v>20710.101010101018</v>
      </c>
      <c r="F90" s="71">
        <v>0</v>
      </c>
      <c r="G90" s="71">
        <f t="shared" si="17"/>
        <v>21745.606060606071</v>
      </c>
      <c r="H90" s="71">
        <f t="shared" si="18"/>
        <v>0</v>
      </c>
      <c r="I90" s="71">
        <f t="shared" si="15"/>
        <v>22366.909090909099</v>
      </c>
      <c r="J90" s="71">
        <f t="shared" si="12"/>
        <v>0</v>
      </c>
      <c r="K90" s="71">
        <f t="shared" si="13"/>
        <v>23588.80505050506</v>
      </c>
      <c r="L90" s="71">
        <f t="shared" si="16"/>
        <v>0</v>
      </c>
      <c r="M90" s="18"/>
      <c r="N90" s="18"/>
      <c r="O90" s="18"/>
      <c r="P90" s="18"/>
      <c r="Q90" s="18"/>
      <c r="R90" s="54">
        <f t="shared" si="14"/>
        <v>23588.80505050506</v>
      </c>
      <c r="S90" s="17"/>
    </row>
    <row r="91" spans="1:19" x14ac:dyDescent="0.25">
      <c r="A91" s="56" t="s">
        <v>148</v>
      </c>
      <c r="B91" s="56" t="s">
        <v>246</v>
      </c>
      <c r="C91" s="56" t="s">
        <v>58</v>
      </c>
      <c r="D91" s="56" t="s">
        <v>14</v>
      </c>
      <c r="E91" s="71">
        <v>20710.101010101018</v>
      </c>
      <c r="F91" s="71">
        <v>0</v>
      </c>
      <c r="G91" s="71">
        <f t="shared" si="17"/>
        <v>21745.606060606071</v>
      </c>
      <c r="H91" s="71">
        <f t="shared" si="18"/>
        <v>0</v>
      </c>
      <c r="I91" s="71">
        <f t="shared" si="15"/>
        <v>22366.909090909099</v>
      </c>
      <c r="J91" s="71">
        <f t="shared" si="12"/>
        <v>0</v>
      </c>
      <c r="K91" s="71">
        <f t="shared" si="13"/>
        <v>23588.80505050506</v>
      </c>
      <c r="L91" s="71">
        <f t="shared" si="16"/>
        <v>0</v>
      </c>
      <c r="M91" s="18"/>
      <c r="N91" s="18"/>
      <c r="O91" s="18"/>
      <c r="P91" s="18"/>
      <c r="Q91" s="18"/>
      <c r="R91" s="54">
        <f t="shared" si="14"/>
        <v>23588.80505050506</v>
      </c>
      <c r="S91" s="17"/>
    </row>
    <row r="92" spans="1:19" s="108" customFormat="1" x14ac:dyDescent="0.25">
      <c r="A92" s="56" t="s">
        <v>150</v>
      </c>
      <c r="B92" s="56" t="s">
        <v>247</v>
      </c>
      <c r="C92" s="56" t="s">
        <v>12</v>
      </c>
      <c r="D92" s="56" t="s">
        <v>302</v>
      </c>
      <c r="E92" s="71">
        <v>142947.30639730638</v>
      </c>
      <c r="F92" s="71">
        <v>64330.015079898127</v>
      </c>
      <c r="G92" s="71">
        <f t="shared" si="17"/>
        <v>150094.6717171717</v>
      </c>
      <c r="H92" s="71">
        <f t="shared" si="18"/>
        <v>65359.295321176498</v>
      </c>
      <c r="I92" s="71">
        <f t="shared" si="15"/>
        <v>154383.09090909088</v>
      </c>
      <c r="J92" s="71">
        <f t="shared" si="12"/>
        <v>66581.56560769456</v>
      </c>
      <c r="K92" s="71">
        <f t="shared" si="13"/>
        <v>162816.98198653196</v>
      </c>
      <c r="L92" s="71">
        <f t="shared" si="16"/>
        <v>70248.376467248745</v>
      </c>
      <c r="M92" s="18"/>
      <c r="N92" s="18"/>
      <c r="O92" s="18"/>
      <c r="P92" s="18"/>
      <c r="Q92" s="18"/>
      <c r="R92" s="54">
        <f t="shared" si="14"/>
        <v>233065.3584537807</v>
      </c>
      <c r="S92" s="111"/>
    </row>
    <row r="93" spans="1:19" s="108" customFormat="1" x14ac:dyDescent="0.25">
      <c r="A93" s="56" t="s">
        <v>151</v>
      </c>
      <c r="B93" s="112" t="s">
        <v>248</v>
      </c>
      <c r="C93" s="56" t="s">
        <v>12</v>
      </c>
      <c r="D93" s="56" t="s">
        <v>14</v>
      </c>
      <c r="E93" s="71">
        <v>190437.71043771043</v>
      </c>
      <c r="F93" s="71">
        <v>0</v>
      </c>
      <c r="G93" s="71">
        <f t="shared" si="17"/>
        <v>199959.59595959596</v>
      </c>
      <c r="H93" s="71">
        <f t="shared" si="18"/>
        <v>0</v>
      </c>
      <c r="I93" s="71">
        <f t="shared" si="15"/>
        <v>205672.72727272726</v>
      </c>
      <c r="J93" s="71">
        <f t="shared" si="12"/>
        <v>0</v>
      </c>
      <c r="K93" s="71">
        <f t="shared" si="13"/>
        <v>216908.55218855216</v>
      </c>
      <c r="L93" s="71">
        <f t="shared" si="16"/>
        <v>0</v>
      </c>
      <c r="M93" s="18"/>
      <c r="N93" s="18"/>
      <c r="O93" s="18"/>
      <c r="P93" s="18"/>
      <c r="Q93" s="18"/>
      <c r="R93" s="54">
        <f t="shared" si="14"/>
        <v>216908.55218855216</v>
      </c>
      <c r="S93" s="56"/>
    </row>
    <row r="94" spans="1:19" s="108" customFormat="1" x14ac:dyDescent="0.25">
      <c r="A94" s="56"/>
      <c r="B94" s="113"/>
      <c r="C94" s="56"/>
      <c r="D94" s="56"/>
      <c r="E94" s="71">
        <v>0</v>
      </c>
      <c r="F94" s="71">
        <v>0</v>
      </c>
      <c r="G94" s="71">
        <f t="shared" si="17"/>
        <v>0</v>
      </c>
      <c r="H94" s="71">
        <f t="shared" si="18"/>
        <v>0</v>
      </c>
      <c r="I94" s="71">
        <f t="shared" si="15"/>
        <v>0</v>
      </c>
      <c r="J94" s="71">
        <f t="shared" si="12"/>
        <v>0</v>
      </c>
      <c r="K94" s="71">
        <f t="shared" si="13"/>
        <v>0</v>
      </c>
      <c r="L94" s="71">
        <f t="shared" si="16"/>
        <v>0</v>
      </c>
      <c r="M94" s="18"/>
      <c r="N94" s="18"/>
      <c r="O94" s="18"/>
      <c r="P94" s="18"/>
      <c r="Q94" s="18"/>
      <c r="R94" s="54">
        <f t="shared" si="14"/>
        <v>0</v>
      </c>
      <c r="S94" s="56"/>
    </row>
    <row r="95" spans="1:19" s="108" customFormat="1" x14ac:dyDescent="0.25">
      <c r="A95" s="56" t="s">
        <v>152</v>
      </c>
      <c r="B95" s="56" t="s">
        <v>249</v>
      </c>
      <c r="C95" s="56" t="s">
        <v>53</v>
      </c>
      <c r="D95" s="56" t="s">
        <v>14</v>
      </c>
      <c r="E95" s="71">
        <v>141995.11784511784</v>
      </c>
      <c r="F95" s="71">
        <v>0</v>
      </c>
      <c r="G95" s="71">
        <f t="shared" si="17"/>
        <v>149094.87373737374</v>
      </c>
      <c r="H95" s="71">
        <f t="shared" si="18"/>
        <v>0</v>
      </c>
      <c r="I95" s="71">
        <f t="shared" si="15"/>
        <v>153354.72727272726</v>
      </c>
      <c r="J95" s="71">
        <f t="shared" si="12"/>
        <v>0</v>
      </c>
      <c r="K95" s="71">
        <f t="shared" si="13"/>
        <v>161732.43922558922</v>
      </c>
      <c r="L95" s="71">
        <f t="shared" si="16"/>
        <v>0</v>
      </c>
      <c r="M95" s="18"/>
      <c r="N95" s="18"/>
      <c r="O95" s="18"/>
      <c r="P95" s="18"/>
      <c r="Q95" s="18"/>
      <c r="R95" s="54">
        <f t="shared" si="14"/>
        <v>161732.43922558922</v>
      </c>
      <c r="S95" s="56"/>
    </row>
    <row r="96" spans="1:19" s="108" customFormat="1" x14ac:dyDescent="0.25">
      <c r="A96" s="56"/>
      <c r="B96" s="56"/>
      <c r="C96" s="56"/>
      <c r="D96" s="56"/>
      <c r="E96" s="71">
        <v>0</v>
      </c>
      <c r="F96" s="71">
        <v>0</v>
      </c>
      <c r="G96" s="71">
        <f t="shared" si="17"/>
        <v>0</v>
      </c>
      <c r="H96" s="71">
        <f t="shared" si="18"/>
        <v>0</v>
      </c>
      <c r="I96" s="71">
        <f t="shared" si="15"/>
        <v>0</v>
      </c>
      <c r="J96" s="71">
        <f t="shared" si="12"/>
        <v>0</v>
      </c>
      <c r="K96" s="71">
        <f t="shared" si="13"/>
        <v>0</v>
      </c>
      <c r="L96" s="71">
        <f t="shared" si="16"/>
        <v>0</v>
      </c>
      <c r="M96" s="18"/>
      <c r="N96" s="18"/>
      <c r="O96" s="18"/>
      <c r="P96" s="18"/>
      <c r="Q96" s="18"/>
      <c r="R96" s="54">
        <f t="shared" si="14"/>
        <v>0</v>
      </c>
      <c r="S96" s="56"/>
    </row>
    <row r="97" spans="1:19" s="108" customFormat="1" x14ac:dyDescent="0.25">
      <c r="A97" s="56" t="s">
        <v>153</v>
      </c>
      <c r="B97" s="56" t="s">
        <v>250</v>
      </c>
      <c r="C97" s="56" t="s">
        <v>53</v>
      </c>
      <c r="D97" s="56" t="s">
        <v>14</v>
      </c>
      <c r="E97" s="71">
        <v>199602.52525252526</v>
      </c>
      <c r="F97" s="71">
        <v>0</v>
      </c>
      <c r="G97" s="71">
        <f t="shared" si="17"/>
        <v>209582.65151515152</v>
      </c>
      <c r="H97" s="71">
        <f t="shared" si="18"/>
        <v>0</v>
      </c>
      <c r="I97" s="71">
        <f t="shared" si="15"/>
        <v>215570.72727272726</v>
      </c>
      <c r="J97" s="71">
        <f t="shared" si="12"/>
        <v>0</v>
      </c>
      <c r="K97" s="71">
        <f t="shared" si="13"/>
        <v>227347.27626262626</v>
      </c>
      <c r="L97" s="71">
        <f t="shared" si="16"/>
        <v>0</v>
      </c>
      <c r="M97" s="18"/>
      <c r="N97" s="18"/>
      <c r="O97" s="18"/>
      <c r="P97" s="18"/>
      <c r="Q97" s="18"/>
      <c r="R97" s="54">
        <f t="shared" si="14"/>
        <v>227347.27626262626</v>
      </c>
      <c r="S97" s="111"/>
    </row>
    <row r="98" spans="1:19" x14ac:dyDescent="0.25">
      <c r="A98" s="56" t="s">
        <v>153</v>
      </c>
      <c r="B98" s="56" t="s">
        <v>251</v>
      </c>
      <c r="C98" s="56" t="s">
        <v>53</v>
      </c>
      <c r="D98" s="56" t="s">
        <v>14</v>
      </c>
      <c r="E98" s="71">
        <v>246378.78787878787</v>
      </c>
      <c r="F98" s="71">
        <v>0</v>
      </c>
      <c r="G98" s="71">
        <f t="shared" si="17"/>
        <v>258697.72727272726</v>
      </c>
      <c r="H98" s="71">
        <f t="shared" si="18"/>
        <v>0</v>
      </c>
      <c r="I98" s="71">
        <f t="shared" si="15"/>
        <v>266089.09090909088</v>
      </c>
      <c r="J98" s="71">
        <f t="shared" si="12"/>
        <v>0</v>
      </c>
      <c r="K98" s="71">
        <f t="shared" si="13"/>
        <v>280625.43939393933</v>
      </c>
      <c r="L98" s="71">
        <f t="shared" si="16"/>
        <v>0</v>
      </c>
      <c r="M98" s="18"/>
      <c r="N98" s="18"/>
      <c r="O98" s="18"/>
      <c r="P98" s="18"/>
      <c r="Q98" s="18"/>
      <c r="R98" s="54">
        <f t="shared" si="14"/>
        <v>280625.43939393933</v>
      </c>
      <c r="S98" s="56"/>
    </row>
    <row r="99" spans="1:19" x14ac:dyDescent="0.25">
      <c r="A99" s="56"/>
      <c r="B99" s="56"/>
      <c r="C99" s="56"/>
      <c r="D99" s="56"/>
      <c r="E99" s="71">
        <v>0</v>
      </c>
      <c r="F99" s="71">
        <v>0</v>
      </c>
      <c r="G99" s="71">
        <f t="shared" si="17"/>
        <v>0</v>
      </c>
      <c r="H99" s="71">
        <f t="shared" si="18"/>
        <v>0</v>
      </c>
      <c r="I99" s="71">
        <f t="shared" si="15"/>
        <v>0</v>
      </c>
      <c r="J99" s="71">
        <f t="shared" si="12"/>
        <v>0</v>
      </c>
      <c r="K99" s="71">
        <f t="shared" si="13"/>
        <v>0</v>
      </c>
      <c r="L99" s="71">
        <f t="shared" si="16"/>
        <v>0</v>
      </c>
      <c r="M99" s="18"/>
      <c r="N99" s="18"/>
      <c r="O99" s="18"/>
      <c r="P99" s="18"/>
      <c r="Q99" s="18"/>
      <c r="R99" s="54">
        <f t="shared" si="14"/>
        <v>0</v>
      </c>
      <c r="S99" s="26"/>
    </row>
    <row r="100" spans="1:19" x14ac:dyDescent="0.25">
      <c r="A100" s="56" t="s">
        <v>154</v>
      </c>
      <c r="B100" s="56" t="s">
        <v>252</v>
      </c>
      <c r="C100" s="56" t="s">
        <v>33</v>
      </c>
      <c r="D100" s="56" t="s">
        <v>14</v>
      </c>
      <c r="E100" s="71">
        <v>26185.185185185186</v>
      </c>
      <c r="F100" s="71">
        <v>0</v>
      </c>
      <c r="G100" s="71">
        <f t="shared" si="17"/>
        <v>27494.444444444445</v>
      </c>
      <c r="H100" s="71">
        <f t="shared" si="18"/>
        <v>0</v>
      </c>
      <c r="I100" s="71">
        <f t="shared" si="15"/>
        <v>28279.999999999996</v>
      </c>
      <c r="J100" s="71">
        <f t="shared" si="12"/>
        <v>0</v>
      </c>
      <c r="K100" s="71">
        <f t="shared" si="13"/>
        <v>29824.92592592592</v>
      </c>
      <c r="L100" s="71">
        <f t="shared" si="16"/>
        <v>0</v>
      </c>
      <c r="M100" s="18"/>
      <c r="N100" s="18"/>
      <c r="O100" s="18"/>
      <c r="P100" s="18"/>
      <c r="Q100" s="18"/>
      <c r="R100" s="54">
        <f t="shared" si="14"/>
        <v>29824.92592592592</v>
      </c>
      <c r="S100" s="26"/>
    </row>
    <row r="101" spans="1:19" x14ac:dyDescent="0.25">
      <c r="A101" s="56" t="s">
        <v>155</v>
      </c>
      <c r="B101" s="56" t="s">
        <v>253</v>
      </c>
      <c r="C101" s="56" t="s">
        <v>12</v>
      </c>
      <c r="D101" s="56" t="s">
        <v>300</v>
      </c>
      <c r="E101" s="71">
        <v>18746.21212121212</v>
      </c>
      <c r="F101" s="71">
        <v>0</v>
      </c>
      <c r="G101" s="71">
        <f t="shared" si="17"/>
        <v>19683.522727272728</v>
      </c>
      <c r="H101" s="71">
        <f t="shared" si="18"/>
        <v>0</v>
      </c>
      <c r="I101" s="71">
        <f t="shared" si="15"/>
        <v>20245.909090909088</v>
      </c>
      <c r="J101" s="71">
        <f t="shared" si="12"/>
        <v>0</v>
      </c>
      <c r="K101" s="71">
        <f t="shared" si="13"/>
        <v>21351.935606060601</v>
      </c>
      <c r="L101" s="71">
        <f t="shared" si="16"/>
        <v>0</v>
      </c>
      <c r="M101" s="18"/>
      <c r="N101" s="18"/>
      <c r="O101" s="18"/>
      <c r="P101" s="18"/>
      <c r="Q101" s="18"/>
      <c r="R101" s="54">
        <f t="shared" si="14"/>
        <v>21351.935606060601</v>
      </c>
      <c r="S101" s="56"/>
    </row>
    <row r="102" spans="1:19" x14ac:dyDescent="0.25">
      <c r="A102" s="56" t="s">
        <v>156</v>
      </c>
      <c r="B102" s="56" t="s">
        <v>254</v>
      </c>
      <c r="C102" s="56" t="s">
        <v>33</v>
      </c>
      <c r="D102" s="56" t="s">
        <v>14</v>
      </c>
      <c r="E102" s="71">
        <v>26185.185185185186</v>
      </c>
      <c r="F102" s="71">
        <v>0</v>
      </c>
      <c r="G102" s="71">
        <f t="shared" si="17"/>
        <v>27494.444444444445</v>
      </c>
      <c r="H102" s="71">
        <f t="shared" si="18"/>
        <v>0</v>
      </c>
      <c r="I102" s="71">
        <f t="shared" si="15"/>
        <v>28279.999999999996</v>
      </c>
      <c r="J102" s="71">
        <f t="shared" ref="J102:J133" si="19">(103.5/101.6)*H102</f>
        <v>0</v>
      </c>
      <c r="K102" s="71">
        <f t="shared" si="13"/>
        <v>29824.92592592592</v>
      </c>
      <c r="L102" s="71">
        <f t="shared" si="16"/>
        <v>0</v>
      </c>
      <c r="M102" s="18"/>
      <c r="N102" s="18"/>
      <c r="O102" s="18"/>
      <c r="P102" s="18"/>
      <c r="Q102" s="18"/>
      <c r="R102" s="54">
        <f t="shared" si="14"/>
        <v>29824.92592592592</v>
      </c>
      <c r="S102" s="26"/>
    </row>
    <row r="103" spans="1:19" x14ac:dyDescent="0.25">
      <c r="A103" s="56"/>
      <c r="B103" s="56"/>
      <c r="C103" s="56"/>
      <c r="D103" s="56"/>
      <c r="E103" s="71">
        <v>0</v>
      </c>
      <c r="F103" s="71">
        <v>0</v>
      </c>
      <c r="G103" s="71">
        <f t="shared" si="17"/>
        <v>0</v>
      </c>
      <c r="H103" s="71">
        <f t="shared" si="18"/>
        <v>0</v>
      </c>
      <c r="I103" s="71">
        <f t="shared" si="15"/>
        <v>0</v>
      </c>
      <c r="J103" s="71">
        <f t="shared" si="19"/>
        <v>0</v>
      </c>
      <c r="K103" s="71">
        <f t="shared" si="13"/>
        <v>0</v>
      </c>
      <c r="L103" s="71">
        <f t="shared" si="16"/>
        <v>0</v>
      </c>
      <c r="M103" s="18"/>
      <c r="N103" s="18"/>
      <c r="O103" s="18"/>
      <c r="P103" s="18"/>
      <c r="Q103" s="18"/>
      <c r="R103" s="54">
        <f t="shared" si="14"/>
        <v>0</v>
      </c>
      <c r="S103" s="26"/>
    </row>
    <row r="104" spans="1:19" x14ac:dyDescent="0.25">
      <c r="A104" s="56" t="s">
        <v>157</v>
      </c>
      <c r="B104" s="56" t="s">
        <v>255</v>
      </c>
      <c r="C104" s="56" t="s">
        <v>33</v>
      </c>
      <c r="D104" s="56" t="s">
        <v>14</v>
      </c>
      <c r="E104" s="71">
        <v>782103.87205387221</v>
      </c>
      <c r="F104" s="71">
        <v>0</v>
      </c>
      <c r="G104" s="71">
        <f t="shared" si="17"/>
        <v>821209.06565656583</v>
      </c>
      <c r="H104" s="71">
        <f t="shared" si="18"/>
        <v>0</v>
      </c>
      <c r="I104" s="71">
        <f t="shared" si="15"/>
        <v>844672.18181818188</v>
      </c>
      <c r="J104" s="71">
        <f t="shared" si="19"/>
        <v>0</v>
      </c>
      <c r="K104" s="71">
        <f t="shared" si="13"/>
        <v>890816.31026936031</v>
      </c>
      <c r="L104" s="71">
        <f t="shared" si="16"/>
        <v>0</v>
      </c>
      <c r="M104" s="18"/>
      <c r="N104" s="18"/>
      <c r="O104" s="18"/>
      <c r="P104" s="18"/>
      <c r="Q104" s="18"/>
      <c r="R104" s="54">
        <f t="shared" si="14"/>
        <v>890816.31026936031</v>
      </c>
      <c r="S104" s="56"/>
    </row>
    <row r="105" spans="1:19" x14ac:dyDescent="0.25">
      <c r="A105" s="56"/>
      <c r="B105" s="56"/>
      <c r="C105" s="56"/>
      <c r="D105" s="56"/>
      <c r="E105" s="71">
        <v>0</v>
      </c>
      <c r="F105" s="71">
        <v>0</v>
      </c>
      <c r="G105" s="71">
        <f t="shared" si="17"/>
        <v>0</v>
      </c>
      <c r="H105" s="71">
        <f t="shared" si="18"/>
        <v>0</v>
      </c>
      <c r="I105" s="71">
        <f t="shared" si="15"/>
        <v>0</v>
      </c>
      <c r="J105" s="71">
        <f t="shared" si="19"/>
        <v>0</v>
      </c>
      <c r="K105" s="71">
        <f t="shared" si="13"/>
        <v>0</v>
      </c>
      <c r="L105" s="71">
        <f t="shared" si="16"/>
        <v>0</v>
      </c>
      <c r="M105" s="18"/>
      <c r="N105" s="18"/>
      <c r="O105" s="18"/>
      <c r="P105" s="18"/>
      <c r="Q105" s="18"/>
      <c r="R105" s="54">
        <f t="shared" si="14"/>
        <v>0</v>
      </c>
      <c r="S105" s="26"/>
    </row>
    <row r="106" spans="1:19" ht="15.75" x14ac:dyDescent="0.25">
      <c r="A106" s="56" t="s">
        <v>158</v>
      </c>
      <c r="B106" s="16" t="s">
        <v>256</v>
      </c>
      <c r="C106" s="16" t="s">
        <v>284</v>
      </c>
      <c r="D106" s="16" t="s">
        <v>14</v>
      </c>
      <c r="E106" s="71">
        <v>714141.41414141422</v>
      </c>
      <c r="F106" s="71">
        <v>0</v>
      </c>
      <c r="G106" s="71">
        <f t="shared" si="17"/>
        <v>749848.48484848498</v>
      </c>
      <c r="H106" s="71">
        <f t="shared" si="18"/>
        <v>0</v>
      </c>
      <c r="I106" s="71">
        <f t="shared" si="15"/>
        <v>771272.72727272729</v>
      </c>
      <c r="J106" s="71">
        <f t="shared" si="19"/>
        <v>0</v>
      </c>
      <c r="K106" s="71">
        <f t="shared" si="13"/>
        <v>813407.07070707064</v>
      </c>
      <c r="L106" s="71">
        <f t="shared" si="16"/>
        <v>0</v>
      </c>
      <c r="M106" s="78"/>
      <c r="N106" s="86"/>
      <c r="O106" s="86"/>
      <c r="P106" s="89"/>
      <c r="Q106" s="89"/>
      <c r="R106" s="54">
        <f t="shared" si="14"/>
        <v>813407.07070707064</v>
      </c>
      <c r="S106" s="56"/>
    </row>
    <row r="107" spans="1:19" x14ac:dyDescent="0.25">
      <c r="A107" s="56" t="s">
        <v>159</v>
      </c>
      <c r="B107" s="16" t="s">
        <v>257</v>
      </c>
      <c r="C107" s="16" t="s">
        <v>279</v>
      </c>
      <c r="D107" s="16" t="s">
        <v>14</v>
      </c>
      <c r="E107" s="71">
        <v>1140840.9090909092</v>
      </c>
      <c r="F107" s="71">
        <v>0</v>
      </c>
      <c r="G107" s="71">
        <f t="shared" si="17"/>
        <v>1197882.9545454546</v>
      </c>
      <c r="H107" s="71">
        <f t="shared" si="18"/>
        <v>0</v>
      </c>
      <c r="I107" s="71">
        <f t="shared" si="15"/>
        <v>1232108.1818181816</v>
      </c>
      <c r="J107" s="71">
        <f t="shared" si="19"/>
        <v>0</v>
      </c>
      <c r="K107" s="71">
        <f t="shared" si="13"/>
        <v>1299417.7954545452</v>
      </c>
      <c r="L107" s="71">
        <f t="shared" si="16"/>
        <v>0</v>
      </c>
      <c r="M107" s="78"/>
      <c r="N107" s="18"/>
      <c r="O107" s="18"/>
      <c r="P107" s="18"/>
      <c r="Q107" s="86"/>
      <c r="R107" s="54">
        <f t="shared" si="14"/>
        <v>1299417.7954545452</v>
      </c>
      <c r="S107" s="19"/>
    </row>
    <row r="108" spans="1:19" x14ac:dyDescent="0.25">
      <c r="A108" s="56"/>
      <c r="B108" s="56"/>
      <c r="C108" s="56"/>
      <c r="D108" s="56"/>
      <c r="E108" s="71">
        <v>0</v>
      </c>
      <c r="F108" s="71">
        <v>0</v>
      </c>
      <c r="G108" s="71">
        <f t="shared" si="17"/>
        <v>0</v>
      </c>
      <c r="H108" s="71">
        <f t="shared" si="18"/>
        <v>0</v>
      </c>
      <c r="I108" s="71">
        <f t="shared" si="15"/>
        <v>0</v>
      </c>
      <c r="J108" s="71">
        <f t="shared" si="19"/>
        <v>0</v>
      </c>
      <c r="K108" s="71">
        <f t="shared" si="13"/>
        <v>0</v>
      </c>
      <c r="L108" s="71">
        <f t="shared" si="16"/>
        <v>0</v>
      </c>
      <c r="M108" s="18"/>
      <c r="N108" s="18"/>
      <c r="O108" s="18"/>
      <c r="P108" s="18"/>
      <c r="Q108" s="18"/>
      <c r="R108" s="54">
        <f t="shared" si="14"/>
        <v>0</v>
      </c>
      <c r="S108" s="26"/>
    </row>
    <row r="109" spans="1:19" x14ac:dyDescent="0.25">
      <c r="A109" s="56" t="s">
        <v>160</v>
      </c>
      <c r="B109" s="56" t="s">
        <v>217</v>
      </c>
      <c r="C109" s="56" t="s">
        <v>8</v>
      </c>
      <c r="D109" s="56" t="s">
        <v>287</v>
      </c>
      <c r="E109" s="71">
        <v>0</v>
      </c>
      <c r="F109" s="71">
        <v>0</v>
      </c>
      <c r="G109" s="71">
        <f t="shared" si="17"/>
        <v>0</v>
      </c>
      <c r="H109" s="71">
        <f t="shared" si="18"/>
        <v>0</v>
      </c>
      <c r="I109" s="71">
        <f t="shared" si="15"/>
        <v>0</v>
      </c>
      <c r="J109" s="71">
        <f t="shared" si="19"/>
        <v>0</v>
      </c>
      <c r="K109" s="71">
        <f t="shared" si="13"/>
        <v>0</v>
      </c>
      <c r="L109" s="71">
        <f t="shared" si="16"/>
        <v>0</v>
      </c>
      <c r="M109" s="18"/>
      <c r="N109" s="18"/>
      <c r="O109" s="18"/>
      <c r="P109" s="18">
        <v>13600</v>
      </c>
      <c r="Q109" s="18"/>
      <c r="R109" s="54">
        <f t="shared" si="14"/>
        <v>13600</v>
      </c>
      <c r="S109" s="26"/>
    </row>
    <row r="110" spans="1:19" x14ac:dyDescent="0.25">
      <c r="A110" s="56" t="s">
        <v>161</v>
      </c>
      <c r="B110" s="56" t="s">
        <v>217</v>
      </c>
      <c r="C110" s="56"/>
      <c r="D110" s="56"/>
      <c r="E110" s="71">
        <v>0</v>
      </c>
      <c r="F110" s="71">
        <v>0</v>
      </c>
      <c r="G110" s="71">
        <f t="shared" si="17"/>
        <v>0</v>
      </c>
      <c r="H110" s="71">
        <f t="shared" si="18"/>
        <v>0</v>
      </c>
      <c r="I110" s="71">
        <f t="shared" si="15"/>
        <v>0</v>
      </c>
      <c r="J110" s="71">
        <f t="shared" si="19"/>
        <v>0</v>
      </c>
      <c r="K110" s="71">
        <f t="shared" si="13"/>
        <v>0</v>
      </c>
      <c r="L110" s="71">
        <f t="shared" si="16"/>
        <v>0</v>
      </c>
      <c r="M110" s="18">
        <v>14400</v>
      </c>
      <c r="N110" s="18"/>
      <c r="O110" s="18"/>
      <c r="P110" s="18"/>
      <c r="Q110" s="18"/>
      <c r="R110" s="54">
        <f t="shared" si="14"/>
        <v>14400</v>
      </c>
      <c r="S110" s="56"/>
    </row>
    <row r="111" spans="1:19" x14ac:dyDescent="0.25">
      <c r="A111" s="56" t="s">
        <v>162</v>
      </c>
      <c r="B111" s="56" t="s">
        <v>217</v>
      </c>
      <c r="C111" s="56"/>
      <c r="D111" s="56" t="s">
        <v>300</v>
      </c>
      <c r="E111" s="71">
        <v>11763.727121464228</v>
      </c>
      <c r="F111" s="71">
        <v>0</v>
      </c>
      <c r="G111" s="71">
        <f t="shared" si="17"/>
        <v>12351.91347753744</v>
      </c>
      <c r="H111" s="71">
        <f t="shared" si="18"/>
        <v>0</v>
      </c>
      <c r="I111" s="71">
        <f t="shared" si="15"/>
        <v>12704.825291181367</v>
      </c>
      <c r="J111" s="71">
        <f t="shared" si="19"/>
        <v>0</v>
      </c>
      <c r="K111" s="71">
        <f t="shared" si="13"/>
        <v>13398.885191347756</v>
      </c>
      <c r="L111" s="71">
        <f t="shared" si="16"/>
        <v>0</v>
      </c>
      <c r="M111" s="18"/>
      <c r="N111" s="18"/>
      <c r="O111" s="18"/>
      <c r="P111" s="18"/>
      <c r="Q111" s="18"/>
      <c r="R111" s="54">
        <f t="shared" si="14"/>
        <v>13398.885191347756</v>
      </c>
      <c r="S111" s="56"/>
    </row>
    <row r="112" spans="1:19" x14ac:dyDescent="0.25">
      <c r="A112" s="56" t="s">
        <v>163</v>
      </c>
      <c r="B112" s="56" t="s">
        <v>217</v>
      </c>
      <c r="C112" s="56"/>
      <c r="D112" s="56"/>
      <c r="E112" s="71">
        <v>0</v>
      </c>
      <c r="F112" s="71">
        <v>0</v>
      </c>
      <c r="G112" s="71">
        <f t="shared" si="17"/>
        <v>0</v>
      </c>
      <c r="H112" s="71">
        <f t="shared" si="18"/>
        <v>0</v>
      </c>
      <c r="I112" s="71">
        <f t="shared" si="15"/>
        <v>0</v>
      </c>
      <c r="J112" s="71">
        <f t="shared" si="19"/>
        <v>0</v>
      </c>
      <c r="K112" s="71">
        <f t="shared" si="13"/>
        <v>0</v>
      </c>
      <c r="L112" s="71">
        <f t="shared" si="16"/>
        <v>0</v>
      </c>
      <c r="M112" s="18"/>
      <c r="N112" s="18"/>
      <c r="O112" s="18"/>
      <c r="P112" s="18">
        <v>4600</v>
      </c>
      <c r="Q112" s="18"/>
      <c r="R112" s="54">
        <f t="shared" si="14"/>
        <v>4600</v>
      </c>
      <c r="S112" s="26"/>
    </row>
    <row r="113" spans="1:19" x14ac:dyDescent="0.25">
      <c r="A113" s="56"/>
      <c r="B113" s="56"/>
      <c r="C113" s="56"/>
      <c r="D113" s="56"/>
      <c r="E113" s="71">
        <v>0</v>
      </c>
      <c r="F113" s="71">
        <v>0</v>
      </c>
      <c r="G113" s="71">
        <f t="shared" si="17"/>
        <v>0</v>
      </c>
      <c r="H113" s="71">
        <f t="shared" si="18"/>
        <v>0</v>
      </c>
      <c r="I113" s="71">
        <f t="shared" si="15"/>
        <v>0</v>
      </c>
      <c r="J113" s="71">
        <f t="shared" si="19"/>
        <v>0</v>
      </c>
      <c r="K113" s="71">
        <f t="shared" si="13"/>
        <v>0</v>
      </c>
      <c r="L113" s="71">
        <f t="shared" si="16"/>
        <v>0</v>
      </c>
      <c r="M113" s="18"/>
      <c r="N113" s="18"/>
      <c r="O113" s="18"/>
      <c r="P113" s="18"/>
      <c r="Q113" s="18"/>
      <c r="R113" s="54">
        <f t="shared" si="14"/>
        <v>0</v>
      </c>
      <c r="S113" s="26"/>
    </row>
    <row r="114" spans="1:19" x14ac:dyDescent="0.25">
      <c r="A114" s="56" t="s">
        <v>164</v>
      </c>
      <c r="B114" s="56" t="s">
        <v>258</v>
      </c>
      <c r="C114" s="56" t="s">
        <v>12</v>
      </c>
      <c r="D114" s="56" t="s">
        <v>14</v>
      </c>
      <c r="E114" s="71">
        <v>1532309.4276094274</v>
      </c>
      <c r="F114" s="71">
        <v>133434.05725292413</v>
      </c>
      <c r="G114" s="71">
        <f t="shared" si="17"/>
        <v>1608924.8989898989</v>
      </c>
      <c r="H114" s="71">
        <f t="shared" si="18"/>
        <v>135569.00216897091</v>
      </c>
      <c r="I114" s="71">
        <f t="shared" si="15"/>
        <v>1654894.1818181814</v>
      </c>
      <c r="J114" s="71">
        <f t="shared" si="19"/>
        <v>138104.24925677647</v>
      </c>
      <c r="K114" s="71">
        <f t="shared" si="13"/>
        <v>1745300.4380471376</v>
      </c>
      <c r="L114" s="71">
        <f t="shared" si="16"/>
        <v>145709.99052019315</v>
      </c>
      <c r="M114" s="18"/>
      <c r="N114" s="18"/>
      <c r="O114" s="18"/>
      <c r="P114" s="18"/>
      <c r="Q114" s="18"/>
      <c r="R114" s="54">
        <f t="shared" si="14"/>
        <v>1891010.4285673308</v>
      </c>
      <c r="S114" s="24"/>
    </row>
    <row r="115" spans="1:19" x14ac:dyDescent="0.25">
      <c r="A115" s="56" t="s">
        <v>165</v>
      </c>
      <c r="B115" s="56" t="s">
        <v>259</v>
      </c>
      <c r="C115" s="56" t="s">
        <v>53</v>
      </c>
      <c r="D115" s="56" t="s">
        <v>303</v>
      </c>
      <c r="E115" s="71">
        <v>406108.41750841739</v>
      </c>
      <c r="F115" s="71">
        <v>41414.685032884336</v>
      </c>
      <c r="G115" s="71">
        <f t="shared" si="17"/>
        <v>426413.8383838383</v>
      </c>
      <c r="H115" s="71">
        <f t="shared" si="18"/>
        <v>42077.319993410485</v>
      </c>
      <c r="I115" s="71">
        <f t="shared" si="15"/>
        <v>438597.09090909077</v>
      </c>
      <c r="J115" s="71">
        <f t="shared" si="19"/>
        <v>42864.199009035285</v>
      </c>
      <c r="K115" s="71">
        <f t="shared" si="13"/>
        <v>462557.48754208739</v>
      </c>
      <c r="L115" s="71">
        <f t="shared" si="16"/>
        <v>45224.836055909691</v>
      </c>
      <c r="M115" s="18"/>
      <c r="N115" s="18"/>
      <c r="O115" s="18"/>
      <c r="P115" s="18"/>
      <c r="Q115" s="18"/>
      <c r="R115" s="54">
        <f t="shared" si="14"/>
        <v>507782.32359799708</v>
      </c>
      <c r="S115" s="56"/>
    </row>
    <row r="116" spans="1:19" s="108" customFormat="1" x14ac:dyDescent="0.25">
      <c r="A116" s="56" t="s">
        <v>166</v>
      </c>
      <c r="B116" s="56" t="s">
        <v>260</v>
      </c>
      <c r="C116" s="56" t="s">
        <v>33</v>
      </c>
      <c r="D116" s="56" t="s">
        <v>300</v>
      </c>
      <c r="E116" s="71">
        <v>41539.225589225585</v>
      </c>
      <c r="F116" s="71">
        <v>21483.121919075438</v>
      </c>
      <c r="G116" s="71"/>
      <c r="H116" s="71">
        <v>45000</v>
      </c>
      <c r="I116" s="71">
        <f t="shared" si="15"/>
        <v>0</v>
      </c>
      <c r="J116" s="71">
        <f t="shared" si="19"/>
        <v>45841.535433070865</v>
      </c>
      <c r="K116" s="71">
        <f t="shared" si="13"/>
        <v>0</v>
      </c>
      <c r="L116" s="71">
        <f t="shared" si="16"/>
        <v>48366.14173228346</v>
      </c>
      <c r="M116" s="18"/>
      <c r="N116" s="18"/>
      <c r="O116" s="18"/>
      <c r="P116" s="18"/>
      <c r="Q116" s="18"/>
      <c r="R116" s="54">
        <f t="shared" si="14"/>
        <v>48366.14173228346</v>
      </c>
      <c r="S116" s="56"/>
    </row>
    <row r="117" spans="1:19" x14ac:dyDescent="0.25">
      <c r="A117" s="56"/>
      <c r="B117" s="56"/>
      <c r="C117" s="56"/>
      <c r="D117" s="56"/>
      <c r="E117" s="71"/>
      <c r="F117" s="71"/>
      <c r="G117" s="71"/>
      <c r="H117" s="71"/>
      <c r="I117" s="71">
        <f t="shared" si="15"/>
        <v>0</v>
      </c>
      <c r="J117" s="71">
        <f t="shared" si="19"/>
        <v>0</v>
      </c>
      <c r="K117" s="71">
        <f t="shared" si="13"/>
        <v>0</v>
      </c>
      <c r="L117" s="71">
        <f t="shared" si="16"/>
        <v>0</v>
      </c>
      <c r="M117" s="18"/>
      <c r="N117" s="18"/>
      <c r="O117" s="18"/>
      <c r="P117" s="18"/>
      <c r="Q117" s="18"/>
      <c r="R117" s="54">
        <f t="shared" si="14"/>
        <v>0</v>
      </c>
      <c r="S117" s="57"/>
    </row>
    <row r="118" spans="1:19" s="108" customFormat="1" x14ac:dyDescent="0.25">
      <c r="A118" s="56" t="s">
        <v>319</v>
      </c>
      <c r="B118" s="56" t="s">
        <v>320</v>
      </c>
      <c r="C118" s="56" t="s">
        <v>58</v>
      </c>
      <c r="D118" s="56"/>
      <c r="E118" s="71">
        <v>0</v>
      </c>
      <c r="F118" s="71">
        <v>0</v>
      </c>
      <c r="G118" s="73">
        <v>1240000</v>
      </c>
      <c r="H118" s="71">
        <v>250000</v>
      </c>
      <c r="I118" s="71">
        <f t="shared" si="15"/>
        <v>1275428.5714285714</v>
      </c>
      <c r="J118" s="71">
        <f t="shared" si="19"/>
        <v>254675.1968503937</v>
      </c>
      <c r="K118" s="71">
        <f t="shared" si="13"/>
        <v>1345104.7619047617</v>
      </c>
      <c r="L118" s="71">
        <f t="shared" si="16"/>
        <v>268700.78740157478</v>
      </c>
      <c r="M118" s="18"/>
      <c r="N118" s="18"/>
      <c r="O118" s="18"/>
      <c r="P118" s="18"/>
      <c r="Q118" s="18"/>
      <c r="R118" s="54">
        <f t="shared" si="14"/>
        <v>1613805.5493063363</v>
      </c>
      <c r="S118" s="56"/>
    </row>
    <row r="119" spans="1:19" x14ac:dyDescent="0.25">
      <c r="A119" s="56" t="s">
        <v>167</v>
      </c>
      <c r="B119" s="56" t="s">
        <v>261</v>
      </c>
      <c r="C119" s="56" t="s">
        <v>53</v>
      </c>
      <c r="D119" s="56" t="s">
        <v>14</v>
      </c>
      <c r="E119" s="71">
        <v>370996.46464646468</v>
      </c>
      <c r="F119" s="71">
        <v>0</v>
      </c>
      <c r="G119" s="71">
        <f t="shared" si="17"/>
        <v>389546.2878787879</v>
      </c>
      <c r="H119" s="71">
        <f t="shared" si="18"/>
        <v>0</v>
      </c>
      <c r="I119" s="71">
        <f t="shared" si="15"/>
        <v>400676.18181818182</v>
      </c>
      <c r="J119" s="71">
        <f t="shared" si="19"/>
        <v>0</v>
      </c>
      <c r="K119" s="71">
        <f t="shared" si="13"/>
        <v>422564.97323232325</v>
      </c>
      <c r="L119" s="71">
        <f t="shared" si="16"/>
        <v>0</v>
      </c>
      <c r="M119" s="18"/>
      <c r="N119" s="18"/>
      <c r="O119" s="18"/>
      <c r="P119" s="18"/>
      <c r="Q119" s="18"/>
      <c r="R119" s="54">
        <f t="shared" si="14"/>
        <v>422564.97323232325</v>
      </c>
      <c r="S119" s="57"/>
    </row>
    <row r="120" spans="1:19" x14ac:dyDescent="0.25">
      <c r="A120" s="56"/>
      <c r="B120" s="56"/>
      <c r="C120" s="56"/>
      <c r="D120" s="56"/>
      <c r="E120" s="71">
        <v>0</v>
      </c>
      <c r="F120" s="71">
        <v>0</v>
      </c>
      <c r="G120" s="71">
        <f t="shared" si="17"/>
        <v>0</v>
      </c>
      <c r="H120" s="71">
        <f t="shared" si="18"/>
        <v>0</v>
      </c>
      <c r="I120" s="71">
        <f t="shared" si="15"/>
        <v>0</v>
      </c>
      <c r="J120" s="71">
        <f t="shared" si="19"/>
        <v>0</v>
      </c>
      <c r="K120" s="71">
        <f t="shared" si="13"/>
        <v>0</v>
      </c>
      <c r="L120" s="71">
        <f t="shared" si="16"/>
        <v>0</v>
      </c>
      <c r="M120" s="18"/>
      <c r="N120" s="18"/>
      <c r="O120" s="18"/>
      <c r="P120" s="18"/>
      <c r="Q120" s="18"/>
      <c r="R120" s="54">
        <f t="shared" si="14"/>
        <v>0</v>
      </c>
      <c r="S120" s="56"/>
    </row>
    <row r="121" spans="1:19" x14ac:dyDescent="0.25">
      <c r="A121" s="56" t="s">
        <v>168</v>
      </c>
      <c r="B121" s="56" t="s">
        <v>262</v>
      </c>
      <c r="C121" s="56" t="s">
        <v>12</v>
      </c>
      <c r="D121" s="56" t="s">
        <v>14</v>
      </c>
      <c r="E121" s="71">
        <v>19135538.215488214</v>
      </c>
      <c r="F121" s="71">
        <v>1869270.3083142196</v>
      </c>
      <c r="G121" s="71">
        <f t="shared" si="17"/>
        <v>20092315.126262624</v>
      </c>
      <c r="H121" s="71">
        <f t="shared" si="18"/>
        <v>1899178.6332472472</v>
      </c>
      <c r="I121" s="71">
        <f t="shared" si="15"/>
        <v>20666381.27272727</v>
      </c>
      <c r="J121" s="71">
        <f t="shared" si="19"/>
        <v>1934694.7691052174</v>
      </c>
      <c r="K121" s="71">
        <f t="shared" si="13"/>
        <v>21795378.027441073</v>
      </c>
      <c r="L121" s="71">
        <f t="shared" si="16"/>
        <v>2041243.1766791278</v>
      </c>
      <c r="M121" s="18"/>
      <c r="N121" s="18"/>
      <c r="O121" s="18">
        <v>100000</v>
      </c>
      <c r="P121" s="18"/>
      <c r="Q121" s="18"/>
      <c r="R121" s="54">
        <f t="shared" si="14"/>
        <v>23936621.2041202</v>
      </c>
      <c r="S121" s="56"/>
    </row>
    <row r="122" spans="1:19" x14ac:dyDescent="0.25">
      <c r="A122" s="56" t="s">
        <v>169</v>
      </c>
      <c r="B122" s="56" t="s">
        <v>262</v>
      </c>
      <c r="C122" s="56" t="s">
        <v>12</v>
      </c>
      <c r="D122" s="56" t="s">
        <v>304</v>
      </c>
      <c r="E122" s="71">
        <v>53679.629629629628</v>
      </c>
      <c r="F122" s="71">
        <v>0</v>
      </c>
      <c r="G122" s="71">
        <f t="shared" si="17"/>
        <v>56363.611111111109</v>
      </c>
      <c r="H122" s="71">
        <f t="shared" si="18"/>
        <v>0</v>
      </c>
      <c r="I122" s="71">
        <f t="shared" si="15"/>
        <v>57973.999999999993</v>
      </c>
      <c r="J122" s="71">
        <f t="shared" si="19"/>
        <v>0</v>
      </c>
      <c r="K122" s="71">
        <f t="shared" si="13"/>
        <v>61141.098148148136</v>
      </c>
      <c r="L122" s="71">
        <f t="shared" si="16"/>
        <v>0</v>
      </c>
      <c r="M122" s="18"/>
      <c r="N122" s="18"/>
      <c r="O122" s="18"/>
      <c r="P122" s="18"/>
      <c r="Q122" s="18"/>
      <c r="R122" s="54">
        <f t="shared" si="14"/>
        <v>61141.098148148136</v>
      </c>
      <c r="S122" s="56" t="s">
        <v>314</v>
      </c>
    </row>
    <row r="123" spans="1:19" x14ac:dyDescent="0.25">
      <c r="A123" s="56" t="s">
        <v>168</v>
      </c>
      <c r="B123" s="56" t="s">
        <v>262</v>
      </c>
      <c r="C123" s="56" t="s">
        <v>12</v>
      </c>
      <c r="D123" s="56" t="s">
        <v>14</v>
      </c>
      <c r="E123" s="71">
        <v>0</v>
      </c>
      <c r="F123" s="71">
        <v>0</v>
      </c>
      <c r="G123" s="71">
        <f t="shared" si="17"/>
        <v>0</v>
      </c>
      <c r="H123" s="71">
        <f t="shared" si="18"/>
        <v>0</v>
      </c>
      <c r="I123" s="71">
        <f t="shared" si="15"/>
        <v>0</v>
      </c>
      <c r="J123" s="71">
        <f t="shared" si="19"/>
        <v>0</v>
      </c>
      <c r="K123" s="71">
        <f t="shared" si="13"/>
        <v>0</v>
      </c>
      <c r="L123" s="71">
        <f t="shared" si="16"/>
        <v>0</v>
      </c>
      <c r="M123" s="18"/>
      <c r="N123" s="18"/>
      <c r="O123" s="18"/>
      <c r="P123" s="18"/>
      <c r="Q123" s="18">
        <v>18500</v>
      </c>
      <c r="R123" s="54">
        <f t="shared" si="14"/>
        <v>18500</v>
      </c>
      <c r="S123" s="56" t="s">
        <v>314</v>
      </c>
    </row>
    <row r="124" spans="1:19" x14ac:dyDescent="0.25">
      <c r="A124" s="56" t="s">
        <v>170</v>
      </c>
      <c r="B124" s="56" t="s">
        <v>262</v>
      </c>
      <c r="C124" s="56" t="s">
        <v>12</v>
      </c>
      <c r="D124" s="56" t="s">
        <v>240</v>
      </c>
      <c r="E124" s="71">
        <v>44871.885521885517</v>
      </c>
      <c r="F124" s="71">
        <v>0</v>
      </c>
      <c r="G124" s="71">
        <f t="shared" si="17"/>
        <v>47115.479797979795</v>
      </c>
      <c r="H124" s="71">
        <f t="shared" si="18"/>
        <v>0</v>
      </c>
      <c r="I124" s="71">
        <f t="shared" si="15"/>
        <v>48461.636363636353</v>
      </c>
      <c r="J124" s="71">
        <f t="shared" si="19"/>
        <v>0</v>
      </c>
      <c r="K124" s="71">
        <f t="shared" si="13"/>
        <v>51109.077609427593</v>
      </c>
      <c r="L124" s="71">
        <f t="shared" si="16"/>
        <v>0</v>
      </c>
      <c r="M124" s="18"/>
      <c r="N124" s="18"/>
      <c r="O124" s="18"/>
      <c r="P124" s="18"/>
      <c r="Q124" s="18"/>
      <c r="R124" s="54">
        <f t="shared" si="14"/>
        <v>51109.077609427593</v>
      </c>
      <c r="S124" s="26"/>
    </row>
    <row r="125" spans="1:19" x14ac:dyDescent="0.25">
      <c r="A125" s="56" t="s">
        <v>168</v>
      </c>
      <c r="B125" s="56" t="s">
        <v>263</v>
      </c>
      <c r="C125" s="56" t="s">
        <v>12</v>
      </c>
      <c r="D125" s="56" t="s">
        <v>305</v>
      </c>
      <c r="E125" s="71">
        <v>0</v>
      </c>
      <c r="F125" s="71">
        <v>0</v>
      </c>
      <c r="G125" s="71">
        <f t="shared" si="17"/>
        <v>0</v>
      </c>
      <c r="H125" s="71">
        <f t="shared" si="18"/>
        <v>0</v>
      </c>
      <c r="I125" s="71">
        <f t="shared" si="15"/>
        <v>0</v>
      </c>
      <c r="J125" s="71">
        <f t="shared" si="19"/>
        <v>0</v>
      </c>
      <c r="K125" s="71">
        <f t="shared" si="13"/>
        <v>0</v>
      </c>
      <c r="L125" s="71">
        <f t="shared" si="16"/>
        <v>0</v>
      </c>
      <c r="M125" s="18"/>
      <c r="N125" s="18"/>
      <c r="O125" s="18"/>
      <c r="P125" s="18"/>
      <c r="Q125" s="18">
        <v>13800</v>
      </c>
      <c r="R125" s="54">
        <f t="shared" si="14"/>
        <v>13800</v>
      </c>
      <c r="S125" s="56" t="s">
        <v>314</v>
      </c>
    </row>
    <row r="126" spans="1:19" x14ac:dyDescent="0.25">
      <c r="A126" s="56" t="s">
        <v>171</v>
      </c>
      <c r="B126" s="56" t="s">
        <v>262</v>
      </c>
      <c r="C126" s="56" t="s">
        <v>12</v>
      </c>
      <c r="D126" s="56" t="s">
        <v>14</v>
      </c>
      <c r="E126" s="71">
        <v>0</v>
      </c>
      <c r="F126" s="71">
        <v>0</v>
      </c>
      <c r="G126" s="71">
        <f t="shared" si="17"/>
        <v>0</v>
      </c>
      <c r="H126" s="71">
        <f t="shared" si="18"/>
        <v>0</v>
      </c>
      <c r="I126" s="71">
        <f t="shared" si="15"/>
        <v>0</v>
      </c>
      <c r="J126" s="71">
        <f t="shared" si="19"/>
        <v>0</v>
      </c>
      <c r="K126" s="71">
        <f t="shared" si="13"/>
        <v>0</v>
      </c>
      <c r="L126" s="71">
        <f t="shared" si="16"/>
        <v>0</v>
      </c>
      <c r="M126" s="18"/>
      <c r="N126" s="18"/>
      <c r="O126" s="18"/>
      <c r="P126" s="18"/>
      <c r="Q126" s="18">
        <v>271600</v>
      </c>
      <c r="R126" s="54">
        <f t="shared" si="14"/>
        <v>271600</v>
      </c>
      <c r="S126" s="56" t="s">
        <v>314</v>
      </c>
    </row>
    <row r="127" spans="1:19" x14ac:dyDescent="0.25">
      <c r="A127" s="56" t="s">
        <v>172</v>
      </c>
      <c r="B127" s="56" t="s">
        <v>262</v>
      </c>
      <c r="C127" s="56" t="s">
        <v>12</v>
      </c>
      <c r="D127" s="56" t="s">
        <v>14</v>
      </c>
      <c r="E127" s="71">
        <v>0</v>
      </c>
      <c r="F127" s="71">
        <v>0</v>
      </c>
      <c r="G127" s="71">
        <f t="shared" si="17"/>
        <v>0</v>
      </c>
      <c r="H127" s="71">
        <f t="shared" si="18"/>
        <v>0</v>
      </c>
      <c r="I127" s="71">
        <f t="shared" si="15"/>
        <v>0</v>
      </c>
      <c r="J127" s="71">
        <f t="shared" si="19"/>
        <v>0</v>
      </c>
      <c r="K127" s="71">
        <f t="shared" si="13"/>
        <v>0</v>
      </c>
      <c r="L127" s="71">
        <f t="shared" si="16"/>
        <v>0</v>
      </c>
      <c r="M127" s="18"/>
      <c r="N127" s="18"/>
      <c r="O127" s="18"/>
      <c r="P127" s="18"/>
      <c r="Q127" s="18">
        <v>10000</v>
      </c>
      <c r="R127" s="54">
        <f t="shared" si="14"/>
        <v>10000</v>
      </c>
      <c r="S127" s="56"/>
    </row>
    <row r="128" spans="1:19" x14ac:dyDescent="0.25">
      <c r="A128" s="56" t="s">
        <v>173</v>
      </c>
      <c r="B128" s="56" t="s">
        <v>262</v>
      </c>
      <c r="C128" s="56" t="s">
        <v>12</v>
      </c>
      <c r="D128" s="56" t="s">
        <v>14</v>
      </c>
      <c r="E128" s="71">
        <v>0</v>
      </c>
      <c r="F128" s="71">
        <v>0</v>
      </c>
      <c r="G128" s="71">
        <f t="shared" si="17"/>
        <v>0</v>
      </c>
      <c r="H128" s="71">
        <f t="shared" si="18"/>
        <v>0</v>
      </c>
      <c r="I128" s="71">
        <f t="shared" si="15"/>
        <v>0</v>
      </c>
      <c r="J128" s="71">
        <f t="shared" si="19"/>
        <v>0</v>
      </c>
      <c r="K128" s="71">
        <f t="shared" si="13"/>
        <v>0</v>
      </c>
      <c r="L128" s="71">
        <f t="shared" si="16"/>
        <v>0</v>
      </c>
      <c r="M128" s="18"/>
      <c r="N128" s="18"/>
      <c r="O128" s="18"/>
      <c r="P128" s="18"/>
      <c r="Q128" s="18">
        <v>750</v>
      </c>
      <c r="R128" s="54">
        <f t="shared" si="14"/>
        <v>750</v>
      </c>
      <c r="S128" s="56"/>
    </row>
    <row r="129" spans="1:19" x14ac:dyDescent="0.25">
      <c r="A129" s="56"/>
      <c r="B129" s="56"/>
      <c r="C129" s="56"/>
      <c r="D129" s="56"/>
      <c r="E129" s="71"/>
      <c r="F129" s="71"/>
      <c r="G129" s="71"/>
      <c r="H129" s="71"/>
      <c r="I129" s="71">
        <f t="shared" si="15"/>
        <v>0</v>
      </c>
      <c r="J129" s="71">
        <f t="shared" si="19"/>
        <v>0</v>
      </c>
      <c r="K129" s="71">
        <f t="shared" si="13"/>
        <v>0</v>
      </c>
      <c r="L129" s="71">
        <f t="shared" si="16"/>
        <v>0</v>
      </c>
      <c r="M129" s="18"/>
      <c r="N129" s="18"/>
      <c r="O129" s="18"/>
      <c r="P129" s="18"/>
      <c r="Q129" s="18"/>
      <c r="R129" s="54">
        <f t="shared" si="14"/>
        <v>0</v>
      </c>
      <c r="S129" s="56"/>
    </row>
    <row r="130" spans="1:19" x14ac:dyDescent="0.25">
      <c r="A130" s="56" t="s">
        <v>174</v>
      </c>
      <c r="B130" s="56" t="s">
        <v>264</v>
      </c>
      <c r="C130" s="56" t="s">
        <v>33</v>
      </c>
      <c r="D130" s="56" t="s">
        <v>14</v>
      </c>
      <c r="E130" s="71">
        <v>2799077.2727272729</v>
      </c>
      <c r="F130" s="71">
        <v>35685.852521130873</v>
      </c>
      <c r="G130" s="71">
        <f t="shared" si="17"/>
        <v>2939031.1363636367</v>
      </c>
      <c r="H130" s="71">
        <f t="shared" si="18"/>
        <v>36256.826161468969</v>
      </c>
      <c r="I130" s="71">
        <f t="shared" si="15"/>
        <v>3023003.4545454546</v>
      </c>
      <c r="J130" s="71">
        <f t="shared" si="19"/>
        <v>36934.857359370457</v>
      </c>
      <c r="K130" s="71">
        <f t="shared" si="13"/>
        <v>3188149.0136363637</v>
      </c>
      <c r="L130" s="71">
        <f t="shared" si="16"/>
        <v>38968.950953074913</v>
      </c>
      <c r="M130" s="18"/>
      <c r="N130" s="18"/>
      <c r="O130" s="18"/>
      <c r="P130" s="18"/>
      <c r="Q130" s="18"/>
      <c r="R130" s="54">
        <f t="shared" si="14"/>
        <v>3227117.9645894384</v>
      </c>
      <c r="S130" s="24"/>
    </row>
    <row r="131" spans="1:19" x14ac:dyDescent="0.25">
      <c r="A131" s="56"/>
      <c r="B131" s="56"/>
      <c r="C131" s="56"/>
      <c r="D131" s="56"/>
      <c r="E131" s="71"/>
      <c r="F131" s="71"/>
      <c r="G131" s="71"/>
      <c r="H131" s="71"/>
      <c r="I131" s="71">
        <f t="shared" si="15"/>
        <v>0</v>
      </c>
      <c r="J131" s="71">
        <f t="shared" si="19"/>
        <v>0</v>
      </c>
      <c r="K131" s="71">
        <f t="shared" si="13"/>
        <v>0</v>
      </c>
      <c r="L131" s="71">
        <f t="shared" si="16"/>
        <v>0</v>
      </c>
      <c r="M131" s="18"/>
      <c r="N131" s="18"/>
      <c r="O131" s="18"/>
      <c r="P131" s="18"/>
      <c r="Q131" s="18"/>
      <c r="R131" s="54">
        <f t="shared" si="14"/>
        <v>0</v>
      </c>
      <c r="S131" s="24"/>
    </row>
    <row r="132" spans="1:19" s="108" customFormat="1" x14ac:dyDescent="0.25">
      <c r="A132" s="15" t="s">
        <v>328</v>
      </c>
      <c r="B132" s="16" t="s">
        <v>76</v>
      </c>
      <c r="C132" s="16" t="s">
        <v>53</v>
      </c>
      <c r="D132" s="16" t="s">
        <v>14</v>
      </c>
      <c r="E132" s="18">
        <v>1720366.6666666665</v>
      </c>
      <c r="F132" s="18">
        <v>0</v>
      </c>
      <c r="G132" s="106">
        <f t="shared" ref="G132" si="20">105/100*E132</f>
        <v>1806385</v>
      </c>
      <c r="H132" s="106">
        <f t="shared" ref="H132" si="21">101.6/100*F132</f>
        <v>0</v>
      </c>
      <c r="I132" s="71">
        <f t="shared" si="15"/>
        <v>1857995.9999999998</v>
      </c>
      <c r="J132" s="71">
        <f t="shared" si="19"/>
        <v>0</v>
      </c>
      <c r="K132" s="71">
        <f t="shared" si="13"/>
        <v>1959497.6333333331</v>
      </c>
      <c r="L132" s="71">
        <f t="shared" si="16"/>
        <v>0</v>
      </c>
      <c r="M132" s="106"/>
      <c r="N132" s="107">
        <f t="shared" ref="N132" si="22">M132*0.91725/1000</f>
        <v>0</v>
      </c>
      <c r="O132" s="109">
        <f t="shared" ref="O132" si="23">N132*1.21</f>
        <v>0</v>
      </c>
      <c r="P132" s="36"/>
      <c r="Q132" s="18"/>
      <c r="R132" s="54">
        <f t="shared" si="14"/>
        <v>1959497.6333333331</v>
      </c>
      <c r="S132" s="36"/>
    </row>
    <row r="133" spans="1:19" x14ac:dyDescent="0.25">
      <c r="A133" s="56"/>
      <c r="B133" s="56"/>
      <c r="C133" s="56"/>
      <c r="D133" s="56"/>
      <c r="E133" s="71">
        <v>0</v>
      </c>
      <c r="F133" s="71">
        <v>0</v>
      </c>
      <c r="G133" s="71">
        <f t="shared" si="17"/>
        <v>0</v>
      </c>
      <c r="H133" s="71">
        <f t="shared" si="18"/>
        <v>0</v>
      </c>
      <c r="I133" s="71">
        <f t="shared" si="15"/>
        <v>0</v>
      </c>
      <c r="J133" s="71">
        <f t="shared" si="19"/>
        <v>0</v>
      </c>
      <c r="K133" s="71">
        <f t="shared" si="13"/>
        <v>0</v>
      </c>
      <c r="L133" s="71">
        <f t="shared" si="16"/>
        <v>0</v>
      </c>
      <c r="M133" s="18"/>
      <c r="N133" s="18"/>
      <c r="O133" s="18"/>
      <c r="P133" s="18"/>
      <c r="Q133" s="18"/>
      <c r="R133" s="54">
        <f t="shared" si="14"/>
        <v>0</v>
      </c>
      <c r="S133" s="56"/>
    </row>
    <row r="134" spans="1:19" x14ac:dyDescent="0.25">
      <c r="A134" s="56" t="s">
        <v>175</v>
      </c>
      <c r="B134" s="56" t="s">
        <v>265</v>
      </c>
      <c r="C134" s="56"/>
      <c r="D134" s="56" t="s">
        <v>14</v>
      </c>
      <c r="E134" s="71">
        <v>0</v>
      </c>
      <c r="F134" s="71">
        <v>0</v>
      </c>
      <c r="G134" s="71">
        <f t="shared" si="17"/>
        <v>0</v>
      </c>
      <c r="H134" s="71">
        <f t="shared" si="18"/>
        <v>0</v>
      </c>
      <c r="I134" s="71">
        <f t="shared" si="15"/>
        <v>0</v>
      </c>
      <c r="J134" s="71">
        <f t="shared" ref="J134:J161" si="24">(103.5/101.6)*H134</f>
        <v>0</v>
      </c>
      <c r="K134" s="71">
        <f t="shared" si="13"/>
        <v>0</v>
      </c>
      <c r="L134" s="71">
        <f t="shared" si="16"/>
        <v>0</v>
      </c>
      <c r="M134" s="18"/>
      <c r="N134" s="18"/>
      <c r="O134" s="18">
        <v>2349500</v>
      </c>
      <c r="P134" s="18"/>
      <c r="Q134" s="18"/>
      <c r="R134" s="54">
        <f t="shared" si="14"/>
        <v>2349500</v>
      </c>
      <c r="S134" s="26"/>
    </row>
    <row r="135" spans="1:19" x14ac:dyDescent="0.25">
      <c r="A135" s="56"/>
      <c r="B135" s="56"/>
      <c r="C135" s="56"/>
      <c r="D135" s="56"/>
      <c r="E135" s="71">
        <v>0</v>
      </c>
      <c r="F135" s="71">
        <v>0</v>
      </c>
      <c r="G135" s="71">
        <f t="shared" si="17"/>
        <v>0</v>
      </c>
      <c r="H135" s="71">
        <f t="shared" si="18"/>
        <v>0</v>
      </c>
      <c r="I135" s="71">
        <f t="shared" si="15"/>
        <v>0</v>
      </c>
      <c r="J135" s="71">
        <f t="shared" si="24"/>
        <v>0</v>
      </c>
      <c r="K135" s="71">
        <f t="shared" ref="K135:K162" si="25">113.9/108*I135</f>
        <v>0</v>
      </c>
      <c r="L135" s="71">
        <f t="shared" si="16"/>
        <v>0</v>
      </c>
      <c r="M135" s="18"/>
      <c r="N135" s="18"/>
      <c r="O135" s="18"/>
      <c r="P135" s="18"/>
      <c r="Q135" s="18"/>
      <c r="R135" s="54">
        <f t="shared" ref="R135:R162" si="26">K135+L135+M135+N135+O135+P135+Q135</f>
        <v>0</v>
      </c>
      <c r="S135" s="56"/>
    </row>
    <row r="136" spans="1:19" x14ac:dyDescent="0.25">
      <c r="A136" s="56" t="s">
        <v>176</v>
      </c>
      <c r="B136" s="56" t="s">
        <v>266</v>
      </c>
      <c r="C136" s="67"/>
      <c r="D136" s="56"/>
      <c r="E136" s="71">
        <v>0</v>
      </c>
      <c r="F136" s="71">
        <v>0</v>
      </c>
      <c r="G136" s="71">
        <f t="shared" si="17"/>
        <v>0</v>
      </c>
      <c r="H136" s="71">
        <f t="shared" si="18"/>
        <v>0</v>
      </c>
      <c r="I136" s="71">
        <f t="shared" si="15"/>
        <v>0</v>
      </c>
      <c r="J136" s="71">
        <f t="shared" si="24"/>
        <v>0</v>
      </c>
      <c r="K136" s="71">
        <f t="shared" si="25"/>
        <v>0</v>
      </c>
      <c r="L136" s="71">
        <f t="shared" si="16"/>
        <v>0</v>
      </c>
      <c r="M136" s="18"/>
      <c r="N136" s="18">
        <v>7594</v>
      </c>
      <c r="O136" s="18"/>
      <c r="P136" s="18"/>
      <c r="Q136" s="18"/>
      <c r="R136" s="54">
        <f t="shared" si="26"/>
        <v>7594</v>
      </c>
      <c r="S136" s="26"/>
    </row>
    <row r="137" spans="1:19" ht="15.75" x14ac:dyDescent="0.25">
      <c r="A137" s="60" t="s">
        <v>177</v>
      </c>
      <c r="B137" s="65"/>
      <c r="C137" s="68"/>
      <c r="D137" s="33"/>
      <c r="E137" s="71">
        <v>0</v>
      </c>
      <c r="F137" s="71">
        <v>0</v>
      </c>
      <c r="G137" s="71">
        <f t="shared" si="17"/>
        <v>0</v>
      </c>
      <c r="H137" s="71">
        <f t="shared" si="18"/>
        <v>0</v>
      </c>
      <c r="I137" s="71">
        <f t="shared" ref="I137:I161" si="27">(108/105)*G137</f>
        <v>0</v>
      </c>
      <c r="J137" s="71">
        <f t="shared" si="24"/>
        <v>0</v>
      </c>
      <c r="K137" s="71">
        <f t="shared" si="25"/>
        <v>0</v>
      </c>
      <c r="L137" s="71">
        <f t="shared" ref="L137:L161" si="28">109.2/103.5*J137</f>
        <v>0</v>
      </c>
      <c r="M137" s="79"/>
      <c r="N137" s="87">
        <v>11613</v>
      </c>
      <c r="O137" s="79"/>
      <c r="P137" s="79"/>
      <c r="Q137" s="79"/>
      <c r="R137" s="54">
        <f t="shared" si="26"/>
        <v>11613</v>
      </c>
      <c r="S137" s="26"/>
    </row>
    <row r="138" spans="1:19" x14ac:dyDescent="0.25">
      <c r="A138" s="26"/>
      <c r="B138" s="26"/>
      <c r="C138" s="26"/>
      <c r="D138" s="26"/>
      <c r="E138" s="71">
        <v>0</v>
      </c>
      <c r="F138" s="71">
        <v>0</v>
      </c>
      <c r="G138" s="71">
        <f t="shared" ref="G138:G161" si="29">105/100*E138</f>
        <v>0</v>
      </c>
      <c r="H138" s="71">
        <f t="shared" si="18"/>
        <v>0</v>
      </c>
      <c r="I138" s="71">
        <f t="shared" si="27"/>
        <v>0</v>
      </c>
      <c r="J138" s="71">
        <f t="shared" si="24"/>
        <v>0</v>
      </c>
      <c r="K138" s="71">
        <f t="shared" si="25"/>
        <v>0</v>
      </c>
      <c r="L138" s="71">
        <f t="shared" si="28"/>
        <v>0</v>
      </c>
      <c r="M138" s="77"/>
      <c r="N138" s="77"/>
      <c r="O138" s="77"/>
      <c r="P138" s="77"/>
      <c r="Q138" s="77"/>
      <c r="R138" s="54">
        <f t="shared" si="26"/>
        <v>0</v>
      </c>
      <c r="S138" s="26"/>
    </row>
    <row r="139" spans="1:19" x14ac:dyDescent="0.25">
      <c r="A139" s="61" t="s">
        <v>178</v>
      </c>
      <c r="B139" s="61" t="s">
        <v>217</v>
      </c>
      <c r="C139" s="61" t="s">
        <v>8</v>
      </c>
      <c r="D139" s="61" t="s">
        <v>287</v>
      </c>
      <c r="E139" s="71">
        <v>0</v>
      </c>
      <c r="F139" s="71">
        <v>0</v>
      </c>
      <c r="G139" s="71">
        <f t="shared" si="29"/>
        <v>0</v>
      </c>
      <c r="H139" s="71">
        <f t="shared" ref="H139:H161" si="30">101.6/100*F139</f>
        <v>0</v>
      </c>
      <c r="I139" s="71">
        <f t="shared" si="27"/>
        <v>0</v>
      </c>
      <c r="J139" s="71">
        <f t="shared" si="24"/>
        <v>0</v>
      </c>
      <c r="K139" s="71">
        <f t="shared" si="25"/>
        <v>0</v>
      </c>
      <c r="L139" s="71">
        <f t="shared" si="28"/>
        <v>0</v>
      </c>
      <c r="M139" s="80"/>
      <c r="N139" s="80"/>
      <c r="O139" s="80"/>
      <c r="P139" s="80">
        <v>10100</v>
      </c>
      <c r="Q139" s="80"/>
      <c r="R139" s="54">
        <f t="shared" si="26"/>
        <v>10100</v>
      </c>
      <c r="S139" s="26"/>
    </row>
    <row r="140" spans="1:19" x14ac:dyDescent="0.25">
      <c r="A140" s="61"/>
      <c r="B140" s="61"/>
      <c r="C140" s="61"/>
      <c r="D140" s="61"/>
      <c r="E140" s="71">
        <v>0</v>
      </c>
      <c r="F140" s="71">
        <v>0</v>
      </c>
      <c r="G140" s="71">
        <f t="shared" si="29"/>
        <v>0</v>
      </c>
      <c r="H140" s="71">
        <f t="shared" si="30"/>
        <v>0</v>
      </c>
      <c r="I140" s="71">
        <f t="shared" si="27"/>
        <v>0</v>
      </c>
      <c r="J140" s="71">
        <f t="shared" si="24"/>
        <v>0</v>
      </c>
      <c r="K140" s="71">
        <f t="shared" si="25"/>
        <v>0</v>
      </c>
      <c r="L140" s="71">
        <f t="shared" si="28"/>
        <v>0</v>
      </c>
      <c r="M140" s="80"/>
      <c r="N140" s="80"/>
      <c r="O140" s="80"/>
      <c r="P140" s="80"/>
      <c r="Q140" s="80"/>
      <c r="R140" s="54">
        <f t="shared" si="26"/>
        <v>0</v>
      </c>
      <c r="S140" s="26"/>
    </row>
    <row r="141" spans="1:19" x14ac:dyDescent="0.25">
      <c r="A141" s="61" t="s">
        <v>179</v>
      </c>
      <c r="B141" s="61" t="s">
        <v>267</v>
      </c>
      <c r="C141" s="61" t="s">
        <v>12</v>
      </c>
      <c r="D141" s="61" t="s">
        <v>287</v>
      </c>
      <c r="E141" s="71">
        <v>0</v>
      </c>
      <c r="F141" s="71">
        <v>0</v>
      </c>
      <c r="G141" s="71">
        <f t="shared" si="29"/>
        <v>0</v>
      </c>
      <c r="H141" s="71">
        <f t="shared" si="30"/>
        <v>0</v>
      </c>
      <c r="I141" s="71">
        <f t="shared" si="27"/>
        <v>0</v>
      </c>
      <c r="J141" s="71">
        <f t="shared" si="24"/>
        <v>0</v>
      </c>
      <c r="K141" s="71">
        <f t="shared" si="25"/>
        <v>0</v>
      </c>
      <c r="L141" s="71">
        <f t="shared" si="28"/>
        <v>0</v>
      </c>
      <c r="M141" s="80"/>
      <c r="N141" s="80"/>
      <c r="O141" s="80"/>
      <c r="P141" s="80">
        <v>2000</v>
      </c>
      <c r="Q141" s="80"/>
      <c r="R141" s="54">
        <f t="shared" si="26"/>
        <v>2000</v>
      </c>
      <c r="S141" s="102"/>
    </row>
    <row r="142" spans="1:19" x14ac:dyDescent="0.25">
      <c r="A142" s="61"/>
      <c r="B142" s="61"/>
      <c r="C142" s="61"/>
      <c r="D142" s="61"/>
      <c r="E142" s="71">
        <v>0</v>
      </c>
      <c r="F142" s="71">
        <v>0</v>
      </c>
      <c r="G142" s="71">
        <f t="shared" si="29"/>
        <v>0</v>
      </c>
      <c r="H142" s="71">
        <f t="shared" si="30"/>
        <v>0</v>
      </c>
      <c r="I142" s="71">
        <f t="shared" si="27"/>
        <v>0</v>
      </c>
      <c r="J142" s="71">
        <f t="shared" si="24"/>
        <v>0</v>
      </c>
      <c r="K142" s="71">
        <f t="shared" si="25"/>
        <v>0</v>
      </c>
      <c r="L142" s="71">
        <f t="shared" si="28"/>
        <v>0</v>
      </c>
      <c r="M142" s="80"/>
      <c r="N142" s="80"/>
      <c r="O142" s="80"/>
      <c r="P142" s="80"/>
      <c r="Q142" s="80"/>
      <c r="R142" s="54">
        <f t="shared" si="26"/>
        <v>0</v>
      </c>
      <c r="S142" s="96"/>
    </row>
    <row r="143" spans="1:19" x14ac:dyDescent="0.25">
      <c r="A143" s="61" t="s">
        <v>180</v>
      </c>
      <c r="B143" s="61" t="s">
        <v>217</v>
      </c>
      <c r="C143" s="61" t="s">
        <v>8</v>
      </c>
      <c r="D143" s="61" t="s">
        <v>287</v>
      </c>
      <c r="E143" s="71">
        <v>0</v>
      </c>
      <c r="F143" s="71">
        <v>0</v>
      </c>
      <c r="G143" s="71">
        <f t="shared" si="29"/>
        <v>0</v>
      </c>
      <c r="H143" s="71">
        <f t="shared" si="30"/>
        <v>0</v>
      </c>
      <c r="I143" s="71">
        <f t="shared" si="27"/>
        <v>0</v>
      </c>
      <c r="J143" s="71">
        <f t="shared" si="24"/>
        <v>0</v>
      </c>
      <c r="K143" s="71">
        <f t="shared" si="25"/>
        <v>0</v>
      </c>
      <c r="L143" s="71">
        <f t="shared" si="28"/>
        <v>0</v>
      </c>
      <c r="M143" s="80"/>
      <c r="N143" s="80"/>
      <c r="O143" s="80"/>
      <c r="P143" s="80">
        <v>2587.58</v>
      </c>
      <c r="Q143" s="80"/>
      <c r="R143" s="54">
        <f t="shared" si="26"/>
        <v>2587.58</v>
      </c>
      <c r="S143" s="102"/>
    </row>
    <row r="144" spans="1:19" x14ac:dyDescent="0.25">
      <c r="A144" s="56"/>
      <c r="B144" s="56"/>
      <c r="C144" s="56"/>
      <c r="D144" s="56"/>
      <c r="E144" s="71">
        <v>0</v>
      </c>
      <c r="F144" s="71">
        <v>0</v>
      </c>
      <c r="G144" s="71">
        <f t="shared" si="29"/>
        <v>0</v>
      </c>
      <c r="H144" s="71">
        <f t="shared" si="30"/>
        <v>0</v>
      </c>
      <c r="I144" s="71">
        <f t="shared" si="27"/>
        <v>0</v>
      </c>
      <c r="J144" s="71">
        <f t="shared" si="24"/>
        <v>0</v>
      </c>
      <c r="K144" s="71">
        <f t="shared" si="25"/>
        <v>0</v>
      </c>
      <c r="L144" s="71">
        <f t="shared" si="28"/>
        <v>0</v>
      </c>
      <c r="M144" s="80"/>
      <c r="N144" s="80"/>
      <c r="O144" s="80"/>
      <c r="P144" s="80"/>
      <c r="Q144" s="80"/>
      <c r="R144" s="54">
        <f t="shared" si="26"/>
        <v>0</v>
      </c>
      <c r="S144" s="56"/>
    </row>
    <row r="145" spans="1:19" x14ac:dyDescent="0.25">
      <c r="A145" s="56" t="s">
        <v>181</v>
      </c>
      <c r="B145" s="56" t="s">
        <v>268</v>
      </c>
      <c r="C145" s="56" t="s">
        <v>53</v>
      </c>
      <c r="D145" s="56"/>
      <c r="E145" s="71">
        <v>2400.6791171477084</v>
      </c>
      <c r="F145" s="71">
        <v>0</v>
      </c>
      <c r="G145" s="71">
        <f t="shared" si="29"/>
        <v>2520.713073005094</v>
      </c>
      <c r="H145" s="71">
        <f t="shared" si="30"/>
        <v>0</v>
      </c>
      <c r="I145" s="71">
        <f t="shared" si="27"/>
        <v>2592.7334465195249</v>
      </c>
      <c r="J145" s="71">
        <f t="shared" si="24"/>
        <v>0</v>
      </c>
      <c r="K145" s="71">
        <f t="shared" si="25"/>
        <v>2734.3735144312395</v>
      </c>
      <c r="L145" s="71">
        <f t="shared" si="28"/>
        <v>0</v>
      </c>
      <c r="M145" s="80"/>
      <c r="N145" s="80"/>
      <c r="O145" s="80"/>
      <c r="P145" s="80"/>
      <c r="Q145" s="80"/>
      <c r="R145" s="54">
        <f t="shared" si="26"/>
        <v>2734.3735144312395</v>
      </c>
      <c r="S145" s="56"/>
    </row>
    <row r="146" spans="1:19" x14ac:dyDescent="0.25">
      <c r="A146" s="58"/>
      <c r="B146" s="58"/>
      <c r="C146" s="58"/>
      <c r="D146" s="58"/>
      <c r="E146" s="71">
        <v>0</v>
      </c>
      <c r="F146" s="71">
        <v>0</v>
      </c>
      <c r="G146" s="71">
        <f t="shared" si="29"/>
        <v>0</v>
      </c>
      <c r="H146" s="71">
        <f t="shared" si="30"/>
        <v>0</v>
      </c>
      <c r="I146" s="71">
        <f t="shared" si="27"/>
        <v>0</v>
      </c>
      <c r="J146" s="71">
        <f t="shared" si="24"/>
        <v>0</v>
      </c>
      <c r="K146" s="71">
        <f t="shared" si="25"/>
        <v>0</v>
      </c>
      <c r="L146" s="71">
        <f t="shared" si="28"/>
        <v>0</v>
      </c>
      <c r="M146" s="81"/>
      <c r="N146" s="81"/>
      <c r="O146" s="81"/>
      <c r="P146" s="81"/>
      <c r="Q146" s="81"/>
      <c r="R146" s="54">
        <f t="shared" si="26"/>
        <v>0</v>
      </c>
      <c r="S146" s="58"/>
    </row>
    <row r="147" spans="1:19" x14ac:dyDescent="0.25">
      <c r="A147" s="56" t="s">
        <v>182</v>
      </c>
      <c r="B147" s="56" t="s">
        <v>269</v>
      </c>
      <c r="C147" s="56" t="s">
        <v>12</v>
      </c>
      <c r="D147" s="56"/>
      <c r="E147" s="71">
        <v>31506.238859180037</v>
      </c>
      <c r="F147" s="71">
        <v>0</v>
      </c>
      <c r="G147" s="71">
        <f t="shared" si="29"/>
        <v>33081.550802139041</v>
      </c>
      <c r="H147" s="71">
        <f t="shared" si="30"/>
        <v>0</v>
      </c>
      <c r="I147" s="71">
        <f t="shared" si="27"/>
        <v>34026.737967914436</v>
      </c>
      <c r="J147" s="71">
        <f t="shared" si="24"/>
        <v>0</v>
      </c>
      <c r="K147" s="71">
        <f t="shared" si="25"/>
        <v>35885.606060606056</v>
      </c>
      <c r="L147" s="71">
        <f t="shared" si="28"/>
        <v>0</v>
      </c>
      <c r="M147" s="80"/>
      <c r="N147" s="80"/>
      <c r="O147" s="80"/>
      <c r="P147" s="80"/>
      <c r="Q147" s="80"/>
      <c r="R147" s="54">
        <f t="shared" si="26"/>
        <v>35885.606060606056</v>
      </c>
      <c r="S147" s="56"/>
    </row>
    <row r="148" spans="1:19" x14ac:dyDescent="0.25">
      <c r="A148" s="56"/>
      <c r="B148" s="56"/>
      <c r="C148" s="56"/>
      <c r="D148" s="56"/>
      <c r="E148" s="71">
        <v>0</v>
      </c>
      <c r="F148" s="71">
        <v>0</v>
      </c>
      <c r="G148" s="71">
        <f t="shared" si="29"/>
        <v>0</v>
      </c>
      <c r="H148" s="71">
        <f t="shared" si="30"/>
        <v>0</v>
      </c>
      <c r="I148" s="71">
        <f t="shared" si="27"/>
        <v>0</v>
      </c>
      <c r="J148" s="71">
        <f t="shared" si="24"/>
        <v>0</v>
      </c>
      <c r="K148" s="71">
        <f t="shared" si="25"/>
        <v>0</v>
      </c>
      <c r="L148" s="71">
        <f t="shared" si="28"/>
        <v>0</v>
      </c>
      <c r="M148" s="80"/>
      <c r="N148" s="80"/>
      <c r="O148" s="80"/>
      <c r="P148" s="80"/>
      <c r="Q148" s="80"/>
      <c r="R148" s="54">
        <f t="shared" si="26"/>
        <v>0</v>
      </c>
      <c r="S148" s="26"/>
    </row>
    <row r="149" spans="1:19" x14ac:dyDescent="0.25">
      <c r="A149" s="56" t="s">
        <v>183</v>
      </c>
      <c r="B149" s="56" t="s">
        <v>270</v>
      </c>
      <c r="C149" s="56" t="s">
        <v>53</v>
      </c>
      <c r="D149" s="56" t="s">
        <v>14</v>
      </c>
      <c r="E149" s="71">
        <v>697478.11447811453</v>
      </c>
      <c r="F149" s="71">
        <v>81516.512615158499</v>
      </c>
      <c r="G149" s="71">
        <f t="shared" si="29"/>
        <v>732352.0202020203</v>
      </c>
      <c r="H149" s="71">
        <f t="shared" si="30"/>
        <v>82820.776817001039</v>
      </c>
      <c r="I149" s="71">
        <f t="shared" si="27"/>
        <v>753276.36363636365</v>
      </c>
      <c r="J149" s="71">
        <f t="shared" si="24"/>
        <v>84369.590556689043</v>
      </c>
      <c r="K149" s="71">
        <f t="shared" si="25"/>
        <v>794427.5723905724</v>
      </c>
      <c r="L149" s="71">
        <f t="shared" si="28"/>
        <v>89016.031775753072</v>
      </c>
      <c r="M149" s="18"/>
      <c r="N149" s="18"/>
      <c r="O149" s="18"/>
      <c r="P149" s="18"/>
      <c r="Q149" s="18"/>
      <c r="R149" s="54">
        <f t="shared" si="26"/>
        <v>883443.60416632541</v>
      </c>
      <c r="S149" s="26"/>
    </row>
    <row r="150" spans="1:19" x14ac:dyDescent="0.25">
      <c r="A150" s="56" t="s">
        <v>183</v>
      </c>
      <c r="B150" s="56" t="s">
        <v>271</v>
      </c>
      <c r="C150" s="56" t="s">
        <v>12</v>
      </c>
      <c r="D150" s="56" t="s">
        <v>14</v>
      </c>
      <c r="E150" s="71">
        <v>742588.04713804717</v>
      </c>
      <c r="F150" s="71">
        <v>209221.73735632919</v>
      </c>
      <c r="G150" s="71">
        <f t="shared" si="29"/>
        <v>779717.44949494954</v>
      </c>
      <c r="H150" s="71">
        <f t="shared" si="30"/>
        <v>212569.28515403045</v>
      </c>
      <c r="I150" s="71">
        <f t="shared" si="27"/>
        <v>801995.09090909082</v>
      </c>
      <c r="J150" s="71">
        <f t="shared" si="24"/>
        <v>216544.49816380072</v>
      </c>
      <c r="K150" s="71">
        <f t="shared" si="25"/>
        <v>845807.78569023556</v>
      </c>
      <c r="L150" s="71">
        <f t="shared" si="28"/>
        <v>228470.13719311147</v>
      </c>
      <c r="M150" s="18"/>
      <c r="N150" s="18"/>
      <c r="O150" s="18"/>
      <c r="P150" s="18"/>
      <c r="Q150" s="18"/>
      <c r="R150" s="54">
        <f t="shared" si="26"/>
        <v>1074277.9228833471</v>
      </c>
      <c r="S150" s="26"/>
    </row>
    <row r="151" spans="1:19" x14ac:dyDescent="0.25">
      <c r="A151" s="56" t="s">
        <v>184</v>
      </c>
      <c r="B151" s="56" t="s">
        <v>272</v>
      </c>
      <c r="C151" s="56" t="s">
        <v>33</v>
      </c>
      <c r="D151" s="56" t="s">
        <v>14</v>
      </c>
      <c r="E151" s="71">
        <v>653082.32323232351</v>
      </c>
      <c r="F151" s="71">
        <v>77816.641617984351</v>
      </c>
      <c r="G151" s="71">
        <f t="shared" si="29"/>
        <v>685736.43939393968</v>
      </c>
      <c r="H151" s="71">
        <f t="shared" si="30"/>
        <v>79061.707883872106</v>
      </c>
      <c r="I151" s="71">
        <f t="shared" si="27"/>
        <v>705328.90909090929</v>
      </c>
      <c r="J151" s="71">
        <f t="shared" si="24"/>
        <v>80540.224074613812</v>
      </c>
      <c r="K151" s="71">
        <f t="shared" si="25"/>
        <v>743860.76616161631</v>
      </c>
      <c r="L151" s="71">
        <f t="shared" si="28"/>
        <v>84975.772646838916</v>
      </c>
      <c r="M151" s="18"/>
      <c r="N151" s="18"/>
      <c r="O151" s="18"/>
      <c r="P151" s="18"/>
      <c r="Q151" s="18"/>
      <c r="R151" s="54">
        <f t="shared" si="26"/>
        <v>828836.53880845523</v>
      </c>
      <c r="S151" s="56"/>
    </row>
    <row r="152" spans="1:19" x14ac:dyDescent="0.25">
      <c r="A152" s="56"/>
      <c r="B152" s="56"/>
      <c r="C152" s="56"/>
      <c r="D152" s="56"/>
      <c r="E152" s="71">
        <v>0</v>
      </c>
      <c r="F152" s="71">
        <v>0</v>
      </c>
      <c r="G152" s="71">
        <f t="shared" si="29"/>
        <v>0</v>
      </c>
      <c r="H152" s="71">
        <f t="shared" si="30"/>
        <v>0</v>
      </c>
      <c r="I152" s="71">
        <f t="shared" si="27"/>
        <v>0</v>
      </c>
      <c r="J152" s="71">
        <f t="shared" si="24"/>
        <v>0</v>
      </c>
      <c r="K152" s="71">
        <f t="shared" si="25"/>
        <v>0</v>
      </c>
      <c r="L152" s="71">
        <f t="shared" si="28"/>
        <v>0</v>
      </c>
      <c r="M152" s="18"/>
      <c r="N152" s="18"/>
      <c r="O152" s="18"/>
      <c r="P152" s="18"/>
      <c r="Q152" s="18"/>
      <c r="R152" s="54">
        <f t="shared" si="26"/>
        <v>0</v>
      </c>
      <c r="S152" s="26"/>
    </row>
    <row r="153" spans="1:19" x14ac:dyDescent="0.25">
      <c r="A153" s="56" t="s">
        <v>185</v>
      </c>
      <c r="B153" s="56" t="s">
        <v>273</v>
      </c>
      <c r="C153" s="56" t="s">
        <v>12</v>
      </c>
      <c r="D153" s="56"/>
      <c r="E153" s="71">
        <v>318504.12126537785</v>
      </c>
      <c r="F153" s="71">
        <v>0</v>
      </c>
      <c r="G153" s="71">
        <f t="shared" si="29"/>
        <v>334429.32732864673</v>
      </c>
      <c r="H153" s="71">
        <f t="shared" si="30"/>
        <v>0</v>
      </c>
      <c r="I153" s="71">
        <f t="shared" si="27"/>
        <v>343984.45096660801</v>
      </c>
      <c r="J153" s="71">
        <f t="shared" si="24"/>
        <v>0</v>
      </c>
      <c r="K153" s="71">
        <f t="shared" si="25"/>
        <v>362776.19412126526</v>
      </c>
      <c r="L153" s="71">
        <f t="shared" si="28"/>
        <v>0</v>
      </c>
      <c r="M153" s="18"/>
      <c r="N153" s="18"/>
      <c r="O153" s="18"/>
      <c r="P153" s="18"/>
      <c r="Q153" s="18"/>
      <c r="R153" s="54">
        <f t="shared" si="26"/>
        <v>362776.19412126526</v>
      </c>
      <c r="S153" s="56"/>
    </row>
    <row r="154" spans="1:19" x14ac:dyDescent="0.25">
      <c r="A154" s="56" t="s">
        <v>185</v>
      </c>
      <c r="B154" s="56" t="s">
        <v>274</v>
      </c>
      <c r="C154" s="56" t="s">
        <v>12</v>
      </c>
      <c r="D154" s="56"/>
      <c r="E154" s="71">
        <v>233862.92618629176</v>
      </c>
      <c r="F154" s="71">
        <v>0</v>
      </c>
      <c r="G154" s="71">
        <f t="shared" si="29"/>
        <v>245556.07249560635</v>
      </c>
      <c r="H154" s="71">
        <f t="shared" si="30"/>
        <v>0</v>
      </c>
      <c r="I154" s="71">
        <f t="shared" si="27"/>
        <v>252571.96028119509</v>
      </c>
      <c r="J154" s="71">
        <f t="shared" si="24"/>
        <v>0</v>
      </c>
      <c r="K154" s="71">
        <f t="shared" si="25"/>
        <v>266369.8729261863</v>
      </c>
      <c r="L154" s="71">
        <f t="shared" si="28"/>
        <v>0</v>
      </c>
      <c r="M154" s="18"/>
      <c r="N154" s="18"/>
      <c r="O154" s="18"/>
      <c r="P154" s="18"/>
      <c r="Q154" s="18"/>
      <c r="R154" s="54">
        <f t="shared" si="26"/>
        <v>266369.8729261863</v>
      </c>
      <c r="S154" s="56"/>
    </row>
    <row r="155" spans="1:19" x14ac:dyDescent="0.25">
      <c r="A155" s="56"/>
      <c r="B155" s="56"/>
      <c r="C155" s="56"/>
      <c r="D155" s="56"/>
      <c r="E155" s="71">
        <v>0</v>
      </c>
      <c r="F155" s="71">
        <v>0</v>
      </c>
      <c r="G155" s="71">
        <f t="shared" si="29"/>
        <v>0</v>
      </c>
      <c r="H155" s="71">
        <f t="shared" si="30"/>
        <v>0</v>
      </c>
      <c r="I155" s="71">
        <f t="shared" si="27"/>
        <v>0</v>
      </c>
      <c r="J155" s="71">
        <f t="shared" si="24"/>
        <v>0</v>
      </c>
      <c r="K155" s="71">
        <f t="shared" si="25"/>
        <v>0</v>
      </c>
      <c r="L155" s="71">
        <f t="shared" si="28"/>
        <v>0</v>
      </c>
      <c r="M155" s="18"/>
      <c r="N155" s="18"/>
      <c r="O155" s="18"/>
      <c r="P155" s="18"/>
      <c r="Q155" s="18"/>
      <c r="R155" s="54">
        <f t="shared" si="26"/>
        <v>0</v>
      </c>
      <c r="S155" s="56"/>
    </row>
    <row r="156" spans="1:19" x14ac:dyDescent="0.25">
      <c r="A156" s="56" t="s">
        <v>186</v>
      </c>
      <c r="B156" s="56" t="s">
        <v>275</v>
      </c>
      <c r="C156" s="56" t="s">
        <v>33</v>
      </c>
      <c r="D156" s="56" t="s">
        <v>306</v>
      </c>
      <c r="E156" s="71">
        <v>786804.45151033392</v>
      </c>
      <c r="F156" s="71">
        <v>0</v>
      </c>
      <c r="G156" s="71">
        <f t="shared" si="29"/>
        <v>826144.67408585059</v>
      </c>
      <c r="H156" s="71">
        <f t="shared" si="30"/>
        <v>0</v>
      </c>
      <c r="I156" s="71">
        <f t="shared" si="27"/>
        <v>849748.80763116048</v>
      </c>
      <c r="J156" s="71">
        <f t="shared" si="24"/>
        <v>0</v>
      </c>
      <c r="K156" s="71">
        <f t="shared" si="25"/>
        <v>896170.27027027018</v>
      </c>
      <c r="L156" s="71">
        <f t="shared" si="28"/>
        <v>0</v>
      </c>
      <c r="M156" s="18"/>
      <c r="N156" s="18"/>
      <c r="O156" s="18"/>
      <c r="P156" s="18"/>
      <c r="Q156" s="18"/>
      <c r="R156" s="54">
        <f t="shared" si="26"/>
        <v>896170.27027027018</v>
      </c>
      <c r="S156" s="56"/>
    </row>
    <row r="157" spans="1:19" x14ac:dyDescent="0.25">
      <c r="A157" s="56"/>
      <c r="B157" s="56"/>
      <c r="C157" s="56"/>
      <c r="D157" s="56"/>
      <c r="E157" s="71">
        <v>0</v>
      </c>
      <c r="F157" s="71">
        <v>0</v>
      </c>
      <c r="G157" s="71">
        <f t="shared" si="29"/>
        <v>0</v>
      </c>
      <c r="H157" s="71">
        <f t="shared" si="30"/>
        <v>0</v>
      </c>
      <c r="I157" s="71">
        <f t="shared" si="27"/>
        <v>0</v>
      </c>
      <c r="J157" s="71">
        <f t="shared" si="24"/>
        <v>0</v>
      </c>
      <c r="K157" s="71">
        <f t="shared" si="25"/>
        <v>0</v>
      </c>
      <c r="L157" s="71">
        <f t="shared" si="28"/>
        <v>0</v>
      </c>
      <c r="M157" s="18"/>
      <c r="N157" s="18"/>
      <c r="O157" s="18"/>
      <c r="P157" s="18"/>
      <c r="Q157" s="18"/>
      <c r="R157" s="54">
        <f t="shared" si="26"/>
        <v>0</v>
      </c>
      <c r="S157" s="56"/>
    </row>
    <row r="158" spans="1:19" x14ac:dyDescent="0.25">
      <c r="A158" s="56"/>
      <c r="B158" s="56"/>
      <c r="C158" s="56"/>
      <c r="D158" s="56"/>
      <c r="E158" s="71">
        <v>0</v>
      </c>
      <c r="F158" s="71">
        <v>0</v>
      </c>
      <c r="G158" s="71">
        <f t="shared" si="29"/>
        <v>0</v>
      </c>
      <c r="H158" s="71">
        <f t="shared" si="30"/>
        <v>0</v>
      </c>
      <c r="I158" s="71">
        <f t="shared" si="27"/>
        <v>0</v>
      </c>
      <c r="J158" s="71">
        <f t="shared" si="24"/>
        <v>0</v>
      </c>
      <c r="K158" s="71">
        <f t="shared" si="25"/>
        <v>0</v>
      </c>
      <c r="L158" s="71">
        <f t="shared" si="28"/>
        <v>0</v>
      </c>
      <c r="M158" s="18"/>
      <c r="N158" s="18"/>
      <c r="O158" s="18"/>
      <c r="P158" s="18"/>
      <c r="Q158" s="18"/>
      <c r="R158" s="54">
        <f t="shared" si="26"/>
        <v>0</v>
      </c>
      <c r="S158" s="56"/>
    </row>
    <row r="159" spans="1:19" x14ac:dyDescent="0.25">
      <c r="A159" s="15" t="s">
        <v>187</v>
      </c>
      <c r="B159" s="16" t="s">
        <v>276</v>
      </c>
      <c r="C159" s="16" t="s">
        <v>12</v>
      </c>
      <c r="D159" s="16" t="s">
        <v>14</v>
      </c>
      <c r="E159" s="71">
        <v>467438.01652892568</v>
      </c>
      <c r="F159" s="71">
        <v>0</v>
      </c>
      <c r="G159" s="71">
        <f t="shared" si="29"/>
        <v>490809.91735537199</v>
      </c>
      <c r="H159" s="71">
        <f t="shared" si="30"/>
        <v>0</v>
      </c>
      <c r="I159" s="71">
        <f t="shared" si="27"/>
        <v>504833.05785123969</v>
      </c>
      <c r="J159" s="71">
        <f t="shared" si="24"/>
        <v>0</v>
      </c>
      <c r="K159" s="71">
        <f t="shared" si="25"/>
        <v>532411.90082644625</v>
      </c>
      <c r="L159" s="71">
        <f t="shared" si="28"/>
        <v>0</v>
      </c>
      <c r="M159" s="18"/>
      <c r="N159" s="18"/>
      <c r="O159" s="18"/>
      <c r="P159" s="18"/>
      <c r="Q159" s="18"/>
      <c r="R159" s="54">
        <f t="shared" si="26"/>
        <v>532411.90082644625</v>
      </c>
      <c r="S159" s="56"/>
    </row>
    <row r="160" spans="1:19" x14ac:dyDescent="0.25">
      <c r="A160" s="56"/>
      <c r="B160" s="56"/>
      <c r="C160" s="56"/>
      <c r="D160" s="56"/>
      <c r="E160" s="71">
        <v>0</v>
      </c>
      <c r="F160" s="71">
        <v>0</v>
      </c>
      <c r="G160" s="71">
        <f t="shared" si="29"/>
        <v>0</v>
      </c>
      <c r="H160" s="71">
        <f t="shared" si="30"/>
        <v>0</v>
      </c>
      <c r="I160" s="71">
        <f t="shared" si="27"/>
        <v>0</v>
      </c>
      <c r="J160" s="71">
        <f t="shared" si="24"/>
        <v>0</v>
      </c>
      <c r="K160" s="71">
        <f t="shared" si="25"/>
        <v>0</v>
      </c>
      <c r="L160" s="71">
        <f t="shared" si="28"/>
        <v>0</v>
      </c>
      <c r="M160" s="18"/>
      <c r="N160" s="18"/>
      <c r="O160" s="18"/>
      <c r="P160" s="18"/>
      <c r="Q160" s="18"/>
      <c r="R160" s="54">
        <f t="shared" si="26"/>
        <v>0</v>
      </c>
      <c r="S160" s="56"/>
    </row>
    <row r="161" spans="1:19" x14ac:dyDescent="0.25">
      <c r="A161" s="15" t="s">
        <v>188</v>
      </c>
      <c r="B161" s="15" t="s">
        <v>277</v>
      </c>
      <c r="C161" s="15" t="s">
        <v>279</v>
      </c>
      <c r="D161" s="15" t="s">
        <v>14</v>
      </c>
      <c r="E161" s="71">
        <v>644274.57912457886</v>
      </c>
      <c r="F161" s="71">
        <v>0</v>
      </c>
      <c r="G161" s="71">
        <f t="shared" si="29"/>
        <v>676488.30808080779</v>
      </c>
      <c r="H161" s="71">
        <f t="shared" si="30"/>
        <v>0</v>
      </c>
      <c r="I161" s="71">
        <f t="shared" si="27"/>
        <v>695816.54545454506</v>
      </c>
      <c r="J161" s="71">
        <f t="shared" si="24"/>
        <v>0</v>
      </c>
      <c r="K161" s="71">
        <f t="shared" si="25"/>
        <v>733828.74562289519</v>
      </c>
      <c r="L161" s="71">
        <f t="shared" si="28"/>
        <v>0</v>
      </c>
      <c r="M161" s="18"/>
      <c r="N161" s="18"/>
      <c r="O161" s="18"/>
      <c r="P161" s="18"/>
      <c r="Q161" s="18"/>
      <c r="R161" s="54">
        <f t="shared" si="26"/>
        <v>733828.74562289519</v>
      </c>
      <c r="S161" s="56"/>
    </row>
    <row r="162" spans="1:19" x14ac:dyDescent="0.25">
      <c r="A162" s="15"/>
      <c r="B162" s="16"/>
      <c r="C162" s="16"/>
      <c r="D162" s="16"/>
      <c r="E162" s="73"/>
      <c r="F162" s="73"/>
      <c r="G162" s="73"/>
      <c r="H162" s="73"/>
      <c r="I162" s="73"/>
      <c r="J162" s="73"/>
      <c r="K162" s="71">
        <f t="shared" si="25"/>
        <v>0</v>
      </c>
      <c r="L162" s="73"/>
      <c r="M162" s="18"/>
      <c r="N162" s="18"/>
      <c r="O162" s="18"/>
      <c r="P162" s="18"/>
      <c r="Q162" s="18"/>
      <c r="R162" s="54">
        <f t="shared" si="26"/>
        <v>0</v>
      </c>
      <c r="S162" s="56"/>
    </row>
    <row r="163" spans="1:19" x14ac:dyDescent="0.25">
      <c r="A163" s="56"/>
      <c r="B163" s="56"/>
      <c r="C163" s="56"/>
      <c r="D163" s="56"/>
      <c r="E163" s="71">
        <f>SUM(E6:E162)</f>
        <v>77173860.192931667</v>
      </c>
      <c r="F163" s="71">
        <f>SUM(F6:F162)</f>
        <v>4141826.555320417</v>
      </c>
      <c r="G163" s="71">
        <f>SUM(G6:G161)</f>
        <v>82323437.015709594</v>
      </c>
      <c r="H163" s="71">
        <f>SUM(H6:H161)</f>
        <v>4531268.9283357626</v>
      </c>
      <c r="I163" s="71">
        <f>SUM(I6:I161)</f>
        <v>83388755.397976562</v>
      </c>
      <c r="J163" s="71">
        <f>SUM(J6:J161)</f>
        <v>4616007.2252239315</v>
      </c>
      <c r="K163" s="71">
        <f>SUM(K6:K162)</f>
        <v>87944252.220643848</v>
      </c>
      <c r="L163" s="71">
        <f>SUM(L8:L161)</f>
        <v>4870222.1158884373</v>
      </c>
      <c r="M163" s="27">
        <f>SUM(M5:M162)</f>
        <v>14400</v>
      </c>
      <c r="N163" s="27">
        <f>SUM(N6:N162)</f>
        <v>19207</v>
      </c>
      <c r="O163" s="27">
        <f>SUM(O6:O162)</f>
        <v>2449500</v>
      </c>
      <c r="P163" s="27">
        <f>SUM(P6:P162)</f>
        <v>32887.58</v>
      </c>
      <c r="Q163" s="27">
        <f>SUM(Q6:Q162)</f>
        <v>1117053.48</v>
      </c>
      <c r="R163" s="54">
        <f>SUM(K163:Q163)</f>
        <v>96447522.396532282</v>
      </c>
      <c r="S163" s="24"/>
    </row>
    <row r="164" spans="1:19" x14ac:dyDescent="0.25">
      <c r="A164" s="92"/>
      <c r="B164" s="92"/>
      <c r="C164" s="92"/>
      <c r="D164" s="92"/>
      <c r="E164" s="93"/>
      <c r="F164" s="94"/>
      <c r="G164" s="94"/>
      <c r="H164" s="94"/>
      <c r="I164" s="94"/>
      <c r="J164" s="94"/>
      <c r="K164" s="94"/>
      <c r="L164" s="94"/>
      <c r="M164" s="82"/>
      <c r="N164" s="82"/>
      <c r="O164" s="82">
        <f>O163+N163</f>
        <v>2468707</v>
      </c>
      <c r="P164" s="82"/>
      <c r="Q164" s="82"/>
      <c r="R164" s="104"/>
      <c r="S164" s="26"/>
    </row>
    <row r="165" spans="1:19" x14ac:dyDescent="0.25">
      <c r="A165" s="95"/>
      <c r="B165" s="96"/>
      <c r="C165" s="97"/>
      <c r="D165" s="96"/>
      <c r="E165" s="93"/>
      <c r="F165" s="98"/>
      <c r="G165" s="98"/>
      <c r="H165" s="98"/>
      <c r="I165" s="98"/>
      <c r="J165" s="98"/>
      <c r="K165" s="98"/>
      <c r="L165" s="98"/>
      <c r="M165" s="99"/>
      <c r="N165" s="99"/>
      <c r="O165" s="99"/>
      <c r="P165" s="99"/>
      <c r="Q165" s="99"/>
      <c r="R165" s="104"/>
      <c r="S165" s="26"/>
    </row>
    <row r="166" spans="1:19" x14ac:dyDescent="0.25">
      <c r="A166" s="92"/>
      <c r="B166" s="92"/>
      <c r="C166" s="92"/>
      <c r="D166" s="92"/>
      <c r="E166" s="93"/>
      <c r="F166" s="94"/>
      <c r="G166" s="94"/>
      <c r="H166" s="94"/>
      <c r="I166" s="94"/>
      <c r="J166" s="94"/>
      <c r="K166" s="94"/>
      <c r="L166" s="94"/>
      <c r="M166" s="82"/>
      <c r="N166" s="82"/>
      <c r="O166" s="82"/>
      <c r="P166" s="82"/>
      <c r="Q166" s="82"/>
      <c r="R166" s="26"/>
      <c r="S166" s="26"/>
    </row>
    <row r="167" spans="1:19" x14ac:dyDescent="0.25">
      <c r="A167" s="95"/>
      <c r="B167" s="92"/>
      <c r="C167" s="92"/>
      <c r="D167" s="92"/>
      <c r="E167" s="94"/>
      <c r="F167" s="94"/>
      <c r="G167" s="94"/>
      <c r="H167" s="94"/>
      <c r="I167" s="94"/>
      <c r="J167" s="94"/>
      <c r="K167" s="94"/>
      <c r="L167" s="94"/>
      <c r="M167" s="82"/>
      <c r="N167" s="82"/>
      <c r="O167" s="82"/>
      <c r="P167" s="82"/>
      <c r="Q167" s="82"/>
      <c r="R167" s="26"/>
      <c r="S167" s="26"/>
    </row>
    <row r="168" spans="1:19" x14ac:dyDescent="0.25">
      <c r="A168" s="92"/>
      <c r="B168" s="92"/>
      <c r="C168" s="92"/>
      <c r="D168" s="92"/>
      <c r="E168" s="94"/>
      <c r="F168" s="94"/>
      <c r="G168" s="94"/>
      <c r="H168" s="94"/>
      <c r="I168" s="94"/>
      <c r="J168" s="94"/>
      <c r="K168" s="94"/>
      <c r="L168" s="94"/>
      <c r="M168" s="84"/>
      <c r="N168" s="84"/>
      <c r="O168" s="84"/>
      <c r="P168" s="84"/>
      <c r="Q168" s="84"/>
      <c r="R168" s="26"/>
      <c r="S168" s="26"/>
    </row>
    <row r="169" spans="1:19" x14ac:dyDescent="0.25">
      <c r="A169" s="62"/>
      <c r="B169" s="62"/>
      <c r="C169" s="62"/>
      <c r="D169" s="62"/>
      <c r="E169" s="74"/>
      <c r="F169" s="74"/>
      <c r="G169" s="74"/>
      <c r="H169" s="74"/>
      <c r="I169" s="74"/>
      <c r="J169" s="74"/>
      <c r="K169" s="74"/>
      <c r="L169" s="74"/>
      <c r="M169" s="85"/>
      <c r="N169" s="85"/>
      <c r="O169" s="85"/>
      <c r="P169" s="85"/>
      <c r="Q169" s="85"/>
      <c r="S169" s="30"/>
    </row>
    <row r="170" spans="1:19" x14ac:dyDescent="0.25">
      <c r="A170" s="62"/>
      <c r="B170" s="62"/>
      <c r="C170" s="62"/>
      <c r="D170" s="62"/>
      <c r="E170" s="74"/>
      <c r="F170" s="74"/>
      <c r="G170" s="74"/>
      <c r="H170" s="74"/>
      <c r="I170" s="74"/>
      <c r="J170" s="74"/>
      <c r="K170" s="74"/>
      <c r="L170" s="74"/>
      <c r="M170" s="85"/>
      <c r="N170" s="85"/>
      <c r="O170" s="85"/>
      <c r="P170" s="85"/>
      <c r="Q170" s="85"/>
      <c r="S170" s="30"/>
    </row>
    <row r="171" spans="1:19" x14ac:dyDescent="0.25">
      <c r="A171" s="62"/>
      <c r="B171" s="62"/>
      <c r="C171" s="62"/>
      <c r="D171" s="62"/>
      <c r="E171" s="74"/>
      <c r="F171" s="74"/>
      <c r="G171" s="74"/>
      <c r="H171" s="74"/>
      <c r="I171" s="74"/>
      <c r="J171" s="74"/>
      <c r="K171" s="74"/>
      <c r="L171" s="74"/>
      <c r="M171" s="85"/>
      <c r="N171" s="85"/>
      <c r="O171" s="85"/>
      <c r="P171" s="85"/>
      <c r="Q171" s="85"/>
      <c r="S171" s="30"/>
    </row>
    <row r="172" spans="1:19" x14ac:dyDescent="0.25">
      <c r="A172" s="62"/>
      <c r="B172" s="62"/>
      <c r="C172" s="62"/>
      <c r="D172" s="62"/>
      <c r="E172" s="74"/>
      <c r="F172" s="74"/>
      <c r="G172" s="74"/>
      <c r="H172" s="74"/>
      <c r="I172" s="74"/>
      <c r="J172" s="74"/>
      <c r="K172" s="74"/>
      <c r="L172" s="74"/>
      <c r="M172" s="85"/>
      <c r="N172" s="85"/>
      <c r="O172" s="85"/>
      <c r="P172" s="85"/>
      <c r="Q172" s="85"/>
      <c r="S172" s="30"/>
    </row>
    <row r="173" spans="1:19" x14ac:dyDescent="0.25">
      <c r="A173" s="62"/>
      <c r="B173" s="62"/>
      <c r="C173" s="62"/>
      <c r="D173" s="62"/>
      <c r="E173" s="74"/>
      <c r="F173" s="74"/>
      <c r="G173" s="74"/>
      <c r="H173" s="74"/>
      <c r="I173" s="74"/>
      <c r="J173" s="74"/>
      <c r="K173" s="74"/>
      <c r="L173" s="74"/>
      <c r="M173" s="85"/>
      <c r="N173" s="85"/>
      <c r="O173" s="85"/>
      <c r="P173" s="85"/>
      <c r="Q173" s="85"/>
      <c r="S173" s="30"/>
    </row>
  </sheetData>
  <pageMargins left="0.7" right="0.7" top="0.75" bottom="0.75" header="0.3" footer="0.3"/>
  <pageSetup paperSize="8" scale="8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zoomScaleNormal="100" workbookViewId="0">
      <selection activeCell="N1" sqref="N1:N1048576"/>
    </sheetView>
  </sheetViews>
  <sheetFormatPr defaultRowHeight="15" x14ac:dyDescent="0.25"/>
  <cols>
    <col min="1" max="1" width="33.28515625" style="31" customWidth="1"/>
    <col min="2" max="2" width="17.28515625" style="31" customWidth="1"/>
    <col min="3" max="3" width="13.5703125" style="31" customWidth="1"/>
    <col min="4" max="4" width="11.7109375" style="31" customWidth="1"/>
    <col min="5" max="6" width="18.28515625" style="32" hidden="1" customWidth="1"/>
    <col min="7" max="7" width="18.42578125" style="55" hidden="1" customWidth="1"/>
    <col min="8" max="10" width="19.5703125" style="55" hidden="1" customWidth="1"/>
    <col min="11" max="12" width="19.5703125" style="55" customWidth="1"/>
    <col min="13" max="13" width="18.28515625" style="55" customWidth="1"/>
    <col min="14" max="14" width="65" style="44" customWidth="1"/>
  </cols>
  <sheetData>
    <row r="1" spans="1:14" x14ac:dyDescent="0.25">
      <c r="A1" s="1" t="s">
        <v>0</v>
      </c>
      <c r="B1" s="2"/>
      <c r="C1" s="3"/>
      <c r="D1" s="3"/>
      <c r="E1" s="4"/>
      <c r="F1" s="4"/>
      <c r="G1" s="51"/>
      <c r="H1" s="51"/>
      <c r="I1" s="51"/>
      <c r="J1" s="51"/>
      <c r="K1" s="51"/>
      <c r="L1" s="51"/>
      <c r="M1" s="51"/>
      <c r="N1" s="34"/>
    </row>
    <row r="2" spans="1:14" x14ac:dyDescent="0.25">
      <c r="A2" s="1"/>
      <c r="B2" s="2"/>
      <c r="C2" s="3"/>
      <c r="D2" s="3"/>
      <c r="E2" s="6"/>
      <c r="F2" s="6"/>
      <c r="G2" s="52"/>
      <c r="H2" s="51"/>
      <c r="I2" s="51"/>
      <c r="J2" s="51"/>
      <c r="K2" s="51"/>
      <c r="L2" s="51"/>
      <c r="M2" s="51"/>
      <c r="N2" s="34"/>
    </row>
    <row r="3" spans="1:14" x14ac:dyDescent="0.25">
      <c r="A3" s="7" t="s">
        <v>1</v>
      </c>
      <c r="B3" s="8" t="s">
        <v>2</v>
      </c>
      <c r="C3" s="9" t="s">
        <v>3</v>
      </c>
      <c r="D3" s="9" t="s">
        <v>4</v>
      </c>
      <c r="E3" s="10">
        <v>43466</v>
      </c>
      <c r="F3" s="11">
        <v>43466</v>
      </c>
      <c r="G3" s="45">
        <v>43831</v>
      </c>
      <c r="H3" s="46">
        <v>43831</v>
      </c>
      <c r="I3" s="114">
        <v>44197</v>
      </c>
      <c r="J3" s="114">
        <v>44197</v>
      </c>
      <c r="K3" s="114">
        <v>44562</v>
      </c>
      <c r="L3" s="114">
        <v>44562</v>
      </c>
      <c r="M3" s="47" t="s">
        <v>352</v>
      </c>
      <c r="N3" s="35" t="s">
        <v>5</v>
      </c>
    </row>
    <row r="4" spans="1:14" x14ac:dyDescent="0.25">
      <c r="A4" s="7"/>
      <c r="B4" s="8"/>
      <c r="C4" s="9"/>
      <c r="D4" s="9"/>
      <c r="E4" s="13" t="s">
        <v>86</v>
      </c>
      <c r="F4" s="14">
        <v>123.6</v>
      </c>
      <c r="G4" s="48">
        <v>105</v>
      </c>
      <c r="H4" s="49">
        <v>101.6</v>
      </c>
      <c r="I4" s="115">
        <v>108</v>
      </c>
      <c r="J4" s="115">
        <v>103.5</v>
      </c>
      <c r="K4" s="115">
        <v>113.9</v>
      </c>
      <c r="L4" s="115">
        <v>109.2</v>
      </c>
      <c r="M4" s="50"/>
      <c r="N4" s="35"/>
    </row>
    <row r="5" spans="1:14" x14ac:dyDescent="0.25">
      <c r="A5" s="15" t="s">
        <v>6</v>
      </c>
      <c r="B5" s="16" t="s">
        <v>7</v>
      </c>
      <c r="C5" s="16" t="s">
        <v>8</v>
      </c>
      <c r="D5" s="16" t="s">
        <v>9</v>
      </c>
      <c r="E5" s="18"/>
      <c r="F5" s="18"/>
      <c r="G5" s="53"/>
      <c r="H5" s="53"/>
      <c r="I5" s="53"/>
      <c r="J5" s="53"/>
      <c r="K5" s="53"/>
      <c r="L5" s="53"/>
      <c r="M5" s="51"/>
      <c r="N5" s="36"/>
    </row>
    <row r="6" spans="1:14" x14ac:dyDescent="0.25">
      <c r="A6" s="15" t="s">
        <v>10</v>
      </c>
      <c r="B6" s="15" t="s">
        <v>11</v>
      </c>
      <c r="C6" s="15" t="s">
        <v>12</v>
      </c>
      <c r="D6" s="15" t="s">
        <v>13</v>
      </c>
      <c r="E6" s="18">
        <v>3309450.3367003361</v>
      </c>
      <c r="F6" s="18">
        <v>0</v>
      </c>
      <c r="G6" s="54">
        <f>105/100*E6</f>
        <v>3474922.8535353532</v>
      </c>
      <c r="H6" s="54">
        <f>100/101.6*F6</f>
        <v>0</v>
      </c>
      <c r="I6" s="54">
        <f>(108/105)*G6</f>
        <v>3574206.3636363628</v>
      </c>
      <c r="J6" s="54">
        <f>(103.5/101.6)*H6</f>
        <v>0</v>
      </c>
      <c r="K6" s="54">
        <f>113.9/108*I6</f>
        <v>3769463.9335016827</v>
      </c>
      <c r="L6" s="54">
        <f>109.2/103.5*J6</f>
        <v>0</v>
      </c>
      <c r="M6" s="54">
        <f>K6+L6</f>
        <v>3769463.9335016827</v>
      </c>
      <c r="N6" s="37"/>
    </row>
    <row r="7" spans="1:14" x14ac:dyDescent="0.25">
      <c r="A7" s="15" t="s">
        <v>10</v>
      </c>
      <c r="B7" s="16" t="s">
        <v>11</v>
      </c>
      <c r="C7" s="16" t="s">
        <v>12</v>
      </c>
      <c r="D7" s="16" t="s">
        <v>14</v>
      </c>
      <c r="E7" s="18">
        <v>0</v>
      </c>
      <c r="F7" s="18">
        <v>956595.67878549779</v>
      </c>
      <c r="G7" s="54">
        <f t="shared" ref="G7:G40" si="0">105/100*E7</f>
        <v>0</v>
      </c>
      <c r="H7" s="54">
        <f>101.6/100*F7</f>
        <v>971901.20964606572</v>
      </c>
      <c r="I7" s="54">
        <f t="shared" ref="I7:I40" si="1">(108/105)*G7</f>
        <v>0</v>
      </c>
      <c r="J7" s="54">
        <f t="shared" ref="J7:J40" si="2">(103.5/101.6)*H7</f>
        <v>990076.52754299017</v>
      </c>
      <c r="K7" s="54">
        <f t="shared" ref="K7:K41" si="3">113.9/108*I7</f>
        <v>0</v>
      </c>
      <c r="L7" s="54">
        <f t="shared" ref="L7:L41" si="4">109.2/103.5*J7</f>
        <v>1044602.4812337635</v>
      </c>
      <c r="M7" s="54">
        <f t="shared" ref="M7:M41" si="5">K7+L7</f>
        <v>1044602.4812337635</v>
      </c>
      <c r="N7" s="36"/>
    </row>
    <row r="8" spans="1:14" x14ac:dyDescent="0.25">
      <c r="A8" s="15"/>
      <c r="B8" s="16"/>
      <c r="C8" s="16"/>
      <c r="D8" s="16"/>
      <c r="E8" s="18">
        <v>0</v>
      </c>
      <c r="F8" s="18">
        <v>0</v>
      </c>
      <c r="G8" s="54">
        <f t="shared" si="0"/>
        <v>0</v>
      </c>
      <c r="H8" s="54">
        <f t="shared" ref="H8:H12" si="6">101.6/100*F8</f>
        <v>0</v>
      </c>
      <c r="I8" s="54">
        <f t="shared" si="1"/>
        <v>0</v>
      </c>
      <c r="J8" s="54">
        <f t="shared" si="2"/>
        <v>0</v>
      </c>
      <c r="K8" s="54">
        <f t="shared" si="3"/>
        <v>0</v>
      </c>
      <c r="L8" s="54">
        <f t="shared" si="4"/>
        <v>0</v>
      </c>
      <c r="M8" s="54">
        <f t="shared" si="5"/>
        <v>0</v>
      </c>
      <c r="N8" s="36"/>
    </row>
    <row r="9" spans="1:14" x14ac:dyDescent="0.25">
      <c r="A9" s="15" t="s">
        <v>15</v>
      </c>
      <c r="B9" s="16" t="s">
        <v>16</v>
      </c>
      <c r="C9" s="16" t="s">
        <v>12</v>
      </c>
      <c r="D9" s="16" t="s">
        <v>13</v>
      </c>
      <c r="E9" s="18">
        <v>4300559.5959595963</v>
      </c>
      <c r="F9" s="18">
        <v>0</v>
      </c>
      <c r="G9" s="54">
        <f t="shared" si="0"/>
        <v>4515587.5757575762</v>
      </c>
      <c r="H9" s="54">
        <f t="shared" si="6"/>
        <v>0</v>
      </c>
      <c r="I9" s="54">
        <f t="shared" si="1"/>
        <v>4644604.3636363633</v>
      </c>
      <c r="J9" s="54">
        <f t="shared" si="2"/>
        <v>0</v>
      </c>
      <c r="K9" s="54">
        <f t="shared" si="3"/>
        <v>4898337.3797979793</v>
      </c>
      <c r="L9" s="54">
        <f t="shared" si="4"/>
        <v>0</v>
      </c>
      <c r="M9" s="54">
        <f t="shared" si="5"/>
        <v>4898337.3797979793</v>
      </c>
      <c r="N9" s="36" t="s">
        <v>17</v>
      </c>
    </row>
    <row r="10" spans="1:14" x14ac:dyDescent="0.25">
      <c r="A10" s="15" t="s">
        <v>15</v>
      </c>
      <c r="B10" s="16" t="s">
        <v>16</v>
      </c>
      <c r="C10" s="16" t="s">
        <v>12</v>
      </c>
      <c r="D10" s="16" t="s">
        <v>14</v>
      </c>
      <c r="E10" s="18">
        <v>0</v>
      </c>
      <c r="F10" s="18">
        <v>1106619.4801870417</v>
      </c>
      <c r="G10" s="54">
        <f t="shared" si="0"/>
        <v>0</v>
      </c>
      <c r="H10" s="54">
        <f t="shared" si="6"/>
        <v>1124325.3918700344</v>
      </c>
      <c r="I10" s="54">
        <f t="shared" si="1"/>
        <v>0</v>
      </c>
      <c r="J10" s="54">
        <f t="shared" si="2"/>
        <v>1145351.1619935881</v>
      </c>
      <c r="K10" s="54">
        <f t="shared" si="3"/>
        <v>0</v>
      </c>
      <c r="L10" s="54">
        <f t="shared" si="4"/>
        <v>1208428.4723642494</v>
      </c>
      <c r="M10" s="54">
        <f t="shared" si="5"/>
        <v>1208428.4723642494</v>
      </c>
      <c r="N10" s="36"/>
    </row>
    <row r="11" spans="1:14" x14ac:dyDescent="0.25">
      <c r="A11" s="15" t="s">
        <v>15</v>
      </c>
      <c r="B11" s="16" t="s">
        <v>16</v>
      </c>
      <c r="C11" s="16" t="s">
        <v>12</v>
      </c>
      <c r="D11" s="16" t="s">
        <v>18</v>
      </c>
      <c r="E11" s="18">
        <v>69985.858585858587</v>
      </c>
      <c r="F11" s="18">
        <v>0</v>
      </c>
      <c r="G11" s="54">
        <f t="shared" si="0"/>
        <v>73485.15151515152</v>
      </c>
      <c r="H11" s="54">
        <f t="shared" si="6"/>
        <v>0</v>
      </c>
      <c r="I11" s="54">
        <f t="shared" si="1"/>
        <v>75584.727272727265</v>
      </c>
      <c r="J11" s="54">
        <f t="shared" si="2"/>
        <v>0</v>
      </c>
      <c r="K11" s="54">
        <f t="shared" si="3"/>
        <v>79713.892929292924</v>
      </c>
      <c r="L11" s="54">
        <f t="shared" si="4"/>
        <v>0</v>
      </c>
      <c r="M11" s="54">
        <f t="shared" si="5"/>
        <v>79713.892929292924</v>
      </c>
      <c r="N11" s="36"/>
    </row>
    <row r="12" spans="1:14" x14ac:dyDescent="0.25">
      <c r="A12" s="15" t="s">
        <v>15</v>
      </c>
      <c r="B12" s="16" t="s">
        <v>16</v>
      </c>
      <c r="C12" s="16" t="s">
        <v>12</v>
      </c>
      <c r="D12" s="16" t="s">
        <v>18</v>
      </c>
      <c r="E12" s="18">
        <v>535606.06060606055</v>
      </c>
      <c r="F12" s="18">
        <v>53879.68613775065</v>
      </c>
      <c r="G12" s="54">
        <f t="shared" si="0"/>
        <v>562386.36363636365</v>
      </c>
      <c r="H12" s="54">
        <f t="shared" si="6"/>
        <v>54741.761115954665</v>
      </c>
      <c r="I12" s="54">
        <f t="shared" si="1"/>
        <v>578454.54545454541</v>
      </c>
      <c r="J12" s="54">
        <f t="shared" si="2"/>
        <v>55765.475152571926</v>
      </c>
      <c r="K12" s="54">
        <f t="shared" si="3"/>
        <v>610055.30303030298</v>
      </c>
      <c r="L12" s="54">
        <f t="shared" si="4"/>
        <v>58836.617262423715</v>
      </c>
      <c r="M12" s="54">
        <f t="shared" si="5"/>
        <v>668891.92029272672</v>
      </c>
      <c r="N12" s="36"/>
    </row>
    <row r="13" spans="1:14" s="105" customFormat="1" x14ac:dyDescent="0.25">
      <c r="A13" s="117" t="s">
        <v>342</v>
      </c>
      <c r="B13" s="118" t="s">
        <v>16</v>
      </c>
      <c r="C13" s="118" t="s">
        <v>12</v>
      </c>
      <c r="D13" s="118" t="s">
        <v>13</v>
      </c>
      <c r="E13" s="22">
        <v>4300559.5959595963</v>
      </c>
      <c r="F13" s="22">
        <v>0</v>
      </c>
      <c r="G13" s="116">
        <f t="shared" ref="G13" si="7">105/100*E13</f>
        <v>4515587.5757575762</v>
      </c>
      <c r="H13" s="116">
        <f t="shared" ref="H13" si="8">101.6/100*F13</f>
        <v>0</v>
      </c>
      <c r="I13" s="116">
        <v>12000000</v>
      </c>
      <c r="J13" s="116">
        <f t="shared" ref="J13" si="9">(103.5/101.6)*H13</f>
        <v>0</v>
      </c>
      <c r="K13" s="54">
        <f t="shared" si="3"/>
        <v>12655555.555555554</v>
      </c>
      <c r="L13" s="54">
        <f t="shared" si="4"/>
        <v>0</v>
      </c>
      <c r="M13" s="54">
        <f t="shared" si="5"/>
        <v>12655555.555555554</v>
      </c>
      <c r="N13" s="38" t="s">
        <v>340</v>
      </c>
    </row>
    <row r="14" spans="1:14" s="105" customFormat="1" x14ac:dyDescent="0.25">
      <c r="A14" s="117"/>
      <c r="B14" s="118"/>
      <c r="C14" s="118"/>
      <c r="D14" s="118"/>
      <c r="E14" s="22"/>
      <c r="F14" s="22"/>
      <c r="G14" s="116"/>
      <c r="H14" s="116"/>
      <c r="I14" s="116"/>
      <c r="J14" s="116"/>
      <c r="K14" s="54">
        <f t="shared" si="3"/>
        <v>0</v>
      </c>
      <c r="L14" s="54">
        <f t="shared" si="4"/>
        <v>0</v>
      </c>
      <c r="M14" s="54">
        <f t="shared" si="5"/>
        <v>0</v>
      </c>
      <c r="N14" s="38"/>
    </row>
    <row r="15" spans="1:14" x14ac:dyDescent="0.25">
      <c r="A15" s="15" t="s">
        <v>20</v>
      </c>
      <c r="B15" s="16" t="s">
        <v>21</v>
      </c>
      <c r="C15" s="16" t="s">
        <v>22</v>
      </c>
      <c r="D15" s="16" t="s">
        <v>14</v>
      </c>
      <c r="E15" s="18">
        <v>1314896.2338269551</v>
      </c>
      <c r="F15" s="18">
        <v>210415.24412961115</v>
      </c>
      <c r="G15" s="54">
        <f t="shared" si="0"/>
        <v>1380641.0455183028</v>
      </c>
      <c r="H15" s="54">
        <f>101.6/100*F15</f>
        <v>213781.88803568494</v>
      </c>
      <c r="I15" s="54">
        <f t="shared" si="1"/>
        <v>1420087.9325331114</v>
      </c>
      <c r="J15" s="54">
        <f t="shared" si="2"/>
        <v>217779.77767414754</v>
      </c>
      <c r="K15" s="54">
        <f t="shared" si="3"/>
        <v>1497666.8103289017</v>
      </c>
      <c r="L15" s="54">
        <f t="shared" si="4"/>
        <v>229773.44658953536</v>
      </c>
      <c r="M15" s="54">
        <f t="shared" si="5"/>
        <v>1727440.2569184371</v>
      </c>
      <c r="N15" s="36" t="s">
        <v>23</v>
      </c>
    </row>
    <row r="16" spans="1:14" ht="23.25" x14ac:dyDescent="0.25">
      <c r="A16" s="15" t="s">
        <v>24</v>
      </c>
      <c r="B16" s="20" t="s">
        <v>25</v>
      </c>
      <c r="C16" s="16" t="s">
        <v>12</v>
      </c>
      <c r="D16" s="21" t="s">
        <v>26</v>
      </c>
      <c r="E16" s="18">
        <v>3114587.2966555739</v>
      </c>
      <c r="F16" s="18">
        <v>412953.34355556115</v>
      </c>
      <c r="G16" s="54">
        <f t="shared" si="0"/>
        <v>3270316.6614883528</v>
      </c>
      <c r="H16" s="54">
        <f>101.6/100*F16</f>
        <v>419560.59705245012</v>
      </c>
      <c r="I16" s="54">
        <f t="shared" si="1"/>
        <v>3363754.2803880195</v>
      </c>
      <c r="J16" s="54">
        <f t="shared" si="2"/>
        <v>427406.71058000578</v>
      </c>
      <c r="K16" s="54">
        <f t="shared" si="3"/>
        <v>3547514.930890698</v>
      </c>
      <c r="L16" s="54">
        <f t="shared" si="4"/>
        <v>450945.05116267275</v>
      </c>
      <c r="M16" s="54">
        <f t="shared" si="5"/>
        <v>3998459.9820533707</v>
      </c>
      <c r="N16" s="36" t="s">
        <v>27</v>
      </c>
    </row>
    <row r="17" spans="1:14" x14ac:dyDescent="0.25">
      <c r="A17" s="15" t="s">
        <v>28</v>
      </c>
      <c r="B17" s="20" t="s">
        <v>29</v>
      </c>
      <c r="C17" s="16" t="s">
        <v>12</v>
      </c>
      <c r="D17" s="16" t="s">
        <v>30</v>
      </c>
      <c r="E17" s="18">
        <v>243522.22222222225</v>
      </c>
      <c r="F17" s="18">
        <v>0</v>
      </c>
      <c r="G17" s="54">
        <f t="shared" si="0"/>
        <v>255698.33333333337</v>
      </c>
      <c r="H17" s="54">
        <f t="shared" ref="H17:H40" si="10">101.6/100*F17</f>
        <v>0</v>
      </c>
      <c r="I17" s="54">
        <f t="shared" si="1"/>
        <v>263004</v>
      </c>
      <c r="J17" s="54">
        <f t="shared" si="2"/>
        <v>0</v>
      </c>
      <c r="K17" s="54">
        <f t="shared" si="3"/>
        <v>277371.81111111108</v>
      </c>
      <c r="L17" s="54">
        <f t="shared" si="4"/>
        <v>0</v>
      </c>
      <c r="M17" s="54">
        <f t="shared" si="5"/>
        <v>277371.81111111108</v>
      </c>
      <c r="N17" s="36"/>
    </row>
    <row r="18" spans="1:14" x14ac:dyDescent="0.25">
      <c r="A18" s="15" t="s">
        <v>31</v>
      </c>
      <c r="B18" s="20" t="s">
        <v>32</v>
      </c>
      <c r="C18" s="16" t="s">
        <v>33</v>
      </c>
      <c r="D18" s="16" t="s">
        <v>14</v>
      </c>
      <c r="E18" s="18">
        <v>5881863.5607321123</v>
      </c>
      <c r="F18" s="18">
        <v>1443556.1279170269</v>
      </c>
      <c r="G18" s="54">
        <f t="shared" si="0"/>
        <v>6175956.7387687182</v>
      </c>
      <c r="H18" s="54">
        <f t="shared" si="10"/>
        <v>1466653.0259636992</v>
      </c>
      <c r="I18" s="54">
        <f t="shared" si="1"/>
        <v>6352412.6455906807</v>
      </c>
      <c r="J18" s="54">
        <f t="shared" si="2"/>
        <v>1494080.5923941226</v>
      </c>
      <c r="K18" s="54">
        <f t="shared" si="3"/>
        <v>6699442.595673875</v>
      </c>
      <c r="L18" s="54">
        <f t="shared" si="4"/>
        <v>1576363.2916853931</v>
      </c>
      <c r="M18" s="54">
        <f t="shared" si="5"/>
        <v>8275805.887359268</v>
      </c>
      <c r="N18" s="36"/>
    </row>
    <row r="19" spans="1:14" x14ac:dyDescent="0.25">
      <c r="A19" s="15" t="s">
        <v>34</v>
      </c>
      <c r="B19" s="20" t="s">
        <v>32</v>
      </c>
      <c r="C19" s="16" t="s">
        <v>33</v>
      </c>
      <c r="D19" s="16" t="s">
        <v>30</v>
      </c>
      <c r="E19" s="18">
        <v>393402.22575516696</v>
      </c>
      <c r="F19" s="18">
        <v>52284.263959390861</v>
      </c>
      <c r="G19" s="54">
        <f t="shared" si="0"/>
        <v>413072.3370429253</v>
      </c>
      <c r="H19" s="54">
        <f t="shared" si="10"/>
        <v>53120.812182741116</v>
      </c>
      <c r="I19" s="54">
        <f t="shared" si="1"/>
        <v>424874.40381558024</v>
      </c>
      <c r="J19" s="54">
        <f t="shared" si="2"/>
        <v>54114.21319796954</v>
      </c>
      <c r="K19" s="54">
        <f t="shared" si="3"/>
        <v>448085.13513513509</v>
      </c>
      <c r="L19" s="54">
        <f t="shared" si="4"/>
        <v>57094.416243654821</v>
      </c>
      <c r="M19" s="54">
        <f t="shared" si="5"/>
        <v>505179.55137878994</v>
      </c>
      <c r="N19" s="36"/>
    </row>
    <row r="20" spans="1:14" s="108" customFormat="1" x14ac:dyDescent="0.25">
      <c r="A20" s="15" t="s">
        <v>34</v>
      </c>
      <c r="B20" s="20" t="s">
        <v>32</v>
      </c>
      <c r="C20" s="16" t="s">
        <v>33</v>
      </c>
      <c r="D20" s="16" t="s">
        <v>30</v>
      </c>
      <c r="E20" s="18">
        <v>50000</v>
      </c>
      <c r="F20" s="18">
        <v>0</v>
      </c>
      <c r="G20" s="106">
        <f t="shared" si="0"/>
        <v>52500</v>
      </c>
      <c r="H20" s="106">
        <f t="shared" si="10"/>
        <v>0</v>
      </c>
      <c r="I20" s="54">
        <f t="shared" si="1"/>
        <v>53999.999999999993</v>
      </c>
      <c r="J20" s="54">
        <f t="shared" si="2"/>
        <v>0</v>
      </c>
      <c r="K20" s="54">
        <f t="shared" si="3"/>
        <v>56949.999999999993</v>
      </c>
      <c r="L20" s="54">
        <f t="shared" si="4"/>
        <v>0</v>
      </c>
      <c r="M20" s="54">
        <f t="shared" si="5"/>
        <v>56949.999999999993</v>
      </c>
      <c r="N20" s="36" t="s">
        <v>35</v>
      </c>
    </row>
    <row r="21" spans="1:14" x14ac:dyDescent="0.25">
      <c r="A21" s="15" t="s">
        <v>36</v>
      </c>
      <c r="B21" s="16" t="s">
        <v>37</v>
      </c>
      <c r="C21" s="16" t="s">
        <v>38</v>
      </c>
      <c r="D21" s="16" t="s">
        <v>14</v>
      </c>
      <c r="E21" s="18">
        <v>1732986.8480199662</v>
      </c>
      <c r="F21" s="18">
        <v>262929.54215401772</v>
      </c>
      <c r="G21" s="54">
        <f t="shared" si="0"/>
        <v>1819636.1904209645</v>
      </c>
      <c r="H21" s="54">
        <f t="shared" si="10"/>
        <v>267136.41482848203</v>
      </c>
      <c r="I21" s="54">
        <f t="shared" si="1"/>
        <v>1871625.7958615634</v>
      </c>
      <c r="J21" s="54">
        <f t="shared" si="2"/>
        <v>272132.07612940838</v>
      </c>
      <c r="K21" s="54">
        <f t="shared" si="3"/>
        <v>1973872.0198947412</v>
      </c>
      <c r="L21" s="54">
        <f t="shared" si="4"/>
        <v>287119.06003218738</v>
      </c>
      <c r="M21" s="54">
        <f t="shared" si="5"/>
        <v>2260991.0799269285</v>
      </c>
      <c r="N21" s="36" t="s">
        <v>39</v>
      </c>
    </row>
    <row r="22" spans="1:14" s="105" customFormat="1" x14ac:dyDescent="0.25">
      <c r="A22" s="117" t="s">
        <v>344</v>
      </c>
      <c r="B22" s="118" t="s">
        <v>40</v>
      </c>
      <c r="C22" s="118" t="s">
        <v>12</v>
      </c>
      <c r="D22" s="118" t="s">
        <v>14</v>
      </c>
      <c r="E22" s="22">
        <v>1432849.4081697173</v>
      </c>
      <c r="F22" s="22">
        <v>319143.7111755985</v>
      </c>
      <c r="G22" s="116">
        <f t="shared" si="0"/>
        <v>1504491.8785782033</v>
      </c>
      <c r="H22" s="116">
        <f t="shared" si="10"/>
        <v>324250.01055440807</v>
      </c>
      <c r="I22" s="116">
        <f t="shared" si="1"/>
        <v>1547477.3608232946</v>
      </c>
      <c r="J22" s="116">
        <f t="shared" si="2"/>
        <v>330313.74106674443</v>
      </c>
      <c r="K22" s="54">
        <f t="shared" si="3"/>
        <v>1632015.4759053078</v>
      </c>
      <c r="L22" s="54">
        <f t="shared" si="4"/>
        <v>348504.93260375352</v>
      </c>
      <c r="M22" s="54">
        <f t="shared" si="5"/>
        <v>1980520.4085090612</v>
      </c>
      <c r="N22" s="38"/>
    </row>
    <row r="23" spans="1:14" x14ac:dyDescent="0.25">
      <c r="A23" s="15" t="s">
        <v>41</v>
      </c>
      <c r="B23" s="16" t="s">
        <v>42</v>
      </c>
      <c r="C23" s="16" t="s">
        <v>12</v>
      </c>
      <c r="D23" s="16" t="s">
        <v>14</v>
      </c>
      <c r="E23" s="18">
        <v>3305044.415024959</v>
      </c>
      <c r="F23" s="18">
        <v>449116.59878600494</v>
      </c>
      <c r="G23" s="54">
        <f t="shared" si="0"/>
        <v>3470296.6357762073</v>
      </c>
      <c r="H23" s="54">
        <f t="shared" si="10"/>
        <v>456302.464366581</v>
      </c>
      <c r="I23" s="54">
        <f t="shared" si="1"/>
        <v>3569447.9682269557</v>
      </c>
      <c r="J23" s="54">
        <f t="shared" si="2"/>
        <v>464835.67974351509</v>
      </c>
      <c r="K23" s="54">
        <f t="shared" si="3"/>
        <v>3764445.588713428</v>
      </c>
      <c r="L23" s="54">
        <f t="shared" si="4"/>
        <v>490435.32587431738</v>
      </c>
      <c r="M23" s="54">
        <f t="shared" si="5"/>
        <v>4254880.9145877454</v>
      </c>
      <c r="N23" s="36" t="s">
        <v>43</v>
      </c>
    </row>
    <row r="24" spans="1:14" x14ac:dyDescent="0.25">
      <c r="A24" s="15" t="s">
        <v>44</v>
      </c>
      <c r="B24" s="16" t="s">
        <v>45</v>
      </c>
      <c r="C24" s="16" t="s">
        <v>46</v>
      </c>
      <c r="D24" s="16" t="s">
        <v>14</v>
      </c>
      <c r="E24" s="18">
        <v>1248719.3163227953</v>
      </c>
      <c r="F24" s="18">
        <v>270329.28414836596</v>
      </c>
      <c r="G24" s="54">
        <f t="shared" si="0"/>
        <v>1311155.2821389351</v>
      </c>
      <c r="H24" s="54">
        <f t="shared" si="10"/>
        <v>274654.55269473983</v>
      </c>
      <c r="I24" s="54">
        <f t="shared" si="1"/>
        <v>1348616.8616286188</v>
      </c>
      <c r="J24" s="54">
        <f t="shared" si="2"/>
        <v>279790.80909355875</v>
      </c>
      <c r="K24" s="54">
        <f t="shared" si="3"/>
        <v>1422291.3012916637</v>
      </c>
      <c r="L24" s="54">
        <f t="shared" si="4"/>
        <v>295199.57829001563</v>
      </c>
      <c r="M24" s="54">
        <f t="shared" si="5"/>
        <v>1717490.8795816794</v>
      </c>
      <c r="N24" s="36" t="s">
        <v>47</v>
      </c>
    </row>
    <row r="25" spans="1:14" x14ac:dyDescent="0.25">
      <c r="A25" s="15" t="s">
        <v>48</v>
      </c>
      <c r="B25" s="16" t="s">
        <v>49</v>
      </c>
      <c r="C25" s="16" t="s">
        <v>50</v>
      </c>
      <c r="D25" s="16" t="s">
        <v>14</v>
      </c>
      <c r="E25" s="18">
        <v>1212636.5655241264</v>
      </c>
      <c r="F25" s="18">
        <v>302997.33448573895</v>
      </c>
      <c r="G25" s="54">
        <f t="shared" si="0"/>
        <v>1273268.3938003327</v>
      </c>
      <c r="H25" s="54">
        <f t="shared" si="10"/>
        <v>307845.29183751077</v>
      </c>
      <c r="I25" s="54">
        <f t="shared" si="1"/>
        <v>1309647.4907660563</v>
      </c>
      <c r="J25" s="54">
        <f t="shared" si="2"/>
        <v>313602.24119273981</v>
      </c>
      <c r="K25" s="54">
        <f t="shared" si="3"/>
        <v>1381193.0481319798</v>
      </c>
      <c r="L25" s="54">
        <f t="shared" si="4"/>
        <v>330873.08925842692</v>
      </c>
      <c r="M25" s="54">
        <f t="shared" si="5"/>
        <v>1712066.1373904068</v>
      </c>
      <c r="N25" s="36"/>
    </row>
    <row r="26" spans="1:14" x14ac:dyDescent="0.25">
      <c r="A26" s="15" t="s">
        <v>51</v>
      </c>
      <c r="B26" s="16" t="s">
        <v>52</v>
      </c>
      <c r="C26" s="16" t="s">
        <v>53</v>
      </c>
      <c r="D26" s="16" t="s">
        <v>14</v>
      </c>
      <c r="E26" s="18">
        <v>1947257.8556239605</v>
      </c>
      <c r="F26" s="18">
        <v>607734</v>
      </c>
      <c r="G26" s="54">
        <f t="shared" si="0"/>
        <v>2044620.7484051585</v>
      </c>
      <c r="H26" s="54">
        <f t="shared" si="10"/>
        <v>617457.74400000006</v>
      </c>
      <c r="I26" s="54">
        <f t="shared" si="1"/>
        <v>2103038.4840738773</v>
      </c>
      <c r="J26" s="54">
        <f t="shared" si="2"/>
        <v>629004.69000000006</v>
      </c>
      <c r="K26" s="54">
        <f t="shared" si="3"/>
        <v>2217926.697555691</v>
      </c>
      <c r="L26" s="54">
        <f t="shared" si="4"/>
        <v>663645.52800000005</v>
      </c>
      <c r="M26" s="54">
        <f t="shared" si="5"/>
        <v>2881572.2255556909</v>
      </c>
      <c r="N26" s="36" t="s">
        <v>54</v>
      </c>
    </row>
    <row r="27" spans="1:14" x14ac:dyDescent="0.25">
      <c r="A27" s="15" t="s">
        <v>345</v>
      </c>
      <c r="B27" s="16" t="s">
        <v>55</v>
      </c>
      <c r="C27" s="16" t="s">
        <v>56</v>
      </c>
      <c r="D27" s="16" t="s">
        <v>14</v>
      </c>
      <c r="E27" s="18">
        <v>3000848.8964346349</v>
      </c>
      <c r="F27" s="18">
        <v>506882.32924428832</v>
      </c>
      <c r="G27" s="54">
        <f t="shared" si="0"/>
        <v>3150891.3412563666</v>
      </c>
      <c r="H27" s="54">
        <f t="shared" si="10"/>
        <v>514992.44651219697</v>
      </c>
      <c r="I27" s="54">
        <f>(108/105)*G27</f>
        <v>3240916.8081494053</v>
      </c>
      <c r="J27" s="54">
        <f t="shared" si="2"/>
        <v>524623.21076783841</v>
      </c>
      <c r="K27" s="54">
        <f t="shared" si="3"/>
        <v>3417966.8930390486</v>
      </c>
      <c r="L27" s="54">
        <f t="shared" si="4"/>
        <v>553515.50353476277</v>
      </c>
      <c r="M27" s="54">
        <f t="shared" si="5"/>
        <v>3971482.3965738113</v>
      </c>
      <c r="N27" s="38"/>
    </row>
    <row r="28" spans="1:14" x14ac:dyDescent="0.25">
      <c r="A28" s="15" t="s">
        <v>346</v>
      </c>
      <c r="B28" s="16" t="s">
        <v>57</v>
      </c>
      <c r="C28" s="16" t="s">
        <v>58</v>
      </c>
      <c r="D28" s="16" t="s">
        <v>14</v>
      </c>
      <c r="E28" s="18">
        <v>4201188.4550084891</v>
      </c>
      <c r="F28" s="18">
        <v>860104.11266204831</v>
      </c>
      <c r="G28" s="54">
        <f t="shared" si="0"/>
        <v>4411247.8777589137</v>
      </c>
      <c r="H28" s="54">
        <f t="shared" si="10"/>
        <v>873865.77846464107</v>
      </c>
      <c r="I28" s="54">
        <f t="shared" si="1"/>
        <v>4537283.5314091677</v>
      </c>
      <c r="J28" s="54">
        <f t="shared" si="2"/>
        <v>890207.75660521991</v>
      </c>
      <c r="K28" s="54">
        <f t="shared" si="3"/>
        <v>4785153.6502546687</v>
      </c>
      <c r="L28" s="54">
        <f t="shared" si="4"/>
        <v>939233.69102695666</v>
      </c>
      <c r="M28" s="54">
        <f t="shared" si="5"/>
        <v>5724387.3412816254</v>
      </c>
      <c r="N28" s="39"/>
    </row>
    <row r="29" spans="1:14" x14ac:dyDescent="0.25">
      <c r="A29" s="15" t="s">
        <v>347</v>
      </c>
      <c r="B29" s="16" t="s">
        <v>59</v>
      </c>
      <c r="C29" s="16" t="s">
        <v>19</v>
      </c>
      <c r="D29" s="16" t="s">
        <v>14</v>
      </c>
      <c r="E29" s="18">
        <v>2023400.6734006731</v>
      </c>
      <c r="F29" s="18">
        <v>107759.3722755013</v>
      </c>
      <c r="G29" s="54">
        <f t="shared" si="0"/>
        <v>2124570.7070707069</v>
      </c>
      <c r="H29" s="54">
        <f t="shared" si="10"/>
        <v>109483.52223190933</v>
      </c>
      <c r="I29" s="54">
        <f t="shared" si="1"/>
        <v>2185272.7272727271</v>
      </c>
      <c r="J29" s="54">
        <f t="shared" si="2"/>
        <v>111530.95030514385</v>
      </c>
      <c r="K29" s="54">
        <f t="shared" si="3"/>
        <v>2304653.3670033668</v>
      </c>
      <c r="L29" s="54">
        <f t="shared" si="4"/>
        <v>117673.23452484743</v>
      </c>
      <c r="M29" s="54">
        <f t="shared" si="5"/>
        <v>2422326.6015282143</v>
      </c>
      <c r="N29" s="36"/>
    </row>
    <row r="30" spans="1:14" x14ac:dyDescent="0.25">
      <c r="A30" s="23"/>
      <c r="B30" s="23"/>
      <c r="C30" s="23"/>
      <c r="D30" s="23"/>
      <c r="E30" s="18">
        <v>0</v>
      </c>
      <c r="F30" s="18">
        <v>0</v>
      </c>
      <c r="G30" s="54">
        <f t="shared" si="0"/>
        <v>0</v>
      </c>
      <c r="H30" s="54">
        <f t="shared" si="10"/>
        <v>0</v>
      </c>
      <c r="I30" s="54">
        <f t="shared" si="1"/>
        <v>0</v>
      </c>
      <c r="J30" s="54">
        <f t="shared" si="2"/>
        <v>0</v>
      </c>
      <c r="K30" s="54">
        <f t="shared" si="3"/>
        <v>0</v>
      </c>
      <c r="L30" s="54">
        <f t="shared" si="4"/>
        <v>0</v>
      </c>
      <c r="M30" s="54">
        <f t="shared" si="5"/>
        <v>0</v>
      </c>
      <c r="N30" s="40"/>
    </row>
    <row r="31" spans="1:14" x14ac:dyDescent="0.25">
      <c r="A31" s="15" t="s">
        <v>60</v>
      </c>
      <c r="B31" s="16" t="s">
        <v>61</v>
      </c>
      <c r="C31" s="16" t="s">
        <v>53</v>
      </c>
      <c r="D31" s="16" t="s">
        <v>14</v>
      </c>
      <c r="E31" s="18">
        <v>2653900.9441430946</v>
      </c>
      <c r="F31" s="18">
        <v>506762.97593552398</v>
      </c>
      <c r="G31" s="54">
        <f t="shared" si="0"/>
        <v>2786595.9913502494</v>
      </c>
      <c r="H31" s="54">
        <f t="shared" si="10"/>
        <v>514871.18355049239</v>
      </c>
      <c r="I31" s="54">
        <f t="shared" si="1"/>
        <v>2866213.0196745419</v>
      </c>
      <c r="J31" s="54">
        <f t="shared" si="2"/>
        <v>524499.68009326735</v>
      </c>
      <c r="K31" s="54">
        <f t="shared" si="3"/>
        <v>3022793.1753789843</v>
      </c>
      <c r="L31" s="54">
        <f t="shared" si="4"/>
        <v>553385.16972159222</v>
      </c>
      <c r="M31" s="54">
        <f t="shared" si="5"/>
        <v>3576178.3451005765</v>
      </c>
      <c r="N31" s="36" t="s">
        <v>62</v>
      </c>
    </row>
    <row r="32" spans="1:14" x14ac:dyDescent="0.25">
      <c r="A32" s="15" t="s">
        <v>64</v>
      </c>
      <c r="B32" s="16" t="s">
        <v>65</v>
      </c>
      <c r="C32" s="16" t="s">
        <v>12</v>
      </c>
      <c r="D32" s="16" t="s">
        <v>14</v>
      </c>
      <c r="E32" s="18">
        <v>2451710.6137603996</v>
      </c>
      <c r="F32" s="18">
        <v>474299.59170225443</v>
      </c>
      <c r="G32" s="54">
        <f t="shared" si="0"/>
        <v>2574296.1444484196</v>
      </c>
      <c r="H32" s="54">
        <f t="shared" si="10"/>
        <v>481888.38516949053</v>
      </c>
      <c r="I32" s="54">
        <f t="shared" si="1"/>
        <v>2647847.4628612311</v>
      </c>
      <c r="J32" s="54">
        <f t="shared" si="2"/>
        <v>490900.07741183334</v>
      </c>
      <c r="K32" s="54">
        <f t="shared" si="3"/>
        <v>2792498.3890730944</v>
      </c>
      <c r="L32" s="54">
        <f t="shared" si="4"/>
        <v>517935.15413886181</v>
      </c>
      <c r="M32" s="54">
        <f t="shared" si="5"/>
        <v>3310433.543211956</v>
      </c>
      <c r="N32" s="36" t="s">
        <v>66</v>
      </c>
    </row>
    <row r="33" spans="1:14" x14ac:dyDescent="0.25">
      <c r="A33" s="15" t="s">
        <v>67</v>
      </c>
      <c r="B33" s="16" t="s">
        <v>65</v>
      </c>
      <c r="C33" s="16" t="s">
        <v>12</v>
      </c>
      <c r="D33" s="16" t="s">
        <v>68</v>
      </c>
      <c r="E33" s="18">
        <v>86149.471974004875</v>
      </c>
      <c r="F33" s="18">
        <v>0</v>
      </c>
      <c r="G33" s="54">
        <f t="shared" si="0"/>
        <v>90456.945572705125</v>
      </c>
      <c r="H33" s="54">
        <f t="shared" si="10"/>
        <v>0</v>
      </c>
      <c r="I33" s="54">
        <f t="shared" si="1"/>
        <v>93041.429731925266</v>
      </c>
      <c r="J33" s="54">
        <f t="shared" si="2"/>
        <v>0</v>
      </c>
      <c r="K33" s="54">
        <f t="shared" si="3"/>
        <v>98124.248578391547</v>
      </c>
      <c r="L33" s="54">
        <f t="shared" si="4"/>
        <v>0</v>
      </c>
      <c r="M33" s="54">
        <f t="shared" si="5"/>
        <v>98124.248578391547</v>
      </c>
      <c r="N33" s="36"/>
    </row>
    <row r="34" spans="1:14" x14ac:dyDescent="0.25">
      <c r="A34" s="15" t="s">
        <v>69</v>
      </c>
      <c r="B34" s="16" t="s">
        <v>70</v>
      </c>
      <c r="C34" s="16" t="s">
        <v>71</v>
      </c>
      <c r="D34" s="16" t="s">
        <v>14</v>
      </c>
      <c r="E34" s="18">
        <v>1007260.4766722128</v>
      </c>
      <c r="F34" s="18">
        <v>165658.74013153734</v>
      </c>
      <c r="G34" s="54">
        <f t="shared" si="0"/>
        <v>1057623.5005058234</v>
      </c>
      <c r="H34" s="54">
        <f t="shared" si="10"/>
        <v>168309.27997364194</v>
      </c>
      <c r="I34" s="54">
        <f t="shared" si="1"/>
        <v>1087841.3148059896</v>
      </c>
      <c r="J34" s="54">
        <f t="shared" si="2"/>
        <v>171456.79603614114</v>
      </c>
      <c r="K34" s="54">
        <f t="shared" si="3"/>
        <v>1147269.6829296502</v>
      </c>
      <c r="L34" s="54">
        <f t="shared" si="4"/>
        <v>180899.34422363876</v>
      </c>
      <c r="M34" s="54">
        <f t="shared" si="5"/>
        <v>1328169.0271532889</v>
      </c>
      <c r="N34" s="36" t="s">
        <v>72</v>
      </c>
    </row>
    <row r="35" spans="1:14" x14ac:dyDescent="0.25">
      <c r="A35" s="15" t="s">
        <v>73</v>
      </c>
      <c r="B35" s="16" t="s">
        <v>74</v>
      </c>
      <c r="C35" s="16" t="s">
        <v>12</v>
      </c>
      <c r="D35" s="16" t="s">
        <v>63</v>
      </c>
      <c r="E35" s="18">
        <v>1429158.2682196342</v>
      </c>
      <c r="F35" s="18">
        <v>322485.530140788</v>
      </c>
      <c r="G35" s="54">
        <f t="shared" si="0"/>
        <v>1500616.1816306161</v>
      </c>
      <c r="H35" s="54">
        <f t="shared" si="10"/>
        <v>327645.29862304061</v>
      </c>
      <c r="I35" s="54">
        <f t="shared" si="1"/>
        <v>1543490.9296772049</v>
      </c>
      <c r="J35" s="54">
        <f t="shared" si="2"/>
        <v>333772.52369571559</v>
      </c>
      <c r="K35" s="54">
        <f t="shared" si="3"/>
        <v>1627811.2675021633</v>
      </c>
      <c r="L35" s="54">
        <f t="shared" si="4"/>
        <v>352154.19891374052</v>
      </c>
      <c r="M35" s="54">
        <f t="shared" si="5"/>
        <v>1979965.4664159038</v>
      </c>
      <c r="N35" s="36" t="s">
        <v>75</v>
      </c>
    </row>
    <row r="36" spans="1:14" x14ac:dyDescent="0.25">
      <c r="A36" s="25"/>
      <c r="B36" s="25"/>
      <c r="C36" s="25"/>
      <c r="D36" s="25"/>
      <c r="E36" s="18">
        <v>0</v>
      </c>
      <c r="F36" s="18">
        <v>0</v>
      </c>
      <c r="G36" s="54">
        <f t="shared" si="0"/>
        <v>0</v>
      </c>
      <c r="H36" s="54">
        <f t="shared" si="10"/>
        <v>0</v>
      </c>
      <c r="I36" s="54">
        <f t="shared" si="1"/>
        <v>0</v>
      </c>
      <c r="J36" s="54">
        <f t="shared" si="2"/>
        <v>0</v>
      </c>
      <c r="K36" s="54">
        <f t="shared" si="3"/>
        <v>0</v>
      </c>
      <c r="L36" s="54">
        <f t="shared" si="4"/>
        <v>0</v>
      </c>
      <c r="M36" s="54">
        <f t="shared" si="5"/>
        <v>0</v>
      </c>
      <c r="N36" s="41"/>
    </row>
    <row r="37" spans="1:14" x14ac:dyDescent="0.25">
      <c r="A37" s="15" t="s">
        <v>77</v>
      </c>
      <c r="B37" s="16" t="s">
        <v>78</v>
      </c>
      <c r="C37" s="15" t="s">
        <v>19</v>
      </c>
      <c r="D37" s="16" t="s">
        <v>14</v>
      </c>
      <c r="E37" s="18">
        <v>774843.43434343406</v>
      </c>
      <c r="F37" s="18">
        <v>64091.313725241751</v>
      </c>
      <c r="G37" s="54">
        <f t="shared" si="0"/>
        <v>813585.60606060585</v>
      </c>
      <c r="H37" s="54">
        <f t="shared" si="10"/>
        <v>65116.774744845621</v>
      </c>
      <c r="I37" s="54">
        <f t="shared" si="1"/>
        <v>836830.90909090883</v>
      </c>
      <c r="J37" s="54">
        <f t="shared" si="2"/>
        <v>66334.509705625213</v>
      </c>
      <c r="K37" s="54">
        <f t="shared" si="3"/>
        <v>882546.67171717144</v>
      </c>
      <c r="L37" s="54">
        <f t="shared" si="4"/>
        <v>69987.714587963987</v>
      </c>
      <c r="M37" s="54">
        <f t="shared" si="5"/>
        <v>952534.38630513544</v>
      </c>
      <c r="N37" s="36" t="s">
        <v>79</v>
      </c>
    </row>
    <row r="38" spans="1:14" x14ac:dyDescent="0.25">
      <c r="A38" s="15" t="s">
        <v>80</v>
      </c>
      <c r="B38" s="16" t="s">
        <v>81</v>
      </c>
      <c r="C38" s="16" t="s">
        <v>53</v>
      </c>
      <c r="D38" s="16" t="s">
        <v>14</v>
      </c>
      <c r="E38" s="18">
        <v>692122.05387205398</v>
      </c>
      <c r="F38" s="18">
        <v>0</v>
      </c>
      <c r="G38" s="54">
        <f t="shared" si="0"/>
        <v>726728.15656565665</v>
      </c>
      <c r="H38" s="54">
        <f t="shared" si="10"/>
        <v>0</v>
      </c>
      <c r="I38" s="54">
        <f t="shared" si="1"/>
        <v>747491.81818181823</v>
      </c>
      <c r="J38" s="54">
        <f t="shared" si="2"/>
        <v>0</v>
      </c>
      <c r="K38" s="54">
        <f t="shared" si="3"/>
        <v>788327.01936026942</v>
      </c>
      <c r="L38" s="54">
        <f t="shared" si="4"/>
        <v>0</v>
      </c>
      <c r="M38" s="54">
        <f t="shared" si="5"/>
        <v>788327.01936026942</v>
      </c>
      <c r="N38" s="36"/>
    </row>
    <row r="39" spans="1:14" x14ac:dyDescent="0.25">
      <c r="A39" s="15" t="s">
        <v>82</v>
      </c>
      <c r="B39" s="15" t="s">
        <v>49</v>
      </c>
      <c r="C39" s="15" t="s">
        <v>50</v>
      </c>
      <c r="D39" s="23" t="s">
        <v>14</v>
      </c>
      <c r="E39" s="18">
        <v>299701.34680134687</v>
      </c>
      <c r="F39" s="18">
        <v>0</v>
      </c>
      <c r="G39" s="54">
        <f t="shared" si="0"/>
        <v>314686.41414141422</v>
      </c>
      <c r="H39" s="54">
        <f t="shared" si="10"/>
        <v>0</v>
      </c>
      <c r="I39" s="54">
        <f t="shared" si="1"/>
        <v>323677.45454545459</v>
      </c>
      <c r="J39" s="54">
        <f t="shared" si="2"/>
        <v>0</v>
      </c>
      <c r="K39" s="54">
        <f t="shared" si="3"/>
        <v>341359.83400673402</v>
      </c>
      <c r="L39" s="54">
        <f t="shared" si="4"/>
        <v>0</v>
      </c>
      <c r="M39" s="54">
        <f t="shared" si="5"/>
        <v>341359.83400673402</v>
      </c>
      <c r="N39" s="42" t="s">
        <v>83</v>
      </c>
    </row>
    <row r="40" spans="1:14" x14ac:dyDescent="0.25">
      <c r="A40" s="15" t="s">
        <v>84</v>
      </c>
      <c r="B40" s="16" t="s">
        <v>45</v>
      </c>
      <c r="C40" s="16" t="s">
        <v>46</v>
      </c>
      <c r="D40" s="16" t="s">
        <v>14</v>
      </c>
      <c r="E40" s="18">
        <v>727710.10101010103</v>
      </c>
      <c r="F40" s="18">
        <v>0</v>
      </c>
      <c r="G40" s="54">
        <f t="shared" si="0"/>
        <v>764095.60606060608</v>
      </c>
      <c r="H40" s="54">
        <f t="shared" si="10"/>
        <v>0</v>
      </c>
      <c r="I40" s="54">
        <f t="shared" si="1"/>
        <v>785926.90909090906</v>
      </c>
      <c r="J40" s="54">
        <f t="shared" si="2"/>
        <v>0</v>
      </c>
      <c r="K40" s="54">
        <f t="shared" si="3"/>
        <v>828861.80505050498</v>
      </c>
      <c r="L40" s="54">
        <f t="shared" si="4"/>
        <v>0</v>
      </c>
      <c r="M40" s="54">
        <f t="shared" si="5"/>
        <v>828861.80505050498</v>
      </c>
      <c r="N40" s="36" t="s">
        <v>85</v>
      </c>
    </row>
    <row r="41" spans="1:14" s="105" customFormat="1" x14ac:dyDescent="0.25">
      <c r="A41" s="117" t="s">
        <v>348</v>
      </c>
      <c r="B41" s="118" t="s">
        <v>341</v>
      </c>
      <c r="C41" s="118" t="s">
        <v>12</v>
      </c>
      <c r="D41" s="118" t="s">
        <v>14</v>
      </c>
      <c r="E41" s="22">
        <v>727710.10101010103</v>
      </c>
      <c r="F41" s="22">
        <v>0</v>
      </c>
      <c r="G41" s="116">
        <f t="shared" ref="G41" si="11">105/100*E41</f>
        <v>764095.60606060608</v>
      </c>
      <c r="H41" s="116">
        <f t="shared" ref="H41" si="12">101.6/100*F41</f>
        <v>0</v>
      </c>
      <c r="I41" s="116">
        <f>1950000+100000</f>
        <v>2050000</v>
      </c>
      <c r="J41" s="116">
        <v>100000</v>
      </c>
      <c r="K41" s="54">
        <f t="shared" si="3"/>
        <v>2161990.7407407407</v>
      </c>
      <c r="L41" s="54">
        <f t="shared" si="4"/>
        <v>105507.24637681158</v>
      </c>
      <c r="M41" s="54">
        <f t="shared" si="5"/>
        <v>2267497.9871175522</v>
      </c>
      <c r="N41" s="38" t="s">
        <v>343</v>
      </c>
    </row>
    <row r="42" spans="1:14" s="105" customFormat="1" x14ac:dyDescent="0.25">
      <c r="A42" s="117"/>
      <c r="B42" s="118"/>
      <c r="C42" s="118"/>
      <c r="D42" s="118"/>
      <c r="E42" s="22"/>
      <c r="F42" s="22"/>
      <c r="G42" s="116"/>
      <c r="H42" s="116"/>
      <c r="I42" s="116"/>
      <c r="J42" s="116"/>
      <c r="K42" s="116"/>
      <c r="L42" s="116"/>
      <c r="M42" s="116"/>
      <c r="N42" s="38"/>
    </row>
    <row r="43" spans="1:14" x14ac:dyDescent="0.25">
      <c r="A43" s="7"/>
      <c r="B43" s="9"/>
      <c r="C43" s="9"/>
      <c r="D43" s="9"/>
      <c r="E43" s="18">
        <v>54350256.624069981</v>
      </c>
      <c r="F43" s="18">
        <v>9456597.9101939686</v>
      </c>
      <c r="G43" s="54">
        <f>SUM(G6:G41)</f>
        <v>57193113.843956158</v>
      </c>
      <c r="H43" s="54">
        <f>SUM(H6:H41)</f>
        <v>9607903.8334186114</v>
      </c>
      <c r="I43" s="54">
        <f>SUM(I6:I40)</f>
        <v>65396671.538199037</v>
      </c>
      <c r="J43" s="54">
        <f>SUM(J6:J40)</f>
        <v>9787579.2003821488</v>
      </c>
      <c r="K43" s="54">
        <f>SUM(K6:K42)</f>
        <v>71131258.224082142</v>
      </c>
      <c r="L43" s="54">
        <f>SUM(L6:L41)</f>
        <v>10432112.547649568</v>
      </c>
      <c r="M43" s="54">
        <f>SUM(M6:M41)</f>
        <v>81563370.771731675</v>
      </c>
      <c r="N43" s="43"/>
    </row>
    <row r="44" spans="1:14" x14ac:dyDescent="0.25">
      <c r="A44" s="25"/>
      <c r="B44" s="25"/>
      <c r="C44" s="25"/>
      <c r="D44" s="25"/>
      <c r="E44" s="28"/>
      <c r="F44" s="28"/>
      <c r="G44" s="51"/>
      <c r="H44" s="54"/>
      <c r="I44" s="54"/>
      <c r="J44" s="54"/>
      <c r="K44" s="54"/>
      <c r="L44" s="54"/>
      <c r="M44" s="54"/>
      <c r="N44" s="41"/>
    </row>
    <row r="45" spans="1:14" x14ac:dyDescent="0.25">
      <c r="A45" s="15"/>
      <c r="B45" s="16"/>
      <c r="C45" s="16"/>
      <c r="D45" s="16"/>
      <c r="E45" s="29"/>
      <c r="F45" s="29"/>
      <c r="G45" s="51"/>
      <c r="H45" s="51"/>
      <c r="I45" s="51"/>
      <c r="J45" s="51"/>
      <c r="K45" s="51"/>
      <c r="L45" s="51"/>
      <c r="M45" s="51"/>
      <c r="N45" s="36"/>
    </row>
  </sheetData>
  <pageMargins left="0.7" right="0.7" top="0.75" bottom="0.75" header="0.3" footer="0.3"/>
  <pageSetup paperSize="8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overige eigendommen</vt:lpstr>
      <vt:lpstr>scholen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Lizette van der Laan</dc:creator>
  <cp:lastModifiedBy>Lizette van der Laan</cp:lastModifiedBy>
  <cp:lastPrinted>2022-02-01T12:29:16Z</cp:lastPrinted>
  <dcterms:created xsi:type="dcterms:W3CDTF">2019-12-09T12:51:17Z</dcterms:created>
  <dcterms:modified xsi:type="dcterms:W3CDTF">2022-09-30T08:55:21Z</dcterms:modified>
</cp:coreProperties>
</file>