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R:\Tenderdesk\2022\Begeleiding\Lansingerland\Concept documenten\"/>
    </mc:Choice>
  </mc:AlternateContent>
  <xr:revisionPtr revIDLastSave="0" documentId="8_{0C199F39-DDBA-428D-8CBC-22124742B4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7" i="1" l="1"/>
  <c r="K226" i="1"/>
  <c r="K227" i="1" s="1"/>
  <c r="J226" i="1"/>
  <c r="I226" i="1"/>
  <c r="I227" i="1" s="1"/>
  <c r="H226" i="1"/>
  <c r="H227" i="1" s="1"/>
  <c r="G226" i="1"/>
  <c r="G227" i="1" s="1"/>
  <c r="F226" i="1"/>
  <c r="F227" i="1" s="1"/>
  <c r="D226" i="1"/>
  <c r="D227" i="1" s="1"/>
  <c r="L225" i="1"/>
  <c r="L224" i="1"/>
  <c r="L223" i="1"/>
  <c r="L222" i="1"/>
  <c r="L221" i="1"/>
  <c r="L220" i="1"/>
  <c r="E219" i="1"/>
  <c r="L219" i="1" s="1"/>
  <c r="E218" i="1"/>
  <c r="L218" i="1" s="1"/>
  <c r="E217" i="1"/>
  <c r="L217" i="1" s="1"/>
  <c r="E216" i="1"/>
  <c r="L216" i="1" s="1"/>
  <c r="E215" i="1"/>
  <c r="K214" i="1"/>
  <c r="K213" i="1"/>
  <c r="J213" i="1"/>
  <c r="J214" i="1" s="1"/>
  <c r="I213" i="1"/>
  <c r="I214" i="1" s="1"/>
  <c r="H213" i="1"/>
  <c r="H214" i="1" s="1"/>
  <c r="G213" i="1"/>
  <c r="G214" i="1" s="1"/>
  <c r="F213" i="1"/>
  <c r="F214" i="1" s="1"/>
  <c r="D213" i="1"/>
  <c r="D214" i="1" s="1"/>
  <c r="L212" i="1"/>
  <c r="L211" i="1"/>
  <c r="L210" i="1"/>
  <c r="E210" i="1"/>
  <c r="E209" i="1"/>
  <c r="L209" i="1" s="1"/>
  <c r="E208" i="1"/>
  <c r="E213" i="1" s="1"/>
  <c r="E214" i="1" s="1"/>
  <c r="K206" i="1"/>
  <c r="K207" i="1" s="1"/>
  <c r="J206" i="1"/>
  <c r="J207" i="1" s="1"/>
  <c r="I206" i="1"/>
  <c r="I207" i="1" s="1"/>
  <c r="H206" i="1"/>
  <c r="H207" i="1" s="1"/>
  <c r="G206" i="1"/>
  <c r="G207" i="1" s="1"/>
  <c r="F206" i="1"/>
  <c r="F207" i="1" s="1"/>
  <c r="D206" i="1"/>
  <c r="D207" i="1" s="1"/>
  <c r="E205" i="1"/>
  <c r="L205" i="1" s="1"/>
  <c r="E204" i="1"/>
  <c r="L204" i="1" s="1"/>
  <c r="E203" i="1"/>
  <c r="L203" i="1" s="1"/>
  <c r="E202" i="1"/>
  <c r="L202" i="1" s="1"/>
  <c r="E201" i="1"/>
  <c r="E206" i="1" s="1"/>
  <c r="E207" i="1" s="1"/>
  <c r="K199" i="1"/>
  <c r="J199" i="1"/>
  <c r="I199" i="1"/>
  <c r="H199" i="1"/>
  <c r="G199" i="1"/>
  <c r="F199" i="1"/>
  <c r="D199" i="1"/>
  <c r="L198" i="1"/>
  <c r="E197" i="1"/>
  <c r="L197" i="1" s="1"/>
  <c r="L196" i="1"/>
  <c r="E195" i="1"/>
  <c r="L195" i="1" s="1"/>
  <c r="E194" i="1"/>
  <c r="L194" i="1" s="1"/>
  <c r="E193" i="1"/>
  <c r="K192" i="1"/>
  <c r="J192" i="1"/>
  <c r="I192" i="1"/>
  <c r="H192" i="1"/>
  <c r="G192" i="1"/>
  <c r="F192" i="1"/>
  <c r="D192" i="1"/>
  <c r="L191" i="1"/>
  <c r="L190" i="1"/>
  <c r="L189" i="1"/>
  <c r="L188" i="1"/>
  <c r="L187" i="1"/>
  <c r="L186" i="1"/>
  <c r="L185" i="1"/>
  <c r="L184" i="1"/>
  <c r="L183" i="1"/>
  <c r="E182" i="1"/>
  <c r="L182" i="1" s="1"/>
  <c r="E181" i="1"/>
  <c r="L181" i="1" s="1"/>
  <c r="E180" i="1"/>
  <c r="L180" i="1" s="1"/>
  <c r="K179" i="1"/>
  <c r="J179" i="1"/>
  <c r="I179" i="1"/>
  <c r="H179" i="1"/>
  <c r="G179" i="1"/>
  <c r="F179" i="1"/>
  <c r="D179" i="1"/>
  <c r="L178" i="1"/>
  <c r="L177" i="1"/>
  <c r="L176" i="1"/>
  <c r="L175" i="1"/>
  <c r="L174" i="1"/>
  <c r="L173" i="1"/>
  <c r="L172" i="1"/>
  <c r="L171" i="1"/>
  <c r="E170" i="1"/>
  <c r="L170" i="1" s="1"/>
  <c r="E169" i="1"/>
  <c r="L169" i="1" s="1"/>
  <c r="E168" i="1"/>
  <c r="L168" i="1" s="1"/>
  <c r="E167" i="1"/>
  <c r="L167" i="1" s="1"/>
  <c r="E166" i="1"/>
  <c r="L166" i="1" s="1"/>
  <c r="E165" i="1"/>
  <c r="L165" i="1" s="1"/>
  <c r="E164" i="1"/>
  <c r="L164" i="1" s="1"/>
  <c r="E163" i="1"/>
  <c r="L163" i="1" s="1"/>
  <c r="E162" i="1"/>
  <c r="L162" i="1" s="1"/>
  <c r="E161" i="1"/>
  <c r="L161" i="1" s="1"/>
  <c r="E160" i="1"/>
  <c r="L160" i="1" s="1"/>
  <c r="E159" i="1"/>
  <c r="K158" i="1"/>
  <c r="J158" i="1"/>
  <c r="I158" i="1"/>
  <c r="H158" i="1"/>
  <c r="G158" i="1"/>
  <c r="F158" i="1"/>
  <c r="D158" i="1"/>
  <c r="L157" i="1"/>
  <c r="L156" i="1"/>
  <c r="L155" i="1"/>
  <c r="E154" i="1"/>
  <c r="L154" i="1" s="1"/>
  <c r="E153" i="1"/>
  <c r="L153" i="1" s="1"/>
  <c r="E152" i="1"/>
  <c r="K151" i="1"/>
  <c r="J151" i="1"/>
  <c r="I151" i="1"/>
  <c r="H151" i="1"/>
  <c r="G151" i="1"/>
  <c r="F151" i="1"/>
  <c r="L150" i="1"/>
  <c r="L149" i="1"/>
  <c r="L148" i="1"/>
  <c r="L147" i="1"/>
  <c r="L146" i="1"/>
  <c r="E145" i="1"/>
  <c r="L145" i="1" s="1"/>
  <c r="E144" i="1"/>
  <c r="L144" i="1" s="1"/>
  <c r="E143" i="1"/>
  <c r="L143" i="1" s="1"/>
  <c r="E142" i="1"/>
  <c r="L142" i="1" s="1"/>
  <c r="E141" i="1"/>
  <c r="L141" i="1" s="1"/>
  <c r="E140" i="1"/>
  <c r="L140" i="1" s="1"/>
  <c r="E139" i="1"/>
  <c r="L139" i="1" s="1"/>
  <c r="E138" i="1"/>
  <c r="L138" i="1" s="1"/>
  <c r="E137" i="1"/>
  <c r="L137" i="1" s="1"/>
  <c r="E136" i="1"/>
  <c r="L136" i="1" s="1"/>
  <c r="E135" i="1"/>
  <c r="L135" i="1" s="1"/>
  <c r="E134" i="1"/>
  <c r="L134" i="1" s="1"/>
  <c r="E133" i="1"/>
  <c r="L133" i="1" s="1"/>
  <c r="L132" i="1"/>
  <c r="E132" i="1"/>
  <c r="E131" i="1"/>
  <c r="L131" i="1" s="1"/>
  <c r="E130" i="1"/>
  <c r="L130" i="1" s="1"/>
  <c r="E129" i="1"/>
  <c r="L129" i="1" s="1"/>
  <c r="E128" i="1"/>
  <c r="L128" i="1" s="1"/>
  <c r="E127" i="1"/>
  <c r="L127" i="1" s="1"/>
  <c r="E126" i="1"/>
  <c r="D126" i="1"/>
  <c r="E125" i="1"/>
  <c r="L125" i="1" s="1"/>
  <c r="E124" i="1"/>
  <c r="L124" i="1" s="1"/>
  <c r="D124" i="1"/>
  <c r="E123" i="1"/>
  <c r="L123" i="1" s="1"/>
  <c r="E122" i="1"/>
  <c r="L121" i="1"/>
  <c r="E121" i="1"/>
  <c r="K120" i="1"/>
  <c r="J120" i="1"/>
  <c r="I120" i="1"/>
  <c r="H120" i="1"/>
  <c r="G120" i="1"/>
  <c r="F120" i="1"/>
  <c r="D120" i="1"/>
  <c r="L119" i="1"/>
  <c r="L118" i="1"/>
  <c r="L117" i="1"/>
  <c r="L116" i="1"/>
  <c r="L115" i="1"/>
  <c r="L114" i="1"/>
  <c r="E113" i="1"/>
  <c r="L113" i="1" s="1"/>
  <c r="L112" i="1"/>
  <c r="E112" i="1"/>
  <c r="E111" i="1"/>
  <c r="L111" i="1" s="1"/>
  <c r="E110" i="1"/>
  <c r="L110" i="1" s="1"/>
  <c r="E109" i="1"/>
  <c r="L109" i="1" s="1"/>
  <c r="L108" i="1"/>
  <c r="E108" i="1"/>
  <c r="E107" i="1"/>
  <c r="L107" i="1" s="1"/>
  <c r="L106" i="1"/>
  <c r="E106" i="1"/>
  <c r="E105" i="1"/>
  <c r="L105" i="1" s="1"/>
  <c r="E104" i="1"/>
  <c r="E120" i="1" s="1"/>
  <c r="K103" i="1"/>
  <c r="J103" i="1"/>
  <c r="I103" i="1"/>
  <c r="H103" i="1"/>
  <c r="G103" i="1"/>
  <c r="F103" i="1"/>
  <c r="D103" i="1"/>
  <c r="L102" i="1"/>
  <c r="L101" i="1"/>
  <c r="L100" i="1"/>
  <c r="L99" i="1"/>
  <c r="L98" i="1"/>
  <c r="L97" i="1"/>
  <c r="E96" i="1"/>
  <c r="L96" i="1" s="1"/>
  <c r="E95" i="1"/>
  <c r="E103" i="1" s="1"/>
  <c r="K94" i="1"/>
  <c r="J94" i="1"/>
  <c r="I94" i="1"/>
  <c r="H94" i="1"/>
  <c r="G94" i="1"/>
  <c r="F94" i="1"/>
  <c r="E94" i="1"/>
  <c r="D94" i="1"/>
  <c r="L93" i="1"/>
  <c r="L92" i="1"/>
  <c r="L91" i="1"/>
  <c r="K90" i="1"/>
  <c r="J90" i="1"/>
  <c r="I90" i="1"/>
  <c r="H90" i="1"/>
  <c r="G90" i="1"/>
  <c r="F90" i="1"/>
  <c r="D90" i="1"/>
  <c r="L89" i="1"/>
  <c r="L88" i="1"/>
  <c r="L87" i="1"/>
  <c r="L86" i="1"/>
  <c r="E85" i="1"/>
  <c r="L85" i="1" s="1"/>
  <c r="L84" i="1"/>
  <c r="E84" i="1"/>
  <c r="E83" i="1"/>
  <c r="L83" i="1" s="1"/>
  <c r="E82" i="1"/>
  <c r="L82" i="1" s="1"/>
  <c r="K81" i="1"/>
  <c r="J81" i="1"/>
  <c r="I81" i="1"/>
  <c r="H81" i="1"/>
  <c r="G81" i="1"/>
  <c r="F81" i="1"/>
  <c r="D81" i="1"/>
  <c r="L80" i="1"/>
  <c r="L79" i="1"/>
  <c r="L78" i="1"/>
  <c r="L77" i="1"/>
  <c r="E76" i="1"/>
  <c r="L76" i="1" s="1"/>
  <c r="E75" i="1"/>
  <c r="L75" i="1" s="1"/>
  <c r="E74" i="1"/>
  <c r="L74" i="1" s="1"/>
  <c r="E73" i="1"/>
  <c r="E81" i="1" s="1"/>
  <c r="K72" i="1"/>
  <c r="J72" i="1"/>
  <c r="I72" i="1"/>
  <c r="I200" i="1" s="1"/>
  <c r="H72" i="1"/>
  <c r="G72" i="1"/>
  <c r="F72" i="1"/>
  <c r="D72" i="1"/>
  <c r="L71" i="1"/>
  <c r="L70" i="1"/>
  <c r="L69" i="1"/>
  <c r="E68" i="1"/>
  <c r="L68" i="1" s="1"/>
  <c r="E67" i="1"/>
  <c r="L67" i="1" s="1"/>
  <c r="E66" i="1"/>
  <c r="I65" i="1"/>
  <c r="D65" i="1"/>
  <c r="K64" i="1"/>
  <c r="J64" i="1"/>
  <c r="I64" i="1"/>
  <c r="H64" i="1"/>
  <c r="F64" i="1"/>
  <c r="D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E46" i="1"/>
  <c r="E45" i="1"/>
  <c r="L45" i="1" s="1"/>
  <c r="L44" i="1"/>
  <c r="E44" i="1"/>
  <c r="E43" i="1"/>
  <c r="L43" i="1" s="1"/>
  <c r="E42" i="1"/>
  <c r="L42" i="1" s="1"/>
  <c r="L41" i="1"/>
  <c r="E41" i="1"/>
  <c r="E40" i="1"/>
  <c r="L40" i="1" s="1"/>
  <c r="G39" i="1"/>
  <c r="E39" i="1"/>
  <c r="E38" i="1"/>
  <c r="L38" i="1" s="1"/>
  <c r="G37" i="1"/>
  <c r="E37" i="1"/>
  <c r="E36" i="1"/>
  <c r="L36" i="1" s="1"/>
  <c r="G35" i="1"/>
  <c r="G64" i="1" s="1"/>
  <c r="E35" i="1"/>
  <c r="E34" i="1"/>
  <c r="L34" i="1" s="1"/>
  <c r="E33" i="1"/>
  <c r="L33" i="1" s="1"/>
  <c r="E32" i="1"/>
  <c r="L32" i="1" s="1"/>
  <c r="E31" i="1"/>
  <c r="L31" i="1" s="1"/>
  <c r="E30" i="1"/>
  <c r="L30" i="1" s="1"/>
  <c r="L29" i="1"/>
  <c r="E29" i="1"/>
  <c r="E28" i="1"/>
  <c r="L28" i="1" s="1"/>
  <c r="E27" i="1"/>
  <c r="K26" i="1"/>
  <c r="J26" i="1"/>
  <c r="I26" i="1"/>
  <c r="H26" i="1"/>
  <c r="G26" i="1"/>
  <c r="F26" i="1"/>
  <c r="D26" i="1"/>
  <c r="L25" i="1"/>
  <c r="E24" i="1"/>
  <c r="L24" i="1" s="1"/>
  <c r="E23" i="1"/>
  <c r="L23" i="1" s="1"/>
  <c r="E22" i="1"/>
  <c r="L22" i="1" s="1"/>
  <c r="E21" i="1"/>
  <c r="E26" i="1" s="1"/>
  <c r="L20" i="1"/>
  <c r="E20" i="1"/>
  <c r="K19" i="1"/>
  <c r="J19" i="1"/>
  <c r="J65" i="1" s="1"/>
  <c r="I19" i="1"/>
  <c r="H19" i="1"/>
  <c r="G19" i="1"/>
  <c r="F19" i="1"/>
  <c r="F65" i="1" s="1"/>
  <c r="D19" i="1"/>
  <c r="L18" i="1"/>
  <c r="L17" i="1"/>
  <c r="L16" i="1"/>
  <c r="L15" i="1"/>
  <c r="L14" i="1"/>
  <c r="L13" i="1"/>
  <c r="L12" i="1"/>
  <c r="L11" i="1"/>
  <c r="L10" i="1"/>
  <c r="L9" i="1"/>
  <c r="L8" i="1"/>
  <c r="E7" i="1"/>
  <c r="L7" i="1" s="1"/>
  <c r="E6" i="1"/>
  <c r="L6" i="1" s="1"/>
  <c r="E5" i="1"/>
  <c r="L5" i="1" s="1"/>
  <c r="E4" i="1"/>
  <c r="L4" i="1" s="1"/>
  <c r="E3" i="1"/>
  <c r="L3" i="1" s="1"/>
  <c r="E2" i="1"/>
  <c r="L90" i="1" l="1"/>
  <c r="L35" i="1"/>
  <c r="H65" i="1"/>
  <c r="L37" i="1"/>
  <c r="E158" i="1"/>
  <c r="E192" i="1"/>
  <c r="E64" i="1"/>
  <c r="E199" i="1"/>
  <c r="L39" i="1"/>
  <c r="G200" i="1"/>
  <c r="L193" i="1"/>
  <c r="L199" i="1" s="1"/>
  <c r="L201" i="1"/>
  <c r="L206" i="1" s="1"/>
  <c r="L207" i="1" s="1"/>
  <c r="E19" i="1"/>
  <c r="E65" i="1" s="1"/>
  <c r="F228" i="1"/>
  <c r="E179" i="1"/>
  <c r="J228" i="1"/>
  <c r="K65" i="1"/>
  <c r="F200" i="1"/>
  <c r="H200" i="1"/>
  <c r="E90" i="1"/>
  <c r="L208" i="1"/>
  <c r="L213" i="1" s="1"/>
  <c r="L214" i="1" s="1"/>
  <c r="E151" i="1"/>
  <c r="J200" i="1"/>
  <c r="L104" i="1"/>
  <c r="L120" i="1" s="1"/>
  <c r="K200" i="1"/>
  <c r="K228" i="1" s="1"/>
  <c r="D151" i="1"/>
  <c r="D200" i="1" s="1"/>
  <c r="D228" i="1" s="1"/>
  <c r="E226" i="1"/>
  <c r="E227" i="1" s="1"/>
  <c r="L2" i="1"/>
  <c r="L19" i="1" s="1"/>
  <c r="E72" i="1"/>
  <c r="E200" i="1" s="1"/>
  <c r="L94" i="1"/>
  <c r="L126" i="1"/>
  <c r="G65" i="1"/>
  <c r="G228" i="1" s="1"/>
  <c r="L192" i="1"/>
  <c r="I228" i="1"/>
  <c r="L21" i="1"/>
  <c r="L26" i="1" s="1"/>
  <c r="L66" i="1"/>
  <c r="L72" i="1" s="1"/>
  <c r="L95" i="1"/>
  <c r="L103" i="1" s="1"/>
  <c r="L122" i="1"/>
  <c r="L151" i="1" s="1"/>
  <c r="L152" i="1"/>
  <c r="L158" i="1" s="1"/>
  <c r="L27" i="1"/>
  <c r="L64" i="1" s="1"/>
  <c r="L73" i="1"/>
  <c r="L81" i="1" s="1"/>
  <c r="L159" i="1"/>
  <c r="L179" i="1" s="1"/>
  <c r="L215" i="1"/>
  <c r="L226" i="1" s="1"/>
  <c r="L227" i="1" s="1"/>
  <c r="E228" i="1" l="1"/>
  <c r="L65" i="1"/>
  <c r="H228" i="1"/>
  <c r="L200" i="1"/>
  <c r="L228" i="1" s="1"/>
</calcChain>
</file>

<file path=xl/sharedStrings.xml><?xml version="1.0" encoding="utf-8"?>
<sst xmlns="http://schemas.openxmlformats.org/spreadsheetml/2006/main" count="481" uniqueCount="244">
  <si>
    <t>Oorsprong</t>
  </si>
  <si>
    <t>Saldo 1-1-2022</t>
  </si>
  <si>
    <t>Realisatie 2022</t>
  </si>
  <si>
    <t xml:space="preserve">Begr 2022 </t>
  </si>
  <si>
    <t>Begr 2023</t>
  </si>
  <si>
    <t>Begr 2024</t>
  </si>
  <si>
    <t>Begr 2025</t>
  </si>
  <si>
    <t>Begr 2026</t>
  </si>
  <si>
    <t>Begr 2027</t>
  </si>
  <si>
    <t>Totaal</t>
  </si>
  <si>
    <t>SV Soccer Boys (trainingsstrook)</t>
  </si>
  <si>
    <t>Accommodatieplan</t>
  </si>
  <si>
    <t>BVCB veld 1</t>
  </si>
  <si>
    <t>HBR veld 4 - totaal renovatie</t>
  </si>
  <si>
    <t>HBR veld 3 - Totaal renovatie</t>
  </si>
  <si>
    <t>Weidevogels (korfbal kunstgras) - Totaal renovatie</t>
  </si>
  <si>
    <t>HVB veld 2</t>
  </si>
  <si>
    <t>NNB</t>
  </si>
  <si>
    <t>TOGB veld 3 ombouw</t>
  </si>
  <si>
    <t>HBR veld 6 (zandveld)</t>
  </si>
  <si>
    <t>TOGB Handbal</t>
  </si>
  <si>
    <t>CVV veld 1 ombouw inclusief verlichting</t>
  </si>
  <si>
    <t>CVV veld 6</t>
  </si>
  <si>
    <t>Jeu de Boules</t>
  </si>
  <si>
    <t>CVV veld 3</t>
  </si>
  <si>
    <t>HBR veld 1</t>
  </si>
  <si>
    <t>Triomf baan 1 t/m 9</t>
  </si>
  <si>
    <t>Soccer Boys veld 5</t>
  </si>
  <si>
    <t>Soccer Boys veld 6</t>
  </si>
  <si>
    <t>Beleidsveld 3.1 Sport</t>
  </si>
  <si>
    <t>Cultuurhuis Blok B - Grond</t>
  </si>
  <si>
    <t>Cultuurhuis Blok B - Bouw</t>
  </si>
  <si>
    <t>Cultuurhuis Blok B - Installaties</t>
  </si>
  <si>
    <t>Cultuurhuis Blok B - Inventaris vast</t>
  </si>
  <si>
    <t>Cultuurhuis Blok B - Inventaris los</t>
  </si>
  <si>
    <t>Upgrade evenemententerrein</t>
  </si>
  <si>
    <t>Evenementenbeleid</t>
  </si>
  <si>
    <t>Beleidsveld 3.2 Cultuur</t>
  </si>
  <si>
    <t>Vervangende nieuwbouw basisscholen PWA en Kwakel</t>
  </si>
  <si>
    <t>IHP</t>
  </si>
  <si>
    <t>Baken verduurzaamheidsmaatregelen</t>
  </si>
  <si>
    <t>Gouden Griffel, locatie Annie M.G. Schmidtlaan verduurzaamheidsmaatregelen</t>
  </si>
  <si>
    <t>Prinses Maxima, locatie Annie M.G. Schmidtlaan verduurzaamheidsmaatregelen</t>
  </si>
  <si>
    <t>Wiekslag Vervangende nieuwbouw</t>
  </si>
  <si>
    <t>Wiekslag ENG</t>
  </si>
  <si>
    <t>Oosthoek Vervangende nieuwbouw</t>
  </si>
  <si>
    <t>Oosthoek ENG</t>
  </si>
  <si>
    <t>Wilderszijde 1 Nieuwbouw</t>
  </si>
  <si>
    <t>Wilderszijde 1 ENG</t>
  </si>
  <si>
    <t>Wilderszijde 2 Nieuwbouw</t>
  </si>
  <si>
    <t>Wilderszijde 2 ENG</t>
  </si>
  <si>
    <t>Wilderszijde 3 Nieuwbouw</t>
  </si>
  <si>
    <t>Wilderszijde 3 ENG</t>
  </si>
  <si>
    <t>Prins Johan Friso, locatie Orionstraat Vervangende nieuwbouw</t>
  </si>
  <si>
    <t>Prins Johan Friso, locatie Orionstraat ENG</t>
  </si>
  <si>
    <t>Parel Vervangende nieuwbouw</t>
  </si>
  <si>
    <t>Parel ENG</t>
  </si>
  <si>
    <t>Klimophoeve Vervangende nieuwbouw</t>
  </si>
  <si>
    <t>Wilgenhoek verduurzaamheidsmaatregelen</t>
  </si>
  <si>
    <t>Klimophoeve ENG</t>
  </si>
  <si>
    <t>Groenehoek locatie Stampioendreef verduurzaamheidsmaatregelen</t>
  </si>
  <si>
    <t>Acker locatie Stampioendreef verduurzaamheidsmaatregelen</t>
  </si>
  <si>
    <t>Willibrord locatie Stampioendreef verduurzaamheidsmaatregelen</t>
  </si>
  <si>
    <t>Vuurvogel verduurzaamheidsmaatregelen</t>
  </si>
  <si>
    <t>Boterdorp verduurzaamheidsmaatregelen</t>
  </si>
  <si>
    <t>Acker, locatie Groeneweg verduurzaamheidsmaatregelen</t>
  </si>
  <si>
    <t>Groenehoek, locatie Groeneweg verduurzaamheidsmaatregelen</t>
  </si>
  <si>
    <t>Willibrord, locatie Groeneweg verduurzaamheidsmaatregelen</t>
  </si>
  <si>
    <t>Pius X, locatie Goudwinde Vervangende nieuwbouw</t>
  </si>
  <si>
    <t>Pius X, locatie Goudwinde ENG</t>
  </si>
  <si>
    <t>Poolster Vervangende nieuwbouw</t>
  </si>
  <si>
    <t>Anne Frank verduurzaamheidsmaatregelen</t>
  </si>
  <si>
    <t>Poolster ENG</t>
  </si>
  <si>
    <t>Pius X, locatie Goudwinde verduurzaamhedismaatregelen</t>
  </si>
  <si>
    <t>Regenboog, verduurzaamhedismaatregelen</t>
  </si>
  <si>
    <t>Poolster, verduurzaamhedismaatregelen</t>
  </si>
  <si>
    <t>Beleidsveld 3.3 Onderwijs en kinderopvang</t>
  </si>
  <si>
    <t>Totaal programma 3</t>
  </si>
  <si>
    <t>Bebording autonetwerk</t>
  </si>
  <si>
    <t>Bushaltes Bleiswijk</t>
  </si>
  <si>
    <t>Vervangen BBS 2022</t>
  </si>
  <si>
    <t>IBP</t>
  </si>
  <si>
    <t>Vervangen BBS 2023</t>
  </si>
  <si>
    <t>Vervangen BBS 2024</t>
  </si>
  <si>
    <t>Vervangen BBS 2025</t>
  </si>
  <si>
    <t>Beleidsveld 5.1 Beheer Openbare Ruimte; Bebording, bestrrating en straatmeubilair</t>
  </si>
  <si>
    <t>Reconstructie Vogelbuurt - Groen</t>
  </si>
  <si>
    <t>Reconstructie Dorp Noord Oost - Groen</t>
  </si>
  <si>
    <t>Reconstructie Weidebloembuurt/plein Oudelandselaan - Groen</t>
  </si>
  <si>
    <t>Reconstructie Schildersbuurt (bl) - Groen</t>
  </si>
  <si>
    <t>Groen investering 2023</t>
  </si>
  <si>
    <t>Groen investering 2024</t>
  </si>
  <si>
    <t>Groen investering 2025</t>
  </si>
  <si>
    <t>Groen investering 2026</t>
  </si>
  <si>
    <t>Beleidsveld 5.1 Beheer Openbare Ruimte; Groenvoorziening</t>
  </si>
  <si>
    <t>Vervangen speeltoestellen 2021</t>
  </si>
  <si>
    <t>Reconstructie Vogelbuurt - Spelen</t>
  </si>
  <si>
    <t>Reconstructie Schildersbuurt - Spelen</t>
  </si>
  <si>
    <t>Vervangen speeltoestellen 2022</t>
  </si>
  <si>
    <t>Vervangen speeltoestellen 2023</t>
  </si>
  <si>
    <t>Vervangen speeltoestellen 2024</t>
  </si>
  <si>
    <t>Vervangen speeltoestellen 2025</t>
  </si>
  <si>
    <t>Vervangen speeltoestellen 2026</t>
  </si>
  <si>
    <t>Beleidsveld 5.1 Beheer Openbare Ruimte; Spelen</t>
  </si>
  <si>
    <t>Vervangen oeverbescherming 2023</t>
  </si>
  <si>
    <t>Vervangen oeverbescherming 2024</t>
  </si>
  <si>
    <t>Vervangen oeverbescherming 2025</t>
  </si>
  <si>
    <t>Beleidsveld 5.1 Beheer Openbare Ruimte; Waterkering</t>
  </si>
  <si>
    <t>Vervangen steigers (bh)</t>
  </si>
  <si>
    <t>Vervangen duikers</t>
  </si>
  <si>
    <t>Investeringen 2023 - Kunstwerken</t>
  </si>
  <si>
    <t>Vervangen 5 houten bruggen</t>
  </si>
  <si>
    <t>Vervangen brug Koetsveldstr/Raadhuislaan BR-HB010</t>
  </si>
  <si>
    <t>Investeringen 2024 - Kunstwerken</t>
  </si>
  <si>
    <t>Vervangen brug Klapwijkseweg BR-HB009</t>
  </si>
  <si>
    <t>Investeringen 2025 - Kunstwerken</t>
  </si>
  <si>
    <t>Beleidsveld 5.1 Beheer Openbare Ruimte; Kunstwerken</t>
  </si>
  <si>
    <t>Verv masten en armaturen Ds.van Couwenhoveln eo bh</t>
  </si>
  <si>
    <t>Reconstructie Vogelbuurt (br) - OVL</t>
  </si>
  <si>
    <t>OVL Fietsveiligheid rotondes</t>
  </si>
  <si>
    <t>Reconstructie Oosteindseweg (bg) - OVL</t>
  </si>
  <si>
    <t>Reconstructie Bloemenbuurt (br) - OVL</t>
  </si>
  <si>
    <t>Renovatie OVL installaties 2021</t>
  </si>
  <si>
    <t>Reconstructie Schildersbuurt (bl) - OVL</t>
  </si>
  <si>
    <t>Renovatie OVL installaties 2022</t>
  </si>
  <si>
    <t>Reconstructie Julianalaan/Hoeksekade - OVL</t>
  </si>
  <si>
    <t>Reconstructie Bergweg-zuid (bg) - OVL</t>
  </si>
  <si>
    <t>Renovatie OVL installaties 2023</t>
  </si>
  <si>
    <t>Reconstructie Sterrenbuurt - OVL</t>
  </si>
  <si>
    <t>Reconstructie Dorp Zuid - OVL</t>
  </si>
  <si>
    <t>Reconstructie Bergweg-Noord (bg) - OVL</t>
  </si>
  <si>
    <t>Renovatie OVL installaties 2024</t>
  </si>
  <si>
    <t>Renovatie OVL installaties 2025</t>
  </si>
  <si>
    <t>Beleidsveld 5.1 Beheer Openbare Ruimte; Openbare Verlichting</t>
  </si>
  <si>
    <t>Reconstructie Vogelbuurt (br) - vervangen wegverhardingen</t>
  </si>
  <si>
    <t>Herinrichting Ds.van Couwenhovelaan e.o. (bh)</t>
  </si>
  <si>
    <t>Reconstructie Bloemenbuurt (br) - vervangen wegverhardingen</t>
  </si>
  <si>
    <t>Fietsveiligheid Berkelsedijkje</t>
  </si>
  <si>
    <t>Fietspad Gerberasingel</t>
  </si>
  <si>
    <t>Opwaarderen station Rodenrijs</t>
  </si>
  <si>
    <t>Aanleg Calamiteitenweg Klappolder</t>
  </si>
  <si>
    <t>Fietsvoorziening ZORO</t>
  </si>
  <si>
    <t>Metropolitane fietsroutes(K)</t>
  </si>
  <si>
    <t>Verbinding Molenweg-Oudeland(K)</t>
  </si>
  <si>
    <t>Infrastructuur Bosland(K)</t>
  </si>
  <si>
    <t>De Kruin Bergschenhoek</t>
  </si>
  <si>
    <t>Reconstructie Zuidersingel</t>
  </si>
  <si>
    <t>Reconstructie Julianalaan (dl Beethovenln-N209)</t>
  </si>
  <si>
    <t>Reconstructie Schildersbuurt (bl) - vervangen wegverhardingen</t>
  </si>
  <si>
    <t>Reconstructie Oosteindseweg (bg)</t>
  </si>
  <si>
    <t>Reconstructie Bergweg-zuid (bg) - vervangen wegverhardingen</t>
  </si>
  <si>
    <t>Reconstructie rondom Berkel Centrum West</t>
  </si>
  <si>
    <t>Reconstructie Hoeksekade - vervangen wegverhardingen</t>
  </si>
  <si>
    <t>Parkeren Berkel Centrum Oost</t>
  </si>
  <si>
    <t>Reconstructie Sterrenbuurt - vervangen wegverhardingen</t>
  </si>
  <si>
    <t>Reconstructie Kerkstraat (centrum bgh) - vervangen wegverhardingen</t>
  </si>
  <si>
    <t>Investeringen 2022  - Wegen</t>
  </si>
  <si>
    <t>Reconstructie Weidebloemwijk (br) - vervangen wegverhardingen</t>
  </si>
  <si>
    <t>Reconstructie Dorp Zuid - vervangen wegverhardingen</t>
  </si>
  <si>
    <t>Investeringen 2023  - Wegen</t>
  </si>
  <si>
    <t>Reconstructie Bergweg-noord (bg) vervangen wegverhardingen</t>
  </si>
  <si>
    <t>Heropenstelling Noordeindseweg</t>
  </si>
  <si>
    <t>Investeringen 2024  - wegen</t>
  </si>
  <si>
    <t>Investeringen 2025  - wegen</t>
  </si>
  <si>
    <t>Beleidsveld 5.1 Beheer Openbare Ruimte; Wegen, straten en pleinen</t>
  </si>
  <si>
    <t>Afvalbrengstation</t>
  </si>
  <si>
    <t>Verzamelcontainers 2021</t>
  </si>
  <si>
    <t>Verzamelcontainers 2022</t>
  </si>
  <si>
    <t>Verzamelcontainers 2023</t>
  </si>
  <si>
    <t>Verzamelcontainers 2024</t>
  </si>
  <si>
    <t>Verzamelcontainers 2025</t>
  </si>
  <si>
    <t>Beleidsveld 5.2 Afval</t>
  </si>
  <si>
    <t>Reconstructie Vogelbuurt (br) - riool</t>
  </si>
  <si>
    <t>GRP</t>
  </si>
  <si>
    <t>Reconstructie Dorp Noord-Oost (bg) - riool</t>
  </si>
  <si>
    <t>Reconstructie Bloemenbuurt (br) - riool</t>
  </si>
  <si>
    <t>Verbetering afvoercapaciteit Industrieweg</t>
  </si>
  <si>
    <t>Reconstructie Hoeksekade-Julianalaan - riool</t>
  </si>
  <si>
    <t>Reconstructie Schildersbuurt (bl) - riool</t>
  </si>
  <si>
    <t>Reconstructie Weidebloembuurt - riool</t>
  </si>
  <si>
    <t>Reconstructie rondom Berkel Centrum West - riool</t>
  </si>
  <si>
    <t>Vervangen en rioolrenovaties Rottekade</t>
  </si>
  <si>
    <t>Reconstructie Kerkstraat (centrum bgh) - riool De Kruin</t>
  </si>
  <si>
    <t>Reconstructie Sterrenbuurt - riool</t>
  </si>
  <si>
    <t>Reconstructie Dorp-Zuid - riool</t>
  </si>
  <si>
    <t>Vervangen en vrijval riool 2023</t>
  </si>
  <si>
    <t>Vervangen persleidingen 2023</t>
  </si>
  <si>
    <t>Vervangen en rioolrenovaties Dorp Noord</t>
  </si>
  <si>
    <t>Vervangen en vrijval riool 2024</t>
  </si>
  <si>
    <t>Vervangen persleidingen 2024</t>
  </si>
  <si>
    <t>Vervangen persleidingen 2025</t>
  </si>
  <si>
    <t>Vervangen en vrijval riool 2026</t>
  </si>
  <si>
    <t>Vervangen persleidingen 2026</t>
  </si>
  <si>
    <t>Beleidsveld 5.2 Riolering</t>
  </si>
  <si>
    <t>Renovatie hoofd- en gebiedsrioolgemaal 2021</t>
  </si>
  <si>
    <t>Renovatie hoofd- en gebiedsrioolgemaal 2022</t>
  </si>
  <si>
    <t>Vervangen pompen en datatransm drukriolering 2022</t>
  </si>
  <si>
    <t>Renovatie hoofd- en gebiedsrioolgemaal 2023</t>
  </si>
  <si>
    <t>Vervangen pompen en datatransm drukriolering 2023</t>
  </si>
  <si>
    <t>Renovatie elektro-/mechanische bergbezinkbassins 2023</t>
  </si>
  <si>
    <t>Renovatie hoofd- en gebiedsrioolgemaal 2024</t>
  </si>
  <si>
    <t>Vervangen pompen en datatransm drukriolering 2024</t>
  </si>
  <si>
    <t>Renovatie hoofd- en gebiedsrioolgemaal 2025</t>
  </si>
  <si>
    <t>Vervangen pompen en datatransm drukriolering 2025</t>
  </si>
  <si>
    <t>Renovatie hoofd- en gebiedsrioolgemaal 2026</t>
  </si>
  <si>
    <t>Vervangen pompen en datatransm drukriolering 2026</t>
  </si>
  <si>
    <t>Beleidsveld 5.2 Rioolgemalen</t>
  </si>
  <si>
    <t>Huis van de Samenleving (bouwkundig)</t>
  </si>
  <si>
    <t>Huis van de Samenleving (inrichting)</t>
  </si>
  <si>
    <t>Herontwikkeling De Snip</t>
  </si>
  <si>
    <t>Zonnepanelen zwembad de Windas</t>
  </si>
  <si>
    <t>BR2100038</t>
  </si>
  <si>
    <t>Woonwagens (bg)</t>
  </si>
  <si>
    <t>Sporthal Wilderszijde</t>
  </si>
  <si>
    <t>Beleidsveld 5.3 Vastgoed</t>
  </si>
  <si>
    <t>Totaal programma 5</t>
  </si>
  <si>
    <t>IVA VBK Berkel Centrum Oost(K)</t>
  </si>
  <si>
    <t>IVA VBK woningbouwloc Langevaart Bleiswijk(K)</t>
  </si>
  <si>
    <t>IVA VBK woningbouwloc Merenweg Bleiswijk(K)</t>
  </si>
  <si>
    <t>IVA VBK Woonwagens (bg)(K)</t>
  </si>
  <si>
    <t>IVA VBK de Wildert(K)</t>
  </si>
  <si>
    <t>Beleidsveld 7.1 Gebiedsontwikkeling</t>
  </si>
  <si>
    <t>Totaal programma 7</t>
  </si>
  <si>
    <t>Investeringen voertuigen 2021</t>
  </si>
  <si>
    <t>Investeringen gladheid 2021</t>
  </si>
  <si>
    <t>Investeringen voertuigen 2022</t>
  </si>
  <si>
    <t>Investeringen voertuigen 2023</t>
  </si>
  <si>
    <t>Investeringen voertuigen 2024</t>
  </si>
  <si>
    <t>Beleidsveld 9.1 Afdelingskostenplaatsen</t>
  </si>
  <si>
    <t>Totaal programma 9</t>
  </si>
  <si>
    <t>Investeringen TOP-werken Hardware</t>
  </si>
  <si>
    <t>Optimaliseren veiligheid van systemen</t>
  </si>
  <si>
    <t>Investeringen ICT 2021 Hardware</t>
  </si>
  <si>
    <t>Investeringen ICT 2022 Hardware</t>
  </si>
  <si>
    <t>Investeringen ICT 2022 Overig</t>
  </si>
  <si>
    <t>Investeringen ICT 2023 Hardware</t>
  </si>
  <si>
    <t>Investeringen ICT 2024 Hardware</t>
  </si>
  <si>
    <t>Investeringen ICT 2024 Software</t>
  </si>
  <si>
    <t>Investeringen ICT 2024 Overig</t>
  </si>
  <si>
    <t>Investeringen ICT 2025 Hardware</t>
  </si>
  <si>
    <t>Investeringen ICT 2025 Software</t>
  </si>
  <si>
    <t>Beleidsveld 10.1 Overhead</t>
  </si>
  <si>
    <t>Totaal programma 10</t>
  </si>
  <si>
    <t>Totale investeringsopgave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</si>
</sst>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theme="0"/>
      <name val="Trebuchet MS"/>
      <family val="2"/>
    </font>
    <font>
      <sz val="8"/>
      <name val="Trebuchet MS"/>
      <family val="2"/>
    </font>
    <font>
      <sz val="8"/>
      <color theme="1"/>
      <name val="Trebuchet MS"/>
      <family val="2"/>
    </font>
    <font>
      <b/>
      <sz val="8"/>
      <color theme="1"/>
      <name val="Trebuchet MS"/>
      <family val="2"/>
    </font>
    <font>
      <sz val="8"/>
      <color rgb="FFFF000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3A582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E4B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center" wrapText="1"/>
    </xf>
    <xf numFmtId="0" fontId="2" fillId="3" borderId="0" xfId="0" applyFont="1" applyFill="1"/>
    <xf numFmtId="3" fontId="3" fillId="3" borderId="0" xfId="0" applyNumberFormat="1" applyFont="1" applyFill="1" applyAlignment="1">
      <alignment horizontal="right"/>
    </xf>
    <xf numFmtId="3" fontId="2" fillId="3" borderId="0" xfId="0" applyNumberFormat="1" applyFont="1" applyFill="1" applyAlignment="1">
      <alignment horizontal="right"/>
    </xf>
    <xf numFmtId="0" fontId="3" fillId="3" borderId="0" xfId="0" applyFont="1" applyFill="1"/>
    <xf numFmtId="0" fontId="4" fillId="4" borderId="0" xfId="0" applyFont="1" applyFill="1"/>
    <xf numFmtId="3" fontId="4" fillId="4" borderId="0" xfId="0" applyNumberFormat="1" applyFont="1" applyFill="1"/>
    <xf numFmtId="3" fontId="3" fillId="3" borderId="0" xfId="0" applyNumberFormat="1" applyFont="1" applyFill="1"/>
    <xf numFmtId="3" fontId="1" fillId="2" borderId="0" xfId="0" applyNumberFormat="1" applyFont="1" applyFill="1"/>
    <xf numFmtId="3" fontId="4" fillId="4" borderId="0" xfId="0" applyNumberFormat="1" applyFont="1" applyFill="1" applyAlignment="1">
      <alignment horizontal="right"/>
    </xf>
    <xf numFmtId="0" fontId="5" fillId="3" borderId="0" xfId="0" applyFont="1" applyFill="1"/>
    <xf numFmtId="0" fontId="1" fillId="2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Hirdes\AppData\Local\Microsoft\Windows\INetCache\Content.Outlook\96Q2381T\MIP%202022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etbewaking 2022"/>
      <sheetName val="Totaal MIP"/>
      <sheetName val="Mutaties"/>
      <sheetName val="Investeringen"/>
    </sheetNames>
    <sheetDataSet>
      <sheetData sheetId="0">
        <row r="1">
          <cell r="A1" t="str">
            <v>Grootboeknummer</v>
          </cell>
          <cell r="B1" t="str">
            <v>Omschrijving</v>
          </cell>
          <cell r="C1" t="str">
            <v>Bedrag Begroot</v>
          </cell>
          <cell r="D1" t="str">
            <v>Bedrag Werkelijk</v>
          </cell>
          <cell r="E1" t="str">
            <v>Bedrag Restant</v>
          </cell>
        </row>
        <row r="2">
          <cell r="A2">
            <v>7002031</v>
          </cell>
          <cell r="B2" t="str">
            <v>Huis van de Samenleving (Bouwkundig)(K)</v>
          </cell>
          <cell r="C2">
            <v>0</v>
          </cell>
          <cell r="D2">
            <v>0</v>
          </cell>
          <cell r="E2">
            <v>0</v>
          </cell>
        </row>
        <row r="3">
          <cell r="A3">
            <v>7002032</v>
          </cell>
          <cell r="B3" t="str">
            <v>Huis van de Samenleving (Inrichting)(K)</v>
          </cell>
          <cell r="C3">
            <v>342570</v>
          </cell>
          <cell r="D3">
            <v>0</v>
          </cell>
          <cell r="E3">
            <v>342570</v>
          </cell>
        </row>
        <row r="4">
          <cell r="A4">
            <v>7020003</v>
          </cell>
          <cell r="B4" t="str">
            <v>Investeringen inventaris en kantoormeubilair(K)</v>
          </cell>
          <cell r="C4">
            <v>0</v>
          </cell>
          <cell r="D4">
            <v>0</v>
          </cell>
          <cell r="E4">
            <v>0</v>
          </cell>
        </row>
        <row r="5">
          <cell r="A5">
            <v>7210033</v>
          </cell>
          <cell r="B5" t="str">
            <v>Vervangen steigers (bh)(K)</v>
          </cell>
          <cell r="C5">
            <v>93108</v>
          </cell>
          <cell r="D5">
            <v>0</v>
          </cell>
          <cell r="E5">
            <v>93108</v>
          </cell>
        </row>
        <row r="6">
          <cell r="A6">
            <v>7210035</v>
          </cell>
          <cell r="B6" t="str">
            <v>Vervangen brug Noordeindseweg BR-BB060(K)</v>
          </cell>
          <cell r="C6">
            <v>0</v>
          </cell>
          <cell r="D6">
            <v>0</v>
          </cell>
          <cell r="E6">
            <v>0</v>
          </cell>
        </row>
        <row r="7">
          <cell r="A7">
            <v>7210041</v>
          </cell>
          <cell r="B7" t="str">
            <v>Investering kunstwerken 2021 ikv verhogen beeldkwa(K)</v>
          </cell>
          <cell r="C7">
            <v>0</v>
          </cell>
          <cell r="D7">
            <v>46948.24</v>
          </cell>
          <cell r="E7">
            <v>-46948.24</v>
          </cell>
        </row>
        <row r="8">
          <cell r="A8">
            <v>7210042</v>
          </cell>
          <cell r="B8" t="str">
            <v>Vervangen brug Vogelaarstraat BR-BB0039(K)</v>
          </cell>
          <cell r="C8">
            <v>0</v>
          </cell>
          <cell r="D8">
            <v>0</v>
          </cell>
          <cell r="E8">
            <v>0</v>
          </cell>
        </row>
        <row r="9">
          <cell r="A9">
            <v>7210044</v>
          </cell>
          <cell r="B9" t="str">
            <v>Vervangen duikers 2022 (K)</v>
          </cell>
          <cell r="C9">
            <v>614725</v>
          </cell>
          <cell r="D9">
            <v>0</v>
          </cell>
          <cell r="E9">
            <v>614725</v>
          </cell>
        </row>
        <row r="10">
          <cell r="A10">
            <v>7210173</v>
          </cell>
          <cell r="B10" t="str">
            <v>Renovatie Vogelwijk(K)</v>
          </cell>
          <cell r="C10">
            <v>844825</v>
          </cell>
          <cell r="D10">
            <v>471413.41</v>
          </cell>
          <cell r="E10">
            <v>373411.59</v>
          </cell>
        </row>
        <row r="11">
          <cell r="A11">
            <v>7210185</v>
          </cell>
          <cell r="B11" t="str">
            <v>Reconstructie Julianalaan(K)</v>
          </cell>
          <cell r="C11">
            <v>0</v>
          </cell>
          <cell r="D11">
            <v>0</v>
          </cell>
          <cell r="E11">
            <v>0</v>
          </cell>
        </row>
        <row r="12">
          <cell r="A12">
            <v>7210195</v>
          </cell>
          <cell r="B12" t="str">
            <v>Herinrichting Ds.van Couwenhovelaan e.o. (bh)(K)</v>
          </cell>
          <cell r="C12">
            <v>12000</v>
          </cell>
          <cell r="D12">
            <v>0</v>
          </cell>
          <cell r="E12">
            <v>12000</v>
          </cell>
        </row>
        <row r="13">
          <cell r="A13">
            <v>7210225</v>
          </cell>
          <cell r="B13" t="str">
            <v>Bebording autonetwerk(K)</v>
          </cell>
          <cell r="C13">
            <v>0</v>
          </cell>
          <cell r="D13">
            <v>0</v>
          </cell>
          <cell r="E13">
            <v>-43163.3</v>
          </cell>
        </row>
        <row r="14">
          <cell r="A14">
            <v>7210228</v>
          </cell>
          <cell r="B14" t="str">
            <v>Vervangen BBS 2021(K)</v>
          </cell>
          <cell r="C14">
            <v>0</v>
          </cell>
          <cell r="D14">
            <v>187.52</v>
          </cell>
          <cell r="E14">
            <v>-187.52</v>
          </cell>
        </row>
        <row r="15">
          <cell r="A15">
            <v>7210229</v>
          </cell>
          <cell r="B15" t="str">
            <v>Bushaltes Bleiswijk(K)</v>
          </cell>
          <cell r="C15">
            <v>0</v>
          </cell>
          <cell r="D15">
            <v>152978.79999999999</v>
          </cell>
          <cell r="E15">
            <v>-152978.79999999999</v>
          </cell>
        </row>
        <row r="16">
          <cell r="A16">
            <v>7210230</v>
          </cell>
          <cell r="B16" t="str">
            <v>Vervangen BBS 2022(K)</v>
          </cell>
          <cell r="C16">
            <v>149450</v>
          </cell>
          <cell r="D16">
            <v>0</v>
          </cell>
          <cell r="E16">
            <v>149450</v>
          </cell>
        </row>
        <row r="17">
          <cell r="A17">
            <v>7210517</v>
          </cell>
          <cell r="B17" t="str">
            <v>Verv masten en armaturen Ds.v Couwenhoveln eo bh(K)</v>
          </cell>
          <cell r="C17">
            <v>3000</v>
          </cell>
          <cell r="D17">
            <v>0</v>
          </cell>
          <cell r="E17">
            <v>3000</v>
          </cell>
        </row>
        <row r="18">
          <cell r="A18">
            <v>7210522</v>
          </cell>
          <cell r="B18" t="str">
            <v>Verv masten en armaturen Vogelbuurt (BR)(K)</v>
          </cell>
          <cell r="C18">
            <v>35175</v>
          </cell>
          <cell r="D18">
            <v>0</v>
          </cell>
          <cell r="E18">
            <v>35175</v>
          </cell>
        </row>
        <row r="19">
          <cell r="A19">
            <v>7210527</v>
          </cell>
          <cell r="B19" t="str">
            <v>OVL Fietsveiligheid rotondes(K)</v>
          </cell>
          <cell r="C19">
            <v>165000</v>
          </cell>
          <cell r="D19">
            <v>0</v>
          </cell>
          <cell r="E19">
            <v>165000</v>
          </cell>
        </row>
        <row r="20">
          <cell r="A20">
            <v>7210529</v>
          </cell>
          <cell r="B20" t="str">
            <v>Vervangen OVL Oosteindseweg(K)</v>
          </cell>
          <cell r="C20">
            <v>47800</v>
          </cell>
          <cell r="D20">
            <v>0</v>
          </cell>
          <cell r="E20">
            <v>47800</v>
          </cell>
        </row>
        <row r="21">
          <cell r="A21">
            <v>7210530</v>
          </cell>
          <cell r="B21" t="str">
            <v>Vervangen OVL installatie Bloemenbuurt (br)(K)</v>
          </cell>
          <cell r="C21">
            <v>53435</v>
          </cell>
          <cell r="D21">
            <v>0</v>
          </cell>
          <cell r="E21">
            <v>53435</v>
          </cell>
        </row>
        <row r="22">
          <cell r="A22">
            <v>7210531</v>
          </cell>
          <cell r="B22" t="str">
            <v>Renovatie OVL installaties 2021 (K)</v>
          </cell>
          <cell r="C22">
            <v>139000</v>
          </cell>
          <cell r="D22">
            <v>0</v>
          </cell>
          <cell r="E22">
            <v>139000</v>
          </cell>
        </row>
        <row r="23">
          <cell r="A23">
            <v>7210532</v>
          </cell>
          <cell r="B23" t="str">
            <v>Vervangen OVL Schildersbuurt (bl) (K)</v>
          </cell>
          <cell r="C23">
            <v>97960</v>
          </cell>
          <cell r="D23">
            <v>0</v>
          </cell>
          <cell r="E23">
            <v>97960</v>
          </cell>
        </row>
        <row r="24">
          <cell r="A24">
            <v>7210533</v>
          </cell>
          <cell r="B24" t="str">
            <v>Renovatie OVL installaties 2022 (K)</v>
          </cell>
          <cell r="C24">
            <v>359675</v>
          </cell>
          <cell r="D24">
            <v>0</v>
          </cell>
          <cell r="E24">
            <v>359675</v>
          </cell>
        </row>
        <row r="25">
          <cell r="A25">
            <v>7210534</v>
          </cell>
          <cell r="B25" t="str">
            <v>Vervangen OVL Bergweg-zuid(K)</v>
          </cell>
          <cell r="C25">
            <v>31150</v>
          </cell>
          <cell r="D25">
            <v>0</v>
          </cell>
          <cell r="E25">
            <v>31150</v>
          </cell>
        </row>
        <row r="26">
          <cell r="A26">
            <v>7210535</v>
          </cell>
          <cell r="B26" t="str">
            <v>Vervangen OVL Julianalaan/Hoeksekade(K)</v>
          </cell>
          <cell r="C26">
            <v>26200</v>
          </cell>
          <cell r="D26">
            <v>0</v>
          </cell>
          <cell r="E26">
            <v>26200</v>
          </cell>
        </row>
        <row r="27">
          <cell r="A27">
            <v>7210811</v>
          </cell>
          <cell r="B27" t="str">
            <v>Fietspad Triangelpark Wilderszijde(K)</v>
          </cell>
          <cell r="C27">
            <v>0</v>
          </cell>
          <cell r="D27">
            <v>0</v>
          </cell>
          <cell r="E27">
            <v>0</v>
          </cell>
        </row>
        <row r="28">
          <cell r="A28">
            <v>7210842</v>
          </cell>
          <cell r="B28" t="str">
            <v>Belevenisverbinding Noordas(K)</v>
          </cell>
          <cell r="C28">
            <v>0</v>
          </cell>
          <cell r="D28">
            <v>0</v>
          </cell>
          <cell r="E28">
            <v>0</v>
          </cell>
        </row>
        <row r="29">
          <cell r="A29">
            <v>7210853</v>
          </cell>
          <cell r="B29" t="str">
            <v>Reconstructie Bloemenbuurt (br)(K)</v>
          </cell>
          <cell r="C29">
            <v>715428</v>
          </cell>
          <cell r="D29">
            <v>168227.51</v>
          </cell>
          <cell r="E29">
            <v>547200.49</v>
          </cell>
        </row>
        <row r="30">
          <cell r="A30">
            <v>7210857</v>
          </cell>
          <cell r="B30" t="str">
            <v>Fietsveiligheid Berkelsedijkje(K)</v>
          </cell>
          <cell r="C30">
            <v>0</v>
          </cell>
          <cell r="D30">
            <v>788000</v>
          </cell>
          <cell r="E30">
            <v>-788000</v>
          </cell>
        </row>
        <row r="31">
          <cell r="A31">
            <v>7210860</v>
          </cell>
          <cell r="B31" t="str">
            <v>Fietspad Gerberasingel(K)</v>
          </cell>
          <cell r="C31">
            <v>139079</v>
          </cell>
          <cell r="D31">
            <v>0</v>
          </cell>
          <cell r="E31">
            <v>139079</v>
          </cell>
        </row>
        <row r="32">
          <cell r="A32">
            <v>7210866</v>
          </cell>
          <cell r="B32" t="str">
            <v>Investering wegen 2022 ikv verhogen beeldkwaliteit(K)</v>
          </cell>
          <cell r="C32">
            <v>135000</v>
          </cell>
          <cell r="D32">
            <v>0</v>
          </cell>
          <cell r="E32">
            <v>135000</v>
          </cell>
        </row>
        <row r="33">
          <cell r="A33">
            <v>7210867</v>
          </cell>
          <cell r="B33" t="str">
            <v>Investering wegen 2023 ikv verhogen beeldkwaliteit(K)</v>
          </cell>
          <cell r="C33">
            <v>0</v>
          </cell>
          <cell r="D33">
            <v>0</v>
          </cell>
          <cell r="E33">
            <v>0</v>
          </cell>
        </row>
        <row r="34">
          <cell r="A34">
            <v>7210868</v>
          </cell>
          <cell r="B34" t="str">
            <v>Opwaarderen Station Rodenrijs(K)</v>
          </cell>
          <cell r="C34">
            <v>-902000</v>
          </cell>
          <cell r="D34">
            <v>869017.22</v>
          </cell>
          <cell r="E34">
            <v>-1771017.22</v>
          </cell>
        </row>
        <row r="35">
          <cell r="A35">
            <v>7210869</v>
          </cell>
          <cell r="B35" t="str">
            <v>Aanleg Calamiteitenweg Klappolder(K)</v>
          </cell>
          <cell r="C35">
            <v>4052363</v>
          </cell>
          <cell r="D35">
            <v>0</v>
          </cell>
          <cell r="E35">
            <v>4052363</v>
          </cell>
        </row>
        <row r="36">
          <cell r="A36">
            <v>7210870</v>
          </cell>
          <cell r="B36" t="str">
            <v>IVA VBK Berkel Centrum Oost(K)</v>
          </cell>
          <cell r="C36">
            <v>97306</v>
          </cell>
          <cell r="D36">
            <v>645</v>
          </cell>
          <cell r="E36">
            <v>41094.78</v>
          </cell>
        </row>
        <row r="37">
          <cell r="A37">
            <v>7210871</v>
          </cell>
          <cell r="B37" t="str">
            <v>Fietsvoorzieningen ZoRo Baan(K)</v>
          </cell>
          <cell r="C37">
            <v>181426</v>
          </cell>
          <cell r="D37">
            <v>0</v>
          </cell>
          <cell r="E37">
            <v>181426</v>
          </cell>
        </row>
        <row r="38">
          <cell r="A38">
            <v>7210872</v>
          </cell>
          <cell r="B38" t="str">
            <v>Metropolitane fietsroutes(K)</v>
          </cell>
          <cell r="C38">
            <v>-662912</v>
          </cell>
          <cell r="D38">
            <v>-20737.849999999999</v>
          </cell>
          <cell r="E38">
            <v>-642174.15</v>
          </cell>
        </row>
        <row r="39">
          <cell r="A39">
            <v>7210873</v>
          </cell>
          <cell r="B39" t="str">
            <v>Verbinding Molenweg-Oudeland(K)</v>
          </cell>
          <cell r="C39">
            <v>917147</v>
          </cell>
          <cell r="D39">
            <v>0</v>
          </cell>
          <cell r="E39">
            <v>286956.17</v>
          </cell>
        </row>
        <row r="40">
          <cell r="A40">
            <v>7210874</v>
          </cell>
          <cell r="B40" t="str">
            <v>Afvalbrengstation infrastructuur(K)</v>
          </cell>
          <cell r="C40">
            <v>680946</v>
          </cell>
          <cell r="D40">
            <v>0</v>
          </cell>
          <cell r="E40">
            <v>661891</v>
          </cell>
        </row>
        <row r="41">
          <cell r="A41">
            <v>7210875</v>
          </cell>
          <cell r="B41" t="str">
            <v>Noordeindseweg(K)</v>
          </cell>
          <cell r="C41">
            <v>0</v>
          </cell>
          <cell r="D41">
            <v>0</v>
          </cell>
          <cell r="E41">
            <v>0</v>
          </cell>
        </row>
        <row r="42">
          <cell r="A42">
            <v>7210876</v>
          </cell>
          <cell r="B42" t="str">
            <v>De Kruin Bergschenhoek(K)</v>
          </cell>
          <cell r="C42">
            <v>1467424</v>
          </cell>
          <cell r="D42">
            <v>102552.4</v>
          </cell>
          <cell r="E42">
            <v>51977.57</v>
          </cell>
        </row>
        <row r="43">
          <cell r="A43">
            <v>7210877</v>
          </cell>
          <cell r="B43" t="str">
            <v>Reconstructie Zuidersingel (br)(K)</v>
          </cell>
          <cell r="C43">
            <v>461925</v>
          </cell>
          <cell r="D43">
            <v>17775.03</v>
          </cell>
          <cell r="E43">
            <v>444149.97</v>
          </cell>
        </row>
        <row r="44">
          <cell r="A44">
            <v>7210878</v>
          </cell>
          <cell r="B44" t="str">
            <v>Reconstructie Julianalaan (dl Beethovenln-N209)(K)</v>
          </cell>
          <cell r="C44">
            <v>25213</v>
          </cell>
          <cell r="D44">
            <v>6970</v>
          </cell>
          <cell r="E44">
            <v>18243</v>
          </cell>
        </row>
        <row r="45">
          <cell r="A45">
            <v>7210879</v>
          </cell>
          <cell r="B45" t="str">
            <v>Reconstructie Schildersbuurt (bl)(K)</v>
          </cell>
          <cell r="C45">
            <v>989825</v>
          </cell>
          <cell r="D45">
            <v>0</v>
          </cell>
          <cell r="E45">
            <v>989825</v>
          </cell>
        </row>
        <row r="46">
          <cell r="A46">
            <v>7210880</v>
          </cell>
          <cell r="B46" t="str">
            <v>Reconstructie Chrysantenweg (bl)(K)</v>
          </cell>
          <cell r="C46">
            <v>0</v>
          </cell>
          <cell r="D46">
            <v>0</v>
          </cell>
          <cell r="E46">
            <v>0</v>
          </cell>
        </row>
        <row r="47">
          <cell r="A47">
            <v>7210881</v>
          </cell>
          <cell r="B47" t="str">
            <v>Reconstructie Oosteindseweg (bg)(K)</v>
          </cell>
          <cell r="C47">
            <v>80090</v>
          </cell>
          <cell r="D47">
            <v>0</v>
          </cell>
          <cell r="E47">
            <v>80090</v>
          </cell>
        </row>
        <row r="48">
          <cell r="A48">
            <v>7210882</v>
          </cell>
          <cell r="B48" t="str">
            <v>Reconstructie Bergweg-zuid (bg) (K)</v>
          </cell>
          <cell r="C48">
            <v>120765</v>
          </cell>
          <cell r="D48">
            <v>0</v>
          </cell>
          <cell r="E48">
            <v>120765</v>
          </cell>
        </row>
        <row r="49">
          <cell r="A49">
            <v>7210883</v>
          </cell>
          <cell r="B49" t="str">
            <v>Reconstructie rondom Berkel Centrum West(K)</v>
          </cell>
          <cell r="C49">
            <v>545944</v>
          </cell>
          <cell r="D49">
            <v>991.18</v>
          </cell>
          <cell r="E49">
            <v>531193.92000000004</v>
          </cell>
        </row>
        <row r="50">
          <cell r="A50">
            <v>7210884</v>
          </cell>
          <cell r="B50" t="str">
            <v>Reconstructie Hoeksekade (bg)(K)</v>
          </cell>
          <cell r="C50">
            <v>383963</v>
          </cell>
          <cell r="D50">
            <v>0</v>
          </cell>
          <cell r="E50">
            <v>383963</v>
          </cell>
        </row>
        <row r="51">
          <cell r="A51">
            <v>7210885</v>
          </cell>
          <cell r="B51" t="str">
            <v>Berkel Centrum Oost (br)(K)</v>
          </cell>
          <cell r="C51">
            <v>1039391</v>
          </cell>
          <cell r="D51">
            <v>0</v>
          </cell>
          <cell r="E51">
            <v>1039391</v>
          </cell>
        </row>
        <row r="52">
          <cell r="A52">
            <v>7210886</v>
          </cell>
          <cell r="B52" t="str">
            <v>Reconstructie Sterrenbuurt (br)(K)</v>
          </cell>
          <cell r="C52">
            <v>87925</v>
          </cell>
          <cell r="D52">
            <v>385</v>
          </cell>
          <cell r="E52">
            <v>87540</v>
          </cell>
        </row>
        <row r="53">
          <cell r="A53">
            <v>7210887</v>
          </cell>
          <cell r="B53" t="str">
            <v>Reconstructie Kerkstraat (centrum bgh)(K)</v>
          </cell>
          <cell r="C53">
            <v>188869</v>
          </cell>
          <cell r="D53">
            <v>0</v>
          </cell>
          <cell r="E53">
            <v>188869</v>
          </cell>
        </row>
        <row r="54">
          <cell r="A54">
            <v>7210888</v>
          </cell>
          <cell r="B54" t="str">
            <v>Investeringen 2022 (nw BHP) - Wegen(K)</v>
          </cell>
          <cell r="C54">
            <v>579275</v>
          </cell>
          <cell r="D54">
            <v>0</v>
          </cell>
          <cell r="E54">
            <v>579275</v>
          </cell>
        </row>
        <row r="55">
          <cell r="A55">
            <v>7210889</v>
          </cell>
          <cell r="B55" t="str">
            <v>Reconstructie Weidebloemwijk (br)(K)</v>
          </cell>
          <cell r="C55">
            <v>536065</v>
          </cell>
          <cell r="D55">
            <v>0</v>
          </cell>
          <cell r="E55">
            <v>536065</v>
          </cell>
        </row>
        <row r="56">
          <cell r="A56">
            <v>7210890</v>
          </cell>
          <cell r="B56" t="str">
            <v>Reconstructie Dorp Zuid(K)</v>
          </cell>
          <cell r="C56">
            <v>16015</v>
          </cell>
          <cell r="D56">
            <v>0</v>
          </cell>
          <cell r="E56">
            <v>16015</v>
          </cell>
        </row>
        <row r="57">
          <cell r="A57">
            <v>7240009</v>
          </cell>
          <cell r="B57" t="str">
            <v>Waterberging Voorafsche polder(K)</v>
          </cell>
          <cell r="C57">
            <v>0</v>
          </cell>
          <cell r="D57">
            <v>0</v>
          </cell>
          <cell r="E57">
            <v>0</v>
          </cell>
        </row>
        <row r="58">
          <cell r="A58">
            <v>7421002</v>
          </cell>
          <cell r="B58" t="str">
            <v>Vervangende nieuwbouw basisscholen PWA en Kwakel(K)</v>
          </cell>
          <cell r="C58">
            <v>5451973</v>
          </cell>
          <cell r="D58">
            <v>1341618.6100000001</v>
          </cell>
          <cell r="E58">
            <v>4110354.39</v>
          </cell>
        </row>
        <row r="59">
          <cell r="A59">
            <v>7423052</v>
          </cell>
          <cell r="B59" t="str">
            <v>Duurzaamheidsmaatregelen Het Baken(K)</v>
          </cell>
          <cell r="C59">
            <v>486464</v>
          </cell>
          <cell r="D59">
            <v>0</v>
          </cell>
          <cell r="E59">
            <v>486464</v>
          </cell>
        </row>
        <row r="60">
          <cell r="A60">
            <v>7423053</v>
          </cell>
          <cell r="B60" t="str">
            <v>Duurzaamheidsmtrgl Gouden Griffel, AMG Schmidtln(K)</v>
          </cell>
          <cell r="C60">
            <v>-62384</v>
          </cell>
          <cell r="D60">
            <v>0</v>
          </cell>
          <cell r="E60">
            <v>-62384</v>
          </cell>
        </row>
        <row r="61">
          <cell r="A61">
            <v>7423054</v>
          </cell>
          <cell r="B61" t="str">
            <v>Duurzaamheidsmtrgl Prinses Maxima, loc.AMG Schmidt(K)</v>
          </cell>
          <cell r="C61">
            <v>93616</v>
          </cell>
          <cell r="D61">
            <v>0</v>
          </cell>
          <cell r="E61">
            <v>93616</v>
          </cell>
        </row>
        <row r="62">
          <cell r="A62">
            <v>7423055</v>
          </cell>
          <cell r="B62" t="str">
            <v>Wiekslag vervangende nieuwbouw(K)</v>
          </cell>
          <cell r="C62">
            <v>1902927</v>
          </cell>
          <cell r="D62">
            <v>0</v>
          </cell>
          <cell r="E62">
            <v>1902927</v>
          </cell>
        </row>
        <row r="63">
          <cell r="A63">
            <v>7423056</v>
          </cell>
          <cell r="B63" t="str">
            <v>Wiekslag ENG(K)</v>
          </cell>
          <cell r="C63">
            <v>128000</v>
          </cell>
          <cell r="D63">
            <v>0</v>
          </cell>
          <cell r="E63">
            <v>128000</v>
          </cell>
        </row>
        <row r="64">
          <cell r="A64">
            <v>7423057</v>
          </cell>
          <cell r="B64" t="str">
            <v>Oosthoek vervangende nieuwbouw(K)</v>
          </cell>
          <cell r="C64">
            <v>1059695</v>
          </cell>
          <cell r="D64">
            <v>0</v>
          </cell>
          <cell r="E64">
            <v>1059695</v>
          </cell>
        </row>
        <row r="65">
          <cell r="A65">
            <v>7423058</v>
          </cell>
          <cell r="B65" t="str">
            <v>Oosthoek ENG(K)</v>
          </cell>
          <cell r="C65">
            <v>60000</v>
          </cell>
          <cell r="D65">
            <v>0</v>
          </cell>
          <cell r="E65">
            <v>60000</v>
          </cell>
        </row>
        <row r="66">
          <cell r="A66">
            <v>7423059</v>
          </cell>
          <cell r="B66" t="str">
            <v>Wilderszijde 1 Nieuwbouw(K)</v>
          </cell>
          <cell r="C66">
            <v>0</v>
          </cell>
          <cell r="D66">
            <v>0</v>
          </cell>
          <cell r="E66">
            <v>0</v>
          </cell>
        </row>
        <row r="67">
          <cell r="A67">
            <v>7423060</v>
          </cell>
          <cell r="B67" t="str">
            <v>Wilderszijde 1 ENG(K)</v>
          </cell>
          <cell r="C67">
            <v>0</v>
          </cell>
          <cell r="D67">
            <v>0</v>
          </cell>
          <cell r="E67">
            <v>0</v>
          </cell>
        </row>
        <row r="68">
          <cell r="A68">
            <v>7423061</v>
          </cell>
          <cell r="B68" t="str">
            <v>Wilderszijde 2 Nieuwbouw(K)</v>
          </cell>
          <cell r="C68">
            <v>0</v>
          </cell>
          <cell r="D68">
            <v>0</v>
          </cell>
          <cell r="E68">
            <v>0</v>
          </cell>
        </row>
        <row r="69">
          <cell r="A69">
            <v>7423062</v>
          </cell>
          <cell r="B69" t="str">
            <v>Wilderszijde 2 ENG(K)</v>
          </cell>
          <cell r="C69">
            <v>0</v>
          </cell>
          <cell r="D69">
            <v>0</v>
          </cell>
          <cell r="E69">
            <v>0</v>
          </cell>
        </row>
        <row r="70">
          <cell r="A70">
            <v>7423063</v>
          </cell>
          <cell r="B70" t="str">
            <v>Wilderszijde 3 Nieuwbouw(K)</v>
          </cell>
          <cell r="C70">
            <v>0</v>
          </cell>
          <cell r="D70">
            <v>0</v>
          </cell>
          <cell r="E70">
            <v>0</v>
          </cell>
        </row>
        <row r="71">
          <cell r="A71">
            <v>7423064</v>
          </cell>
          <cell r="B71" t="str">
            <v>Wilderszijde 3 ENG(K)</v>
          </cell>
          <cell r="C71">
            <v>0</v>
          </cell>
          <cell r="D71">
            <v>0</v>
          </cell>
          <cell r="E71">
            <v>0</v>
          </cell>
        </row>
        <row r="72">
          <cell r="A72">
            <v>7423065</v>
          </cell>
          <cell r="B72" t="str">
            <v>Pr.Joh.Friso, loc. Orionstraat verv. nieuwbouw(K)</v>
          </cell>
          <cell r="C72">
            <v>603464</v>
          </cell>
          <cell r="D72">
            <v>0</v>
          </cell>
          <cell r="E72">
            <v>603464</v>
          </cell>
        </row>
        <row r="73">
          <cell r="A73">
            <v>7423066</v>
          </cell>
          <cell r="B73" t="str">
            <v>Pr.Joh.Friso, loc. Orionstraat verv. nieuwbouw ENG(K)</v>
          </cell>
          <cell r="C73">
            <v>43000</v>
          </cell>
          <cell r="D73">
            <v>0</v>
          </cell>
          <cell r="E73">
            <v>43000</v>
          </cell>
        </row>
        <row r="74">
          <cell r="A74">
            <v>7423067</v>
          </cell>
          <cell r="B74" t="str">
            <v>Parel vervangende nieuwbouw(K)</v>
          </cell>
          <cell r="C74">
            <v>981464</v>
          </cell>
          <cell r="D74">
            <v>0</v>
          </cell>
          <cell r="E74">
            <v>981464</v>
          </cell>
        </row>
        <row r="75">
          <cell r="A75">
            <v>7423068</v>
          </cell>
          <cell r="B75" t="str">
            <v>Parel ENG(K)</v>
          </cell>
          <cell r="C75">
            <v>56000</v>
          </cell>
          <cell r="D75">
            <v>0</v>
          </cell>
          <cell r="E75">
            <v>56000</v>
          </cell>
        </row>
        <row r="76">
          <cell r="A76">
            <v>7423069</v>
          </cell>
          <cell r="B76" t="str">
            <v>Tijdelijke huisvesting koop (bl)(K)</v>
          </cell>
          <cell r="C76">
            <v>0</v>
          </cell>
          <cell r="D76">
            <v>0</v>
          </cell>
          <cell r="E76">
            <v>0</v>
          </cell>
        </row>
        <row r="77">
          <cell r="A77">
            <v>7423070</v>
          </cell>
          <cell r="B77" t="str">
            <v>Klimophoeve vervangende nieuwbouw(K)</v>
          </cell>
          <cell r="C77">
            <v>236464</v>
          </cell>
          <cell r="D77">
            <v>312398.88</v>
          </cell>
          <cell r="E77">
            <v>-75934.880000000005</v>
          </cell>
        </row>
        <row r="78">
          <cell r="A78">
            <v>7423071</v>
          </cell>
          <cell r="B78" t="str">
            <v>Wilgenhoek verduurzaamheidsmaatregelen(K)</v>
          </cell>
          <cell r="C78">
            <v>-10523</v>
          </cell>
          <cell r="D78">
            <v>0</v>
          </cell>
          <cell r="E78">
            <v>-10523</v>
          </cell>
        </row>
        <row r="79">
          <cell r="A79">
            <v>7530008</v>
          </cell>
          <cell r="B79" t="str">
            <v>Zonnepanelen zwembad de Windas(K)</v>
          </cell>
          <cell r="C79">
            <v>277000</v>
          </cell>
          <cell r="D79">
            <v>0</v>
          </cell>
          <cell r="E79">
            <v>277000</v>
          </cell>
        </row>
        <row r="80">
          <cell r="A80">
            <v>7531038</v>
          </cell>
          <cell r="B80" t="str">
            <v>ATV (baan 1 tm 10) + mini tennisbaan (1+2)(K)</v>
          </cell>
          <cell r="C80">
            <v>0</v>
          </cell>
          <cell r="D80">
            <v>0</v>
          </cell>
          <cell r="E80">
            <v>0</v>
          </cell>
        </row>
        <row r="81">
          <cell r="A81">
            <v>7531137</v>
          </cell>
          <cell r="B81" t="str">
            <v>Led verlichting sportvelden(K)</v>
          </cell>
          <cell r="C81">
            <v>0</v>
          </cell>
          <cell r="D81">
            <v>0</v>
          </cell>
          <cell r="E81">
            <v>0</v>
          </cell>
        </row>
        <row r="82">
          <cell r="A82">
            <v>7531141</v>
          </cell>
          <cell r="B82" t="str">
            <v>BVCB veld 6 (K)</v>
          </cell>
          <cell r="C82">
            <v>0</v>
          </cell>
          <cell r="D82">
            <v>0</v>
          </cell>
          <cell r="E82">
            <v>0</v>
          </cell>
        </row>
        <row r="83">
          <cell r="A83">
            <v>7531144</v>
          </cell>
          <cell r="B83" t="str">
            <v>TOGB veld 4(K)</v>
          </cell>
          <cell r="C83">
            <v>0</v>
          </cell>
          <cell r="D83">
            <v>0</v>
          </cell>
          <cell r="E83">
            <v>0</v>
          </cell>
        </row>
        <row r="84">
          <cell r="A84">
            <v>7531145</v>
          </cell>
          <cell r="B84" t="str">
            <v>Sportpark Het Hoge Land(K)</v>
          </cell>
          <cell r="C84">
            <v>0</v>
          </cell>
          <cell r="D84">
            <v>0</v>
          </cell>
          <cell r="E84">
            <v>0</v>
          </cell>
        </row>
        <row r="85">
          <cell r="A85">
            <v>7531148</v>
          </cell>
          <cell r="B85" t="str">
            <v>SV Soccer Boys (trainingsstrook)(K)</v>
          </cell>
          <cell r="C85">
            <v>0</v>
          </cell>
          <cell r="D85">
            <v>0</v>
          </cell>
          <cell r="E85">
            <v>0</v>
          </cell>
        </row>
        <row r="86">
          <cell r="A86">
            <v>7531149</v>
          </cell>
          <cell r="B86" t="str">
            <v>De Kievitten (atletiekveld) (K)</v>
          </cell>
          <cell r="C86">
            <v>0</v>
          </cell>
          <cell r="D86">
            <v>6334.35</v>
          </cell>
          <cell r="E86">
            <v>-6334.35</v>
          </cell>
        </row>
        <row r="87">
          <cell r="A87">
            <v>7531150</v>
          </cell>
          <cell r="B87" t="str">
            <v>BVCB veld 1(K)</v>
          </cell>
          <cell r="C87">
            <v>12554</v>
          </cell>
          <cell r="D87">
            <v>0</v>
          </cell>
          <cell r="E87">
            <v>12554</v>
          </cell>
        </row>
        <row r="88">
          <cell r="A88">
            <v>7531151</v>
          </cell>
          <cell r="B88" t="str">
            <v>HBR veld 4 - Totaal renovatie(K)</v>
          </cell>
          <cell r="C88">
            <v>23709</v>
          </cell>
          <cell r="D88">
            <v>0</v>
          </cell>
          <cell r="E88">
            <v>23709</v>
          </cell>
        </row>
        <row r="89">
          <cell r="A89">
            <v>7531152</v>
          </cell>
          <cell r="B89" t="str">
            <v>HBR veld 3 - Totaal renovatie(K)</v>
          </cell>
          <cell r="C89">
            <v>23709</v>
          </cell>
          <cell r="D89">
            <v>0</v>
          </cell>
          <cell r="E89">
            <v>23709</v>
          </cell>
        </row>
        <row r="90">
          <cell r="A90">
            <v>7531153</v>
          </cell>
          <cell r="B90" t="str">
            <v>Weidevogels (korfbal kunstgras)-Totaal renovatie (K)</v>
          </cell>
          <cell r="C90">
            <v>23709</v>
          </cell>
          <cell r="D90">
            <v>0</v>
          </cell>
          <cell r="E90">
            <v>23709</v>
          </cell>
        </row>
        <row r="91">
          <cell r="A91">
            <v>7531154</v>
          </cell>
          <cell r="B91" t="str">
            <v>HVB veld 2(K)</v>
          </cell>
          <cell r="C91">
            <v>23708</v>
          </cell>
          <cell r="D91">
            <v>0</v>
          </cell>
          <cell r="E91">
            <v>23708</v>
          </cell>
        </row>
        <row r="92">
          <cell r="A92">
            <v>7540600</v>
          </cell>
          <cell r="B92" t="str">
            <v>Cultuurhuis Blok B - Grond(K)</v>
          </cell>
          <cell r="C92">
            <v>0</v>
          </cell>
          <cell r="D92">
            <v>0</v>
          </cell>
          <cell r="E92">
            <v>0</v>
          </cell>
        </row>
        <row r="93">
          <cell r="A93">
            <v>7540601</v>
          </cell>
          <cell r="B93" t="str">
            <v>Cultuurhuis Blok B - Bouw(K)</v>
          </cell>
          <cell r="C93">
            <v>3523775</v>
          </cell>
          <cell r="D93">
            <v>157592</v>
          </cell>
          <cell r="E93">
            <v>3366183</v>
          </cell>
        </row>
        <row r="94">
          <cell r="A94">
            <v>7540602</v>
          </cell>
          <cell r="B94" t="str">
            <v>Cultuurhuis Blok B - Installaties(K)</v>
          </cell>
          <cell r="C94">
            <v>1100000</v>
          </cell>
          <cell r="D94">
            <v>0</v>
          </cell>
          <cell r="E94">
            <v>1100000</v>
          </cell>
        </row>
        <row r="95">
          <cell r="A95">
            <v>7540603</v>
          </cell>
          <cell r="B95" t="str">
            <v>Cultuurhuis Blok B - Inventaris vast(K)</v>
          </cell>
          <cell r="C95">
            <v>0</v>
          </cell>
          <cell r="D95">
            <v>0</v>
          </cell>
          <cell r="E95">
            <v>0</v>
          </cell>
        </row>
        <row r="96">
          <cell r="A96">
            <v>7540604</v>
          </cell>
          <cell r="B96" t="str">
            <v>Cultuurhuis Blok B - Inventaris los(K)</v>
          </cell>
          <cell r="C96">
            <v>0</v>
          </cell>
          <cell r="D96">
            <v>0</v>
          </cell>
          <cell r="E96">
            <v>0</v>
          </cell>
        </row>
        <row r="97">
          <cell r="A97">
            <v>7560023</v>
          </cell>
          <cell r="B97" t="str">
            <v>Groen investering Vogelbuurt (bl) (K)</v>
          </cell>
          <cell r="C97">
            <v>58060</v>
          </cell>
          <cell r="D97">
            <v>0</v>
          </cell>
          <cell r="E97">
            <v>58060</v>
          </cell>
        </row>
        <row r="98">
          <cell r="A98">
            <v>7560024</v>
          </cell>
          <cell r="B98" t="str">
            <v>Groen investering Dorp Noord Oost (bg) (K)</v>
          </cell>
          <cell r="C98">
            <v>0</v>
          </cell>
          <cell r="D98">
            <v>0</v>
          </cell>
          <cell r="E98">
            <v>0</v>
          </cell>
        </row>
        <row r="99">
          <cell r="A99">
            <v>7560025</v>
          </cell>
          <cell r="B99" t="str">
            <v>Groen invest. Weidebloembuurt/plein Oudelandseln(K)</v>
          </cell>
          <cell r="C99">
            <v>75735</v>
          </cell>
          <cell r="D99">
            <v>0</v>
          </cell>
          <cell r="E99">
            <v>75735</v>
          </cell>
        </row>
        <row r="100">
          <cell r="A100">
            <v>7560026</v>
          </cell>
          <cell r="B100" t="str">
            <v>Groen investering Schildersbuurt(K)</v>
          </cell>
          <cell r="C100">
            <v>111475</v>
          </cell>
          <cell r="D100">
            <v>0</v>
          </cell>
          <cell r="E100">
            <v>111475</v>
          </cell>
        </row>
        <row r="101">
          <cell r="A101">
            <v>7580023</v>
          </cell>
          <cell r="B101" t="str">
            <v>Vervangen speeltoestellen 2021(K)</v>
          </cell>
          <cell r="C101">
            <v>214770</v>
          </cell>
          <cell r="D101">
            <v>0</v>
          </cell>
          <cell r="E101">
            <v>214770</v>
          </cell>
        </row>
        <row r="102">
          <cell r="A102">
            <v>7580024</v>
          </cell>
          <cell r="B102" t="str">
            <v>Vervangen speeltoestellen Vogelbuurt (bl)(K)</v>
          </cell>
          <cell r="C102">
            <v>53390</v>
          </cell>
          <cell r="D102">
            <v>0</v>
          </cell>
          <cell r="E102">
            <v>53390</v>
          </cell>
        </row>
        <row r="103">
          <cell r="A103">
            <v>7580025</v>
          </cell>
          <cell r="B103" t="str">
            <v>Vervangen speeltoestellen Schildersbuurt (bl)(K)</v>
          </cell>
          <cell r="C103">
            <v>28645</v>
          </cell>
          <cell r="D103">
            <v>0</v>
          </cell>
          <cell r="E103">
            <v>28645</v>
          </cell>
        </row>
        <row r="104">
          <cell r="A104">
            <v>7580026</v>
          </cell>
          <cell r="B104" t="str">
            <v>Vervangen speeltoestellen 2022(K)</v>
          </cell>
          <cell r="C104">
            <v>927250</v>
          </cell>
          <cell r="D104">
            <v>56086.77</v>
          </cell>
          <cell r="E104">
            <v>871163.23</v>
          </cell>
        </row>
        <row r="105">
          <cell r="A105">
            <v>7630014</v>
          </cell>
          <cell r="B105" t="str">
            <v>Herontwikkeling De Snip(K)</v>
          </cell>
          <cell r="C105">
            <v>50000</v>
          </cell>
          <cell r="D105">
            <v>0</v>
          </cell>
          <cell r="E105">
            <v>50000</v>
          </cell>
        </row>
        <row r="106">
          <cell r="A106">
            <v>7721008</v>
          </cell>
          <cell r="B106" t="str">
            <v>Afvalbrengstation (muv grondwaarde)(K)</v>
          </cell>
          <cell r="C106">
            <v>1957296</v>
          </cell>
          <cell r="D106">
            <v>27942.5</v>
          </cell>
          <cell r="E106">
            <v>1929353.5</v>
          </cell>
        </row>
        <row r="107">
          <cell r="A107">
            <v>7721009</v>
          </cell>
          <cell r="B107" t="str">
            <v>Verzamelcontainers, putten ondergr. contain.2021(K)</v>
          </cell>
          <cell r="C107">
            <v>0</v>
          </cell>
          <cell r="D107">
            <v>11901.91</v>
          </cell>
          <cell r="E107">
            <v>-11901.91</v>
          </cell>
        </row>
        <row r="108">
          <cell r="A108">
            <v>7721010</v>
          </cell>
          <cell r="B108" t="str">
            <v>Verzamelcontainers 2022(K)</v>
          </cell>
          <cell r="C108">
            <v>378968</v>
          </cell>
          <cell r="D108">
            <v>0</v>
          </cell>
          <cell r="E108">
            <v>378968</v>
          </cell>
        </row>
        <row r="109">
          <cell r="A109">
            <v>7722051</v>
          </cell>
          <cell r="B109" t="str">
            <v>Aansl. onger. panden cluster Hoeksek dl 1(K)</v>
          </cell>
          <cell r="C109">
            <v>0</v>
          </cell>
          <cell r="D109">
            <v>0</v>
          </cell>
          <cell r="E109">
            <v>0</v>
          </cell>
        </row>
        <row r="110">
          <cell r="A110">
            <v>7722083</v>
          </cell>
          <cell r="B110" t="str">
            <v>Verv./verbet. vrijverval riool Vogelbuurt (br)(K)</v>
          </cell>
          <cell r="C110">
            <v>1617539</v>
          </cell>
          <cell r="D110">
            <v>0</v>
          </cell>
          <cell r="E110">
            <v>1617539</v>
          </cell>
        </row>
        <row r="111">
          <cell r="A111">
            <v>7722100</v>
          </cell>
          <cell r="B111" t="str">
            <v>Vervanging en renovatie riool Dorp Noord-Oost (bg)(K)</v>
          </cell>
          <cell r="C111">
            <v>137300</v>
          </cell>
          <cell r="D111">
            <v>2283.17</v>
          </cell>
          <cell r="E111">
            <v>135016.82999999999</v>
          </cell>
        </row>
        <row r="112">
          <cell r="A112">
            <v>7722150</v>
          </cell>
          <cell r="B112" t="str">
            <v>Renovatie hoofd- en gebiedsrioolgemaal 2020 (12st)(K)</v>
          </cell>
          <cell r="C112">
            <v>0</v>
          </cell>
          <cell r="D112">
            <v>0</v>
          </cell>
          <cell r="E112">
            <v>0</v>
          </cell>
        </row>
        <row r="113">
          <cell r="A113">
            <v>7722151</v>
          </cell>
          <cell r="B113" t="str">
            <v>Vervangen pompen en datatransm drukriolering 2020(K)</v>
          </cell>
          <cell r="C113">
            <v>0</v>
          </cell>
          <cell r="D113">
            <v>0</v>
          </cell>
          <cell r="E113">
            <v>0</v>
          </cell>
        </row>
        <row r="114">
          <cell r="A114">
            <v>7722152</v>
          </cell>
          <cell r="B114" t="str">
            <v>Renovatie hoofd- en gebiedsrioolgemaal 2021 (K)</v>
          </cell>
          <cell r="C114">
            <v>0</v>
          </cell>
          <cell r="D114">
            <v>0</v>
          </cell>
          <cell r="E114">
            <v>0</v>
          </cell>
        </row>
        <row r="115">
          <cell r="A115">
            <v>7722154</v>
          </cell>
          <cell r="B115" t="str">
            <v>Renovatie hoofd- en gebiedsrioolgemaal 2022 (K)</v>
          </cell>
          <cell r="C115">
            <v>262692</v>
          </cell>
          <cell r="D115">
            <v>96575.9</v>
          </cell>
          <cell r="E115">
            <v>166116.1</v>
          </cell>
        </row>
        <row r="116">
          <cell r="A116">
            <v>7722155</v>
          </cell>
          <cell r="B116" t="str">
            <v>Vervang.pomen en datatransm.drukriolering 2022(K)</v>
          </cell>
          <cell r="C116">
            <v>355511</v>
          </cell>
          <cell r="D116">
            <v>5438.72</v>
          </cell>
          <cell r="E116">
            <v>350072.28</v>
          </cell>
        </row>
        <row r="117">
          <cell r="A117">
            <v>7722701</v>
          </cell>
          <cell r="B117" t="str">
            <v>Verv. en rioolrenovaties Bloemenbuurt (br)(K)</v>
          </cell>
          <cell r="C117">
            <v>1843659</v>
          </cell>
          <cell r="D117">
            <v>190321.59</v>
          </cell>
          <cell r="E117">
            <v>1653337.41</v>
          </cell>
        </row>
        <row r="118">
          <cell r="A118">
            <v>7722706</v>
          </cell>
          <cell r="B118" t="str">
            <v>Verbetering afvoercapaciteit Industrieweg(K)</v>
          </cell>
          <cell r="C118">
            <v>0</v>
          </cell>
          <cell r="D118">
            <v>0</v>
          </cell>
          <cell r="E118">
            <v>0</v>
          </cell>
        </row>
        <row r="119">
          <cell r="A119">
            <v>7722707</v>
          </cell>
          <cell r="B119" t="str">
            <v>Riool Berkelsekade/Oostmeerlaan(K)</v>
          </cell>
          <cell r="C119">
            <v>0</v>
          </cell>
          <cell r="D119">
            <v>0</v>
          </cell>
          <cell r="E119">
            <v>0</v>
          </cell>
        </row>
        <row r="120">
          <cell r="A120">
            <v>7722708</v>
          </cell>
          <cell r="B120" t="str">
            <v>Riool Rodenrijseweg (start 2019)(K)</v>
          </cell>
          <cell r="C120">
            <v>0</v>
          </cell>
          <cell r="D120">
            <v>0</v>
          </cell>
          <cell r="E120">
            <v>0</v>
          </cell>
        </row>
        <row r="121">
          <cell r="A121">
            <v>7722711</v>
          </cell>
          <cell r="B121" t="str">
            <v>Verbeteringsmtregelen riool Hoeksekade-Julianalaan(K)</v>
          </cell>
          <cell r="C121">
            <v>2219237</v>
          </cell>
          <cell r="D121">
            <v>3720</v>
          </cell>
          <cell r="E121">
            <v>2215517</v>
          </cell>
        </row>
        <row r="122">
          <cell r="A122">
            <v>7722712</v>
          </cell>
          <cell r="B122" t="str">
            <v>Vervangen en rioolrenovatie Schildersbuurt (bl)(K)</v>
          </cell>
          <cell r="C122">
            <v>1059334</v>
          </cell>
          <cell r="D122">
            <v>183121.58</v>
          </cell>
          <cell r="E122">
            <v>876212.42</v>
          </cell>
        </row>
        <row r="123">
          <cell r="A123">
            <v>7722713</v>
          </cell>
          <cell r="B123" t="str">
            <v>Vervangen en rioolrenovatie Weidebloembuurt (br)(K)</v>
          </cell>
          <cell r="C123">
            <v>34283</v>
          </cell>
          <cell r="D123">
            <v>3364.94</v>
          </cell>
          <cell r="E123">
            <v>30918.06</v>
          </cell>
        </row>
        <row r="124">
          <cell r="A124">
            <v>7722714</v>
          </cell>
          <cell r="B124" t="str">
            <v>Vervangen en aanpas.riool terrein Hergerborch (br)(K)</v>
          </cell>
          <cell r="C124">
            <v>0</v>
          </cell>
          <cell r="D124">
            <v>0</v>
          </cell>
          <cell r="E124">
            <v>0</v>
          </cell>
        </row>
        <row r="125">
          <cell r="A125">
            <v>7722715</v>
          </cell>
          <cell r="B125" t="str">
            <v>Verv/aanpassing vrijvalriool Westersingel (centrum(K)</v>
          </cell>
          <cell r="C125">
            <v>90760</v>
          </cell>
          <cell r="D125">
            <v>991.18</v>
          </cell>
          <cell r="E125">
            <v>77086.91</v>
          </cell>
        </row>
        <row r="126">
          <cell r="A126">
            <v>7722716</v>
          </cell>
          <cell r="B126" t="str">
            <v>Vervangen en vrijval riool (te verdelen 2020-2021)(K)</v>
          </cell>
          <cell r="C126">
            <v>0</v>
          </cell>
          <cell r="D126">
            <v>0</v>
          </cell>
          <cell r="E126">
            <v>0</v>
          </cell>
        </row>
        <row r="127">
          <cell r="A127">
            <v>7722717</v>
          </cell>
          <cell r="B127" t="str">
            <v>Vervangen en renovatie riool Gemeentewerf (centru (K)</v>
          </cell>
          <cell r="C127">
            <v>0</v>
          </cell>
          <cell r="D127">
            <v>0</v>
          </cell>
          <cell r="E127">
            <v>0</v>
          </cell>
        </row>
        <row r="128">
          <cell r="A128">
            <v>7722718</v>
          </cell>
          <cell r="B128" t="str">
            <v>Vervangen en renovaties riool Rottekade(K)</v>
          </cell>
          <cell r="C128">
            <v>1183173</v>
          </cell>
          <cell r="D128">
            <v>930</v>
          </cell>
          <cell r="E128">
            <v>1182243</v>
          </cell>
        </row>
        <row r="129">
          <cell r="A129">
            <v>7722719</v>
          </cell>
          <cell r="B129" t="str">
            <v>Vervangen en renovatie riool de Kruin centr.Bhoek(K)</v>
          </cell>
          <cell r="C129">
            <v>350000</v>
          </cell>
          <cell r="D129">
            <v>0</v>
          </cell>
          <cell r="E129">
            <v>350000</v>
          </cell>
        </row>
        <row r="130">
          <cell r="A130">
            <v>7722720</v>
          </cell>
          <cell r="B130" t="str">
            <v>Vervangen en renovatie riool Sterrenbuurt (br) (K)</v>
          </cell>
          <cell r="C130">
            <v>181317</v>
          </cell>
          <cell r="D130">
            <v>0</v>
          </cell>
          <cell r="E130">
            <v>181317</v>
          </cell>
        </row>
        <row r="131">
          <cell r="A131">
            <v>7722721</v>
          </cell>
          <cell r="B131" t="str">
            <v>Vervangen en rioolrenovaties Dorp Zuid (K)</v>
          </cell>
          <cell r="C131">
            <v>10000</v>
          </cell>
          <cell r="D131">
            <v>0</v>
          </cell>
          <cell r="E131">
            <v>10000</v>
          </cell>
        </row>
        <row r="132">
          <cell r="A132">
            <v>7723007</v>
          </cell>
          <cell r="B132" t="str">
            <v>Duurzaamheidsleningen via SVn(K)</v>
          </cell>
          <cell r="C132">
            <v>0</v>
          </cell>
          <cell r="D132">
            <v>0</v>
          </cell>
          <cell r="E132">
            <v>0</v>
          </cell>
        </row>
        <row r="133">
          <cell r="A133">
            <v>7810200</v>
          </cell>
          <cell r="B133" t="str">
            <v>IVA VBK woningbouwloc Langevaart Bleiswijk(K)</v>
          </cell>
          <cell r="C133">
            <v>0</v>
          </cell>
          <cell r="D133">
            <v>3952.5</v>
          </cell>
          <cell r="E133">
            <v>-17719.32</v>
          </cell>
        </row>
        <row r="134">
          <cell r="A134">
            <v>7810201</v>
          </cell>
          <cell r="B134" t="str">
            <v>IVA VBK woningbouwloc Merenweg Bleiswijk(K)</v>
          </cell>
          <cell r="C134">
            <v>0</v>
          </cell>
          <cell r="D134">
            <v>-9107.8700000000008</v>
          </cell>
          <cell r="E134">
            <v>-32998.660000000003</v>
          </cell>
        </row>
        <row r="135">
          <cell r="A135">
            <v>7822104</v>
          </cell>
          <cell r="B135" t="str">
            <v>VBK Woonwagens (bg)(K)</v>
          </cell>
          <cell r="C135">
            <v>238929</v>
          </cell>
          <cell r="D135">
            <v>5846.54</v>
          </cell>
          <cell r="E135">
            <v>215985.21</v>
          </cell>
        </row>
        <row r="136">
          <cell r="A136">
            <v>7822105</v>
          </cell>
          <cell r="B136" t="str">
            <v>Woonwagens (bg)(K)</v>
          </cell>
          <cell r="C136">
            <v>642700</v>
          </cell>
          <cell r="D136">
            <v>0</v>
          </cell>
          <cell r="E136">
            <v>642700</v>
          </cell>
        </row>
        <row r="137">
          <cell r="A137">
            <v>7830512</v>
          </cell>
          <cell r="B137" t="str">
            <v>IVA VBK Wilderszijde(K)</v>
          </cell>
          <cell r="C137">
            <v>0</v>
          </cell>
          <cell r="D137">
            <v>0</v>
          </cell>
          <cell r="E137">
            <v>0</v>
          </cell>
        </row>
        <row r="138">
          <cell r="A138">
            <v>7830513</v>
          </cell>
          <cell r="B138" t="str">
            <v>IVA VBK de Wildert(K)</v>
          </cell>
          <cell r="C138">
            <v>20000</v>
          </cell>
          <cell r="D138">
            <v>0</v>
          </cell>
          <cell r="E138">
            <v>20000</v>
          </cell>
        </row>
        <row r="139">
          <cell r="A139">
            <v>7903025</v>
          </cell>
          <cell r="B139" t="str">
            <v>Investeringen TOP-werken mobiele apparaten(K)</v>
          </cell>
          <cell r="C139">
            <v>0</v>
          </cell>
          <cell r="D139">
            <v>0</v>
          </cell>
          <cell r="E139">
            <v>0</v>
          </cell>
        </row>
        <row r="140">
          <cell r="A140">
            <v>7903026</v>
          </cell>
          <cell r="B140" t="str">
            <v>Investeringen TOP-werken Software(K)</v>
          </cell>
          <cell r="C140">
            <v>0</v>
          </cell>
          <cell r="D140">
            <v>0</v>
          </cell>
          <cell r="E140">
            <v>0</v>
          </cell>
        </row>
        <row r="141">
          <cell r="A141">
            <v>7903027</v>
          </cell>
          <cell r="B141" t="str">
            <v>Investeringen TOP-werken Hardware(K)</v>
          </cell>
          <cell r="C141">
            <v>0</v>
          </cell>
          <cell r="D141">
            <v>4301.09</v>
          </cell>
          <cell r="E141">
            <v>-4301.09</v>
          </cell>
        </row>
        <row r="142">
          <cell r="A142">
            <v>7903028</v>
          </cell>
          <cell r="B142" t="str">
            <v>Investeringen ICT 2019 hardware(K)</v>
          </cell>
          <cell r="C142">
            <v>0</v>
          </cell>
          <cell r="D142">
            <v>0</v>
          </cell>
          <cell r="E142">
            <v>0</v>
          </cell>
        </row>
        <row r="143">
          <cell r="A143">
            <v>7903029</v>
          </cell>
          <cell r="B143" t="str">
            <v>Investeringen ICT 2019 software(K)</v>
          </cell>
          <cell r="C143">
            <v>0</v>
          </cell>
          <cell r="D143">
            <v>0</v>
          </cell>
          <cell r="E143">
            <v>0</v>
          </cell>
        </row>
        <row r="144">
          <cell r="A144">
            <v>7903031</v>
          </cell>
          <cell r="B144" t="str">
            <v>Optimaliseren veiligheid van systemen(K)</v>
          </cell>
          <cell r="C144">
            <v>0</v>
          </cell>
          <cell r="D144">
            <v>0</v>
          </cell>
          <cell r="E144">
            <v>0</v>
          </cell>
        </row>
        <row r="145">
          <cell r="A145">
            <v>7903032</v>
          </cell>
          <cell r="B145" t="str">
            <v>Investeringen ICT 2020 overig(K)</v>
          </cell>
          <cell r="C145">
            <v>0</v>
          </cell>
          <cell r="D145">
            <v>0</v>
          </cell>
          <cell r="E145">
            <v>0</v>
          </cell>
        </row>
        <row r="146">
          <cell r="A146">
            <v>7903034</v>
          </cell>
          <cell r="B146" t="str">
            <v>Investeringen ICT 2021 Hardware (K)</v>
          </cell>
          <cell r="C146">
            <v>250000</v>
          </cell>
          <cell r="D146">
            <v>0</v>
          </cell>
          <cell r="E146">
            <v>250000</v>
          </cell>
        </row>
        <row r="147">
          <cell r="A147">
            <v>7903035</v>
          </cell>
          <cell r="B147" t="str">
            <v>Investeringen ICT 2022 Hardware (K)</v>
          </cell>
          <cell r="C147">
            <v>355000</v>
          </cell>
          <cell r="D147">
            <v>0</v>
          </cell>
          <cell r="E147">
            <v>355000</v>
          </cell>
        </row>
        <row r="148">
          <cell r="A148">
            <v>7903036</v>
          </cell>
          <cell r="B148" t="str">
            <v>Investeringen ICT 2022 overig(K)</v>
          </cell>
          <cell r="C148">
            <v>50000</v>
          </cell>
          <cell r="D148">
            <v>0</v>
          </cell>
          <cell r="E148">
            <v>50000</v>
          </cell>
        </row>
        <row r="149">
          <cell r="A149">
            <v>7922000</v>
          </cell>
          <cell r="B149" t="str">
            <v>Begrote uren investeringen WBU(K)</v>
          </cell>
          <cell r="C149">
            <v>881757</v>
          </cell>
          <cell r="D149">
            <v>0</v>
          </cell>
          <cell r="E149">
            <v>881757</v>
          </cell>
        </row>
        <row r="150">
          <cell r="A150">
            <v>7947040</v>
          </cell>
          <cell r="B150" t="str">
            <v>Trekker (31)(K)</v>
          </cell>
          <cell r="C150">
            <v>0</v>
          </cell>
          <cell r="D150">
            <v>0</v>
          </cell>
          <cell r="E150">
            <v>0</v>
          </cell>
        </row>
        <row r="151">
          <cell r="A151">
            <v>7947046</v>
          </cell>
          <cell r="B151" t="str">
            <v>Iveco Daily 05-BSF-4(K)</v>
          </cell>
          <cell r="C151">
            <v>0</v>
          </cell>
          <cell r="D151">
            <v>1405.44</v>
          </cell>
          <cell r="E151">
            <v>-1405.44</v>
          </cell>
        </row>
        <row r="152">
          <cell r="A152">
            <v>7947054</v>
          </cell>
          <cell r="B152" t="str">
            <v>Nissan Electric V-470-XN(K)</v>
          </cell>
          <cell r="C152">
            <v>0</v>
          </cell>
          <cell r="D152">
            <v>0</v>
          </cell>
          <cell r="E152">
            <v>0</v>
          </cell>
        </row>
        <row r="153">
          <cell r="A153">
            <v>7947065</v>
          </cell>
          <cell r="B153" t="str">
            <v>Vervangen Ford Transit 8-VVF-73(K)</v>
          </cell>
          <cell r="C153">
            <v>0</v>
          </cell>
          <cell r="D153">
            <v>0</v>
          </cell>
          <cell r="E153">
            <v>0</v>
          </cell>
        </row>
        <row r="154">
          <cell r="A154">
            <v>7947067</v>
          </cell>
          <cell r="B154" t="str">
            <v>Investeringen voertuigen 2021 (K)</v>
          </cell>
          <cell r="C154">
            <v>0</v>
          </cell>
          <cell r="D154">
            <v>0</v>
          </cell>
          <cell r="E154">
            <v>0</v>
          </cell>
        </row>
        <row r="155">
          <cell r="A155">
            <v>7947068</v>
          </cell>
          <cell r="B155" t="str">
            <v>Investeringen gladheid 2021 (K)</v>
          </cell>
          <cell r="C155">
            <v>0</v>
          </cell>
          <cell r="D155">
            <v>0</v>
          </cell>
          <cell r="E155">
            <v>0</v>
          </cell>
        </row>
        <row r="156">
          <cell r="A156">
            <v>7947069</v>
          </cell>
          <cell r="B156" t="str">
            <v>Investeringen voertuigen 2022 (K)</v>
          </cell>
          <cell r="C156">
            <v>105000</v>
          </cell>
          <cell r="D156">
            <v>0</v>
          </cell>
          <cell r="E156">
            <v>105000</v>
          </cell>
        </row>
        <row r="157">
          <cell r="A157">
            <v>7947070</v>
          </cell>
          <cell r="B157" t="str">
            <v>Syntos B11L-27 PESN-350 (4x) 2021 (K)</v>
          </cell>
          <cell r="C157">
            <v>0</v>
          </cell>
          <cell r="D157">
            <v>17300</v>
          </cell>
          <cell r="E157">
            <v>-17300</v>
          </cell>
        </row>
        <row r="158">
          <cell r="C158">
            <v>46673649</v>
          </cell>
          <cell r="D158">
            <v>5029673.26</v>
          </cell>
          <cell r="E158">
            <v>39483694.950000003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8"/>
  <sheetViews>
    <sheetView tabSelected="1" workbookViewId="0">
      <pane ySplit="1" topLeftCell="A2" activePane="bottomLeft" state="frozen"/>
      <selection pane="bottomLeft" activeCell="G228" sqref="G228"/>
    </sheetView>
  </sheetViews>
  <sheetFormatPr defaultRowHeight="15" x14ac:dyDescent="0.25"/>
  <cols>
    <col min="2" max="2" width="45.5703125" customWidth="1"/>
    <col min="3" max="3" width="0" hidden="1" customWidth="1"/>
    <col min="4" max="4" width="16" hidden="1" customWidth="1"/>
    <col min="5" max="5" width="0" hidden="1" customWidth="1"/>
    <col min="12" max="12" width="12.7109375" customWidth="1"/>
  </cols>
  <sheetData>
    <row r="1" spans="1:12" ht="27" x14ac:dyDescent="0.3">
      <c r="A1" s="1"/>
      <c r="B1" s="1"/>
      <c r="C1" s="2" t="s">
        <v>0</v>
      </c>
      <c r="D1" s="3" t="s">
        <v>1</v>
      </c>
      <c r="E1" s="3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</row>
    <row r="2" spans="1:12" ht="15.75" x14ac:dyDescent="0.3">
      <c r="A2" s="4">
        <v>7531148</v>
      </c>
      <c r="B2" s="4" t="s">
        <v>10</v>
      </c>
      <c r="C2" s="4" t="s">
        <v>11</v>
      </c>
      <c r="D2" s="5">
        <v>0</v>
      </c>
      <c r="E2" s="5">
        <f>VLOOKUP(A2,'[1]Kredietbewaking 2022'!A:E,4,0)</f>
        <v>0</v>
      </c>
      <c r="F2" s="5">
        <v>0</v>
      </c>
      <c r="G2" s="5">
        <v>0</v>
      </c>
      <c r="H2" s="5">
        <v>0</v>
      </c>
      <c r="I2" s="6">
        <v>0</v>
      </c>
      <c r="J2" s="6">
        <v>0</v>
      </c>
      <c r="K2" s="6">
        <v>0</v>
      </c>
      <c r="L2" s="6">
        <f>SUM(D2:K2)-E2</f>
        <v>0</v>
      </c>
    </row>
    <row r="3" spans="1:12" ht="15.75" x14ac:dyDescent="0.3">
      <c r="A3" s="4">
        <v>7531150</v>
      </c>
      <c r="B3" s="4" t="s">
        <v>12</v>
      </c>
      <c r="C3" s="4" t="s">
        <v>11</v>
      </c>
      <c r="D3" s="5">
        <v>0</v>
      </c>
      <c r="E3" s="5">
        <f>VLOOKUP(A3,'[1]Kredietbewaking 2022'!A:E,4,0)</f>
        <v>0</v>
      </c>
      <c r="F3" s="5">
        <v>208470</v>
      </c>
      <c r="G3" s="5">
        <v>0</v>
      </c>
      <c r="H3" s="5">
        <v>0</v>
      </c>
      <c r="I3" s="6">
        <v>0</v>
      </c>
      <c r="J3" s="6">
        <v>0</v>
      </c>
      <c r="K3" s="6">
        <v>0</v>
      </c>
      <c r="L3" s="6">
        <f t="shared" ref="L3:L63" si="0">SUM(D3:K3)-E3</f>
        <v>208470</v>
      </c>
    </row>
    <row r="4" spans="1:12" ht="15.75" x14ac:dyDescent="0.3">
      <c r="A4" s="4">
        <v>7531151</v>
      </c>
      <c r="B4" s="7" t="s">
        <v>13</v>
      </c>
      <c r="C4" s="4" t="s">
        <v>11</v>
      </c>
      <c r="D4" s="5">
        <v>0</v>
      </c>
      <c r="E4" s="5">
        <f>VLOOKUP(A4,'[1]Kredietbewaking 2022'!A:E,4,0)</f>
        <v>0</v>
      </c>
      <c r="F4" s="5">
        <v>31210</v>
      </c>
      <c r="G4" s="5">
        <v>411260</v>
      </c>
      <c r="H4" s="5">
        <v>0</v>
      </c>
      <c r="I4" s="5">
        <v>0</v>
      </c>
      <c r="J4" s="5">
        <v>0</v>
      </c>
      <c r="K4" s="5">
        <v>0</v>
      </c>
      <c r="L4" s="6">
        <f t="shared" si="0"/>
        <v>442470</v>
      </c>
    </row>
    <row r="5" spans="1:12" ht="15.75" x14ac:dyDescent="0.3">
      <c r="A5" s="4">
        <v>7531152</v>
      </c>
      <c r="B5" s="7" t="s">
        <v>14</v>
      </c>
      <c r="C5" s="4" t="s">
        <v>11</v>
      </c>
      <c r="D5" s="5">
        <v>0</v>
      </c>
      <c r="E5" s="5">
        <f>VLOOKUP(A5,'[1]Kredietbewaking 2022'!A:E,4,0)</f>
        <v>0</v>
      </c>
      <c r="F5" s="5">
        <v>451875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6">
        <f t="shared" si="0"/>
        <v>451875</v>
      </c>
    </row>
    <row r="6" spans="1:12" ht="15.75" x14ac:dyDescent="0.3">
      <c r="A6" s="4">
        <v>7531153</v>
      </c>
      <c r="B6" s="7" t="s">
        <v>15</v>
      </c>
      <c r="C6" s="4" t="s">
        <v>11</v>
      </c>
      <c r="D6" s="5">
        <v>0</v>
      </c>
      <c r="E6" s="5">
        <f>VLOOKUP(A6,'[1]Kredietbewaking 2022'!A:E,4,0)</f>
        <v>0</v>
      </c>
      <c r="F6" s="5">
        <v>0</v>
      </c>
      <c r="G6" s="5">
        <v>33000</v>
      </c>
      <c r="H6" s="5">
        <v>417875</v>
      </c>
      <c r="I6" s="5">
        <v>0</v>
      </c>
      <c r="J6" s="5">
        <v>0</v>
      </c>
      <c r="K6" s="5">
        <v>0</v>
      </c>
      <c r="L6" s="6">
        <f t="shared" si="0"/>
        <v>450875</v>
      </c>
    </row>
    <row r="7" spans="1:12" ht="15.75" x14ac:dyDescent="0.3">
      <c r="A7" s="4">
        <v>7531154</v>
      </c>
      <c r="B7" s="7" t="s">
        <v>16</v>
      </c>
      <c r="C7" s="4" t="s">
        <v>11</v>
      </c>
      <c r="D7" s="5">
        <v>0</v>
      </c>
      <c r="E7" s="5">
        <f>VLOOKUP(A7,'[1]Kredietbewaking 2022'!A:E,4,0)</f>
        <v>0</v>
      </c>
      <c r="F7" s="5">
        <v>31185</v>
      </c>
      <c r="G7" s="5">
        <v>442140</v>
      </c>
      <c r="H7" s="5">
        <v>0</v>
      </c>
      <c r="I7" s="5">
        <v>0</v>
      </c>
      <c r="J7" s="5">
        <v>0</v>
      </c>
      <c r="K7" s="5">
        <v>0</v>
      </c>
      <c r="L7" s="6">
        <f t="shared" si="0"/>
        <v>473325</v>
      </c>
    </row>
    <row r="8" spans="1:12" ht="15.75" x14ac:dyDescent="0.3">
      <c r="A8" s="4" t="s">
        <v>17</v>
      </c>
      <c r="B8" s="7" t="s">
        <v>18</v>
      </c>
      <c r="C8" s="4" t="s">
        <v>11</v>
      </c>
      <c r="D8" s="5">
        <v>0</v>
      </c>
      <c r="E8" s="5">
        <v>0</v>
      </c>
      <c r="F8" s="5">
        <v>0</v>
      </c>
      <c r="G8" s="5">
        <v>699375</v>
      </c>
      <c r="H8" s="5">
        <v>0</v>
      </c>
      <c r="I8" s="5">
        <v>0</v>
      </c>
      <c r="J8" s="5">
        <v>0</v>
      </c>
      <c r="K8" s="5">
        <v>0</v>
      </c>
      <c r="L8" s="6">
        <f t="shared" si="0"/>
        <v>699375</v>
      </c>
    </row>
    <row r="9" spans="1:12" ht="15.75" x14ac:dyDescent="0.3">
      <c r="A9" s="4" t="s">
        <v>17</v>
      </c>
      <c r="B9" s="7" t="s">
        <v>19</v>
      </c>
      <c r="C9" s="4" t="s">
        <v>11</v>
      </c>
      <c r="D9" s="5">
        <v>0</v>
      </c>
      <c r="E9" s="5">
        <v>0</v>
      </c>
      <c r="F9" s="5">
        <v>0</v>
      </c>
      <c r="G9" s="5">
        <v>26400</v>
      </c>
      <c r="H9" s="5">
        <v>827875</v>
      </c>
      <c r="I9" s="5">
        <v>0</v>
      </c>
      <c r="J9" s="5">
        <v>0</v>
      </c>
      <c r="K9" s="5">
        <v>0</v>
      </c>
      <c r="L9" s="6">
        <f t="shared" si="0"/>
        <v>854275</v>
      </c>
    </row>
    <row r="10" spans="1:12" ht="15.75" x14ac:dyDescent="0.3">
      <c r="A10" s="4" t="s">
        <v>17</v>
      </c>
      <c r="B10" s="7" t="s">
        <v>20</v>
      </c>
      <c r="C10" s="4" t="s">
        <v>11</v>
      </c>
      <c r="D10" s="5">
        <v>0</v>
      </c>
      <c r="E10" s="5">
        <v>0</v>
      </c>
      <c r="F10" s="5">
        <v>0</v>
      </c>
      <c r="G10" s="5">
        <v>130200</v>
      </c>
      <c r="H10" s="5">
        <v>0</v>
      </c>
      <c r="I10" s="5">
        <v>0</v>
      </c>
      <c r="J10" s="5">
        <v>0</v>
      </c>
      <c r="K10" s="5">
        <v>0</v>
      </c>
      <c r="L10" s="6">
        <f t="shared" si="0"/>
        <v>130200</v>
      </c>
    </row>
    <row r="11" spans="1:12" ht="15.75" x14ac:dyDescent="0.3">
      <c r="A11" s="4" t="s">
        <v>17</v>
      </c>
      <c r="B11" s="4" t="s">
        <v>21</v>
      </c>
      <c r="C11" s="4" t="s">
        <v>11</v>
      </c>
      <c r="D11" s="5">
        <v>0</v>
      </c>
      <c r="E11" s="5">
        <v>0</v>
      </c>
      <c r="F11" s="5">
        <v>0</v>
      </c>
      <c r="G11" s="5">
        <v>880875</v>
      </c>
      <c r="H11" s="5">
        <v>0</v>
      </c>
      <c r="I11" s="5">
        <v>0</v>
      </c>
      <c r="J11" s="5">
        <v>0</v>
      </c>
      <c r="K11" s="5">
        <v>0</v>
      </c>
      <c r="L11" s="6">
        <f t="shared" si="0"/>
        <v>880875</v>
      </c>
    </row>
    <row r="12" spans="1:12" ht="15.75" x14ac:dyDescent="0.3">
      <c r="A12" s="4" t="s">
        <v>17</v>
      </c>
      <c r="B12" s="4" t="s">
        <v>22</v>
      </c>
      <c r="C12" s="4" t="s">
        <v>11</v>
      </c>
      <c r="D12" s="5">
        <v>0</v>
      </c>
      <c r="E12" s="5">
        <v>0</v>
      </c>
      <c r="F12" s="5">
        <v>0</v>
      </c>
      <c r="G12" s="5">
        <v>0</v>
      </c>
      <c r="H12" s="5">
        <v>750</v>
      </c>
      <c r="I12" s="6">
        <v>131375</v>
      </c>
      <c r="J12" s="6">
        <v>0</v>
      </c>
      <c r="K12" s="6">
        <v>0</v>
      </c>
      <c r="L12" s="6">
        <f t="shared" si="0"/>
        <v>132125</v>
      </c>
    </row>
    <row r="13" spans="1:12" ht="15.75" x14ac:dyDescent="0.3">
      <c r="A13" s="4" t="s">
        <v>17</v>
      </c>
      <c r="B13" s="4" t="s">
        <v>23</v>
      </c>
      <c r="C13" s="4" t="s">
        <v>11</v>
      </c>
      <c r="D13" s="5">
        <v>0</v>
      </c>
      <c r="E13" s="5">
        <v>0</v>
      </c>
      <c r="F13" s="5">
        <v>0</v>
      </c>
      <c r="G13" s="5">
        <v>0</v>
      </c>
      <c r="H13" s="5">
        <v>750</v>
      </c>
      <c r="I13" s="5">
        <v>83250</v>
      </c>
      <c r="J13" s="5">
        <v>0</v>
      </c>
      <c r="K13" s="5">
        <v>0</v>
      </c>
      <c r="L13" s="6">
        <f t="shared" si="0"/>
        <v>84000</v>
      </c>
    </row>
    <row r="14" spans="1:12" ht="15.75" x14ac:dyDescent="0.3">
      <c r="A14" s="4" t="s">
        <v>17</v>
      </c>
      <c r="B14" s="4" t="s">
        <v>24</v>
      </c>
      <c r="C14" s="4" t="s">
        <v>11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23250</v>
      </c>
      <c r="J14" s="5">
        <v>817875</v>
      </c>
      <c r="K14" s="5">
        <v>0</v>
      </c>
      <c r="L14" s="6">
        <f t="shared" si="0"/>
        <v>841125</v>
      </c>
    </row>
    <row r="15" spans="1:12" ht="15.75" x14ac:dyDescent="0.3">
      <c r="A15" s="4" t="s">
        <v>17</v>
      </c>
      <c r="B15" s="4" t="s">
        <v>25</v>
      </c>
      <c r="C15" s="4" t="s">
        <v>11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23250</v>
      </c>
      <c r="J15" s="5">
        <v>402875</v>
      </c>
      <c r="K15" s="5">
        <v>0</v>
      </c>
      <c r="L15" s="6">
        <f t="shared" ref="L15:L18" si="1">SUM(D15:K15)-E15</f>
        <v>426125</v>
      </c>
    </row>
    <row r="16" spans="1:12" ht="15.75" x14ac:dyDescent="0.3">
      <c r="A16" s="4" t="s">
        <v>17</v>
      </c>
      <c r="B16" s="4" t="s">
        <v>26</v>
      </c>
      <c r="C16" s="4" t="s">
        <v>11</v>
      </c>
      <c r="D16" s="5">
        <v>0</v>
      </c>
      <c r="E16" s="5">
        <v>0</v>
      </c>
      <c r="F16" s="5">
        <v>0</v>
      </c>
      <c r="G16" s="5">
        <v>0</v>
      </c>
      <c r="H16" s="5">
        <v>23250</v>
      </c>
      <c r="I16" s="5">
        <v>644375</v>
      </c>
      <c r="J16" s="5">
        <v>0</v>
      </c>
      <c r="K16" s="5">
        <v>0</v>
      </c>
      <c r="L16" s="6">
        <f t="shared" si="1"/>
        <v>667625</v>
      </c>
    </row>
    <row r="17" spans="1:12" ht="15.75" x14ac:dyDescent="0.3">
      <c r="A17" s="4" t="s">
        <v>17</v>
      </c>
      <c r="B17" s="4" t="s">
        <v>27</v>
      </c>
      <c r="C17" s="4" t="s">
        <v>11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23250</v>
      </c>
      <c r="J17" s="5">
        <v>740875</v>
      </c>
      <c r="K17" s="5">
        <v>0</v>
      </c>
      <c r="L17" s="6">
        <f t="shared" si="1"/>
        <v>764125</v>
      </c>
    </row>
    <row r="18" spans="1:12" ht="15.75" x14ac:dyDescent="0.3">
      <c r="A18" s="4" t="s">
        <v>17</v>
      </c>
      <c r="B18" s="4" t="s">
        <v>28</v>
      </c>
      <c r="C18" s="4" t="s">
        <v>11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23250</v>
      </c>
      <c r="J18" s="5">
        <v>262875</v>
      </c>
      <c r="K18" s="5">
        <v>0</v>
      </c>
      <c r="L18" s="6">
        <f t="shared" si="1"/>
        <v>286125</v>
      </c>
    </row>
    <row r="19" spans="1:12" ht="15.75" x14ac:dyDescent="0.3">
      <c r="A19" s="8" t="s">
        <v>29</v>
      </c>
      <c r="B19" s="8"/>
      <c r="C19" s="9"/>
      <c r="D19" s="9">
        <f t="shared" ref="D19:L19" si="2">SUM(D2:D18)</f>
        <v>0</v>
      </c>
      <c r="E19" s="9">
        <f t="shared" si="2"/>
        <v>0</v>
      </c>
      <c r="F19" s="9">
        <f t="shared" si="2"/>
        <v>722740</v>
      </c>
      <c r="G19" s="9">
        <f t="shared" si="2"/>
        <v>2623250</v>
      </c>
      <c r="H19" s="9">
        <f t="shared" si="2"/>
        <v>1270500</v>
      </c>
      <c r="I19" s="9">
        <f t="shared" si="2"/>
        <v>952000</v>
      </c>
      <c r="J19" s="9">
        <f t="shared" si="2"/>
        <v>2224500</v>
      </c>
      <c r="K19" s="9">
        <f t="shared" si="2"/>
        <v>0</v>
      </c>
      <c r="L19" s="9">
        <f t="shared" si="2"/>
        <v>7792990</v>
      </c>
    </row>
    <row r="20" spans="1:12" ht="15.75" x14ac:dyDescent="0.3">
      <c r="A20" s="7">
        <v>7540600</v>
      </c>
      <c r="B20" s="7" t="s">
        <v>30</v>
      </c>
      <c r="C20" s="10"/>
      <c r="D20" s="5">
        <v>0</v>
      </c>
      <c r="E20" s="5">
        <f>VLOOKUP(A20,'[1]Kredietbewaking 2022'!A:E,4,0)</f>
        <v>0</v>
      </c>
      <c r="F20" s="5">
        <v>440000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6">
        <f t="shared" si="0"/>
        <v>440000</v>
      </c>
    </row>
    <row r="21" spans="1:12" ht="15.75" x14ac:dyDescent="0.3">
      <c r="A21" s="7">
        <v>7540601</v>
      </c>
      <c r="B21" s="7" t="s">
        <v>31</v>
      </c>
      <c r="C21" s="10"/>
      <c r="D21" s="5">
        <v>473471.35</v>
      </c>
      <c r="E21" s="5">
        <f>VLOOKUP(A21,'[1]Kredietbewaking 2022'!A:E,4,0)</f>
        <v>157592</v>
      </c>
      <c r="F21" s="5">
        <v>3674755</v>
      </c>
      <c r="G21" s="5">
        <v>2615049</v>
      </c>
      <c r="H21" s="5">
        <v>698440</v>
      </c>
      <c r="I21" s="5">
        <v>0</v>
      </c>
      <c r="J21" s="5">
        <v>0</v>
      </c>
      <c r="K21" s="5">
        <v>0</v>
      </c>
      <c r="L21" s="6">
        <f t="shared" si="0"/>
        <v>7461715.3499999996</v>
      </c>
    </row>
    <row r="22" spans="1:12" ht="15.75" x14ac:dyDescent="0.3">
      <c r="A22" s="7">
        <v>7540602</v>
      </c>
      <c r="B22" s="7" t="s">
        <v>32</v>
      </c>
      <c r="C22" s="10"/>
      <c r="D22" s="5">
        <v>0</v>
      </c>
      <c r="E22" s="5">
        <f>VLOOKUP(A22,'[1]Kredietbewaking 2022'!A:E,4,0)</f>
        <v>0</v>
      </c>
      <c r="F22" s="5">
        <v>1100000</v>
      </c>
      <c r="G22" s="5">
        <v>700000</v>
      </c>
      <c r="H22" s="5">
        <v>200000</v>
      </c>
      <c r="I22" s="5">
        <v>0</v>
      </c>
      <c r="J22" s="5">
        <v>0</v>
      </c>
      <c r="K22" s="5">
        <v>0</v>
      </c>
      <c r="L22" s="6">
        <f t="shared" si="0"/>
        <v>2000000</v>
      </c>
    </row>
    <row r="23" spans="1:12" ht="15.75" x14ac:dyDescent="0.3">
      <c r="A23" s="7">
        <v>7540603</v>
      </c>
      <c r="B23" s="7" t="s">
        <v>33</v>
      </c>
      <c r="C23" s="10"/>
      <c r="D23" s="5">
        <v>0</v>
      </c>
      <c r="E23" s="5">
        <f>VLOOKUP(A23,'[1]Kredietbewaking 2022'!A:E,4,0)</f>
        <v>0</v>
      </c>
      <c r="F23" s="5">
        <v>0</v>
      </c>
      <c r="G23" s="5">
        <v>1215000</v>
      </c>
      <c r="H23" s="5">
        <v>135000</v>
      </c>
      <c r="I23" s="5">
        <v>0</v>
      </c>
      <c r="J23" s="5">
        <v>0</v>
      </c>
      <c r="K23" s="5">
        <v>0</v>
      </c>
      <c r="L23" s="6">
        <f t="shared" si="0"/>
        <v>1350000</v>
      </c>
    </row>
    <row r="24" spans="1:12" ht="15.75" x14ac:dyDescent="0.3">
      <c r="A24" s="7">
        <v>7540604</v>
      </c>
      <c r="B24" s="7" t="s">
        <v>34</v>
      </c>
      <c r="C24" s="10"/>
      <c r="D24" s="5">
        <v>0</v>
      </c>
      <c r="E24" s="5">
        <f>VLOOKUP(A24,'[1]Kredietbewaking 2022'!A:E,4,0)</f>
        <v>0</v>
      </c>
      <c r="F24" s="5">
        <v>0</v>
      </c>
      <c r="G24" s="5">
        <v>675000</v>
      </c>
      <c r="H24" s="5">
        <v>75000</v>
      </c>
      <c r="I24" s="5">
        <v>0</v>
      </c>
      <c r="J24" s="5">
        <v>0</v>
      </c>
      <c r="K24" s="5">
        <v>0</v>
      </c>
      <c r="L24" s="6">
        <f t="shared" si="0"/>
        <v>750000</v>
      </c>
    </row>
    <row r="25" spans="1:12" ht="15.75" x14ac:dyDescent="0.3">
      <c r="A25" s="7" t="s">
        <v>17</v>
      </c>
      <c r="B25" s="4" t="s">
        <v>35</v>
      </c>
      <c r="C25" s="4" t="s">
        <v>36</v>
      </c>
      <c r="D25" s="5">
        <v>0</v>
      </c>
      <c r="E25" s="5">
        <v>0</v>
      </c>
      <c r="F25" s="5">
        <v>0</v>
      </c>
      <c r="G25" s="5">
        <v>2500000</v>
      </c>
      <c r="H25" s="5">
        <v>0</v>
      </c>
      <c r="I25" s="6">
        <v>0</v>
      </c>
      <c r="J25" s="6">
        <v>0</v>
      </c>
      <c r="K25" s="6">
        <v>0</v>
      </c>
      <c r="L25" s="6">
        <f t="shared" si="0"/>
        <v>2500000</v>
      </c>
    </row>
    <row r="26" spans="1:12" ht="15.75" x14ac:dyDescent="0.3">
      <c r="A26" s="8" t="s">
        <v>37</v>
      </c>
      <c r="B26" s="8"/>
      <c r="C26" s="9"/>
      <c r="D26" s="9">
        <f t="shared" ref="D26:F26" si="3">SUM(D20:D25)</f>
        <v>473471.35</v>
      </c>
      <c r="E26" s="9">
        <f t="shared" si="3"/>
        <v>157592</v>
      </c>
      <c r="F26" s="9">
        <f t="shared" si="3"/>
        <v>5214755</v>
      </c>
      <c r="G26" s="9">
        <f t="shared" ref="G26:L26" si="4">SUM(G20:G25)</f>
        <v>7705049</v>
      </c>
      <c r="H26" s="9">
        <f t="shared" si="4"/>
        <v>1108440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14501715.35</v>
      </c>
    </row>
    <row r="27" spans="1:12" ht="15.75" x14ac:dyDescent="0.3">
      <c r="A27" s="7">
        <v>7421002</v>
      </c>
      <c r="B27" s="7" t="s">
        <v>38</v>
      </c>
      <c r="C27" s="7" t="s">
        <v>39</v>
      </c>
      <c r="D27" s="5">
        <v>3464875.75</v>
      </c>
      <c r="E27" s="5">
        <f>VLOOKUP(A27,'[1]Kredietbewaking 2022'!A:E,4,0)</f>
        <v>1341618.6100000001</v>
      </c>
      <c r="F27" s="5">
        <v>4530228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6">
        <f t="shared" si="0"/>
        <v>7995103.7499999991</v>
      </c>
    </row>
    <row r="28" spans="1:12" ht="15.75" x14ac:dyDescent="0.3">
      <c r="A28" s="7">
        <v>7423052</v>
      </c>
      <c r="B28" s="7" t="s">
        <v>40</v>
      </c>
      <c r="C28" s="7" t="s">
        <v>39</v>
      </c>
      <c r="D28" s="5">
        <v>1199.74</v>
      </c>
      <c r="E28" s="5">
        <f>VLOOKUP(A28,'[1]Kredietbewaking 2022'!A:E,4,0)</f>
        <v>0</v>
      </c>
      <c r="F28" s="5">
        <v>566802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6">
        <f t="shared" si="0"/>
        <v>568001.74</v>
      </c>
    </row>
    <row r="29" spans="1:12" ht="15.75" x14ac:dyDescent="0.3">
      <c r="A29" s="7">
        <v>7423053</v>
      </c>
      <c r="B29" s="7" t="s">
        <v>41</v>
      </c>
      <c r="C29" s="7" t="s">
        <v>39</v>
      </c>
      <c r="D29" s="5">
        <v>183847.29</v>
      </c>
      <c r="E29" s="5">
        <f>VLOOKUP(A29,'[1]Kredietbewaking 2022'!A:E,4,0)</f>
        <v>0</v>
      </c>
      <c r="F29" s="5">
        <v>133595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6">
        <f t="shared" si="0"/>
        <v>317442.29000000004</v>
      </c>
    </row>
    <row r="30" spans="1:12" ht="15.75" x14ac:dyDescent="0.3">
      <c r="A30" s="7">
        <v>7423054</v>
      </c>
      <c r="B30" s="7" t="s">
        <v>42</v>
      </c>
      <c r="C30" s="7" t="s">
        <v>39</v>
      </c>
      <c r="D30" s="5">
        <v>1212.3900000000001</v>
      </c>
      <c r="E30" s="5">
        <f>VLOOKUP(A30,'[1]Kredietbewaking 2022'!A:E,4,0)</f>
        <v>0</v>
      </c>
      <c r="F30" s="5">
        <v>246187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6">
        <f t="shared" si="0"/>
        <v>247399.39</v>
      </c>
    </row>
    <row r="31" spans="1:12" ht="15.75" x14ac:dyDescent="0.3">
      <c r="A31" s="7">
        <v>7423055</v>
      </c>
      <c r="B31" s="7" t="s">
        <v>43</v>
      </c>
      <c r="C31" s="7" t="s">
        <v>39</v>
      </c>
      <c r="D31" s="5">
        <v>330682.19</v>
      </c>
      <c r="E31" s="5">
        <f>VLOOKUP(A31,'[1]Kredietbewaking 2022'!A:E,4,0)</f>
        <v>0</v>
      </c>
      <c r="F31" s="5">
        <v>1947047</v>
      </c>
      <c r="G31" s="5">
        <v>1692666</v>
      </c>
      <c r="H31" s="5">
        <v>749900</v>
      </c>
      <c r="I31" s="5">
        <v>0</v>
      </c>
      <c r="J31" s="5">
        <v>0</v>
      </c>
      <c r="K31" s="5">
        <v>0</v>
      </c>
      <c r="L31" s="6">
        <f t="shared" si="0"/>
        <v>4720295.1899999995</v>
      </c>
    </row>
    <row r="32" spans="1:12" ht="15.75" x14ac:dyDescent="0.3">
      <c r="A32" s="7">
        <v>7423056</v>
      </c>
      <c r="B32" s="7" t="s">
        <v>44</v>
      </c>
      <c r="C32" s="7" t="s">
        <v>39</v>
      </c>
      <c r="D32" s="5">
        <v>0</v>
      </c>
      <c r="E32" s="5">
        <f>VLOOKUP(A32,'[1]Kredietbewaking 2022'!A:E,4,0)</f>
        <v>0</v>
      </c>
      <c r="F32" s="5">
        <v>169867</v>
      </c>
      <c r="G32" s="5">
        <v>103504</v>
      </c>
      <c r="H32" s="5">
        <v>-55000</v>
      </c>
      <c r="I32" s="5">
        <v>0</v>
      </c>
      <c r="J32" s="5">
        <v>0</v>
      </c>
      <c r="K32" s="5">
        <v>0</v>
      </c>
      <c r="L32" s="6">
        <f t="shared" si="0"/>
        <v>218371</v>
      </c>
    </row>
    <row r="33" spans="1:12" ht="15.75" x14ac:dyDescent="0.3">
      <c r="A33" s="7">
        <v>7423057</v>
      </c>
      <c r="B33" s="7" t="s">
        <v>45</v>
      </c>
      <c r="C33" s="7" t="s">
        <v>39</v>
      </c>
      <c r="D33" s="5">
        <v>394150.78</v>
      </c>
      <c r="E33" s="5">
        <f>VLOOKUP(A33,'[1]Kredietbewaking 2022'!A:E,4,0)</f>
        <v>0</v>
      </c>
      <c r="F33" s="5">
        <v>984296</v>
      </c>
      <c r="G33" s="5">
        <v>1282003</v>
      </c>
      <c r="H33" s="5">
        <v>1122406</v>
      </c>
      <c r="I33" s="5">
        <v>245860</v>
      </c>
      <c r="J33" s="5">
        <v>0</v>
      </c>
      <c r="K33" s="5">
        <v>0</v>
      </c>
      <c r="L33" s="6">
        <f t="shared" si="0"/>
        <v>4028715.7800000003</v>
      </c>
    </row>
    <row r="34" spans="1:12" ht="15.75" x14ac:dyDescent="0.3">
      <c r="A34" s="7">
        <v>7423058</v>
      </c>
      <c r="B34" s="7" t="s">
        <v>46</v>
      </c>
      <c r="C34" s="7" t="s">
        <v>39</v>
      </c>
      <c r="D34" s="5">
        <v>0</v>
      </c>
      <c r="E34" s="5">
        <f>VLOOKUP(A34,'[1]Kredietbewaking 2022'!A:E,4,0)</f>
        <v>0</v>
      </c>
      <c r="F34" s="5">
        <v>76199</v>
      </c>
      <c r="G34" s="5">
        <v>85795</v>
      </c>
      <c r="H34" s="5">
        <v>59219</v>
      </c>
      <c r="I34" s="5">
        <v>-56000</v>
      </c>
      <c r="J34" s="5">
        <v>0</v>
      </c>
      <c r="K34" s="5">
        <v>0</v>
      </c>
      <c r="L34" s="6">
        <f t="shared" si="0"/>
        <v>165213</v>
      </c>
    </row>
    <row r="35" spans="1:12" ht="15.75" x14ac:dyDescent="0.3">
      <c r="A35" s="7">
        <v>7423059</v>
      </c>
      <c r="B35" s="7" t="s">
        <v>47</v>
      </c>
      <c r="C35" s="7" t="s">
        <v>39</v>
      </c>
      <c r="D35" s="5">
        <v>3408.29</v>
      </c>
      <c r="E35" s="5">
        <f>VLOOKUP(A35,'[1]Kredietbewaking 2022'!A:E,4,0)</f>
        <v>0</v>
      </c>
      <c r="F35" s="5">
        <v>0</v>
      </c>
      <c r="G35" s="5">
        <f>379153.6-D35</f>
        <v>375745.31</v>
      </c>
      <c r="H35" s="5">
        <v>1565798.2</v>
      </c>
      <c r="I35" s="5">
        <v>634075.19999999995</v>
      </c>
      <c r="J35" s="5">
        <v>2118368.6</v>
      </c>
      <c r="K35" s="5">
        <v>0</v>
      </c>
      <c r="L35" s="6">
        <f t="shared" si="0"/>
        <v>4697395.5999999996</v>
      </c>
    </row>
    <row r="36" spans="1:12" ht="15.75" x14ac:dyDescent="0.3">
      <c r="A36" s="7">
        <v>7423060</v>
      </c>
      <c r="B36" s="7" t="s">
        <v>48</v>
      </c>
      <c r="C36" s="7" t="s">
        <v>39</v>
      </c>
      <c r="D36" s="5">
        <v>0</v>
      </c>
      <c r="E36" s="5">
        <f>VLOOKUP(A36,'[1]Kredietbewaking 2022'!A:E,4,0)</f>
        <v>0</v>
      </c>
      <c r="F36" s="5">
        <v>0</v>
      </c>
      <c r="G36" s="5">
        <v>0</v>
      </c>
      <c r="H36" s="5">
        <v>148950</v>
      </c>
      <c r="I36" s="5">
        <v>-37206</v>
      </c>
      <c r="J36" s="5">
        <v>95163</v>
      </c>
      <c r="K36" s="5">
        <v>0</v>
      </c>
      <c r="L36" s="6">
        <f t="shared" si="0"/>
        <v>206907</v>
      </c>
    </row>
    <row r="37" spans="1:12" ht="15.75" x14ac:dyDescent="0.3">
      <c r="A37" s="7">
        <v>7423061</v>
      </c>
      <c r="B37" s="7" t="s">
        <v>49</v>
      </c>
      <c r="C37" s="7" t="s">
        <v>39</v>
      </c>
      <c r="D37" s="5">
        <v>3157.84</v>
      </c>
      <c r="E37" s="5">
        <f>VLOOKUP(A37,'[1]Kredietbewaking 2022'!A:E,4,0)</f>
        <v>0</v>
      </c>
      <c r="F37" s="5">
        <v>0</v>
      </c>
      <c r="G37" s="5">
        <f>379153.6-D37</f>
        <v>375995.75999999995</v>
      </c>
      <c r="H37" s="5">
        <v>1565798.2</v>
      </c>
      <c r="I37" s="5">
        <v>634075.19999999995</v>
      </c>
      <c r="J37" s="5">
        <v>2118368.6</v>
      </c>
      <c r="K37" s="5">
        <v>0</v>
      </c>
      <c r="L37" s="6">
        <f t="shared" si="0"/>
        <v>4697395.5999999996</v>
      </c>
    </row>
    <row r="38" spans="1:12" ht="15.75" x14ac:dyDescent="0.3">
      <c r="A38" s="7">
        <v>7423062</v>
      </c>
      <c r="B38" s="7" t="s">
        <v>50</v>
      </c>
      <c r="C38" s="7" t="s">
        <v>39</v>
      </c>
      <c r="D38" s="5">
        <v>0</v>
      </c>
      <c r="E38" s="5">
        <f>VLOOKUP(A38,'[1]Kredietbewaking 2022'!A:E,4,0)</f>
        <v>0</v>
      </c>
      <c r="F38" s="5">
        <v>0</v>
      </c>
      <c r="G38" s="5">
        <v>0</v>
      </c>
      <c r="H38" s="5">
        <v>148950</v>
      </c>
      <c r="I38" s="5">
        <v>-37206</v>
      </c>
      <c r="J38" s="5">
        <v>95163</v>
      </c>
      <c r="K38" s="5">
        <v>0</v>
      </c>
      <c r="L38" s="6">
        <f t="shared" si="0"/>
        <v>206907</v>
      </c>
    </row>
    <row r="39" spans="1:12" ht="15.75" x14ac:dyDescent="0.3">
      <c r="A39" s="7">
        <v>7423063</v>
      </c>
      <c r="B39" s="7" t="s">
        <v>51</v>
      </c>
      <c r="C39" s="7" t="s">
        <v>39</v>
      </c>
      <c r="D39" s="5">
        <v>3157.84</v>
      </c>
      <c r="E39" s="5">
        <f>VLOOKUP(A39,'[1]Kredietbewaking 2022'!A:E,4,0)</f>
        <v>0</v>
      </c>
      <c r="F39" s="5">
        <v>0</v>
      </c>
      <c r="G39" s="5">
        <f>379153.6-D39</f>
        <v>375995.75999999995</v>
      </c>
      <c r="H39" s="5">
        <v>1565798.2</v>
      </c>
      <c r="I39" s="5">
        <v>634075.19999999995</v>
      </c>
      <c r="J39" s="5">
        <v>2118368.6</v>
      </c>
      <c r="K39" s="5">
        <v>0</v>
      </c>
      <c r="L39" s="6">
        <f t="shared" si="0"/>
        <v>4697395.5999999996</v>
      </c>
    </row>
    <row r="40" spans="1:12" ht="15.75" x14ac:dyDescent="0.3">
      <c r="A40" s="7">
        <v>7423064</v>
      </c>
      <c r="B40" s="7" t="s">
        <v>52</v>
      </c>
      <c r="C40" s="7" t="s">
        <v>39</v>
      </c>
      <c r="D40" s="5">
        <v>0</v>
      </c>
      <c r="E40" s="5">
        <f>VLOOKUP(A40,'[1]Kredietbewaking 2022'!A:E,4,0)</f>
        <v>0</v>
      </c>
      <c r="F40" s="5">
        <v>0</v>
      </c>
      <c r="G40" s="5">
        <v>0</v>
      </c>
      <c r="H40" s="5">
        <v>148950</v>
      </c>
      <c r="I40" s="5">
        <v>-37206</v>
      </c>
      <c r="J40" s="5">
        <v>95163</v>
      </c>
      <c r="K40" s="5">
        <v>0</v>
      </c>
      <c r="L40" s="6">
        <f t="shared" si="0"/>
        <v>206907</v>
      </c>
    </row>
    <row r="41" spans="1:12" ht="15.75" x14ac:dyDescent="0.3">
      <c r="A41" s="7">
        <v>7423065</v>
      </c>
      <c r="B41" s="7" t="s">
        <v>53</v>
      </c>
      <c r="C41" s="7" t="s">
        <v>39</v>
      </c>
      <c r="D41" s="5">
        <v>95437.15</v>
      </c>
      <c r="E41" s="5">
        <f>VLOOKUP(A41,'[1]Kredietbewaking 2022'!A:E,4,0)</f>
        <v>0</v>
      </c>
      <c r="F41" s="5">
        <v>593610</v>
      </c>
      <c r="G41" s="5">
        <v>510876.6</v>
      </c>
      <c r="H41" s="5">
        <v>226281.8</v>
      </c>
      <c r="I41" s="5">
        <v>0</v>
      </c>
      <c r="J41" s="5">
        <v>0</v>
      </c>
      <c r="K41" s="5">
        <v>0</v>
      </c>
      <c r="L41" s="6">
        <f t="shared" si="0"/>
        <v>1426205.55</v>
      </c>
    </row>
    <row r="42" spans="1:12" ht="15.75" x14ac:dyDescent="0.3">
      <c r="A42" s="7">
        <v>7423066</v>
      </c>
      <c r="B42" s="7" t="s">
        <v>54</v>
      </c>
      <c r="C42" s="7" t="s">
        <v>39</v>
      </c>
      <c r="D42" s="5">
        <v>0</v>
      </c>
      <c r="E42" s="5">
        <f>VLOOKUP(A42,'[1]Kredietbewaking 2022'!A:E,4,0)</f>
        <v>0</v>
      </c>
      <c r="F42" s="5">
        <v>48659</v>
      </c>
      <c r="G42" s="5">
        <v>42990</v>
      </c>
      <c r="H42" s="5">
        <v>-20786</v>
      </c>
      <c r="I42" s="5">
        <v>0</v>
      </c>
      <c r="J42" s="5">
        <v>0</v>
      </c>
      <c r="K42" s="5">
        <v>0</v>
      </c>
      <c r="L42" s="6">
        <f t="shared" si="0"/>
        <v>70863</v>
      </c>
    </row>
    <row r="43" spans="1:12" ht="15.75" x14ac:dyDescent="0.3">
      <c r="A43" s="7">
        <v>7423067</v>
      </c>
      <c r="B43" s="7" t="s">
        <v>55</v>
      </c>
      <c r="C43" s="7" t="s">
        <v>39</v>
      </c>
      <c r="D43" s="5">
        <v>3101.45</v>
      </c>
      <c r="E43" s="5">
        <f>VLOOKUP(A43,'[1]Kredietbewaking 2022'!A:E,4,0)</f>
        <v>0</v>
      </c>
      <c r="F43" s="5">
        <v>1140157</v>
      </c>
      <c r="G43" s="5">
        <v>914437</v>
      </c>
      <c r="H43" s="5">
        <v>419621</v>
      </c>
      <c r="I43" s="5">
        <v>0</v>
      </c>
      <c r="J43" s="5">
        <v>0</v>
      </c>
      <c r="K43" s="5">
        <v>0</v>
      </c>
      <c r="L43" s="6">
        <f t="shared" si="0"/>
        <v>2477316.4500000002</v>
      </c>
    </row>
    <row r="44" spans="1:12" ht="15.75" x14ac:dyDescent="0.3">
      <c r="A44" s="7">
        <v>7423068</v>
      </c>
      <c r="B44" s="7" t="s">
        <v>56</v>
      </c>
      <c r="C44" s="7" t="s">
        <v>39</v>
      </c>
      <c r="D44" s="5">
        <v>0</v>
      </c>
      <c r="E44" s="5">
        <f>VLOOKUP(A44,'[1]Kredietbewaking 2022'!A:E,4,0)</f>
        <v>0</v>
      </c>
      <c r="F44" s="5">
        <v>62617</v>
      </c>
      <c r="G44" s="5">
        <v>55321</v>
      </c>
      <c r="H44" s="5">
        <v>-26749</v>
      </c>
      <c r="I44" s="5">
        <v>0</v>
      </c>
      <c r="J44" s="5">
        <v>0</v>
      </c>
      <c r="K44" s="5">
        <v>0</v>
      </c>
      <c r="L44" s="6">
        <f t="shared" si="0"/>
        <v>91189</v>
      </c>
    </row>
    <row r="45" spans="1:12" ht="15.75" x14ac:dyDescent="0.3">
      <c r="A45" s="7">
        <v>7423070</v>
      </c>
      <c r="B45" s="7" t="s">
        <v>57</v>
      </c>
      <c r="C45" s="7" t="s">
        <v>39</v>
      </c>
      <c r="D45" s="5">
        <v>0</v>
      </c>
      <c r="E45" s="5">
        <f>VLOOKUP(A45,'[1]Kredietbewaking 2022'!A:E,4,0)</f>
        <v>312398.88</v>
      </c>
      <c r="F45" s="5">
        <v>236464</v>
      </c>
      <c r="G45" s="5">
        <v>1145927.2</v>
      </c>
      <c r="H45" s="5">
        <v>1398927.2</v>
      </c>
      <c r="I45" s="5">
        <v>1224463.6000000001</v>
      </c>
      <c r="J45" s="5">
        <v>238000</v>
      </c>
      <c r="K45" s="5">
        <v>0</v>
      </c>
      <c r="L45" s="6">
        <f t="shared" si="0"/>
        <v>4243782.0000000009</v>
      </c>
    </row>
    <row r="46" spans="1:12" ht="15.75" x14ac:dyDescent="0.3">
      <c r="A46" s="7">
        <v>7423071</v>
      </c>
      <c r="B46" s="7" t="s">
        <v>58</v>
      </c>
      <c r="C46" s="7" t="s">
        <v>39</v>
      </c>
      <c r="D46" s="5">
        <v>0</v>
      </c>
      <c r="E46" s="5">
        <f>VLOOKUP(A46,'[1]Kredietbewaking 2022'!A:E,4,0)</f>
        <v>0</v>
      </c>
      <c r="F46" s="5">
        <v>-10523</v>
      </c>
      <c r="G46" s="5">
        <v>259850.6</v>
      </c>
      <c r="H46" s="5">
        <v>231695.6</v>
      </c>
      <c r="I46" s="5">
        <v>-38676.699999999997</v>
      </c>
      <c r="J46" s="5">
        <v>0</v>
      </c>
      <c r="K46" s="5">
        <v>0</v>
      </c>
      <c r="L46" s="6">
        <f t="shared" si="0"/>
        <v>442346.5</v>
      </c>
    </row>
    <row r="47" spans="1:12" ht="15.75" x14ac:dyDescent="0.3">
      <c r="A47" s="7" t="s">
        <v>39</v>
      </c>
      <c r="B47" s="7" t="s">
        <v>59</v>
      </c>
      <c r="C47" s="7" t="s">
        <v>39</v>
      </c>
      <c r="D47" s="5">
        <v>0</v>
      </c>
      <c r="E47" s="5">
        <v>0</v>
      </c>
      <c r="F47" s="5">
        <v>0</v>
      </c>
      <c r="G47" s="5">
        <v>42000</v>
      </c>
      <c r="H47" s="5">
        <v>55000</v>
      </c>
      <c r="I47" s="5">
        <v>46000</v>
      </c>
      <c r="J47" s="5">
        <v>0</v>
      </c>
      <c r="K47" s="5">
        <v>0</v>
      </c>
      <c r="L47" s="6">
        <f t="shared" si="0"/>
        <v>143000</v>
      </c>
    </row>
    <row r="48" spans="1:12" ht="15.75" x14ac:dyDescent="0.3">
      <c r="A48" s="7" t="s">
        <v>39</v>
      </c>
      <c r="B48" s="7" t="s">
        <v>60</v>
      </c>
      <c r="C48" s="7" t="s">
        <v>39</v>
      </c>
      <c r="D48" s="5">
        <v>0</v>
      </c>
      <c r="E48" s="5">
        <v>0</v>
      </c>
      <c r="F48" s="5">
        <v>0</v>
      </c>
      <c r="G48" s="5">
        <v>-28300</v>
      </c>
      <c r="H48" s="5">
        <v>160550</v>
      </c>
      <c r="I48" s="5">
        <v>142550</v>
      </c>
      <c r="J48" s="5">
        <v>0</v>
      </c>
      <c r="K48" s="5">
        <v>0</v>
      </c>
      <c r="L48" s="6">
        <f t="shared" si="0"/>
        <v>274800</v>
      </c>
    </row>
    <row r="49" spans="1:12" ht="15.75" x14ac:dyDescent="0.3">
      <c r="A49" s="7" t="s">
        <v>17</v>
      </c>
      <c r="B49" s="7" t="s">
        <v>61</v>
      </c>
      <c r="C49" s="7" t="s">
        <v>39</v>
      </c>
      <c r="D49" s="5">
        <v>0</v>
      </c>
      <c r="E49" s="5">
        <v>0</v>
      </c>
      <c r="F49" s="5">
        <v>0</v>
      </c>
      <c r="G49" s="5">
        <v>-36300</v>
      </c>
      <c r="H49" s="5">
        <v>199550</v>
      </c>
      <c r="I49" s="5">
        <v>178550</v>
      </c>
      <c r="J49" s="5">
        <v>0</v>
      </c>
      <c r="K49" s="5">
        <v>0</v>
      </c>
      <c r="L49" s="6">
        <f t="shared" si="0"/>
        <v>341800</v>
      </c>
    </row>
    <row r="50" spans="1:12" ht="15.75" x14ac:dyDescent="0.3">
      <c r="A50" s="7" t="s">
        <v>39</v>
      </c>
      <c r="B50" s="7" t="s">
        <v>62</v>
      </c>
      <c r="C50" s="7" t="s">
        <v>39</v>
      </c>
      <c r="D50" s="5">
        <v>0</v>
      </c>
      <c r="E50" s="5">
        <v>0</v>
      </c>
      <c r="F50" s="5">
        <v>0</v>
      </c>
      <c r="G50" s="5">
        <v>-32300</v>
      </c>
      <c r="H50" s="5">
        <v>177550</v>
      </c>
      <c r="I50" s="5">
        <v>158550</v>
      </c>
      <c r="J50" s="5">
        <v>0</v>
      </c>
      <c r="K50" s="5">
        <v>0</v>
      </c>
      <c r="L50" s="6">
        <f t="shared" si="0"/>
        <v>303800</v>
      </c>
    </row>
    <row r="51" spans="1:12" ht="15.75" x14ac:dyDescent="0.3">
      <c r="A51" s="7" t="s">
        <v>39</v>
      </c>
      <c r="B51" s="7" t="s">
        <v>63</v>
      </c>
      <c r="C51" s="7" t="s">
        <v>39</v>
      </c>
      <c r="D51" s="5">
        <v>0</v>
      </c>
      <c r="E51" s="5">
        <v>0</v>
      </c>
      <c r="F51" s="5">
        <v>0</v>
      </c>
      <c r="G51" s="5">
        <v>-37050</v>
      </c>
      <c r="H51" s="5">
        <v>241900</v>
      </c>
      <c r="I51" s="5">
        <v>214900</v>
      </c>
      <c r="J51" s="5">
        <v>-64050</v>
      </c>
      <c r="K51" s="5">
        <v>0</v>
      </c>
      <c r="L51" s="6">
        <f t="shared" si="0"/>
        <v>355700</v>
      </c>
    </row>
    <row r="52" spans="1:12" ht="15.75" x14ac:dyDescent="0.3">
      <c r="A52" s="7" t="s">
        <v>39</v>
      </c>
      <c r="B52" s="7" t="s">
        <v>64</v>
      </c>
      <c r="C52" s="7" t="s">
        <v>39</v>
      </c>
      <c r="D52" s="5">
        <v>0</v>
      </c>
      <c r="E52" s="5">
        <v>0</v>
      </c>
      <c r="F52" s="5">
        <v>0</v>
      </c>
      <c r="G52" s="5">
        <v>-37050</v>
      </c>
      <c r="H52" s="5">
        <v>241900</v>
      </c>
      <c r="I52" s="5">
        <v>214900</v>
      </c>
      <c r="J52" s="5">
        <v>-64050</v>
      </c>
      <c r="K52" s="5">
        <v>0</v>
      </c>
      <c r="L52" s="6">
        <f t="shared" si="0"/>
        <v>355700</v>
      </c>
    </row>
    <row r="53" spans="1:12" ht="15.75" x14ac:dyDescent="0.3">
      <c r="A53" s="7" t="s">
        <v>39</v>
      </c>
      <c r="B53" s="7" t="s">
        <v>65</v>
      </c>
      <c r="C53" s="7" t="s">
        <v>39</v>
      </c>
      <c r="D53" s="5">
        <v>0</v>
      </c>
      <c r="E53" s="5">
        <v>0</v>
      </c>
      <c r="F53" s="5">
        <v>0</v>
      </c>
      <c r="G53" s="5">
        <v>-13356</v>
      </c>
      <c r="H53" s="5">
        <v>79369</v>
      </c>
      <c r="I53" s="5">
        <v>70834</v>
      </c>
      <c r="J53" s="5">
        <v>-21892</v>
      </c>
      <c r="K53" s="5">
        <v>0</v>
      </c>
      <c r="L53" s="6">
        <f t="shared" si="0"/>
        <v>114955</v>
      </c>
    </row>
    <row r="54" spans="1:12" ht="15.75" x14ac:dyDescent="0.3">
      <c r="A54" s="7" t="s">
        <v>39</v>
      </c>
      <c r="B54" s="7" t="s">
        <v>66</v>
      </c>
      <c r="C54" s="7" t="s">
        <v>39</v>
      </c>
      <c r="D54" s="5">
        <v>0</v>
      </c>
      <c r="E54" s="5">
        <v>0</v>
      </c>
      <c r="F54" s="5">
        <v>0</v>
      </c>
      <c r="G54" s="5">
        <v>-14351</v>
      </c>
      <c r="H54" s="5">
        <v>84567</v>
      </c>
      <c r="I54" s="5">
        <v>75454</v>
      </c>
      <c r="J54" s="5">
        <v>-23464</v>
      </c>
      <c r="K54" s="5">
        <v>0</v>
      </c>
      <c r="L54" s="6">
        <f t="shared" si="0"/>
        <v>122206</v>
      </c>
    </row>
    <row r="55" spans="1:12" ht="15.75" x14ac:dyDescent="0.3">
      <c r="A55" s="7" t="s">
        <v>39</v>
      </c>
      <c r="B55" s="7" t="s">
        <v>67</v>
      </c>
      <c r="C55" s="7" t="s">
        <v>39</v>
      </c>
      <c r="D55" s="5">
        <v>0</v>
      </c>
      <c r="E55" s="5">
        <v>0</v>
      </c>
      <c r="F55" s="5">
        <v>0</v>
      </c>
      <c r="G55" s="5">
        <v>-14331</v>
      </c>
      <c r="H55" s="5">
        <v>84463</v>
      </c>
      <c r="I55" s="5">
        <v>75361</v>
      </c>
      <c r="J55" s="5">
        <v>-23433</v>
      </c>
      <c r="K55" s="5">
        <v>0</v>
      </c>
      <c r="L55" s="6">
        <f t="shared" si="0"/>
        <v>122060</v>
      </c>
    </row>
    <row r="56" spans="1:12" ht="15.75" x14ac:dyDescent="0.3">
      <c r="A56" s="7" t="s">
        <v>39</v>
      </c>
      <c r="B56" s="7" t="s">
        <v>68</v>
      </c>
      <c r="C56" s="7" t="s">
        <v>39</v>
      </c>
      <c r="D56" s="5">
        <v>0</v>
      </c>
      <c r="E56" s="5">
        <v>0</v>
      </c>
      <c r="F56" s="5">
        <v>0</v>
      </c>
      <c r="G56" s="5">
        <v>0</v>
      </c>
      <c r="H56" s="5">
        <v>328900</v>
      </c>
      <c r="I56" s="5">
        <v>1048700</v>
      </c>
      <c r="J56" s="5">
        <v>1292700</v>
      </c>
      <c r="K56" s="5">
        <v>1128700</v>
      </c>
      <c r="L56" s="6">
        <f t="shared" si="0"/>
        <v>3799000</v>
      </c>
    </row>
    <row r="57" spans="1:12" ht="15.75" x14ac:dyDescent="0.3">
      <c r="A57" s="7" t="s">
        <v>39</v>
      </c>
      <c r="B57" s="7" t="s">
        <v>69</v>
      </c>
      <c r="C57" s="7" t="s">
        <v>39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63000</v>
      </c>
      <c r="J57" s="5">
        <v>80000</v>
      </c>
      <c r="K57" s="5">
        <v>69000</v>
      </c>
      <c r="L57" s="6">
        <f t="shared" si="0"/>
        <v>212000</v>
      </c>
    </row>
    <row r="58" spans="1:12" ht="15.75" x14ac:dyDescent="0.3">
      <c r="A58" s="7" t="s">
        <v>39</v>
      </c>
      <c r="B58" s="7" t="s">
        <v>70</v>
      </c>
      <c r="C58" s="7" t="s">
        <v>39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380900</v>
      </c>
      <c r="J58" s="5">
        <v>1213700</v>
      </c>
      <c r="K58" s="5">
        <v>1496700</v>
      </c>
      <c r="L58" s="6">
        <f t="shared" si="0"/>
        <v>3091300</v>
      </c>
    </row>
    <row r="59" spans="1:12" ht="15.75" x14ac:dyDescent="0.3">
      <c r="A59" s="7" t="s">
        <v>39</v>
      </c>
      <c r="B59" s="7" t="s">
        <v>71</v>
      </c>
      <c r="C59" s="7" t="s">
        <v>39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-28435</v>
      </c>
      <c r="J59" s="5">
        <v>194374</v>
      </c>
      <c r="K59" s="5">
        <v>173644</v>
      </c>
      <c r="L59" s="6">
        <f t="shared" si="0"/>
        <v>339583</v>
      </c>
    </row>
    <row r="60" spans="1:12" ht="15.75" x14ac:dyDescent="0.3">
      <c r="A60" s="7" t="s">
        <v>39</v>
      </c>
      <c r="B60" s="7" t="s">
        <v>72</v>
      </c>
      <c r="C60" s="7" t="s">
        <v>39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74000</v>
      </c>
      <c r="K60" s="5">
        <v>94000</v>
      </c>
      <c r="L60" s="6">
        <f t="shared" si="0"/>
        <v>168000</v>
      </c>
    </row>
    <row r="61" spans="1:12" ht="15.75" x14ac:dyDescent="0.3">
      <c r="A61" s="7" t="s">
        <v>39</v>
      </c>
      <c r="B61" s="7" t="s">
        <v>73</v>
      </c>
      <c r="C61" s="7" t="s">
        <v>39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50900</v>
      </c>
      <c r="K61" s="5">
        <v>65800</v>
      </c>
      <c r="L61" s="6">
        <f t="shared" si="0"/>
        <v>116700</v>
      </c>
    </row>
    <row r="62" spans="1:12" ht="15.75" x14ac:dyDescent="0.3">
      <c r="A62" s="7" t="s">
        <v>39</v>
      </c>
      <c r="B62" s="7" t="s">
        <v>74</v>
      </c>
      <c r="C62" s="7" t="s">
        <v>39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-11607</v>
      </c>
      <c r="K62" s="5">
        <v>112589</v>
      </c>
      <c r="L62" s="6">
        <f t="shared" si="0"/>
        <v>100982</v>
      </c>
    </row>
    <row r="63" spans="1:12" ht="15.75" x14ac:dyDescent="0.3">
      <c r="A63" s="7" t="s">
        <v>39</v>
      </c>
      <c r="B63" s="7" t="s">
        <v>75</v>
      </c>
      <c r="C63" s="7" t="s">
        <v>39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33550</v>
      </c>
      <c r="K63" s="5">
        <v>41550</v>
      </c>
      <c r="L63" s="6">
        <f t="shared" si="0"/>
        <v>75100</v>
      </c>
    </row>
    <row r="64" spans="1:12" ht="15.75" x14ac:dyDescent="0.3">
      <c r="A64" s="8" t="s">
        <v>76</v>
      </c>
      <c r="B64" s="8"/>
      <c r="C64" s="9"/>
      <c r="D64" s="9">
        <f t="shared" ref="D64:F64" si="5">SUM(D27:D63)</f>
        <v>4484230.7100000009</v>
      </c>
      <c r="E64" s="9">
        <f t="shared" si="5"/>
        <v>1654017.4900000002</v>
      </c>
      <c r="F64" s="9">
        <f t="shared" si="5"/>
        <v>10725205</v>
      </c>
      <c r="G64" s="9">
        <f t="shared" ref="G64:L64" si="6">SUM(G27:G63)</f>
        <v>7050069.2299999995</v>
      </c>
      <c r="H64" s="9">
        <f t="shared" si="6"/>
        <v>10903509.199999999</v>
      </c>
      <c r="I64" s="9">
        <f t="shared" si="6"/>
        <v>5807518.5</v>
      </c>
      <c r="J64" s="9">
        <f t="shared" si="6"/>
        <v>9609322.8000000007</v>
      </c>
      <c r="K64" s="9">
        <f t="shared" si="6"/>
        <v>3181983</v>
      </c>
      <c r="L64" s="9">
        <f t="shared" si="6"/>
        <v>51761838.439999998</v>
      </c>
    </row>
    <row r="65" spans="1:12" ht="15.75" x14ac:dyDescent="0.3">
      <c r="A65" s="14" t="s">
        <v>77</v>
      </c>
      <c r="B65" s="14"/>
      <c r="C65" s="11"/>
      <c r="D65" s="11">
        <f t="shared" ref="D65:K65" si="7">SUM(D19+D26+D64)</f>
        <v>4957702.0600000005</v>
      </c>
      <c r="E65" s="11">
        <f t="shared" si="7"/>
        <v>1811609.4900000002</v>
      </c>
      <c r="F65" s="11">
        <f t="shared" si="7"/>
        <v>16662700</v>
      </c>
      <c r="G65" s="11">
        <f t="shared" si="7"/>
        <v>17378368.23</v>
      </c>
      <c r="H65" s="11">
        <f t="shared" si="7"/>
        <v>13282449.199999999</v>
      </c>
      <c r="I65" s="11">
        <f t="shared" si="7"/>
        <v>6759518.5</v>
      </c>
      <c r="J65" s="11">
        <f t="shared" si="7"/>
        <v>11833822.800000001</v>
      </c>
      <c r="K65" s="11">
        <f t="shared" si="7"/>
        <v>3181983</v>
      </c>
      <c r="L65" s="11">
        <f>SUM(D65:J65)</f>
        <v>72686170.280000001</v>
      </c>
    </row>
    <row r="66" spans="1:12" ht="15.75" x14ac:dyDescent="0.3">
      <c r="A66" s="7">
        <v>7210225</v>
      </c>
      <c r="B66" s="7" t="s">
        <v>78</v>
      </c>
      <c r="C66" s="7"/>
      <c r="D66" s="5">
        <v>150.27000000000001</v>
      </c>
      <c r="E66" s="5">
        <f>VLOOKUP(A66,'[1]Kredietbewaking 2022'!A:E,4,0)</f>
        <v>0</v>
      </c>
      <c r="F66" s="5">
        <v>109624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6">
        <f t="shared" ref="L66:L131" si="8">SUM(D66:K66)-E66</f>
        <v>109774.27</v>
      </c>
    </row>
    <row r="67" spans="1:12" ht="15.75" x14ac:dyDescent="0.3">
      <c r="A67" s="7">
        <v>7210229</v>
      </c>
      <c r="B67" s="7" t="s">
        <v>79</v>
      </c>
      <c r="C67" s="7"/>
      <c r="D67" s="5">
        <v>0</v>
      </c>
      <c r="E67" s="5">
        <f>VLOOKUP(A67,'[1]Kredietbewaking 2022'!A:E,4,0)</f>
        <v>152978.79999999999</v>
      </c>
      <c r="F67" s="5">
        <v>88384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6">
        <f t="shared" si="8"/>
        <v>88384</v>
      </c>
    </row>
    <row r="68" spans="1:12" ht="15.75" x14ac:dyDescent="0.3">
      <c r="A68" s="7">
        <v>7210230</v>
      </c>
      <c r="B68" s="7" t="s">
        <v>80</v>
      </c>
      <c r="C68" s="7" t="s">
        <v>81</v>
      </c>
      <c r="D68" s="5">
        <v>0</v>
      </c>
      <c r="E68" s="5">
        <f>VLOOKUP(A68,'[1]Kredietbewaking 2022'!A:E,4,0)</f>
        <v>0</v>
      </c>
      <c r="F68" s="5">
        <v>149450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6">
        <f t="shared" si="8"/>
        <v>149450</v>
      </c>
    </row>
    <row r="69" spans="1:12" ht="15.75" x14ac:dyDescent="0.3">
      <c r="A69" s="7" t="s">
        <v>17</v>
      </c>
      <c r="B69" s="7" t="s">
        <v>82</v>
      </c>
      <c r="C69" s="7" t="s">
        <v>81</v>
      </c>
      <c r="D69" s="5">
        <v>0</v>
      </c>
      <c r="E69" s="5">
        <v>0</v>
      </c>
      <c r="F69" s="5">
        <v>0</v>
      </c>
      <c r="G69" s="5">
        <v>333125</v>
      </c>
      <c r="H69" s="5">
        <v>0</v>
      </c>
      <c r="I69" s="5">
        <v>0</v>
      </c>
      <c r="J69" s="5">
        <v>0</v>
      </c>
      <c r="K69" s="5">
        <v>0</v>
      </c>
      <c r="L69" s="6">
        <f t="shared" si="8"/>
        <v>333125</v>
      </c>
    </row>
    <row r="70" spans="1:12" ht="15.75" x14ac:dyDescent="0.3">
      <c r="A70" s="7" t="s">
        <v>17</v>
      </c>
      <c r="B70" s="7" t="s">
        <v>83</v>
      </c>
      <c r="C70" s="7" t="s">
        <v>81</v>
      </c>
      <c r="D70" s="5">
        <v>0</v>
      </c>
      <c r="E70" s="5">
        <v>0</v>
      </c>
      <c r="F70" s="5">
        <v>0</v>
      </c>
      <c r="G70" s="5">
        <v>0</v>
      </c>
      <c r="H70" s="5">
        <v>333125</v>
      </c>
      <c r="I70" s="5">
        <v>0</v>
      </c>
      <c r="J70" s="5">
        <v>0</v>
      </c>
      <c r="K70" s="5">
        <v>0</v>
      </c>
      <c r="L70" s="6">
        <f t="shared" si="8"/>
        <v>333125</v>
      </c>
    </row>
    <row r="71" spans="1:12" ht="15.75" x14ac:dyDescent="0.3">
      <c r="A71" s="7" t="s">
        <v>17</v>
      </c>
      <c r="B71" s="7" t="s">
        <v>84</v>
      </c>
      <c r="C71" s="7" t="s">
        <v>81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333125</v>
      </c>
      <c r="J71" s="5">
        <v>0</v>
      </c>
      <c r="K71" s="5">
        <v>0</v>
      </c>
      <c r="L71" s="6">
        <f t="shared" si="8"/>
        <v>333125</v>
      </c>
    </row>
    <row r="72" spans="1:12" ht="15.75" x14ac:dyDescent="0.3">
      <c r="A72" s="8" t="s">
        <v>85</v>
      </c>
      <c r="B72" s="8"/>
      <c r="C72" s="8"/>
      <c r="D72" s="12">
        <f t="shared" ref="D72:F72" si="9">SUM(D66:D71)</f>
        <v>150.27000000000001</v>
      </c>
      <c r="E72" s="12">
        <f t="shared" si="9"/>
        <v>152978.79999999999</v>
      </c>
      <c r="F72" s="12">
        <f t="shared" si="9"/>
        <v>347458</v>
      </c>
      <c r="G72" s="12">
        <f t="shared" ref="G72:L72" si="10">SUM(G66:G71)</f>
        <v>333125</v>
      </c>
      <c r="H72" s="12">
        <f t="shared" si="10"/>
        <v>333125</v>
      </c>
      <c r="I72" s="12">
        <f t="shared" si="10"/>
        <v>333125</v>
      </c>
      <c r="J72" s="12">
        <f t="shared" si="10"/>
        <v>0</v>
      </c>
      <c r="K72" s="12">
        <f t="shared" si="10"/>
        <v>0</v>
      </c>
      <c r="L72" s="12">
        <f t="shared" si="10"/>
        <v>1346983.27</v>
      </c>
    </row>
    <row r="73" spans="1:12" ht="15.75" x14ac:dyDescent="0.3">
      <c r="A73" s="7">
        <v>7560023</v>
      </c>
      <c r="B73" s="7" t="s">
        <v>86</v>
      </c>
      <c r="C73" s="7" t="s">
        <v>81</v>
      </c>
      <c r="D73" s="5">
        <v>200793.01</v>
      </c>
      <c r="E73" s="5">
        <f>VLOOKUP(A73,'[1]Kredietbewaking 2022'!A:E,4,0)</f>
        <v>0</v>
      </c>
      <c r="F73" s="5">
        <v>300699.99</v>
      </c>
      <c r="G73" s="5">
        <v>43110</v>
      </c>
      <c r="H73" s="5">
        <v>0</v>
      </c>
      <c r="I73" s="5">
        <v>0</v>
      </c>
      <c r="J73" s="5">
        <v>0</v>
      </c>
      <c r="K73" s="5">
        <v>0</v>
      </c>
      <c r="L73" s="6">
        <f t="shared" si="8"/>
        <v>544603</v>
      </c>
    </row>
    <row r="74" spans="1:12" ht="15.75" x14ac:dyDescent="0.3">
      <c r="A74" s="7">
        <v>7560024</v>
      </c>
      <c r="B74" s="7" t="s">
        <v>87</v>
      </c>
      <c r="C74" s="7" t="s">
        <v>81</v>
      </c>
      <c r="D74" s="5">
        <v>76658.37</v>
      </c>
      <c r="E74" s="5">
        <f>VLOOKUP(A74,'[1]Kredietbewaking 2022'!A:E,4,0)</f>
        <v>0</v>
      </c>
      <c r="F74" s="5">
        <v>29350.630000000005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6">
        <f t="shared" si="8"/>
        <v>106009</v>
      </c>
    </row>
    <row r="75" spans="1:12" ht="15.75" x14ac:dyDescent="0.3">
      <c r="A75" s="7">
        <v>7560025</v>
      </c>
      <c r="B75" s="7" t="s">
        <v>88</v>
      </c>
      <c r="C75" s="7" t="s">
        <v>81</v>
      </c>
      <c r="D75" s="5">
        <v>22598.880000000001</v>
      </c>
      <c r="E75" s="5">
        <f>VLOOKUP(A75,'[1]Kredietbewaking 2022'!A:E,4,0)</f>
        <v>0</v>
      </c>
      <c r="F75" s="5">
        <v>156476.12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6">
        <f t="shared" si="8"/>
        <v>179075</v>
      </c>
    </row>
    <row r="76" spans="1:12" ht="15.75" x14ac:dyDescent="0.3">
      <c r="A76" s="7">
        <v>7560026</v>
      </c>
      <c r="B76" s="7" t="s">
        <v>89</v>
      </c>
      <c r="C76" s="7" t="s">
        <v>81</v>
      </c>
      <c r="D76" s="5">
        <v>0</v>
      </c>
      <c r="E76" s="5">
        <f>VLOOKUP(A76,'[1]Kredietbewaking 2022'!A:E,4,0)</f>
        <v>0</v>
      </c>
      <c r="F76" s="5">
        <v>111475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6">
        <f t="shared" si="8"/>
        <v>111475</v>
      </c>
    </row>
    <row r="77" spans="1:12" ht="15.75" x14ac:dyDescent="0.3">
      <c r="A77" s="7" t="s">
        <v>17</v>
      </c>
      <c r="B77" s="7" t="s">
        <v>90</v>
      </c>
      <c r="C77" s="7" t="s">
        <v>81</v>
      </c>
      <c r="D77" s="5">
        <v>0</v>
      </c>
      <c r="E77" s="5">
        <v>0</v>
      </c>
      <c r="F77" s="5">
        <v>0</v>
      </c>
      <c r="G77" s="5">
        <v>178625</v>
      </c>
      <c r="H77" s="5">
        <v>0</v>
      </c>
      <c r="I77" s="5">
        <v>0</v>
      </c>
      <c r="J77" s="5">
        <v>0</v>
      </c>
      <c r="K77" s="5">
        <v>0</v>
      </c>
      <c r="L77" s="6">
        <f t="shared" si="8"/>
        <v>178625</v>
      </c>
    </row>
    <row r="78" spans="1:12" ht="15.75" x14ac:dyDescent="0.3">
      <c r="A78" s="7" t="s">
        <v>17</v>
      </c>
      <c r="B78" s="7" t="s">
        <v>91</v>
      </c>
      <c r="C78" s="7" t="s">
        <v>81</v>
      </c>
      <c r="D78" s="5">
        <v>0</v>
      </c>
      <c r="E78" s="5">
        <v>0</v>
      </c>
      <c r="F78" s="5">
        <v>0</v>
      </c>
      <c r="G78" s="5">
        <v>0</v>
      </c>
      <c r="H78" s="5">
        <v>178625</v>
      </c>
      <c r="I78" s="5">
        <v>0</v>
      </c>
      <c r="J78" s="5">
        <v>0</v>
      </c>
      <c r="K78" s="5">
        <v>0</v>
      </c>
      <c r="L78" s="6">
        <f t="shared" si="8"/>
        <v>178625</v>
      </c>
    </row>
    <row r="79" spans="1:12" ht="15.75" x14ac:dyDescent="0.3">
      <c r="A79" s="7" t="s">
        <v>17</v>
      </c>
      <c r="B79" s="7" t="s">
        <v>92</v>
      </c>
      <c r="C79" s="7" t="s">
        <v>81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178625</v>
      </c>
      <c r="J79" s="5">
        <v>0</v>
      </c>
      <c r="K79" s="5">
        <v>0</v>
      </c>
      <c r="L79" s="6">
        <f t="shared" si="8"/>
        <v>178625</v>
      </c>
    </row>
    <row r="80" spans="1:12" ht="15.75" x14ac:dyDescent="0.3">
      <c r="A80" s="7" t="s">
        <v>17</v>
      </c>
      <c r="B80" s="7" t="s">
        <v>93</v>
      </c>
      <c r="C80" s="7" t="s">
        <v>81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178625</v>
      </c>
      <c r="K80" s="5">
        <v>0</v>
      </c>
      <c r="L80" s="6">
        <f t="shared" si="8"/>
        <v>178625</v>
      </c>
    </row>
    <row r="81" spans="1:12" ht="15.75" x14ac:dyDescent="0.3">
      <c r="A81" s="8" t="s">
        <v>94</v>
      </c>
      <c r="B81" s="8"/>
      <c r="C81" s="8"/>
      <c r="D81" s="12">
        <f t="shared" ref="D81:F81" si="11">SUM(D73:D80)</f>
        <v>300050.26</v>
      </c>
      <c r="E81" s="12">
        <f t="shared" si="11"/>
        <v>0</v>
      </c>
      <c r="F81" s="12">
        <f t="shared" si="11"/>
        <v>598001.74</v>
      </c>
      <c r="G81" s="12">
        <f t="shared" ref="G81:L81" si="12">SUM(G73:G80)</f>
        <v>221735</v>
      </c>
      <c r="H81" s="12">
        <f t="shared" si="12"/>
        <v>178625</v>
      </c>
      <c r="I81" s="12">
        <f t="shared" si="12"/>
        <v>178625</v>
      </c>
      <c r="J81" s="12">
        <f t="shared" si="12"/>
        <v>178625</v>
      </c>
      <c r="K81" s="12">
        <f t="shared" si="12"/>
        <v>0</v>
      </c>
      <c r="L81" s="12">
        <f t="shared" si="12"/>
        <v>1655662</v>
      </c>
    </row>
    <row r="82" spans="1:12" ht="15.75" x14ac:dyDescent="0.3">
      <c r="A82" s="7">
        <v>7580023</v>
      </c>
      <c r="B82" s="7" t="s">
        <v>95</v>
      </c>
      <c r="C82" s="7" t="s">
        <v>81</v>
      </c>
      <c r="D82" s="5">
        <v>423518.44</v>
      </c>
      <c r="E82" s="5">
        <f>VLOOKUP(A82,'[1]Kredietbewaking 2022'!A:E,4,0)</f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6">
        <f t="shared" si="8"/>
        <v>423518.44</v>
      </c>
    </row>
    <row r="83" spans="1:12" ht="15.75" x14ac:dyDescent="0.3">
      <c r="A83" s="7">
        <v>7580024</v>
      </c>
      <c r="B83" s="7" t="s">
        <v>96</v>
      </c>
      <c r="C83" s="7" t="s">
        <v>81</v>
      </c>
      <c r="D83" s="5">
        <v>89517.06</v>
      </c>
      <c r="E83" s="5">
        <f>VLOOKUP(A83,'[1]Kredietbewaking 2022'!A:E,4,0)</f>
        <v>0</v>
      </c>
      <c r="F83" s="5">
        <v>183000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6">
        <f t="shared" si="8"/>
        <v>272517.06</v>
      </c>
    </row>
    <row r="84" spans="1:12" ht="15.75" x14ac:dyDescent="0.3">
      <c r="A84" s="7">
        <v>7580025</v>
      </c>
      <c r="B84" s="4" t="s">
        <v>97</v>
      </c>
      <c r="C84" s="7" t="s">
        <v>81</v>
      </c>
      <c r="D84" s="5">
        <v>0</v>
      </c>
      <c r="E84" s="5">
        <f>VLOOKUP(A84,'[1]Kredietbewaking 2022'!A:E,4,0)</f>
        <v>0</v>
      </c>
      <c r="F84" s="5">
        <v>93275</v>
      </c>
      <c r="G84" s="5">
        <v>0</v>
      </c>
      <c r="H84" s="5">
        <v>0</v>
      </c>
      <c r="I84" s="6">
        <v>0</v>
      </c>
      <c r="J84" s="6">
        <v>0</v>
      </c>
      <c r="K84" s="6">
        <v>0</v>
      </c>
      <c r="L84" s="6">
        <f t="shared" si="8"/>
        <v>93275</v>
      </c>
    </row>
    <row r="85" spans="1:12" ht="15.75" x14ac:dyDescent="0.3">
      <c r="A85" s="4">
        <v>7580026</v>
      </c>
      <c r="B85" s="4" t="s">
        <v>98</v>
      </c>
      <c r="C85" s="7" t="s">
        <v>81</v>
      </c>
      <c r="D85" s="5">
        <v>0</v>
      </c>
      <c r="E85" s="5">
        <f>VLOOKUP(A85,'[1]Kredietbewaking 2022'!A:E,4,0)</f>
        <v>56086.77</v>
      </c>
      <c r="F85" s="5">
        <v>1276982</v>
      </c>
      <c r="G85" s="5">
        <v>0</v>
      </c>
      <c r="H85" s="5">
        <v>0</v>
      </c>
      <c r="I85" s="6">
        <v>0</v>
      </c>
      <c r="J85" s="6">
        <v>0</v>
      </c>
      <c r="K85" s="6">
        <v>0</v>
      </c>
      <c r="L85" s="6">
        <f t="shared" si="8"/>
        <v>1276982</v>
      </c>
    </row>
    <row r="86" spans="1:12" ht="15.75" x14ac:dyDescent="0.3">
      <c r="A86" s="7" t="s">
        <v>17</v>
      </c>
      <c r="B86" s="7" t="s">
        <v>99</v>
      </c>
      <c r="C86" s="7" t="s">
        <v>81</v>
      </c>
      <c r="D86" s="5">
        <v>0</v>
      </c>
      <c r="E86" s="5">
        <v>0</v>
      </c>
      <c r="F86" s="5">
        <v>0</v>
      </c>
      <c r="G86" s="5">
        <v>958178</v>
      </c>
      <c r="H86" s="5">
        <v>0</v>
      </c>
      <c r="I86" s="5">
        <v>0</v>
      </c>
      <c r="J86" s="5">
        <v>0</v>
      </c>
      <c r="K86" s="5">
        <v>0</v>
      </c>
      <c r="L86" s="6">
        <f t="shared" si="8"/>
        <v>958178</v>
      </c>
    </row>
    <row r="87" spans="1:12" ht="15.75" x14ac:dyDescent="0.3">
      <c r="A87" s="7" t="s">
        <v>17</v>
      </c>
      <c r="B87" s="7" t="s">
        <v>100</v>
      </c>
      <c r="C87" s="7" t="s">
        <v>81</v>
      </c>
      <c r="D87" s="5">
        <v>0</v>
      </c>
      <c r="E87" s="5">
        <v>0</v>
      </c>
      <c r="F87" s="5">
        <v>0</v>
      </c>
      <c r="G87" s="5">
        <v>0</v>
      </c>
      <c r="H87" s="5">
        <v>994577</v>
      </c>
      <c r="I87" s="5">
        <v>0</v>
      </c>
      <c r="J87" s="5">
        <v>0</v>
      </c>
      <c r="K87" s="5">
        <v>0</v>
      </c>
      <c r="L87" s="6">
        <f t="shared" si="8"/>
        <v>994577</v>
      </c>
    </row>
    <row r="88" spans="1:12" ht="15.75" x14ac:dyDescent="0.3">
      <c r="A88" s="7" t="s">
        <v>17</v>
      </c>
      <c r="B88" s="7" t="s">
        <v>101</v>
      </c>
      <c r="C88" s="7" t="s">
        <v>81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988750</v>
      </c>
      <c r="J88" s="5">
        <v>0</v>
      </c>
      <c r="K88" s="5">
        <v>0</v>
      </c>
      <c r="L88" s="6">
        <f t="shared" si="8"/>
        <v>988750</v>
      </c>
    </row>
    <row r="89" spans="1:12" ht="15.75" x14ac:dyDescent="0.3">
      <c r="A89" s="7" t="s">
        <v>17</v>
      </c>
      <c r="B89" s="7" t="s">
        <v>102</v>
      </c>
      <c r="C89" s="7" t="s">
        <v>81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597500</v>
      </c>
      <c r="K89" s="5">
        <v>0</v>
      </c>
      <c r="L89" s="6">
        <f t="shared" si="8"/>
        <v>597500</v>
      </c>
    </row>
    <row r="90" spans="1:12" ht="15.75" x14ac:dyDescent="0.3">
      <c r="A90" s="8" t="s">
        <v>103</v>
      </c>
      <c r="B90" s="8"/>
      <c r="C90" s="8"/>
      <c r="D90" s="12">
        <f t="shared" ref="D90:F90" si="13">SUM(D82:D89)</f>
        <v>513035.5</v>
      </c>
      <c r="E90" s="12">
        <f t="shared" si="13"/>
        <v>56086.77</v>
      </c>
      <c r="F90" s="12">
        <f t="shared" si="13"/>
        <v>1553257</v>
      </c>
      <c r="G90" s="12">
        <f t="shared" ref="G90:L90" si="14">SUM(G82:G89)</f>
        <v>958178</v>
      </c>
      <c r="H90" s="12">
        <f t="shared" si="14"/>
        <v>994577</v>
      </c>
      <c r="I90" s="12">
        <f t="shared" si="14"/>
        <v>988750</v>
      </c>
      <c r="J90" s="12">
        <f t="shared" si="14"/>
        <v>597500</v>
      </c>
      <c r="K90" s="12">
        <f t="shared" si="14"/>
        <v>0</v>
      </c>
      <c r="L90" s="12">
        <f t="shared" si="14"/>
        <v>5605297.5</v>
      </c>
    </row>
    <row r="91" spans="1:12" ht="15.75" x14ac:dyDescent="0.3">
      <c r="A91" s="7" t="s">
        <v>17</v>
      </c>
      <c r="B91" s="7" t="s">
        <v>104</v>
      </c>
      <c r="C91" s="7" t="s">
        <v>81</v>
      </c>
      <c r="D91" s="5">
        <v>0</v>
      </c>
      <c r="E91" s="5">
        <v>0</v>
      </c>
      <c r="F91" s="5">
        <v>0</v>
      </c>
      <c r="G91" s="5">
        <v>940225</v>
      </c>
      <c r="H91" s="5">
        <v>0</v>
      </c>
      <c r="I91" s="5">
        <v>0</v>
      </c>
      <c r="J91" s="5">
        <v>0</v>
      </c>
      <c r="K91" s="5">
        <v>0</v>
      </c>
      <c r="L91" s="6">
        <f t="shared" si="8"/>
        <v>940225</v>
      </c>
    </row>
    <row r="92" spans="1:12" ht="15.75" x14ac:dyDescent="0.3">
      <c r="A92" s="7" t="s">
        <v>17</v>
      </c>
      <c r="B92" s="7" t="s">
        <v>105</v>
      </c>
      <c r="C92" s="7" t="s">
        <v>81</v>
      </c>
      <c r="D92" s="5">
        <v>0</v>
      </c>
      <c r="E92" s="5">
        <v>0</v>
      </c>
      <c r="F92" s="5">
        <v>0</v>
      </c>
      <c r="G92" s="5">
        <v>0</v>
      </c>
      <c r="H92" s="5">
        <v>932400</v>
      </c>
      <c r="I92" s="5">
        <v>0</v>
      </c>
      <c r="J92" s="5">
        <v>0</v>
      </c>
      <c r="K92" s="5">
        <v>0</v>
      </c>
      <c r="L92" s="6">
        <f t="shared" si="8"/>
        <v>932400</v>
      </c>
    </row>
    <row r="93" spans="1:12" ht="15.75" x14ac:dyDescent="0.3">
      <c r="A93" s="7" t="s">
        <v>17</v>
      </c>
      <c r="B93" s="7" t="s">
        <v>106</v>
      </c>
      <c r="C93" s="7" t="s">
        <v>81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432400</v>
      </c>
      <c r="J93" s="5">
        <v>0</v>
      </c>
      <c r="K93" s="5">
        <v>0</v>
      </c>
      <c r="L93" s="6">
        <f t="shared" si="8"/>
        <v>432400</v>
      </c>
    </row>
    <row r="94" spans="1:12" ht="15.75" x14ac:dyDescent="0.3">
      <c r="A94" s="8" t="s">
        <v>107</v>
      </c>
      <c r="B94" s="8"/>
      <c r="C94" s="8"/>
      <c r="D94" s="12">
        <f t="shared" ref="D94:J94" si="15">SUM(D91:D93)</f>
        <v>0</v>
      </c>
      <c r="E94" s="12">
        <f t="shared" si="15"/>
        <v>0</v>
      </c>
      <c r="F94" s="12">
        <f t="shared" si="15"/>
        <v>0</v>
      </c>
      <c r="G94" s="12">
        <f t="shared" si="15"/>
        <v>940225</v>
      </c>
      <c r="H94" s="12">
        <f t="shared" si="15"/>
        <v>932400</v>
      </c>
      <c r="I94" s="12">
        <f t="shared" si="15"/>
        <v>432400</v>
      </c>
      <c r="J94" s="12">
        <f t="shared" si="15"/>
        <v>0</v>
      </c>
      <c r="K94" s="12">
        <f>SUM(K91:K93)</f>
        <v>0</v>
      </c>
      <c r="L94" s="12">
        <f>SUM(L91:L93)</f>
        <v>2305025</v>
      </c>
    </row>
    <row r="95" spans="1:12" ht="15.75" x14ac:dyDescent="0.3">
      <c r="A95" s="7">
        <v>7210033</v>
      </c>
      <c r="B95" s="4" t="s">
        <v>108</v>
      </c>
      <c r="C95" s="7" t="s">
        <v>81</v>
      </c>
      <c r="D95" s="5">
        <v>0</v>
      </c>
      <c r="E95" s="5">
        <f>VLOOKUP(A95,'[1]Kredietbewaking 2022'!A:E,4,0)</f>
        <v>0</v>
      </c>
      <c r="F95" s="5">
        <v>93108</v>
      </c>
      <c r="G95" s="5">
        <v>0</v>
      </c>
      <c r="H95" s="5">
        <v>0</v>
      </c>
      <c r="I95" s="6">
        <v>0</v>
      </c>
      <c r="J95" s="6">
        <v>0</v>
      </c>
      <c r="K95" s="6">
        <v>0</v>
      </c>
      <c r="L95" s="6">
        <f t="shared" si="8"/>
        <v>93108</v>
      </c>
    </row>
    <row r="96" spans="1:12" ht="15.75" x14ac:dyDescent="0.3">
      <c r="A96" s="7">
        <v>7210044</v>
      </c>
      <c r="B96" s="7" t="s">
        <v>109</v>
      </c>
      <c r="C96" s="7" t="s">
        <v>81</v>
      </c>
      <c r="D96" s="5">
        <v>0</v>
      </c>
      <c r="E96" s="5">
        <f>VLOOKUP(A96,'[1]Kredietbewaking 2022'!A:E,4,0)</f>
        <v>0</v>
      </c>
      <c r="F96" s="5">
        <v>614725</v>
      </c>
      <c r="G96" s="5">
        <v>34451</v>
      </c>
      <c r="H96" s="5">
        <v>0</v>
      </c>
      <c r="I96" s="5">
        <v>0</v>
      </c>
      <c r="J96" s="5">
        <v>0</v>
      </c>
      <c r="K96" s="5">
        <v>0</v>
      </c>
      <c r="L96" s="6">
        <f t="shared" si="8"/>
        <v>649176</v>
      </c>
    </row>
    <row r="97" spans="1:12" ht="15.75" x14ac:dyDescent="0.3">
      <c r="A97" s="7" t="s">
        <v>17</v>
      </c>
      <c r="B97" s="7" t="s">
        <v>110</v>
      </c>
      <c r="C97" s="7" t="s">
        <v>81</v>
      </c>
      <c r="D97" s="5">
        <v>0</v>
      </c>
      <c r="E97" s="5">
        <v>0</v>
      </c>
      <c r="F97" s="5">
        <v>0</v>
      </c>
      <c r="G97" s="5">
        <v>310650</v>
      </c>
      <c r="H97" s="5">
        <v>0</v>
      </c>
      <c r="I97" s="5">
        <v>0</v>
      </c>
      <c r="J97" s="5">
        <v>0</v>
      </c>
      <c r="K97" s="5">
        <v>0</v>
      </c>
      <c r="L97" s="6">
        <f t="shared" si="8"/>
        <v>310650</v>
      </c>
    </row>
    <row r="98" spans="1:12" ht="15.75" x14ac:dyDescent="0.3">
      <c r="A98" s="4" t="s">
        <v>17</v>
      </c>
      <c r="B98" s="7" t="s">
        <v>111</v>
      </c>
      <c r="C98" s="7" t="s">
        <v>81</v>
      </c>
      <c r="D98" s="5">
        <v>0</v>
      </c>
      <c r="E98" s="5">
        <v>0</v>
      </c>
      <c r="F98" s="5">
        <v>0</v>
      </c>
      <c r="G98" s="5">
        <v>0</v>
      </c>
      <c r="H98" s="5">
        <v>72800</v>
      </c>
      <c r="I98" s="5">
        <v>311300</v>
      </c>
      <c r="J98" s="5">
        <v>0</v>
      </c>
      <c r="K98" s="5">
        <v>0</v>
      </c>
      <c r="L98" s="6">
        <f t="shared" si="8"/>
        <v>384100</v>
      </c>
    </row>
    <row r="99" spans="1:12" ht="15.75" x14ac:dyDescent="0.3">
      <c r="A99" s="4" t="s">
        <v>17</v>
      </c>
      <c r="B99" s="4" t="s">
        <v>112</v>
      </c>
      <c r="C99" s="7" t="s">
        <v>81</v>
      </c>
      <c r="D99" s="5">
        <v>0</v>
      </c>
      <c r="E99" s="5">
        <v>0</v>
      </c>
      <c r="F99" s="5">
        <v>0</v>
      </c>
      <c r="G99" s="5">
        <v>0</v>
      </c>
      <c r="H99" s="5">
        <v>171150</v>
      </c>
      <c r="I99" s="6">
        <v>0</v>
      </c>
      <c r="J99" s="6">
        <v>0</v>
      </c>
      <c r="K99" s="6">
        <v>0</v>
      </c>
      <c r="L99" s="6">
        <f t="shared" si="8"/>
        <v>171150</v>
      </c>
    </row>
    <row r="100" spans="1:12" ht="15.75" x14ac:dyDescent="0.3">
      <c r="A100" s="7" t="s">
        <v>17</v>
      </c>
      <c r="B100" s="7" t="s">
        <v>113</v>
      </c>
      <c r="C100" s="7" t="s">
        <v>81</v>
      </c>
      <c r="D100" s="5">
        <v>0</v>
      </c>
      <c r="E100" s="5">
        <v>0</v>
      </c>
      <c r="F100" s="5">
        <v>0</v>
      </c>
      <c r="G100" s="5">
        <v>0</v>
      </c>
      <c r="H100" s="5">
        <v>755325</v>
      </c>
      <c r="I100" s="5">
        <v>0</v>
      </c>
      <c r="J100" s="5">
        <v>0</v>
      </c>
      <c r="K100" s="5">
        <v>0</v>
      </c>
      <c r="L100" s="6">
        <f t="shared" si="8"/>
        <v>755325</v>
      </c>
    </row>
    <row r="101" spans="1:12" ht="15.75" x14ac:dyDescent="0.3">
      <c r="A101" s="7" t="s">
        <v>17</v>
      </c>
      <c r="B101" s="7" t="s">
        <v>114</v>
      </c>
      <c r="C101" s="7" t="s">
        <v>81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49300</v>
      </c>
      <c r="J101" s="5">
        <v>0</v>
      </c>
      <c r="K101" s="5">
        <v>0</v>
      </c>
      <c r="L101" s="6">
        <f t="shared" si="8"/>
        <v>49300</v>
      </c>
    </row>
    <row r="102" spans="1:12" ht="15.75" x14ac:dyDescent="0.3">
      <c r="A102" s="7" t="s">
        <v>17</v>
      </c>
      <c r="B102" s="7" t="s">
        <v>115</v>
      </c>
      <c r="C102" s="7" t="s">
        <v>81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755325</v>
      </c>
      <c r="J102" s="5">
        <v>0</v>
      </c>
      <c r="K102" s="5">
        <v>0</v>
      </c>
      <c r="L102" s="6">
        <f t="shared" si="8"/>
        <v>755325</v>
      </c>
    </row>
    <row r="103" spans="1:12" ht="15.75" x14ac:dyDescent="0.3">
      <c r="A103" s="8" t="s">
        <v>116</v>
      </c>
      <c r="B103" s="8"/>
      <c r="C103" s="8"/>
      <c r="D103" s="12">
        <f t="shared" ref="D103:F103" si="16">SUM(D95:D102)</f>
        <v>0</v>
      </c>
      <c r="E103" s="12">
        <f t="shared" si="16"/>
        <v>0</v>
      </c>
      <c r="F103" s="12">
        <f t="shared" si="16"/>
        <v>707833</v>
      </c>
      <c r="G103" s="12">
        <f t="shared" ref="G103:L103" si="17">SUM(G95:G102)</f>
        <v>345101</v>
      </c>
      <c r="H103" s="12">
        <f t="shared" si="17"/>
        <v>999275</v>
      </c>
      <c r="I103" s="12">
        <f t="shared" si="17"/>
        <v>1115925</v>
      </c>
      <c r="J103" s="12">
        <f t="shared" si="17"/>
        <v>0</v>
      </c>
      <c r="K103" s="12">
        <f t="shared" si="17"/>
        <v>0</v>
      </c>
      <c r="L103" s="12">
        <f t="shared" si="17"/>
        <v>3168134</v>
      </c>
    </row>
    <row r="104" spans="1:12" ht="15.75" x14ac:dyDescent="0.3">
      <c r="A104" s="7">
        <v>7210517</v>
      </c>
      <c r="B104" s="7" t="s">
        <v>117</v>
      </c>
      <c r="C104" s="7" t="s">
        <v>81</v>
      </c>
      <c r="D104" s="5">
        <v>154632.92000000001</v>
      </c>
      <c r="E104" s="5">
        <f>VLOOKUP(A104,'[1]Kredietbewaking 2022'!A:E,4,0)</f>
        <v>0</v>
      </c>
      <c r="F104" s="5">
        <v>31467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6">
        <f t="shared" si="8"/>
        <v>186099.92</v>
      </c>
    </row>
    <row r="105" spans="1:12" ht="15.75" x14ac:dyDescent="0.3">
      <c r="A105" s="7">
        <v>7210522</v>
      </c>
      <c r="B105" s="7" t="s">
        <v>118</v>
      </c>
      <c r="C105" s="7" t="s">
        <v>81</v>
      </c>
      <c r="D105" s="5">
        <v>302699.42000000004</v>
      </c>
      <c r="E105" s="5">
        <f>VLOOKUP(A105,'[1]Kredietbewaking 2022'!A:E,4,0)</f>
        <v>0</v>
      </c>
      <c r="F105" s="5">
        <v>-29350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6">
        <f t="shared" si="8"/>
        <v>273349.42000000004</v>
      </c>
    </row>
    <row r="106" spans="1:12" ht="15.75" x14ac:dyDescent="0.3">
      <c r="A106" s="7">
        <v>7210527</v>
      </c>
      <c r="B106" s="7" t="s">
        <v>119</v>
      </c>
      <c r="C106" s="7" t="s">
        <v>81</v>
      </c>
      <c r="D106" s="5">
        <v>66591.27</v>
      </c>
      <c r="E106" s="5">
        <f>VLOOKUP(A106,'[1]Kredietbewaking 2022'!A:E,4,0)</f>
        <v>0</v>
      </c>
      <c r="F106" s="5">
        <v>188884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6">
        <f t="shared" si="8"/>
        <v>255475.27000000002</v>
      </c>
    </row>
    <row r="107" spans="1:12" ht="15.75" x14ac:dyDescent="0.3">
      <c r="A107" s="7">
        <v>7210529</v>
      </c>
      <c r="B107" s="7" t="s">
        <v>120</v>
      </c>
      <c r="C107" s="7" t="s">
        <v>81</v>
      </c>
      <c r="D107" s="5">
        <v>9011.61</v>
      </c>
      <c r="E107" s="5">
        <f>VLOOKUP(A107,'[1]Kredietbewaking 2022'!A:E,4,0)</f>
        <v>0</v>
      </c>
      <c r="F107" s="5">
        <v>37588.39</v>
      </c>
      <c r="G107" s="5">
        <v>17800</v>
      </c>
      <c r="H107" s="5">
        <v>21000</v>
      </c>
      <c r="I107" s="5">
        <v>124000</v>
      </c>
      <c r="J107" s="5">
        <v>109000</v>
      </c>
      <c r="K107" s="5">
        <v>0</v>
      </c>
      <c r="L107" s="6">
        <f t="shared" si="8"/>
        <v>318400</v>
      </c>
    </row>
    <row r="108" spans="1:12" ht="15.75" x14ac:dyDescent="0.3">
      <c r="A108" s="7">
        <v>7210530</v>
      </c>
      <c r="B108" s="7" t="s">
        <v>121</v>
      </c>
      <c r="C108" s="7" t="s">
        <v>81</v>
      </c>
      <c r="D108" s="5">
        <v>1452.67</v>
      </c>
      <c r="E108" s="5">
        <f>VLOOKUP(A108,'[1]Kredietbewaking 2022'!A:E,4,0)</f>
        <v>0</v>
      </c>
      <c r="F108" s="5">
        <v>82917</v>
      </c>
      <c r="G108" s="5">
        <v>70935</v>
      </c>
      <c r="H108" s="5">
        <v>65935</v>
      </c>
      <c r="I108" s="5">
        <v>65935</v>
      </c>
      <c r="J108" s="5">
        <v>0</v>
      </c>
      <c r="K108" s="5">
        <v>0</v>
      </c>
      <c r="L108" s="6">
        <f t="shared" si="8"/>
        <v>287174.67</v>
      </c>
    </row>
    <row r="109" spans="1:12" ht="15.75" x14ac:dyDescent="0.3">
      <c r="A109" s="7">
        <v>7210531</v>
      </c>
      <c r="B109" s="7" t="s">
        <v>122</v>
      </c>
      <c r="C109" s="7" t="s">
        <v>81</v>
      </c>
      <c r="D109" s="5">
        <v>335381.11</v>
      </c>
      <c r="E109" s="5">
        <f>VLOOKUP(A109,'[1]Kredietbewaking 2022'!A:E,4,0)</f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6">
        <f t="shared" si="8"/>
        <v>335381.11</v>
      </c>
    </row>
    <row r="110" spans="1:12" ht="15.75" x14ac:dyDescent="0.3">
      <c r="A110" s="7">
        <v>7210532</v>
      </c>
      <c r="B110" s="7" t="s">
        <v>123</v>
      </c>
      <c r="C110" s="7" t="s">
        <v>81</v>
      </c>
      <c r="D110" s="5">
        <v>6001.1</v>
      </c>
      <c r="E110" s="5">
        <f>VLOOKUP(A110,'[1]Kredietbewaking 2022'!A:E,4,0)</f>
        <v>0</v>
      </c>
      <c r="F110" s="5">
        <v>114919</v>
      </c>
      <c r="G110" s="5">
        <v>112960</v>
      </c>
      <c r="H110" s="5">
        <v>35000</v>
      </c>
      <c r="I110" s="5">
        <v>0</v>
      </c>
      <c r="J110" s="5">
        <v>0</v>
      </c>
      <c r="K110" s="5">
        <v>0</v>
      </c>
      <c r="L110" s="6">
        <f t="shared" si="8"/>
        <v>268880.09999999998</v>
      </c>
    </row>
    <row r="111" spans="1:12" ht="15.75" x14ac:dyDescent="0.3">
      <c r="A111" s="4">
        <v>7210533</v>
      </c>
      <c r="B111" s="4" t="s">
        <v>124</v>
      </c>
      <c r="C111" s="7" t="s">
        <v>81</v>
      </c>
      <c r="D111" s="5">
        <v>0</v>
      </c>
      <c r="E111" s="5">
        <f>VLOOKUP(A111,'[1]Kredietbewaking 2022'!A:E,4,0)</f>
        <v>0</v>
      </c>
      <c r="F111" s="5">
        <v>608176</v>
      </c>
      <c r="G111" s="5">
        <v>31000</v>
      </c>
      <c r="H111" s="5">
        <v>0</v>
      </c>
      <c r="I111" s="6">
        <v>0</v>
      </c>
      <c r="J111" s="6">
        <v>0</v>
      </c>
      <c r="K111" s="6">
        <v>0</v>
      </c>
      <c r="L111" s="6">
        <f t="shared" si="8"/>
        <v>639176</v>
      </c>
    </row>
    <row r="112" spans="1:12" ht="15.75" x14ac:dyDescent="0.3">
      <c r="A112" s="4">
        <v>7210535</v>
      </c>
      <c r="B112" s="7" t="s">
        <v>125</v>
      </c>
      <c r="C112" s="7" t="s">
        <v>81</v>
      </c>
      <c r="D112" s="5">
        <v>0</v>
      </c>
      <c r="E112" s="5">
        <f>VLOOKUP(A112,'[1]Kredietbewaking 2022'!A:E,4,0)</f>
        <v>0</v>
      </c>
      <c r="F112" s="5">
        <v>26200</v>
      </c>
      <c r="G112" s="5">
        <v>70200</v>
      </c>
      <c r="H112" s="5">
        <v>61700</v>
      </c>
      <c r="I112" s="5">
        <v>0</v>
      </c>
      <c r="J112" s="5">
        <v>0</v>
      </c>
      <c r="K112" s="5">
        <v>0</v>
      </c>
      <c r="L112" s="6">
        <f t="shared" si="8"/>
        <v>158100</v>
      </c>
    </row>
    <row r="113" spans="1:12" ht="15.75" x14ac:dyDescent="0.3">
      <c r="A113" s="4">
        <v>7210534</v>
      </c>
      <c r="B113" s="4" t="s">
        <v>126</v>
      </c>
      <c r="C113" s="7" t="s">
        <v>81</v>
      </c>
      <c r="D113" s="5">
        <v>0</v>
      </c>
      <c r="E113" s="5">
        <f>VLOOKUP(A113,'[1]Kredietbewaking 2022'!A:E,4,0)</f>
        <v>0</v>
      </c>
      <c r="F113" s="5">
        <v>31150</v>
      </c>
      <c r="G113" s="5">
        <v>121150</v>
      </c>
      <c r="H113" s="5">
        <v>31150</v>
      </c>
      <c r="I113" s="6">
        <v>0</v>
      </c>
      <c r="J113" s="6">
        <v>0</v>
      </c>
      <c r="K113" s="6">
        <v>0</v>
      </c>
      <c r="L113" s="6">
        <f t="shared" si="8"/>
        <v>183450</v>
      </c>
    </row>
    <row r="114" spans="1:12" ht="15.75" x14ac:dyDescent="0.3">
      <c r="A114" s="4" t="s">
        <v>17</v>
      </c>
      <c r="B114" s="7" t="s">
        <v>127</v>
      </c>
      <c r="C114" s="7" t="s">
        <v>81</v>
      </c>
      <c r="D114" s="5">
        <v>0</v>
      </c>
      <c r="E114" s="5">
        <v>0</v>
      </c>
      <c r="F114" s="5">
        <v>0</v>
      </c>
      <c r="G114" s="5">
        <v>80775</v>
      </c>
      <c r="H114" s="5">
        <v>0</v>
      </c>
      <c r="I114" s="5">
        <v>0</v>
      </c>
      <c r="J114" s="5">
        <v>0</v>
      </c>
      <c r="K114" s="5">
        <v>0</v>
      </c>
      <c r="L114" s="6">
        <f t="shared" si="8"/>
        <v>80775</v>
      </c>
    </row>
    <row r="115" spans="1:12" ht="15.75" x14ac:dyDescent="0.3">
      <c r="A115" s="4" t="s">
        <v>17</v>
      </c>
      <c r="B115" s="7" t="s">
        <v>128</v>
      </c>
      <c r="C115" s="7" t="s">
        <v>81</v>
      </c>
      <c r="D115" s="5">
        <v>0</v>
      </c>
      <c r="E115" s="5">
        <v>0</v>
      </c>
      <c r="F115" s="5">
        <v>0</v>
      </c>
      <c r="G115" s="5">
        <v>30565</v>
      </c>
      <c r="H115" s="5">
        <v>115565</v>
      </c>
      <c r="I115" s="5">
        <v>115565</v>
      </c>
      <c r="J115" s="5">
        <v>0</v>
      </c>
      <c r="K115" s="5">
        <v>0</v>
      </c>
      <c r="L115" s="6">
        <f t="shared" si="8"/>
        <v>261695</v>
      </c>
    </row>
    <row r="116" spans="1:12" ht="15.75" x14ac:dyDescent="0.3">
      <c r="A116" s="4" t="s">
        <v>17</v>
      </c>
      <c r="B116" s="7" t="s">
        <v>129</v>
      </c>
      <c r="C116" s="7" t="s">
        <v>81</v>
      </c>
      <c r="D116" s="5">
        <v>0</v>
      </c>
      <c r="E116" s="5">
        <v>0</v>
      </c>
      <c r="F116" s="5">
        <v>0</v>
      </c>
      <c r="G116" s="5">
        <v>0</v>
      </c>
      <c r="H116" s="5">
        <v>30525</v>
      </c>
      <c r="I116" s="5">
        <v>215525</v>
      </c>
      <c r="J116" s="5">
        <v>240525</v>
      </c>
      <c r="K116" s="5">
        <v>47800</v>
      </c>
      <c r="L116" s="6">
        <f t="shared" si="8"/>
        <v>534375</v>
      </c>
    </row>
    <row r="117" spans="1:12" ht="15.75" x14ac:dyDescent="0.3">
      <c r="A117" s="7" t="s">
        <v>17</v>
      </c>
      <c r="B117" s="7" t="s">
        <v>130</v>
      </c>
      <c r="C117" s="7" t="s">
        <v>81</v>
      </c>
      <c r="D117" s="5">
        <v>0</v>
      </c>
      <c r="E117" s="5">
        <v>0</v>
      </c>
      <c r="F117" s="5">
        <v>0</v>
      </c>
      <c r="G117" s="5">
        <v>0</v>
      </c>
      <c r="H117" s="5">
        <v>60815</v>
      </c>
      <c r="I117" s="5">
        <v>205815</v>
      </c>
      <c r="J117" s="5">
        <v>0</v>
      </c>
      <c r="K117" s="5">
        <v>0</v>
      </c>
      <c r="L117" s="6">
        <f t="shared" si="8"/>
        <v>266630</v>
      </c>
    </row>
    <row r="118" spans="1:12" ht="15.75" x14ac:dyDescent="0.3">
      <c r="A118" s="4" t="s">
        <v>17</v>
      </c>
      <c r="B118" s="7" t="s">
        <v>131</v>
      </c>
      <c r="C118" s="7" t="s">
        <v>81</v>
      </c>
      <c r="D118" s="5">
        <v>0</v>
      </c>
      <c r="E118" s="5">
        <v>0</v>
      </c>
      <c r="F118" s="5">
        <v>0</v>
      </c>
      <c r="G118" s="5">
        <v>0</v>
      </c>
      <c r="H118" s="5">
        <v>220479</v>
      </c>
      <c r="I118" s="5">
        <v>0</v>
      </c>
      <c r="J118" s="5">
        <v>0</v>
      </c>
      <c r="K118" s="5">
        <v>0</v>
      </c>
      <c r="L118" s="6">
        <f t="shared" si="8"/>
        <v>220479</v>
      </c>
    </row>
    <row r="119" spans="1:12" ht="15.75" x14ac:dyDescent="0.3">
      <c r="A119" s="4" t="s">
        <v>17</v>
      </c>
      <c r="B119" s="7" t="s">
        <v>132</v>
      </c>
      <c r="C119" s="7" t="s">
        <v>81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90775</v>
      </c>
      <c r="J119" s="5">
        <v>0</v>
      </c>
      <c r="K119" s="5">
        <v>0</v>
      </c>
      <c r="L119" s="6">
        <f t="shared" si="8"/>
        <v>90775</v>
      </c>
    </row>
    <row r="120" spans="1:12" ht="15.75" x14ac:dyDescent="0.3">
      <c r="A120" s="8" t="s">
        <v>133</v>
      </c>
      <c r="B120" s="8"/>
      <c r="C120" s="8"/>
      <c r="D120" s="12">
        <f t="shared" ref="D120:F120" si="18">SUM(D104:D119)</f>
        <v>875770.10000000009</v>
      </c>
      <c r="E120" s="12">
        <f t="shared" si="18"/>
        <v>0</v>
      </c>
      <c r="F120" s="12">
        <f t="shared" si="18"/>
        <v>1091951.3900000001</v>
      </c>
      <c r="G120" s="12">
        <f t="shared" ref="G120:L120" si="19">SUM(G104:G119)</f>
        <v>535385</v>
      </c>
      <c r="H120" s="12">
        <f t="shared" si="19"/>
        <v>642169</v>
      </c>
      <c r="I120" s="12">
        <f t="shared" si="19"/>
        <v>817615</v>
      </c>
      <c r="J120" s="12">
        <f t="shared" si="19"/>
        <v>349525</v>
      </c>
      <c r="K120" s="12">
        <f t="shared" si="19"/>
        <v>47800</v>
      </c>
      <c r="L120" s="12">
        <f t="shared" si="19"/>
        <v>4360215.49</v>
      </c>
    </row>
    <row r="121" spans="1:12" ht="15.75" x14ac:dyDescent="0.3">
      <c r="A121" s="7">
        <v>7210173</v>
      </c>
      <c r="B121" s="7" t="s">
        <v>134</v>
      </c>
      <c r="C121" s="7" t="s">
        <v>81</v>
      </c>
      <c r="D121" s="5">
        <v>2219096.5099999998</v>
      </c>
      <c r="E121" s="5">
        <f>VLOOKUP(A121,'[1]Kredietbewaking 2022'!A:E,4,0)</f>
        <v>471413.41</v>
      </c>
      <c r="F121" s="5">
        <v>744761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6">
        <f t="shared" si="8"/>
        <v>2963857.51</v>
      </c>
    </row>
    <row r="122" spans="1:12" ht="15.75" x14ac:dyDescent="0.3">
      <c r="A122" s="7">
        <v>7210195</v>
      </c>
      <c r="B122" s="7" t="s">
        <v>135</v>
      </c>
      <c r="C122" s="7" t="s">
        <v>81</v>
      </c>
      <c r="D122" s="5">
        <v>1161889.6200000001</v>
      </c>
      <c r="E122" s="5">
        <f>VLOOKUP(A122,'[1]Kredietbewaking 2022'!A:E,4,0)</f>
        <v>0</v>
      </c>
      <c r="F122" s="5">
        <v>20091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6">
        <f t="shared" si="8"/>
        <v>1181980.6200000001</v>
      </c>
    </row>
    <row r="123" spans="1:12" ht="15.75" x14ac:dyDescent="0.3">
      <c r="A123" s="7">
        <v>7210853</v>
      </c>
      <c r="B123" s="7" t="s">
        <v>136</v>
      </c>
      <c r="C123" s="7" t="s">
        <v>81</v>
      </c>
      <c r="D123" s="5">
        <v>88391.3</v>
      </c>
      <c r="E123" s="5">
        <f>VLOOKUP(A123,'[1]Kredietbewaking 2022'!A:E,4,0)</f>
        <v>168227.51</v>
      </c>
      <c r="F123" s="5">
        <v>543866.69999999995</v>
      </c>
      <c r="G123" s="5">
        <v>1011825</v>
      </c>
      <c r="H123" s="5">
        <v>1444825</v>
      </c>
      <c r="I123" s="5">
        <v>1444825</v>
      </c>
      <c r="J123" s="5">
        <v>0</v>
      </c>
      <c r="K123" s="5">
        <v>0</v>
      </c>
      <c r="L123" s="6">
        <f t="shared" si="8"/>
        <v>4533733</v>
      </c>
    </row>
    <row r="124" spans="1:12" ht="15.75" x14ac:dyDescent="0.3">
      <c r="A124" s="7">
        <v>7210857</v>
      </c>
      <c r="B124" s="7" t="s">
        <v>137</v>
      </c>
      <c r="C124" s="7"/>
      <c r="D124" s="5">
        <f>1031785.45-784000</f>
        <v>247785.44999999995</v>
      </c>
      <c r="E124" s="5">
        <f>VLOOKUP(A124,'[1]Kredietbewaking 2022'!A:E,4,0)</f>
        <v>788000</v>
      </c>
      <c r="F124" s="5">
        <v>115373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6">
        <f t="shared" si="8"/>
        <v>363158.44999999995</v>
      </c>
    </row>
    <row r="125" spans="1:12" ht="15.75" x14ac:dyDescent="0.3">
      <c r="A125" s="7">
        <v>7210860</v>
      </c>
      <c r="B125" s="7" t="s">
        <v>138</v>
      </c>
      <c r="C125" s="7"/>
      <c r="D125" s="5">
        <v>833.3</v>
      </c>
      <c r="E125" s="5">
        <f>VLOOKUP(A125,'[1]Kredietbewaking 2022'!A:E,4,0)</f>
        <v>0</v>
      </c>
      <c r="F125" s="5">
        <v>138245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6">
        <f t="shared" si="8"/>
        <v>139078.29999999999</v>
      </c>
    </row>
    <row r="126" spans="1:12" ht="15.75" x14ac:dyDescent="0.3">
      <c r="A126" s="7">
        <v>7210868</v>
      </c>
      <c r="B126" s="7" t="s">
        <v>139</v>
      </c>
      <c r="C126" s="7"/>
      <c r="D126" s="5">
        <f>3434594.33-1790951</f>
        <v>1643643.33</v>
      </c>
      <c r="E126" s="5">
        <f>VLOOKUP(A126,'[1]Kredietbewaking 2022'!A:E,4,0)</f>
        <v>869017.22</v>
      </c>
      <c r="F126" s="5">
        <v>342951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6">
        <f t="shared" si="8"/>
        <v>1986594.3299999998</v>
      </c>
    </row>
    <row r="127" spans="1:12" ht="15.75" x14ac:dyDescent="0.3">
      <c r="A127" s="7">
        <v>7210869</v>
      </c>
      <c r="B127" s="7" t="s">
        <v>140</v>
      </c>
      <c r="C127" s="7"/>
      <c r="D127" s="5">
        <v>29738.04</v>
      </c>
      <c r="E127" s="5">
        <f>VLOOKUP(A127,'[1]Kredietbewaking 2022'!A:E,4,0)</f>
        <v>0</v>
      </c>
      <c r="F127" s="5">
        <v>4057984</v>
      </c>
      <c r="G127" s="5">
        <v>761013</v>
      </c>
      <c r="H127" s="5">
        <v>0</v>
      </c>
      <c r="I127" s="5">
        <v>0</v>
      </c>
      <c r="J127" s="5">
        <v>0</v>
      </c>
      <c r="K127" s="5">
        <v>0</v>
      </c>
      <c r="L127" s="6">
        <f t="shared" si="8"/>
        <v>4848735.04</v>
      </c>
    </row>
    <row r="128" spans="1:12" ht="15.75" x14ac:dyDescent="0.3">
      <c r="A128" s="7">
        <v>7210871</v>
      </c>
      <c r="B128" s="7" t="s">
        <v>141</v>
      </c>
      <c r="C128" s="7"/>
      <c r="D128" s="5">
        <v>0</v>
      </c>
      <c r="E128" s="5">
        <f>VLOOKUP(A128,'[1]Kredietbewaking 2022'!A:E,4,0)</f>
        <v>0</v>
      </c>
      <c r="F128" s="5">
        <v>70400</v>
      </c>
      <c r="G128" s="5">
        <v>165375</v>
      </c>
      <c r="H128" s="5">
        <v>0</v>
      </c>
      <c r="I128" s="5">
        <v>0</v>
      </c>
      <c r="J128" s="5">
        <v>0</v>
      </c>
      <c r="K128" s="5">
        <v>0</v>
      </c>
      <c r="L128" s="6">
        <f t="shared" si="8"/>
        <v>235775</v>
      </c>
    </row>
    <row r="129" spans="1:12" ht="15.75" x14ac:dyDescent="0.3">
      <c r="A129" s="7">
        <v>7210872</v>
      </c>
      <c r="B129" s="4" t="s">
        <v>142</v>
      </c>
      <c r="C129" s="4"/>
      <c r="D129" s="5">
        <v>501.44</v>
      </c>
      <c r="E129" s="5">
        <f>VLOOKUP(A129,'[1]Kredietbewaking 2022'!A:E,4,0)</f>
        <v>-20737.849999999999</v>
      </c>
      <c r="F129" s="5">
        <v>-2629125</v>
      </c>
      <c r="G129" s="5">
        <v>3146200</v>
      </c>
      <c r="H129" s="5">
        <v>3090000</v>
      </c>
      <c r="I129" s="6">
        <v>-800000</v>
      </c>
      <c r="J129" s="6">
        <v>0</v>
      </c>
      <c r="K129" s="6">
        <v>0</v>
      </c>
      <c r="L129" s="6">
        <f t="shared" si="8"/>
        <v>2807576.44</v>
      </c>
    </row>
    <row r="130" spans="1:12" ht="15.75" x14ac:dyDescent="0.3">
      <c r="A130" s="7">
        <v>7210873</v>
      </c>
      <c r="B130" s="7" t="s">
        <v>143</v>
      </c>
      <c r="C130" s="7"/>
      <c r="D130" s="5">
        <v>191548.15999999997</v>
      </c>
      <c r="E130" s="5">
        <f>VLOOKUP(A130,'[1]Kredietbewaking 2022'!A:E,4,0)</f>
        <v>0</v>
      </c>
      <c r="F130" s="5">
        <v>1013128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6">
        <f t="shared" si="8"/>
        <v>1204676.1599999999</v>
      </c>
    </row>
    <row r="131" spans="1:12" ht="15.75" x14ac:dyDescent="0.3">
      <c r="A131" s="7">
        <v>7210874</v>
      </c>
      <c r="B131" s="7" t="s">
        <v>144</v>
      </c>
      <c r="C131" s="7"/>
      <c r="D131" s="5">
        <v>27223.280000000002</v>
      </c>
      <c r="E131" s="5">
        <f>VLOOKUP(A131,'[1]Kredietbewaking 2022'!A:E,4,0)</f>
        <v>0</v>
      </c>
      <c r="F131" s="5">
        <v>0</v>
      </c>
      <c r="G131" s="5">
        <v>679718</v>
      </c>
      <c r="H131" s="5">
        <v>300000</v>
      </c>
      <c r="I131" s="5">
        <v>0</v>
      </c>
      <c r="J131" s="5">
        <v>0</v>
      </c>
      <c r="K131" s="5">
        <v>0</v>
      </c>
      <c r="L131" s="6">
        <f t="shared" si="8"/>
        <v>1006941.28</v>
      </c>
    </row>
    <row r="132" spans="1:12" ht="15.75" x14ac:dyDescent="0.3">
      <c r="A132" s="7">
        <v>7210876</v>
      </c>
      <c r="B132" s="7" t="s">
        <v>145</v>
      </c>
      <c r="C132" s="7"/>
      <c r="D132" s="5">
        <v>554610.22</v>
      </c>
      <c r="E132" s="5">
        <f>VLOOKUP(A132,'[1]Kredietbewaking 2022'!A:E,4,0)</f>
        <v>102552.4</v>
      </c>
      <c r="F132" s="5">
        <v>1651390</v>
      </c>
      <c r="G132" s="5">
        <v>82838</v>
      </c>
      <c r="H132" s="5">
        <v>0</v>
      </c>
      <c r="I132" s="5">
        <v>0</v>
      </c>
      <c r="J132" s="5">
        <v>0</v>
      </c>
      <c r="K132" s="5">
        <v>0</v>
      </c>
      <c r="L132" s="6">
        <f t="shared" ref="L132:L198" si="20">SUM(D132:K132)-E132</f>
        <v>2288838.2200000002</v>
      </c>
    </row>
    <row r="133" spans="1:12" ht="15.75" x14ac:dyDescent="0.3">
      <c r="A133" s="7">
        <v>7210877</v>
      </c>
      <c r="B133" s="7" t="s">
        <v>146</v>
      </c>
      <c r="C133" s="7" t="s">
        <v>81</v>
      </c>
      <c r="D133" s="5">
        <v>454431.95999999996</v>
      </c>
      <c r="E133" s="5">
        <f>VLOOKUP(A133,'[1]Kredietbewaking 2022'!A:E,4,0)</f>
        <v>17775.03</v>
      </c>
      <c r="F133" s="5">
        <v>509418</v>
      </c>
      <c r="G133" s="5">
        <v>100400</v>
      </c>
      <c r="H133" s="5">
        <v>0</v>
      </c>
      <c r="I133" s="5">
        <v>0</v>
      </c>
      <c r="J133" s="5">
        <v>0</v>
      </c>
      <c r="K133" s="5">
        <v>0</v>
      </c>
      <c r="L133" s="6">
        <f t="shared" si="20"/>
        <v>1064249.96</v>
      </c>
    </row>
    <row r="134" spans="1:12" ht="15.75" x14ac:dyDescent="0.3">
      <c r="A134" s="7">
        <v>7210878</v>
      </c>
      <c r="B134" s="7" t="s">
        <v>147</v>
      </c>
      <c r="C134" s="7" t="s">
        <v>81</v>
      </c>
      <c r="D134" s="5">
        <v>59948.63</v>
      </c>
      <c r="E134" s="5">
        <f>VLOOKUP(A134,'[1]Kredietbewaking 2022'!A:E,4,0)</f>
        <v>6970</v>
      </c>
      <c r="F134" s="5">
        <v>68477</v>
      </c>
      <c r="G134" s="5">
        <v>333963</v>
      </c>
      <c r="H134" s="5">
        <v>458463</v>
      </c>
      <c r="I134" s="5">
        <v>0</v>
      </c>
      <c r="J134" s="5">
        <v>0</v>
      </c>
      <c r="K134" s="5">
        <v>0</v>
      </c>
      <c r="L134" s="6">
        <f t="shared" si="20"/>
        <v>920851.63</v>
      </c>
    </row>
    <row r="135" spans="1:12" ht="15.75" x14ac:dyDescent="0.3">
      <c r="A135" s="7">
        <v>7210879</v>
      </c>
      <c r="B135" s="7" t="s">
        <v>148</v>
      </c>
      <c r="C135" s="7" t="s">
        <v>81</v>
      </c>
      <c r="D135" s="5">
        <v>110773.93</v>
      </c>
      <c r="E135" s="5">
        <f>VLOOKUP(A135,'[1]Kredietbewaking 2022'!A:E,4,0)</f>
        <v>0</v>
      </c>
      <c r="F135" s="5">
        <v>560834</v>
      </c>
      <c r="G135" s="5">
        <v>954825</v>
      </c>
      <c r="H135" s="5">
        <v>7041</v>
      </c>
      <c r="I135" s="5">
        <v>0</v>
      </c>
      <c r="J135" s="5">
        <v>0</v>
      </c>
      <c r="K135" s="5">
        <v>0</v>
      </c>
      <c r="L135" s="6">
        <f t="shared" si="20"/>
        <v>1633473.93</v>
      </c>
    </row>
    <row r="136" spans="1:12" ht="15.75" x14ac:dyDescent="0.3">
      <c r="A136" s="7">
        <v>7210881</v>
      </c>
      <c r="B136" s="7" t="s">
        <v>149</v>
      </c>
      <c r="C136" s="7" t="s">
        <v>81</v>
      </c>
      <c r="D136" s="5">
        <v>66331.33</v>
      </c>
      <c r="E136" s="5">
        <f>VLOOKUP(A136,'[1]Kredietbewaking 2022'!A:E,4,0)</f>
        <v>0</v>
      </c>
      <c r="F136" s="5">
        <v>30124</v>
      </c>
      <c r="G136" s="5">
        <v>31115</v>
      </c>
      <c r="H136" s="5">
        <v>170000</v>
      </c>
      <c r="I136" s="5">
        <v>234975</v>
      </c>
      <c r="J136" s="5">
        <v>428975</v>
      </c>
      <c r="K136" s="5">
        <v>0</v>
      </c>
      <c r="L136" s="6">
        <f t="shared" si="20"/>
        <v>961520.33000000007</v>
      </c>
    </row>
    <row r="137" spans="1:12" ht="15.75" x14ac:dyDescent="0.3">
      <c r="A137" s="4">
        <v>7210882</v>
      </c>
      <c r="B137" s="4" t="s">
        <v>150</v>
      </c>
      <c r="C137" s="7" t="s">
        <v>81</v>
      </c>
      <c r="D137" s="5">
        <v>4519.83</v>
      </c>
      <c r="E137" s="5">
        <f>VLOOKUP(A137,'[1]Kredietbewaking 2022'!A:E,4,0)</f>
        <v>0</v>
      </c>
      <c r="F137" s="5">
        <v>154128</v>
      </c>
      <c r="G137" s="5">
        <v>645765</v>
      </c>
      <c r="H137" s="5">
        <v>122882</v>
      </c>
      <c r="I137" s="6">
        <v>0</v>
      </c>
      <c r="J137" s="6">
        <v>0</v>
      </c>
      <c r="K137" s="6">
        <v>0</v>
      </c>
      <c r="L137" s="6">
        <f t="shared" si="20"/>
        <v>927294.83</v>
      </c>
    </row>
    <row r="138" spans="1:12" ht="15.75" x14ac:dyDescent="0.3">
      <c r="A138" s="7">
        <v>7210883</v>
      </c>
      <c r="B138" s="7" t="s">
        <v>151</v>
      </c>
      <c r="C138" s="7" t="s">
        <v>81</v>
      </c>
      <c r="D138" s="5">
        <v>508616.94</v>
      </c>
      <c r="E138" s="5">
        <f>VLOOKUP(A138,'[1]Kredietbewaking 2022'!A:E,4,0)</f>
        <v>991.18</v>
      </c>
      <c r="F138" s="5">
        <v>136225</v>
      </c>
      <c r="G138" s="5">
        <v>456123</v>
      </c>
      <c r="H138" s="5">
        <v>728021</v>
      </c>
      <c r="I138" s="5">
        <v>0</v>
      </c>
      <c r="J138" s="5">
        <v>0</v>
      </c>
      <c r="K138" s="5">
        <v>0</v>
      </c>
      <c r="L138" s="6">
        <f t="shared" si="20"/>
        <v>1828985.9400000002</v>
      </c>
    </row>
    <row r="139" spans="1:12" ht="15.75" x14ac:dyDescent="0.3">
      <c r="A139" s="7">
        <v>7210884</v>
      </c>
      <c r="B139" s="7" t="s">
        <v>152</v>
      </c>
      <c r="C139" s="7" t="s">
        <v>81</v>
      </c>
      <c r="D139" s="5">
        <v>0</v>
      </c>
      <c r="E139" s="5">
        <f>VLOOKUP(A139,'[1]Kredietbewaking 2022'!A:E,4,0)</f>
        <v>0</v>
      </c>
      <c r="F139" s="5">
        <v>257926</v>
      </c>
      <c r="G139" s="5">
        <v>663963</v>
      </c>
      <c r="H139" s="5">
        <v>213963</v>
      </c>
      <c r="I139" s="5">
        <v>0</v>
      </c>
      <c r="J139" s="5">
        <v>0</v>
      </c>
      <c r="K139" s="5">
        <v>0</v>
      </c>
      <c r="L139" s="6">
        <f t="shared" si="20"/>
        <v>1135852</v>
      </c>
    </row>
    <row r="140" spans="1:12" ht="15.75" x14ac:dyDescent="0.3">
      <c r="A140" s="7">
        <v>7210885</v>
      </c>
      <c r="B140" s="7" t="s">
        <v>153</v>
      </c>
      <c r="C140" s="7"/>
      <c r="D140" s="5">
        <v>0</v>
      </c>
      <c r="E140" s="5">
        <f>VLOOKUP(A140,'[1]Kredietbewaking 2022'!A:E,4,0)</f>
        <v>0</v>
      </c>
      <c r="F140" s="5">
        <v>1039391</v>
      </c>
      <c r="G140" s="5">
        <v>2812429</v>
      </c>
      <c r="H140" s="5">
        <v>0</v>
      </c>
      <c r="I140" s="5">
        <v>0</v>
      </c>
      <c r="J140" s="5">
        <v>0</v>
      </c>
      <c r="K140" s="5">
        <v>0</v>
      </c>
      <c r="L140" s="6">
        <f t="shared" si="20"/>
        <v>3851820</v>
      </c>
    </row>
    <row r="141" spans="1:12" ht="15.75" x14ac:dyDescent="0.3">
      <c r="A141" s="4">
        <v>7210886</v>
      </c>
      <c r="B141" s="4" t="s">
        <v>154</v>
      </c>
      <c r="C141" s="7" t="s">
        <v>81</v>
      </c>
      <c r="D141" s="5">
        <v>0</v>
      </c>
      <c r="E141" s="5">
        <f>VLOOKUP(A141,'[1]Kredietbewaking 2022'!A:E,4,0)</f>
        <v>385</v>
      </c>
      <c r="F141" s="5">
        <v>88225</v>
      </c>
      <c r="G141" s="5">
        <v>108225</v>
      </c>
      <c r="H141" s="5">
        <v>448225</v>
      </c>
      <c r="I141" s="6">
        <v>848225</v>
      </c>
      <c r="J141" s="6">
        <v>848225</v>
      </c>
      <c r="K141" s="6">
        <v>848225</v>
      </c>
      <c r="L141" s="6">
        <f t="shared" si="20"/>
        <v>3189350</v>
      </c>
    </row>
    <row r="142" spans="1:12" ht="15.75" x14ac:dyDescent="0.3">
      <c r="A142" s="7">
        <v>7210887</v>
      </c>
      <c r="B142" s="4" t="s">
        <v>155</v>
      </c>
      <c r="C142" s="7" t="s">
        <v>81</v>
      </c>
      <c r="D142" s="5">
        <v>0</v>
      </c>
      <c r="E142" s="5">
        <f>VLOOKUP(A142,'[1]Kredietbewaking 2022'!A:E,4,0)</f>
        <v>0</v>
      </c>
      <c r="F142" s="5">
        <v>188868.75</v>
      </c>
      <c r="G142" s="5">
        <v>0</v>
      </c>
      <c r="H142" s="5">
        <v>0</v>
      </c>
      <c r="I142" s="6">
        <v>0</v>
      </c>
      <c r="J142" s="6">
        <v>0</v>
      </c>
      <c r="K142" s="6">
        <v>0</v>
      </c>
      <c r="L142" s="6">
        <f t="shared" si="20"/>
        <v>188868.75</v>
      </c>
    </row>
    <row r="143" spans="1:12" ht="15.75" x14ac:dyDescent="0.3">
      <c r="A143" s="4">
        <v>7210888</v>
      </c>
      <c r="B143" s="4" t="s">
        <v>156</v>
      </c>
      <c r="C143" s="7" t="s">
        <v>81</v>
      </c>
      <c r="D143" s="5">
        <v>0</v>
      </c>
      <c r="E143" s="5">
        <f>VLOOKUP(A143,'[1]Kredietbewaking 2022'!A:E,4,0)</f>
        <v>0</v>
      </c>
      <c r="F143" s="5">
        <v>579275</v>
      </c>
      <c r="G143" s="5">
        <v>0</v>
      </c>
      <c r="H143" s="5">
        <v>0</v>
      </c>
      <c r="I143" s="6">
        <v>0</v>
      </c>
      <c r="J143" s="6">
        <v>0</v>
      </c>
      <c r="K143" s="6">
        <v>0</v>
      </c>
      <c r="L143" s="6">
        <f t="shared" si="20"/>
        <v>579275</v>
      </c>
    </row>
    <row r="144" spans="1:12" ht="15.75" x14ac:dyDescent="0.3">
      <c r="A144" s="7">
        <v>7210889</v>
      </c>
      <c r="B144" s="7" t="s">
        <v>157</v>
      </c>
      <c r="C144" s="7" t="s">
        <v>81</v>
      </c>
      <c r="D144" s="5">
        <v>0</v>
      </c>
      <c r="E144" s="5">
        <f>VLOOKUP(A144,'[1]Kredietbewaking 2022'!A:E,4,0)</f>
        <v>0</v>
      </c>
      <c r="F144" s="5">
        <v>536065</v>
      </c>
      <c r="G144" s="5">
        <v>361065</v>
      </c>
      <c r="H144" s="5">
        <v>13015</v>
      </c>
      <c r="I144" s="5">
        <v>0</v>
      </c>
      <c r="J144" s="5">
        <v>0</v>
      </c>
      <c r="K144" s="5">
        <v>0</v>
      </c>
      <c r="L144" s="6">
        <f t="shared" si="20"/>
        <v>910145</v>
      </c>
    </row>
    <row r="145" spans="1:12" ht="15.75" x14ac:dyDescent="0.3">
      <c r="A145" s="7">
        <v>7210890</v>
      </c>
      <c r="B145" s="7" t="s">
        <v>158</v>
      </c>
      <c r="C145" s="7" t="s">
        <v>81</v>
      </c>
      <c r="D145" s="5">
        <v>0</v>
      </c>
      <c r="E145" s="5">
        <f>VLOOKUP(A145,'[1]Kredietbewaking 2022'!A:E,4,0)</f>
        <v>0</v>
      </c>
      <c r="F145" s="5">
        <v>16015</v>
      </c>
      <c r="G145" s="5">
        <v>89580</v>
      </c>
      <c r="H145" s="5">
        <v>89580</v>
      </c>
      <c r="I145" s="5">
        <v>839580</v>
      </c>
      <c r="J145" s="5">
        <v>979580</v>
      </c>
      <c r="K145" s="5">
        <v>479790</v>
      </c>
      <c r="L145" s="6">
        <f t="shared" si="20"/>
        <v>2494125</v>
      </c>
    </row>
    <row r="146" spans="1:12" ht="15.75" x14ac:dyDescent="0.3">
      <c r="A146" s="7" t="s">
        <v>17</v>
      </c>
      <c r="B146" s="7" t="s">
        <v>159</v>
      </c>
      <c r="C146" s="7" t="s">
        <v>81</v>
      </c>
      <c r="D146" s="5">
        <v>0</v>
      </c>
      <c r="E146" s="5">
        <v>0</v>
      </c>
      <c r="F146" s="5">
        <v>0</v>
      </c>
      <c r="G146" s="5">
        <v>859800</v>
      </c>
      <c r="H146" s="5">
        <v>0</v>
      </c>
      <c r="I146" s="5">
        <v>0</v>
      </c>
      <c r="J146" s="5">
        <v>0</v>
      </c>
      <c r="K146" s="5">
        <v>0</v>
      </c>
      <c r="L146" s="6">
        <f t="shared" si="20"/>
        <v>859800</v>
      </c>
    </row>
    <row r="147" spans="1:12" ht="15.75" x14ac:dyDescent="0.3">
      <c r="A147" s="7" t="s">
        <v>17</v>
      </c>
      <c r="B147" s="7" t="s">
        <v>160</v>
      </c>
      <c r="C147" s="7" t="s">
        <v>81</v>
      </c>
      <c r="D147" s="5">
        <v>0</v>
      </c>
      <c r="E147" s="5">
        <v>0</v>
      </c>
      <c r="F147" s="5">
        <v>0</v>
      </c>
      <c r="G147" s="5">
        <v>0</v>
      </c>
      <c r="H147" s="5">
        <v>86025</v>
      </c>
      <c r="I147" s="5">
        <v>256025</v>
      </c>
      <c r="J147" s="5">
        <v>0</v>
      </c>
      <c r="K147" s="5">
        <v>0</v>
      </c>
      <c r="L147" s="6">
        <f t="shared" si="20"/>
        <v>342050</v>
      </c>
    </row>
    <row r="148" spans="1:12" ht="15.75" x14ac:dyDescent="0.3">
      <c r="A148" s="7" t="s">
        <v>17</v>
      </c>
      <c r="B148" s="7" t="s">
        <v>161</v>
      </c>
      <c r="C148" s="7"/>
      <c r="D148" s="5">
        <v>0</v>
      </c>
      <c r="E148" s="5">
        <v>0</v>
      </c>
      <c r="F148" s="5">
        <v>0</v>
      </c>
      <c r="G148" s="5">
        <v>0</v>
      </c>
      <c r="H148" s="5">
        <v>13500</v>
      </c>
      <c r="I148" s="5">
        <v>619875</v>
      </c>
      <c r="J148" s="5">
        <v>0</v>
      </c>
      <c r="K148" s="5">
        <v>0</v>
      </c>
      <c r="L148" s="6">
        <f t="shared" ref="L148" si="21">SUM(D148:K148)-E148</f>
        <v>633375</v>
      </c>
    </row>
    <row r="149" spans="1:12" ht="15.75" x14ac:dyDescent="0.3">
      <c r="A149" s="7" t="s">
        <v>17</v>
      </c>
      <c r="B149" s="7" t="s">
        <v>162</v>
      </c>
      <c r="C149" s="7" t="s">
        <v>81</v>
      </c>
      <c r="D149" s="5">
        <v>0</v>
      </c>
      <c r="E149" s="5">
        <v>0</v>
      </c>
      <c r="F149" s="5">
        <v>0</v>
      </c>
      <c r="G149" s="5">
        <v>0</v>
      </c>
      <c r="H149" s="5">
        <v>1362875</v>
      </c>
      <c r="I149" s="5">
        <v>0</v>
      </c>
      <c r="J149" s="5">
        <v>0</v>
      </c>
      <c r="K149" s="5">
        <v>0</v>
      </c>
      <c r="L149" s="6">
        <f t="shared" si="20"/>
        <v>1362875</v>
      </c>
    </row>
    <row r="150" spans="1:12" ht="15.75" x14ac:dyDescent="0.3">
      <c r="A150" s="7" t="s">
        <v>17</v>
      </c>
      <c r="B150" s="7" t="s">
        <v>163</v>
      </c>
      <c r="C150" s="7" t="s">
        <v>81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1912875</v>
      </c>
      <c r="J150" s="5">
        <v>0</v>
      </c>
      <c r="K150" s="5">
        <v>0</v>
      </c>
      <c r="L150" s="6">
        <f t="shared" si="20"/>
        <v>1912875</v>
      </c>
    </row>
    <row r="151" spans="1:12" ht="15.75" x14ac:dyDescent="0.3">
      <c r="A151" s="8" t="s">
        <v>164</v>
      </c>
      <c r="B151" s="8"/>
      <c r="C151" s="8"/>
      <c r="D151" s="12">
        <f t="shared" ref="D151:F151" si="22">SUM(D121:D150)</f>
        <v>7369883.2700000005</v>
      </c>
      <c r="E151" s="12">
        <f t="shared" si="22"/>
        <v>2404593.8999999994</v>
      </c>
      <c r="F151" s="12">
        <f t="shared" si="22"/>
        <v>10234036.449999999</v>
      </c>
      <c r="G151" s="12">
        <f t="shared" ref="G151:L151" si="23">SUM(G121:G150)</f>
        <v>13264222</v>
      </c>
      <c r="H151" s="12">
        <f t="shared" si="23"/>
        <v>8548415</v>
      </c>
      <c r="I151" s="12">
        <f t="shared" si="23"/>
        <v>5356380</v>
      </c>
      <c r="J151" s="12">
        <f t="shared" si="23"/>
        <v>2256780</v>
      </c>
      <c r="K151" s="12">
        <f t="shared" si="23"/>
        <v>1328015</v>
      </c>
      <c r="L151" s="12">
        <f t="shared" si="23"/>
        <v>48357731.719999999</v>
      </c>
    </row>
    <row r="152" spans="1:12" ht="15.75" x14ac:dyDescent="0.3">
      <c r="A152" s="7">
        <v>7721008</v>
      </c>
      <c r="B152" s="7" t="s">
        <v>165</v>
      </c>
      <c r="C152" s="7"/>
      <c r="D152" s="5">
        <v>63510.85</v>
      </c>
      <c r="E152" s="5">
        <f>VLOOKUP(A152,'[1]Kredietbewaking 2022'!A:E,4,0)</f>
        <v>27942.5</v>
      </c>
      <c r="F152" s="5">
        <v>2073772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6">
        <f t="shared" si="20"/>
        <v>2137282.85</v>
      </c>
    </row>
    <row r="153" spans="1:12" ht="15.75" x14ac:dyDescent="0.3">
      <c r="A153" s="7">
        <v>7721009</v>
      </c>
      <c r="B153" s="7" t="s">
        <v>166</v>
      </c>
      <c r="C153" s="7"/>
      <c r="D153" s="5">
        <v>162372.14000000001</v>
      </c>
      <c r="E153" s="5">
        <f>VLOOKUP(A153,'[1]Kredietbewaking 2022'!A:E,4,0)</f>
        <v>11901.91</v>
      </c>
      <c r="F153" s="5">
        <v>122409.85999999999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6">
        <f t="shared" si="20"/>
        <v>284782.00000000006</v>
      </c>
    </row>
    <row r="154" spans="1:12" ht="15.75" x14ac:dyDescent="0.3">
      <c r="A154" s="7">
        <v>7721010</v>
      </c>
      <c r="B154" s="7" t="s">
        <v>167</v>
      </c>
      <c r="C154" s="7"/>
      <c r="D154" s="5">
        <v>0</v>
      </c>
      <c r="E154" s="5">
        <f>VLOOKUP(A154,'[1]Kredietbewaking 2022'!A:E,4,0)</f>
        <v>0</v>
      </c>
      <c r="F154" s="5">
        <v>378967.875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6">
        <f t="shared" si="20"/>
        <v>378967.875</v>
      </c>
    </row>
    <row r="155" spans="1:12" ht="15.75" x14ac:dyDescent="0.3">
      <c r="A155" s="7" t="s">
        <v>17</v>
      </c>
      <c r="B155" s="7" t="s">
        <v>168</v>
      </c>
      <c r="C155" s="7"/>
      <c r="D155" s="5">
        <v>0</v>
      </c>
      <c r="E155" s="5">
        <v>0</v>
      </c>
      <c r="F155" s="5">
        <v>0</v>
      </c>
      <c r="G155" s="5">
        <v>213850</v>
      </c>
      <c r="H155" s="5">
        <v>0</v>
      </c>
      <c r="I155" s="5">
        <v>0</v>
      </c>
      <c r="J155" s="5">
        <v>0</v>
      </c>
      <c r="K155" s="5">
        <v>0</v>
      </c>
      <c r="L155" s="6">
        <f t="shared" si="20"/>
        <v>213850</v>
      </c>
    </row>
    <row r="156" spans="1:12" ht="15.75" x14ac:dyDescent="0.3">
      <c r="A156" s="7" t="s">
        <v>17</v>
      </c>
      <c r="B156" s="7" t="s">
        <v>169</v>
      </c>
      <c r="C156" s="7"/>
      <c r="D156" s="5">
        <v>0</v>
      </c>
      <c r="E156" s="5">
        <v>0</v>
      </c>
      <c r="F156" s="5">
        <v>0</v>
      </c>
      <c r="G156" s="5">
        <v>0</v>
      </c>
      <c r="H156" s="5">
        <v>174475</v>
      </c>
      <c r="I156" s="5">
        <v>0</v>
      </c>
      <c r="J156" s="5">
        <v>0</v>
      </c>
      <c r="K156" s="5">
        <v>0</v>
      </c>
      <c r="L156" s="6">
        <f t="shared" si="20"/>
        <v>174475</v>
      </c>
    </row>
    <row r="157" spans="1:12" ht="15.75" x14ac:dyDescent="0.3">
      <c r="A157" s="7" t="s">
        <v>17</v>
      </c>
      <c r="B157" s="7" t="s">
        <v>170</v>
      </c>
      <c r="C157" s="7"/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174475</v>
      </c>
      <c r="J157" s="5">
        <v>0</v>
      </c>
      <c r="K157" s="5">
        <v>0</v>
      </c>
      <c r="L157" s="6">
        <f t="shared" si="20"/>
        <v>174475</v>
      </c>
    </row>
    <row r="158" spans="1:12" ht="15.75" x14ac:dyDescent="0.3">
      <c r="A158" s="8" t="s">
        <v>171</v>
      </c>
      <c r="B158" s="8"/>
      <c r="C158" s="8"/>
      <c r="D158" s="9">
        <f t="shared" ref="D158:F158" si="24">SUM(D152:D157)</f>
        <v>225882.99000000002</v>
      </c>
      <c r="E158" s="9">
        <f t="shared" si="24"/>
        <v>39844.410000000003</v>
      </c>
      <c r="F158" s="9">
        <f t="shared" si="24"/>
        <v>2575149.7349999999</v>
      </c>
      <c r="G158" s="9">
        <f t="shared" ref="G158:L158" si="25">SUM(G152:G157)</f>
        <v>213850</v>
      </c>
      <c r="H158" s="9">
        <f t="shared" si="25"/>
        <v>174475</v>
      </c>
      <c r="I158" s="9">
        <f t="shared" si="25"/>
        <v>174475</v>
      </c>
      <c r="J158" s="9">
        <f t="shared" si="25"/>
        <v>0</v>
      </c>
      <c r="K158" s="9">
        <f t="shared" si="25"/>
        <v>0</v>
      </c>
      <c r="L158" s="9">
        <f t="shared" si="25"/>
        <v>3363832.7250000001</v>
      </c>
    </row>
    <row r="159" spans="1:12" ht="15.75" x14ac:dyDescent="0.3">
      <c r="A159" s="7">
        <v>7722083</v>
      </c>
      <c r="B159" s="7" t="s">
        <v>172</v>
      </c>
      <c r="C159" s="7" t="s">
        <v>173</v>
      </c>
      <c r="D159" s="5">
        <v>2762801.65</v>
      </c>
      <c r="E159" s="5">
        <f>VLOOKUP(A159,'[1]Kredietbewaking 2022'!A:E,4,0)</f>
        <v>0</v>
      </c>
      <c r="F159" s="5">
        <v>1535511</v>
      </c>
      <c r="G159" s="5">
        <v>170145.90000000002</v>
      </c>
      <c r="H159" s="5">
        <v>0</v>
      </c>
      <c r="I159" s="5">
        <v>0</v>
      </c>
      <c r="J159" s="5">
        <v>0</v>
      </c>
      <c r="K159" s="5">
        <v>0</v>
      </c>
      <c r="L159" s="6">
        <f t="shared" si="20"/>
        <v>4468458.5500000007</v>
      </c>
    </row>
    <row r="160" spans="1:12" ht="15.75" x14ac:dyDescent="0.3">
      <c r="A160" s="7">
        <v>7722100</v>
      </c>
      <c r="B160" s="7" t="s">
        <v>174</v>
      </c>
      <c r="C160" s="7" t="s">
        <v>173</v>
      </c>
      <c r="D160" s="5">
        <v>1871375.6600000001</v>
      </c>
      <c r="E160" s="5">
        <f>VLOOKUP(A160,'[1]Kredietbewaking 2022'!A:E,4,0)</f>
        <v>2283.17</v>
      </c>
      <c r="F160" s="5">
        <v>64103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6">
        <f t="shared" si="20"/>
        <v>1935478.6600000001</v>
      </c>
    </row>
    <row r="161" spans="1:12" ht="15.75" x14ac:dyDescent="0.3">
      <c r="A161" s="7">
        <v>7722701</v>
      </c>
      <c r="B161" s="7" t="s">
        <v>175</v>
      </c>
      <c r="C161" s="7" t="s">
        <v>173</v>
      </c>
      <c r="D161" s="5">
        <v>1145644.1000000001</v>
      </c>
      <c r="E161" s="5">
        <f>VLOOKUP(A161,'[1]Kredietbewaking 2022'!A:E,4,0)</f>
        <v>190321.59</v>
      </c>
      <c r="F161" s="5">
        <v>1565860</v>
      </c>
      <c r="G161" s="5">
        <v>1600959</v>
      </c>
      <c r="H161" s="5">
        <v>0</v>
      </c>
      <c r="I161" s="5">
        <v>0</v>
      </c>
      <c r="J161" s="5">
        <v>0</v>
      </c>
      <c r="K161" s="5">
        <v>0</v>
      </c>
      <c r="L161" s="6">
        <f t="shared" si="20"/>
        <v>4312463.1000000006</v>
      </c>
    </row>
    <row r="162" spans="1:12" ht="15.75" x14ac:dyDescent="0.3">
      <c r="A162" s="7">
        <v>7722706</v>
      </c>
      <c r="B162" s="7" t="s">
        <v>176</v>
      </c>
      <c r="C162" s="7" t="s">
        <v>173</v>
      </c>
      <c r="D162" s="5">
        <v>126597.31000000001</v>
      </c>
      <c r="E162" s="5">
        <f>VLOOKUP(A162,'[1]Kredietbewaking 2022'!A:E,4,0)</f>
        <v>0</v>
      </c>
      <c r="F162" s="5">
        <v>-26597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6">
        <f t="shared" si="20"/>
        <v>100000.31000000001</v>
      </c>
    </row>
    <row r="163" spans="1:12" ht="15.75" x14ac:dyDescent="0.3">
      <c r="A163" s="7">
        <v>7722711</v>
      </c>
      <c r="B163" s="7" t="s">
        <v>177</v>
      </c>
      <c r="C163" s="7" t="s">
        <v>173</v>
      </c>
      <c r="D163" s="5">
        <v>75576.240000000005</v>
      </c>
      <c r="E163" s="5">
        <f>VLOOKUP(A163,'[1]Kredietbewaking 2022'!A:E,4,0)</f>
        <v>3720</v>
      </c>
      <c r="F163" s="5">
        <v>2273897</v>
      </c>
      <c r="G163" s="5">
        <v>1237237</v>
      </c>
      <c r="H163" s="5">
        <v>0</v>
      </c>
      <c r="I163" s="5">
        <v>0</v>
      </c>
      <c r="J163" s="5">
        <v>0</v>
      </c>
      <c r="K163" s="5">
        <v>0</v>
      </c>
      <c r="L163" s="6">
        <f t="shared" si="20"/>
        <v>3586710.24</v>
      </c>
    </row>
    <row r="164" spans="1:12" ht="15.75" x14ac:dyDescent="0.3">
      <c r="A164" s="7">
        <v>7722712</v>
      </c>
      <c r="B164" s="7" t="s">
        <v>178</v>
      </c>
      <c r="C164" s="7" t="s">
        <v>173</v>
      </c>
      <c r="D164" s="5">
        <v>810638.53</v>
      </c>
      <c r="E164" s="5">
        <f>VLOOKUP(A164,'[1]Kredietbewaking 2022'!A:E,4,0)</f>
        <v>183121.58</v>
      </c>
      <c r="F164" s="5">
        <v>1161911.97</v>
      </c>
      <c r="G164" s="5">
        <v>10000</v>
      </c>
      <c r="H164" s="5">
        <v>0</v>
      </c>
      <c r="I164" s="5">
        <v>0</v>
      </c>
      <c r="J164" s="5">
        <v>0</v>
      </c>
      <c r="K164" s="5">
        <v>0</v>
      </c>
      <c r="L164" s="6">
        <f t="shared" si="20"/>
        <v>1982550.5</v>
      </c>
    </row>
    <row r="165" spans="1:12" ht="15.75" x14ac:dyDescent="0.3">
      <c r="A165" s="7">
        <v>7722713</v>
      </c>
      <c r="B165" s="7" t="s">
        <v>179</v>
      </c>
      <c r="C165" s="7" t="s">
        <v>173</v>
      </c>
      <c r="D165" s="5">
        <v>53020.34</v>
      </c>
      <c r="E165" s="5">
        <f>VLOOKUP(A165,'[1]Kredietbewaking 2022'!A:E,4,0)</f>
        <v>3364.94</v>
      </c>
      <c r="F165" s="5">
        <v>24803.58</v>
      </c>
      <c r="G165" s="5">
        <v>229204</v>
      </c>
      <c r="H165" s="5">
        <v>0</v>
      </c>
      <c r="I165" s="5">
        <v>0</v>
      </c>
      <c r="J165" s="5">
        <v>0</v>
      </c>
      <c r="K165" s="5">
        <v>0</v>
      </c>
      <c r="L165" s="6">
        <f t="shared" si="20"/>
        <v>307027.92</v>
      </c>
    </row>
    <row r="166" spans="1:12" ht="15.75" x14ac:dyDescent="0.3">
      <c r="A166" s="7">
        <v>7722715</v>
      </c>
      <c r="B166" s="7" t="s">
        <v>180</v>
      </c>
      <c r="C166" s="7" t="s">
        <v>173</v>
      </c>
      <c r="D166" s="5">
        <v>3311.48</v>
      </c>
      <c r="E166" s="5">
        <f>VLOOKUP(A166,'[1]Kredietbewaking 2022'!A:E,4,0)</f>
        <v>991.18</v>
      </c>
      <c r="F166" s="5">
        <v>178207</v>
      </c>
      <c r="G166" s="5">
        <v>90759</v>
      </c>
      <c r="H166" s="5">
        <v>0</v>
      </c>
      <c r="I166" s="5">
        <v>0</v>
      </c>
      <c r="J166" s="5">
        <v>0</v>
      </c>
      <c r="K166" s="5">
        <v>0</v>
      </c>
      <c r="L166" s="6">
        <f t="shared" si="20"/>
        <v>272277.48000000004</v>
      </c>
    </row>
    <row r="167" spans="1:12" ht="15.75" x14ac:dyDescent="0.3">
      <c r="A167" s="7">
        <v>7722718</v>
      </c>
      <c r="B167" s="4" t="s">
        <v>181</v>
      </c>
      <c r="C167" s="7" t="s">
        <v>173</v>
      </c>
      <c r="D167" s="5">
        <v>50811.31</v>
      </c>
      <c r="E167" s="5">
        <f>VLOOKUP(A167,'[1]Kredietbewaking 2022'!A:E,4,0)</f>
        <v>930</v>
      </c>
      <c r="F167" s="5">
        <v>1315153</v>
      </c>
      <c r="G167" s="5">
        <v>0</v>
      </c>
      <c r="H167" s="5">
        <v>0</v>
      </c>
      <c r="I167" s="6">
        <v>0</v>
      </c>
      <c r="J167" s="6">
        <v>0</v>
      </c>
      <c r="K167" s="6">
        <v>0</v>
      </c>
      <c r="L167" s="6">
        <f t="shared" si="20"/>
        <v>1365964.31</v>
      </c>
    </row>
    <row r="168" spans="1:12" ht="15.75" x14ac:dyDescent="0.3">
      <c r="A168" s="7">
        <v>7722719</v>
      </c>
      <c r="B168" s="7" t="s">
        <v>182</v>
      </c>
      <c r="C168" s="7" t="s">
        <v>173</v>
      </c>
      <c r="D168" s="5">
        <v>0</v>
      </c>
      <c r="E168" s="5">
        <f>VLOOKUP(A168,'[1]Kredietbewaking 2022'!A:E,4,0)</f>
        <v>0</v>
      </c>
      <c r="F168" s="5">
        <v>350000</v>
      </c>
      <c r="G168" s="5">
        <v>0</v>
      </c>
      <c r="H168" s="5">
        <v>0</v>
      </c>
      <c r="I168" s="6">
        <v>0</v>
      </c>
      <c r="J168" s="6">
        <v>0</v>
      </c>
      <c r="K168" s="6">
        <v>0</v>
      </c>
      <c r="L168" s="6">
        <f t="shared" si="20"/>
        <v>350000</v>
      </c>
    </row>
    <row r="169" spans="1:12" ht="15.75" x14ac:dyDescent="0.3">
      <c r="A169" s="7">
        <v>7722720</v>
      </c>
      <c r="B169" s="7" t="s">
        <v>183</v>
      </c>
      <c r="C169" s="7" t="s">
        <v>173</v>
      </c>
      <c r="D169" s="5">
        <v>0</v>
      </c>
      <c r="E169" s="5">
        <f>VLOOKUP(A169,'[1]Kredietbewaking 2022'!A:E,4,0)</f>
        <v>0</v>
      </c>
      <c r="F169" s="5">
        <v>181317</v>
      </c>
      <c r="G169" s="5">
        <v>1081317</v>
      </c>
      <c r="H169" s="5">
        <v>881317</v>
      </c>
      <c r="I169" s="6">
        <v>281317</v>
      </c>
      <c r="J169" s="6">
        <v>0</v>
      </c>
      <c r="K169" s="6">
        <v>0</v>
      </c>
      <c r="L169" s="6">
        <f t="shared" si="20"/>
        <v>2425268</v>
      </c>
    </row>
    <row r="170" spans="1:12" ht="15.75" x14ac:dyDescent="0.3">
      <c r="A170" s="7">
        <v>7722721</v>
      </c>
      <c r="B170" s="4" t="s">
        <v>184</v>
      </c>
      <c r="C170" s="7" t="s">
        <v>173</v>
      </c>
      <c r="D170" s="5">
        <v>0</v>
      </c>
      <c r="E170" s="5">
        <f>VLOOKUP(A170,'[1]Kredietbewaking 2022'!A:E,4,0)</f>
        <v>0</v>
      </c>
      <c r="F170" s="5">
        <v>10000</v>
      </c>
      <c r="G170" s="5">
        <v>26884.45</v>
      </c>
      <c r="H170" s="5">
        <v>63768.9</v>
      </c>
      <c r="I170" s="6">
        <v>2982169.5</v>
      </c>
      <c r="J170" s="6">
        <v>2982169.5</v>
      </c>
      <c r="K170" s="6">
        <v>127922</v>
      </c>
      <c r="L170" s="6">
        <f t="shared" si="20"/>
        <v>6192914.3499999996</v>
      </c>
    </row>
    <row r="171" spans="1:12" ht="15.75" x14ac:dyDescent="0.3">
      <c r="A171" s="7" t="s">
        <v>17</v>
      </c>
      <c r="B171" s="7" t="s">
        <v>185</v>
      </c>
      <c r="C171" s="7" t="s">
        <v>173</v>
      </c>
      <c r="D171" s="5">
        <v>0</v>
      </c>
      <c r="E171" s="5">
        <v>0</v>
      </c>
      <c r="F171" s="5">
        <v>0</v>
      </c>
      <c r="G171" s="5">
        <v>2700875</v>
      </c>
      <c r="H171" s="5">
        <v>0</v>
      </c>
      <c r="I171" s="5">
        <v>0</v>
      </c>
      <c r="J171" s="5">
        <v>0</v>
      </c>
      <c r="K171" s="5">
        <v>0</v>
      </c>
      <c r="L171" s="6">
        <f t="shared" si="20"/>
        <v>2700875</v>
      </c>
    </row>
    <row r="172" spans="1:12" ht="15.75" x14ac:dyDescent="0.3">
      <c r="A172" s="7" t="s">
        <v>17</v>
      </c>
      <c r="B172" s="7" t="s">
        <v>186</v>
      </c>
      <c r="C172" s="7" t="s">
        <v>173</v>
      </c>
      <c r="D172" s="5">
        <v>0</v>
      </c>
      <c r="E172" s="5">
        <v>0</v>
      </c>
      <c r="F172" s="5">
        <v>0</v>
      </c>
      <c r="G172" s="5">
        <v>500000</v>
      </c>
      <c r="H172" s="5">
        <v>0</v>
      </c>
      <c r="I172" s="5">
        <v>0</v>
      </c>
      <c r="J172" s="5">
        <v>0</v>
      </c>
      <c r="K172" s="5">
        <v>0</v>
      </c>
      <c r="L172" s="6">
        <f t="shared" ref="L172" si="26">SUM(D172:K172)-E172</f>
        <v>500000</v>
      </c>
    </row>
    <row r="173" spans="1:12" ht="15.75" x14ac:dyDescent="0.3">
      <c r="A173" s="7" t="s">
        <v>17</v>
      </c>
      <c r="B173" s="4" t="s">
        <v>187</v>
      </c>
      <c r="C173" s="7" t="s">
        <v>173</v>
      </c>
      <c r="D173" s="5">
        <v>0</v>
      </c>
      <c r="E173" s="5">
        <v>0</v>
      </c>
      <c r="F173" s="5">
        <v>0</v>
      </c>
      <c r="G173" s="5">
        <v>57450</v>
      </c>
      <c r="H173" s="5">
        <v>0</v>
      </c>
      <c r="I173" s="6">
        <v>0</v>
      </c>
      <c r="J173" s="6">
        <v>0</v>
      </c>
      <c r="K173" s="6">
        <v>0</v>
      </c>
      <c r="L173" s="6">
        <f t="shared" si="20"/>
        <v>57450</v>
      </c>
    </row>
    <row r="174" spans="1:12" ht="15.75" x14ac:dyDescent="0.3">
      <c r="A174" s="7" t="s">
        <v>17</v>
      </c>
      <c r="B174" s="7" t="s">
        <v>188</v>
      </c>
      <c r="C174" s="7" t="s">
        <v>173</v>
      </c>
      <c r="D174" s="5">
        <v>0</v>
      </c>
      <c r="E174" s="5">
        <v>0</v>
      </c>
      <c r="F174" s="5">
        <v>0</v>
      </c>
      <c r="G174" s="5">
        <v>0</v>
      </c>
      <c r="H174" s="5">
        <v>2050875</v>
      </c>
      <c r="I174" s="5">
        <v>0</v>
      </c>
      <c r="J174" s="5">
        <v>0</v>
      </c>
      <c r="K174" s="5">
        <v>0</v>
      </c>
      <c r="L174" s="6">
        <f t="shared" ref="L174" si="27">SUM(D174:K174)-E174</f>
        <v>2050875</v>
      </c>
    </row>
    <row r="175" spans="1:12" ht="15.75" x14ac:dyDescent="0.3">
      <c r="A175" s="7" t="s">
        <v>17</v>
      </c>
      <c r="B175" s="7" t="s">
        <v>189</v>
      </c>
      <c r="C175" s="7" t="s">
        <v>173</v>
      </c>
      <c r="D175" s="5">
        <v>0</v>
      </c>
      <c r="E175" s="5">
        <v>0</v>
      </c>
      <c r="F175" s="5">
        <v>0</v>
      </c>
      <c r="G175" s="5">
        <v>0</v>
      </c>
      <c r="H175" s="5">
        <v>500000</v>
      </c>
      <c r="I175" s="5">
        <v>0</v>
      </c>
      <c r="J175" s="5">
        <v>0</v>
      </c>
      <c r="K175" s="5">
        <v>0</v>
      </c>
      <c r="L175" s="6">
        <f t="shared" ref="L175:L178" si="28">SUM(D175:K175)-E175</f>
        <v>500000</v>
      </c>
    </row>
    <row r="176" spans="1:12" ht="15.75" x14ac:dyDescent="0.3">
      <c r="A176" s="7" t="s">
        <v>17</v>
      </c>
      <c r="B176" s="7" t="s">
        <v>190</v>
      </c>
      <c r="C176" s="7" t="s">
        <v>173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500000</v>
      </c>
      <c r="J176" s="5">
        <v>0</v>
      </c>
      <c r="K176" s="5">
        <v>0</v>
      </c>
      <c r="L176" s="6">
        <f t="shared" si="28"/>
        <v>500000</v>
      </c>
    </row>
    <row r="177" spans="1:12" ht="15.75" x14ac:dyDescent="0.3">
      <c r="A177" s="7" t="s">
        <v>17</v>
      </c>
      <c r="B177" s="7" t="s">
        <v>191</v>
      </c>
      <c r="C177" s="7" t="s">
        <v>173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2406000</v>
      </c>
      <c r="K177" s="5">
        <v>0</v>
      </c>
      <c r="L177" s="6">
        <f t="shared" si="28"/>
        <v>2406000</v>
      </c>
    </row>
    <row r="178" spans="1:12" ht="15.75" x14ac:dyDescent="0.3">
      <c r="A178" s="7" t="s">
        <v>17</v>
      </c>
      <c r="B178" s="7" t="s">
        <v>192</v>
      </c>
      <c r="C178" s="7" t="s">
        <v>173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500000</v>
      </c>
      <c r="K178" s="5">
        <v>0</v>
      </c>
      <c r="L178" s="6">
        <f t="shared" si="28"/>
        <v>500000</v>
      </c>
    </row>
    <row r="179" spans="1:12" ht="15.75" x14ac:dyDescent="0.3">
      <c r="A179" s="8" t="s">
        <v>193</v>
      </c>
      <c r="B179" s="8"/>
      <c r="C179" s="8"/>
      <c r="D179" s="12">
        <f t="shared" ref="D179:L179" si="29">SUM(D159:D178)</f>
        <v>6899776.6200000001</v>
      </c>
      <c r="E179" s="12">
        <f t="shared" si="29"/>
        <v>384732.45999999996</v>
      </c>
      <c r="F179" s="12">
        <f t="shared" si="29"/>
        <v>8634166.5500000007</v>
      </c>
      <c r="G179" s="12">
        <f t="shared" si="29"/>
        <v>7704831.3500000006</v>
      </c>
      <c r="H179" s="12">
        <f t="shared" si="29"/>
        <v>3495960.9</v>
      </c>
      <c r="I179" s="12">
        <f t="shared" si="29"/>
        <v>3763486.5</v>
      </c>
      <c r="J179" s="12">
        <f t="shared" si="29"/>
        <v>5888169.5</v>
      </c>
      <c r="K179" s="12">
        <f t="shared" si="29"/>
        <v>127922</v>
      </c>
      <c r="L179" s="12">
        <f t="shared" si="29"/>
        <v>36514313.420000002</v>
      </c>
    </row>
    <row r="180" spans="1:12" ht="15.75" x14ac:dyDescent="0.3">
      <c r="A180" s="4">
        <v>7722152</v>
      </c>
      <c r="B180" s="4" t="s">
        <v>194</v>
      </c>
      <c r="C180" s="7" t="s">
        <v>173</v>
      </c>
      <c r="D180" s="5">
        <v>118876.06</v>
      </c>
      <c r="E180" s="5">
        <f>VLOOKUP(A180,'[1]Kredietbewaking 2022'!A:E,4,0)</f>
        <v>0</v>
      </c>
      <c r="F180" s="5">
        <v>0</v>
      </c>
      <c r="G180" s="5">
        <v>0</v>
      </c>
      <c r="H180" s="5">
        <v>0</v>
      </c>
      <c r="I180" s="6">
        <v>0</v>
      </c>
      <c r="J180" s="6">
        <v>0</v>
      </c>
      <c r="K180" s="6">
        <v>0</v>
      </c>
      <c r="L180" s="6">
        <f t="shared" si="20"/>
        <v>118876.06</v>
      </c>
    </row>
    <row r="181" spans="1:12" ht="15.75" x14ac:dyDescent="0.3">
      <c r="A181" s="4">
        <v>7722154</v>
      </c>
      <c r="B181" s="4" t="s">
        <v>195</v>
      </c>
      <c r="C181" s="7" t="s">
        <v>173</v>
      </c>
      <c r="D181" s="5">
        <v>0</v>
      </c>
      <c r="E181" s="5">
        <f>VLOOKUP(A181,'[1]Kredietbewaking 2022'!A:E,4,0)</f>
        <v>96575.9</v>
      </c>
      <c r="F181" s="5">
        <v>786002</v>
      </c>
      <c r="G181" s="5">
        <v>0</v>
      </c>
      <c r="H181" s="5">
        <v>0</v>
      </c>
      <c r="I181" s="6">
        <v>0</v>
      </c>
      <c r="J181" s="6">
        <v>0</v>
      </c>
      <c r="K181" s="6">
        <v>0</v>
      </c>
      <c r="L181" s="6">
        <f t="shared" si="20"/>
        <v>786002</v>
      </c>
    </row>
    <row r="182" spans="1:12" ht="15.75" x14ac:dyDescent="0.3">
      <c r="A182" s="7">
        <v>7722155</v>
      </c>
      <c r="B182" s="7" t="s">
        <v>196</v>
      </c>
      <c r="C182" s="7" t="s">
        <v>173</v>
      </c>
      <c r="D182" s="5">
        <v>0</v>
      </c>
      <c r="E182" s="5">
        <f>VLOOKUP(A182,'[1]Kredietbewaking 2022'!A:E,4,0)</f>
        <v>5438.72</v>
      </c>
      <c r="F182" s="5">
        <v>355511.15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6">
        <f t="shared" si="20"/>
        <v>355511.15</v>
      </c>
    </row>
    <row r="183" spans="1:12" ht="15.75" x14ac:dyDescent="0.3">
      <c r="A183" s="4" t="s">
        <v>17</v>
      </c>
      <c r="B183" s="4" t="s">
        <v>197</v>
      </c>
      <c r="C183" s="7" t="s">
        <v>173</v>
      </c>
      <c r="D183" s="5">
        <v>0</v>
      </c>
      <c r="E183" s="5">
        <v>0</v>
      </c>
      <c r="F183" s="5">
        <v>0</v>
      </c>
      <c r="G183" s="5">
        <v>209825</v>
      </c>
      <c r="H183" s="5">
        <v>0</v>
      </c>
      <c r="I183" s="6">
        <v>0</v>
      </c>
      <c r="J183" s="6">
        <v>0</v>
      </c>
      <c r="K183" s="6">
        <v>0</v>
      </c>
      <c r="L183" s="6">
        <f t="shared" si="20"/>
        <v>209825</v>
      </c>
    </row>
    <row r="184" spans="1:12" ht="15.75" x14ac:dyDescent="0.3">
      <c r="A184" s="7" t="s">
        <v>17</v>
      </c>
      <c r="B184" s="7" t="s">
        <v>198</v>
      </c>
      <c r="C184" s="7" t="s">
        <v>173</v>
      </c>
      <c r="D184" s="5">
        <v>0</v>
      </c>
      <c r="E184" s="5">
        <v>0</v>
      </c>
      <c r="F184" s="5">
        <v>0</v>
      </c>
      <c r="G184" s="5">
        <v>357825</v>
      </c>
      <c r="H184" s="5">
        <v>0</v>
      </c>
      <c r="I184" s="5">
        <v>0</v>
      </c>
      <c r="J184" s="5">
        <v>0</v>
      </c>
      <c r="K184" s="5">
        <v>0</v>
      </c>
      <c r="L184" s="6">
        <f t="shared" si="20"/>
        <v>357825</v>
      </c>
    </row>
    <row r="185" spans="1:12" ht="15.75" x14ac:dyDescent="0.3">
      <c r="A185" s="4" t="s">
        <v>17</v>
      </c>
      <c r="B185" s="4" t="s">
        <v>199</v>
      </c>
      <c r="C185" s="7" t="s">
        <v>173</v>
      </c>
      <c r="D185" s="5">
        <v>0</v>
      </c>
      <c r="E185" s="5">
        <v>0</v>
      </c>
      <c r="F185" s="5">
        <v>0</v>
      </c>
      <c r="G185" s="5">
        <v>101500</v>
      </c>
      <c r="H185" s="5">
        <v>0</v>
      </c>
      <c r="I185" s="6">
        <v>0</v>
      </c>
      <c r="J185" s="6">
        <v>0</v>
      </c>
      <c r="K185" s="6">
        <v>0</v>
      </c>
      <c r="L185" s="6">
        <f t="shared" si="20"/>
        <v>101500</v>
      </c>
    </row>
    <row r="186" spans="1:12" ht="15.75" x14ac:dyDescent="0.3">
      <c r="A186" s="4" t="s">
        <v>17</v>
      </c>
      <c r="B186" s="4" t="s">
        <v>200</v>
      </c>
      <c r="C186" s="7" t="s">
        <v>173</v>
      </c>
      <c r="D186" s="5">
        <v>0</v>
      </c>
      <c r="E186" s="5">
        <v>0</v>
      </c>
      <c r="F186" s="5">
        <v>0</v>
      </c>
      <c r="G186" s="5">
        <v>0</v>
      </c>
      <c r="H186" s="5">
        <v>209825</v>
      </c>
      <c r="I186" s="6">
        <v>0</v>
      </c>
      <c r="J186" s="6">
        <v>0</v>
      </c>
      <c r="K186" s="6">
        <v>0</v>
      </c>
      <c r="L186" s="6">
        <f t="shared" si="20"/>
        <v>209825</v>
      </c>
    </row>
    <row r="187" spans="1:12" ht="15.75" x14ac:dyDescent="0.3">
      <c r="A187" s="7" t="s">
        <v>17</v>
      </c>
      <c r="B187" s="7" t="s">
        <v>201</v>
      </c>
      <c r="C187" s="7" t="s">
        <v>173</v>
      </c>
      <c r="D187" s="5">
        <v>0</v>
      </c>
      <c r="E187" s="5">
        <v>0</v>
      </c>
      <c r="F187" s="5">
        <v>0</v>
      </c>
      <c r="G187" s="5">
        <v>0</v>
      </c>
      <c r="H187" s="5">
        <v>357825</v>
      </c>
      <c r="I187" s="5">
        <v>0</v>
      </c>
      <c r="J187" s="5">
        <v>0</v>
      </c>
      <c r="K187" s="5">
        <v>0</v>
      </c>
      <c r="L187" s="6">
        <f t="shared" si="20"/>
        <v>357825</v>
      </c>
    </row>
    <row r="188" spans="1:12" ht="15.75" x14ac:dyDescent="0.3">
      <c r="A188" s="4" t="s">
        <v>17</v>
      </c>
      <c r="B188" s="4" t="s">
        <v>202</v>
      </c>
      <c r="C188" s="7" t="s">
        <v>173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209825</v>
      </c>
      <c r="J188" s="5">
        <v>0</v>
      </c>
      <c r="K188" s="5">
        <v>0</v>
      </c>
      <c r="L188" s="6">
        <f t="shared" si="20"/>
        <v>209825</v>
      </c>
    </row>
    <row r="189" spans="1:12" ht="15.75" x14ac:dyDescent="0.3">
      <c r="A189" s="7" t="s">
        <v>17</v>
      </c>
      <c r="B189" s="7" t="s">
        <v>203</v>
      </c>
      <c r="C189" s="7" t="s">
        <v>173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357825</v>
      </c>
      <c r="J189" s="5">
        <v>0</v>
      </c>
      <c r="K189" s="5">
        <v>0</v>
      </c>
      <c r="L189" s="6">
        <f t="shared" si="20"/>
        <v>357825</v>
      </c>
    </row>
    <row r="190" spans="1:12" ht="15.75" x14ac:dyDescent="0.3">
      <c r="A190" s="4" t="s">
        <v>17</v>
      </c>
      <c r="B190" s="4" t="s">
        <v>204</v>
      </c>
      <c r="C190" s="7" t="s">
        <v>173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209825</v>
      </c>
      <c r="K190" s="5">
        <v>0</v>
      </c>
      <c r="L190" s="6">
        <f t="shared" si="20"/>
        <v>209825</v>
      </c>
    </row>
    <row r="191" spans="1:12" ht="15.75" x14ac:dyDescent="0.3">
      <c r="A191" s="7" t="s">
        <v>17</v>
      </c>
      <c r="B191" s="7" t="s">
        <v>205</v>
      </c>
      <c r="C191" s="7" t="s">
        <v>173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357825</v>
      </c>
      <c r="K191" s="5">
        <v>0</v>
      </c>
      <c r="L191" s="6">
        <f t="shared" si="20"/>
        <v>357825</v>
      </c>
    </row>
    <row r="192" spans="1:12" ht="15.75" x14ac:dyDescent="0.3">
      <c r="A192" s="8" t="s">
        <v>206</v>
      </c>
      <c r="B192" s="8"/>
      <c r="C192" s="8"/>
      <c r="D192" s="9">
        <f t="shared" ref="D192:F192" si="30">SUM(D180:D191)</f>
        <v>118876.06</v>
      </c>
      <c r="E192" s="9">
        <f t="shared" si="30"/>
        <v>102014.62</v>
      </c>
      <c r="F192" s="9">
        <f t="shared" si="30"/>
        <v>1141513.1499999999</v>
      </c>
      <c r="G192" s="9">
        <f t="shared" ref="G192:L192" si="31">SUM(G180:G191)</f>
        <v>669150</v>
      </c>
      <c r="H192" s="9">
        <f t="shared" si="31"/>
        <v>567650</v>
      </c>
      <c r="I192" s="9">
        <f t="shared" si="31"/>
        <v>567650</v>
      </c>
      <c r="J192" s="9">
        <f t="shared" si="31"/>
        <v>567650</v>
      </c>
      <c r="K192" s="9">
        <f t="shared" si="31"/>
        <v>0</v>
      </c>
      <c r="L192" s="9">
        <f t="shared" si="31"/>
        <v>3632489.21</v>
      </c>
    </row>
    <row r="193" spans="1:12" ht="15.75" x14ac:dyDescent="0.3">
      <c r="A193" s="7">
        <v>7002031</v>
      </c>
      <c r="B193" s="4" t="s">
        <v>207</v>
      </c>
      <c r="C193" s="13"/>
      <c r="D193" s="5">
        <v>11567.69</v>
      </c>
      <c r="E193" s="5">
        <f>VLOOKUP(A193,'[1]Kredietbewaking 2022'!A:E,4,0)</f>
        <v>0</v>
      </c>
      <c r="F193" s="5">
        <v>151827</v>
      </c>
      <c r="G193" s="5">
        <v>0</v>
      </c>
      <c r="H193" s="5">
        <v>0</v>
      </c>
      <c r="I193" s="6">
        <v>0</v>
      </c>
      <c r="J193" s="6">
        <v>0</v>
      </c>
      <c r="K193" s="6">
        <v>0</v>
      </c>
      <c r="L193" s="6">
        <f t="shared" si="20"/>
        <v>163394.69</v>
      </c>
    </row>
    <row r="194" spans="1:12" ht="15.75" x14ac:dyDescent="0.3">
      <c r="A194" s="7">
        <v>7002032</v>
      </c>
      <c r="B194" s="4" t="s">
        <v>208</v>
      </c>
      <c r="C194" s="13"/>
      <c r="D194" s="5">
        <v>0</v>
      </c>
      <c r="E194" s="5">
        <f>VLOOKUP(A194,'[1]Kredietbewaking 2022'!A:E,4,0)</f>
        <v>0</v>
      </c>
      <c r="F194" s="5">
        <v>342570</v>
      </c>
      <c r="G194" s="5">
        <v>0</v>
      </c>
      <c r="H194" s="5">
        <v>0</v>
      </c>
      <c r="I194" s="6">
        <v>0</v>
      </c>
      <c r="J194" s="6">
        <v>0</v>
      </c>
      <c r="K194" s="6">
        <v>0</v>
      </c>
      <c r="L194" s="6">
        <f t="shared" si="20"/>
        <v>342570</v>
      </c>
    </row>
    <row r="195" spans="1:12" ht="15.75" x14ac:dyDescent="0.3">
      <c r="A195" s="7">
        <v>7630014</v>
      </c>
      <c r="B195" s="7" t="s">
        <v>209</v>
      </c>
      <c r="C195" s="7"/>
      <c r="D195" s="5">
        <v>26846.43</v>
      </c>
      <c r="E195" s="5">
        <f>VLOOKUP(A195,'[1]Kredietbewaking 2022'!A:E,4,0)</f>
        <v>0</v>
      </c>
      <c r="F195" s="5">
        <v>37395</v>
      </c>
      <c r="G195" s="5">
        <v>135759</v>
      </c>
      <c r="H195" s="5">
        <v>0</v>
      </c>
      <c r="I195" s="5">
        <v>0</v>
      </c>
      <c r="J195" s="5">
        <v>0</v>
      </c>
      <c r="K195" s="5">
        <v>0</v>
      </c>
      <c r="L195" s="6">
        <f t="shared" si="20"/>
        <v>200000.43</v>
      </c>
    </row>
    <row r="196" spans="1:12" ht="15.75" x14ac:dyDescent="0.3">
      <c r="A196" s="7" t="s">
        <v>17</v>
      </c>
      <c r="B196" s="7" t="s">
        <v>210</v>
      </c>
      <c r="C196" s="7" t="s">
        <v>211</v>
      </c>
      <c r="D196" s="5">
        <v>0</v>
      </c>
      <c r="E196" s="5">
        <v>0</v>
      </c>
      <c r="F196" s="5">
        <v>277000</v>
      </c>
      <c r="G196" s="5">
        <v>558000</v>
      </c>
      <c r="H196" s="5">
        <v>0</v>
      </c>
      <c r="I196" s="5">
        <v>0</v>
      </c>
      <c r="J196" s="5">
        <v>0</v>
      </c>
      <c r="K196" s="5">
        <v>0</v>
      </c>
      <c r="L196" s="6">
        <f t="shared" si="20"/>
        <v>835000</v>
      </c>
    </row>
    <row r="197" spans="1:12" ht="15.75" x14ac:dyDescent="0.3">
      <c r="A197" s="7">
        <v>7822105</v>
      </c>
      <c r="B197" s="4" t="s">
        <v>212</v>
      </c>
      <c r="C197" s="13"/>
      <c r="D197" s="5">
        <v>0</v>
      </c>
      <c r="E197" s="5">
        <f>VLOOKUP(A197,'[1]Kredietbewaking 2022'!A:E,4,0)</f>
        <v>0</v>
      </c>
      <c r="F197" s="5">
        <v>642701</v>
      </c>
      <c r="G197" s="5">
        <v>353823</v>
      </c>
      <c r="H197" s="5">
        <v>102193</v>
      </c>
      <c r="I197" s="6">
        <v>0</v>
      </c>
      <c r="J197" s="6">
        <v>0</v>
      </c>
      <c r="K197" s="6">
        <v>0</v>
      </c>
      <c r="L197" s="6">
        <f t="shared" si="20"/>
        <v>1098717</v>
      </c>
    </row>
    <row r="198" spans="1:12" ht="15.75" x14ac:dyDescent="0.3">
      <c r="A198" s="4" t="s">
        <v>17</v>
      </c>
      <c r="B198" s="4" t="s">
        <v>213</v>
      </c>
      <c r="C198" s="4"/>
      <c r="D198" s="5">
        <v>0</v>
      </c>
      <c r="E198" s="5">
        <v>0</v>
      </c>
      <c r="F198" s="5">
        <v>0</v>
      </c>
      <c r="G198" s="5">
        <v>340603</v>
      </c>
      <c r="H198" s="5">
        <v>536937</v>
      </c>
      <c r="I198" s="5">
        <v>3342703</v>
      </c>
      <c r="J198" s="6">
        <v>0</v>
      </c>
      <c r="K198" s="6">
        <v>0</v>
      </c>
      <c r="L198" s="6">
        <f t="shared" si="20"/>
        <v>4220243</v>
      </c>
    </row>
    <row r="199" spans="1:12" ht="15.75" x14ac:dyDescent="0.3">
      <c r="A199" s="8" t="s">
        <v>214</v>
      </c>
      <c r="B199" s="8"/>
      <c r="C199" s="8"/>
      <c r="D199" s="12">
        <f t="shared" ref="D199" si="32">SUM(D193:D198)</f>
        <v>38414.120000000003</v>
      </c>
      <c r="E199" s="12">
        <f t="shared" ref="E199:L199" si="33">SUM(E193:E198)</f>
        <v>0</v>
      </c>
      <c r="F199" s="12">
        <f t="shared" si="33"/>
        <v>1451493</v>
      </c>
      <c r="G199" s="12">
        <f t="shared" si="33"/>
        <v>1388185</v>
      </c>
      <c r="H199" s="12">
        <f t="shared" si="33"/>
        <v>639130</v>
      </c>
      <c r="I199" s="12">
        <f t="shared" si="33"/>
        <v>3342703</v>
      </c>
      <c r="J199" s="12">
        <f t="shared" si="33"/>
        <v>0</v>
      </c>
      <c r="K199" s="12">
        <f t="shared" si="33"/>
        <v>0</v>
      </c>
      <c r="L199" s="12">
        <f t="shared" si="33"/>
        <v>6859925.1200000001</v>
      </c>
    </row>
    <row r="200" spans="1:12" ht="15.75" x14ac:dyDescent="0.3">
      <c r="A200" s="14" t="s">
        <v>215</v>
      </c>
      <c r="B200" s="14"/>
      <c r="C200" s="1"/>
      <c r="D200" s="11">
        <f t="shared" ref="D200:L200" si="34">D72+D81+D90+D103+D120+D151+D158+D179+D192+D94+D199</f>
        <v>16341839.190000001</v>
      </c>
      <c r="E200" s="11">
        <f t="shared" si="34"/>
        <v>3140250.9599999995</v>
      </c>
      <c r="F200" s="11">
        <f t="shared" si="34"/>
        <v>28334860.015000001</v>
      </c>
      <c r="G200" s="11">
        <f t="shared" si="34"/>
        <v>26573987.350000001</v>
      </c>
      <c r="H200" s="11">
        <f t="shared" si="34"/>
        <v>17505801.899999999</v>
      </c>
      <c r="I200" s="11">
        <f t="shared" si="34"/>
        <v>17071134.5</v>
      </c>
      <c r="J200" s="11">
        <f t="shared" si="34"/>
        <v>9838249.5</v>
      </c>
      <c r="K200" s="11">
        <f t="shared" si="34"/>
        <v>1503737</v>
      </c>
      <c r="L200" s="11">
        <f t="shared" si="34"/>
        <v>117169609.455</v>
      </c>
    </row>
    <row r="201" spans="1:12" ht="15.75" x14ac:dyDescent="0.3">
      <c r="A201" s="7">
        <v>7210870</v>
      </c>
      <c r="B201" s="7" t="s">
        <v>216</v>
      </c>
      <c r="C201" s="7"/>
      <c r="D201" s="5">
        <v>283847.88</v>
      </c>
      <c r="E201" s="5">
        <f>VLOOKUP(A201,'[1]Kredietbewaking 2022'!A:E,4,0)</f>
        <v>645</v>
      </c>
      <c r="F201" s="5">
        <v>122958.45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6">
        <f t="shared" ref="L201:L205" si="35">SUM(D201:K201)-E201</f>
        <v>406806.33</v>
      </c>
    </row>
    <row r="202" spans="1:12" ht="15.75" x14ac:dyDescent="0.3">
      <c r="A202" s="7">
        <v>7810200</v>
      </c>
      <c r="B202" s="7" t="s">
        <v>217</v>
      </c>
      <c r="C202" s="7"/>
      <c r="D202" s="5">
        <v>264972.3</v>
      </c>
      <c r="E202" s="5">
        <f>VLOOKUP(A202,'[1]Kredietbewaking 2022'!A:E,4,0)</f>
        <v>3952.5</v>
      </c>
      <c r="F202" s="5">
        <v>7112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6">
        <f t="shared" si="35"/>
        <v>272084.3</v>
      </c>
    </row>
    <row r="203" spans="1:12" ht="15.75" x14ac:dyDescent="0.3">
      <c r="A203" s="7">
        <v>7810201</v>
      </c>
      <c r="B203" s="7" t="s">
        <v>218</v>
      </c>
      <c r="C203" s="7"/>
      <c r="D203" s="5">
        <v>257252.66</v>
      </c>
      <c r="E203" s="5">
        <f>VLOOKUP(A203,'[1]Kredietbewaking 2022'!A:E,4,0)</f>
        <v>-9107.8700000000008</v>
      </c>
      <c r="F203" s="5">
        <v>-29337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6">
        <f t="shared" si="35"/>
        <v>227915.66</v>
      </c>
    </row>
    <row r="204" spans="1:12" ht="15.75" x14ac:dyDescent="0.3">
      <c r="A204" s="7">
        <v>7822104</v>
      </c>
      <c r="B204" s="7" t="s">
        <v>219</v>
      </c>
      <c r="C204" s="7"/>
      <c r="D204" s="5">
        <v>103237.15</v>
      </c>
      <c r="E204" s="5">
        <f>VLOOKUP(A204,'[1]Kredietbewaking 2022'!A:E,4,0)</f>
        <v>5846.54</v>
      </c>
      <c r="F204" s="5">
        <v>288565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6">
        <f t="shared" si="35"/>
        <v>391802.15</v>
      </c>
    </row>
    <row r="205" spans="1:12" ht="15.75" x14ac:dyDescent="0.3">
      <c r="A205" s="7">
        <v>7830513</v>
      </c>
      <c r="B205" s="7" t="s">
        <v>220</v>
      </c>
      <c r="C205" s="7"/>
      <c r="D205" s="5">
        <v>14506.59</v>
      </c>
      <c r="E205" s="5">
        <f>VLOOKUP(A205,'[1]Kredietbewaking 2022'!A:E,4,0)</f>
        <v>0</v>
      </c>
      <c r="F205" s="5">
        <v>20757</v>
      </c>
      <c r="G205" s="5">
        <v>24737</v>
      </c>
      <c r="H205" s="5">
        <v>0</v>
      </c>
      <c r="I205" s="5">
        <v>0</v>
      </c>
      <c r="J205" s="5">
        <v>0</v>
      </c>
      <c r="K205" s="5">
        <v>0</v>
      </c>
      <c r="L205" s="6">
        <f t="shared" si="35"/>
        <v>60000.59</v>
      </c>
    </row>
    <row r="206" spans="1:12" ht="15.75" x14ac:dyDescent="0.3">
      <c r="A206" s="8" t="s">
        <v>221</v>
      </c>
      <c r="B206" s="8"/>
      <c r="C206" s="8"/>
      <c r="D206" s="9">
        <f t="shared" ref="D206:F206" si="36">SUM(D201:D205)</f>
        <v>923816.58</v>
      </c>
      <c r="E206" s="9">
        <f t="shared" si="36"/>
        <v>1336.1699999999992</v>
      </c>
      <c r="F206" s="9">
        <f t="shared" si="36"/>
        <v>410055.45</v>
      </c>
      <c r="G206" s="9">
        <f t="shared" ref="G206:L206" si="37">SUM(G201:G205)</f>
        <v>24737</v>
      </c>
      <c r="H206" s="9">
        <f t="shared" si="37"/>
        <v>0</v>
      </c>
      <c r="I206" s="9">
        <f t="shared" si="37"/>
        <v>0</v>
      </c>
      <c r="J206" s="9">
        <f t="shared" si="37"/>
        <v>0</v>
      </c>
      <c r="K206" s="9">
        <f t="shared" si="37"/>
        <v>0</v>
      </c>
      <c r="L206" s="9">
        <f t="shared" si="37"/>
        <v>1358609.03</v>
      </c>
    </row>
    <row r="207" spans="1:12" ht="15.75" x14ac:dyDescent="0.3">
      <c r="A207" s="14" t="s">
        <v>222</v>
      </c>
      <c r="B207" s="14"/>
      <c r="C207" s="1"/>
      <c r="D207" s="11">
        <f t="shared" ref="D207:L207" si="38">D206</f>
        <v>923816.58</v>
      </c>
      <c r="E207" s="11">
        <f t="shared" si="38"/>
        <v>1336.1699999999992</v>
      </c>
      <c r="F207" s="11">
        <f t="shared" si="38"/>
        <v>410055.45</v>
      </c>
      <c r="G207" s="11">
        <f t="shared" si="38"/>
        <v>24737</v>
      </c>
      <c r="H207" s="11">
        <f t="shared" si="38"/>
        <v>0</v>
      </c>
      <c r="I207" s="11">
        <f t="shared" si="38"/>
        <v>0</v>
      </c>
      <c r="J207" s="11">
        <f t="shared" si="38"/>
        <v>0</v>
      </c>
      <c r="K207" s="11">
        <f>K206</f>
        <v>0</v>
      </c>
      <c r="L207" s="11">
        <f t="shared" si="38"/>
        <v>1358609.03</v>
      </c>
    </row>
    <row r="208" spans="1:12" ht="15.75" x14ac:dyDescent="0.3">
      <c r="A208" s="7">
        <v>7947067</v>
      </c>
      <c r="B208" s="7" t="s">
        <v>223</v>
      </c>
      <c r="C208" s="7"/>
      <c r="D208" s="5">
        <v>0</v>
      </c>
      <c r="E208" s="5">
        <f>VLOOKUP(A208,'[1]Kredietbewaking 2022'!A:E,4,0)</f>
        <v>0</v>
      </c>
      <c r="F208" s="5">
        <v>323200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6">
        <f t="shared" ref="L208:L212" si="39">SUM(D208:K208)-E208</f>
        <v>323200</v>
      </c>
    </row>
    <row r="209" spans="1:12" ht="15.75" x14ac:dyDescent="0.3">
      <c r="A209" s="7">
        <v>7947068</v>
      </c>
      <c r="B209" s="7" t="s">
        <v>224</v>
      </c>
      <c r="C209" s="7"/>
      <c r="D209" s="5">
        <v>0</v>
      </c>
      <c r="E209" s="5">
        <f>VLOOKUP(A209,'[1]Kredietbewaking 2022'!A:E,4,0)</f>
        <v>0</v>
      </c>
      <c r="F209" s="5">
        <v>80000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6">
        <f t="shared" si="39"/>
        <v>80000</v>
      </c>
    </row>
    <row r="210" spans="1:12" ht="15.75" x14ac:dyDescent="0.3">
      <c r="A210" s="7">
        <v>7947069</v>
      </c>
      <c r="B210" s="7" t="s">
        <v>225</v>
      </c>
      <c r="C210" s="7"/>
      <c r="D210" s="5">
        <v>0</v>
      </c>
      <c r="E210" s="5">
        <f>VLOOKUP(A210,'[1]Kredietbewaking 2022'!A:E,4,0)</f>
        <v>0</v>
      </c>
      <c r="F210" s="5">
        <v>105000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6">
        <f t="shared" si="39"/>
        <v>105000</v>
      </c>
    </row>
    <row r="211" spans="1:12" ht="15.75" x14ac:dyDescent="0.3">
      <c r="A211" s="7" t="s">
        <v>17</v>
      </c>
      <c r="B211" s="7" t="s">
        <v>226</v>
      </c>
      <c r="C211" s="7"/>
      <c r="D211" s="5">
        <v>0</v>
      </c>
      <c r="E211" s="5">
        <v>0</v>
      </c>
      <c r="F211" s="5">
        <v>0</v>
      </c>
      <c r="G211" s="5">
        <v>140000</v>
      </c>
      <c r="H211" s="5">
        <v>0</v>
      </c>
      <c r="I211" s="5">
        <v>0</v>
      </c>
      <c r="J211" s="5">
        <v>0</v>
      </c>
      <c r="K211" s="5">
        <v>0</v>
      </c>
      <c r="L211" s="6">
        <f t="shared" si="39"/>
        <v>140000</v>
      </c>
    </row>
    <row r="212" spans="1:12" ht="15.75" x14ac:dyDescent="0.3">
      <c r="A212" s="7" t="s">
        <v>17</v>
      </c>
      <c r="B212" s="7" t="s">
        <v>227</v>
      </c>
      <c r="C212" s="7"/>
      <c r="D212" s="5">
        <v>0</v>
      </c>
      <c r="E212" s="5">
        <v>0</v>
      </c>
      <c r="F212" s="5">
        <v>0</v>
      </c>
      <c r="G212" s="5">
        <v>0</v>
      </c>
      <c r="H212" s="5">
        <v>150000</v>
      </c>
      <c r="I212" s="5">
        <v>0</v>
      </c>
      <c r="J212" s="5">
        <v>0</v>
      </c>
      <c r="K212" s="5">
        <v>0</v>
      </c>
      <c r="L212" s="6">
        <f t="shared" si="39"/>
        <v>150000</v>
      </c>
    </row>
    <row r="213" spans="1:12" ht="15.75" x14ac:dyDescent="0.3">
      <c r="A213" s="8" t="s">
        <v>228</v>
      </c>
      <c r="B213" s="8"/>
      <c r="C213" s="8"/>
      <c r="D213" s="9">
        <f t="shared" ref="D213:F213" si="40">SUM(D208:D212)</f>
        <v>0</v>
      </c>
      <c r="E213" s="9">
        <f t="shared" si="40"/>
        <v>0</v>
      </c>
      <c r="F213" s="9">
        <f t="shared" si="40"/>
        <v>508200</v>
      </c>
      <c r="G213" s="9">
        <f t="shared" ref="G213:L213" si="41">SUM(G208:G212)</f>
        <v>140000</v>
      </c>
      <c r="H213" s="9">
        <f t="shared" si="41"/>
        <v>150000</v>
      </c>
      <c r="I213" s="9">
        <f t="shared" si="41"/>
        <v>0</v>
      </c>
      <c r="J213" s="9">
        <f t="shared" si="41"/>
        <v>0</v>
      </c>
      <c r="K213" s="9">
        <f t="shared" si="41"/>
        <v>0</v>
      </c>
      <c r="L213" s="9">
        <f t="shared" si="41"/>
        <v>798200</v>
      </c>
    </row>
    <row r="214" spans="1:12" ht="15.75" x14ac:dyDescent="0.3">
      <c r="A214" s="14" t="s">
        <v>229</v>
      </c>
      <c r="B214" s="14"/>
      <c r="C214" s="1"/>
      <c r="D214" s="11">
        <f t="shared" ref="D214:L214" si="42">D213</f>
        <v>0</v>
      </c>
      <c r="E214" s="11">
        <f t="shared" si="42"/>
        <v>0</v>
      </c>
      <c r="F214" s="11">
        <f t="shared" si="42"/>
        <v>508200</v>
      </c>
      <c r="G214" s="11">
        <f t="shared" si="42"/>
        <v>140000</v>
      </c>
      <c r="H214" s="11">
        <f t="shared" si="42"/>
        <v>150000</v>
      </c>
      <c r="I214" s="11">
        <f t="shared" si="42"/>
        <v>0</v>
      </c>
      <c r="J214" s="11">
        <f t="shared" si="42"/>
        <v>0</v>
      </c>
      <c r="K214" s="11">
        <f>K213</f>
        <v>0</v>
      </c>
      <c r="L214" s="11">
        <f t="shared" si="42"/>
        <v>798200</v>
      </c>
    </row>
    <row r="215" spans="1:12" ht="15.75" x14ac:dyDescent="0.3">
      <c r="A215" s="7">
        <v>7903027</v>
      </c>
      <c r="B215" s="7" t="s">
        <v>230</v>
      </c>
      <c r="C215" s="7"/>
      <c r="D215" s="5">
        <v>501628.65</v>
      </c>
      <c r="E215" s="5">
        <f>VLOOKUP(A215,'[1]Kredietbewaking 2022'!A:E,4,0)</f>
        <v>4301.09</v>
      </c>
      <c r="F215" s="5">
        <v>20263.399999999994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6">
        <f t="shared" ref="L215:L225" si="43">SUM(D215:K215)-E215</f>
        <v>521892.05</v>
      </c>
    </row>
    <row r="216" spans="1:12" ht="15.75" x14ac:dyDescent="0.3">
      <c r="A216" s="7">
        <v>7903031</v>
      </c>
      <c r="B216" s="7" t="s">
        <v>231</v>
      </c>
      <c r="C216" s="7"/>
      <c r="D216" s="5">
        <v>87950.94</v>
      </c>
      <c r="E216" s="5">
        <f>VLOOKUP(A216,'[1]Kredietbewaking 2022'!A:E,4,0)</f>
        <v>0</v>
      </c>
      <c r="F216" s="5">
        <v>52048.6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6">
        <f t="shared" si="43"/>
        <v>139999.54</v>
      </c>
    </row>
    <row r="217" spans="1:12" ht="15.75" x14ac:dyDescent="0.3">
      <c r="A217" s="7">
        <v>7903034</v>
      </c>
      <c r="B217" s="7" t="s">
        <v>232</v>
      </c>
      <c r="C217" s="7"/>
      <c r="D217" s="5">
        <v>0</v>
      </c>
      <c r="E217" s="5">
        <f>VLOOKUP(A217,'[1]Kredietbewaking 2022'!A:E,4,0)</f>
        <v>0</v>
      </c>
      <c r="F217" s="5">
        <v>400000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6">
        <f t="shared" si="43"/>
        <v>400000</v>
      </c>
    </row>
    <row r="218" spans="1:12" ht="15.75" x14ac:dyDescent="0.3">
      <c r="A218" s="7">
        <v>7903035</v>
      </c>
      <c r="B218" s="7" t="s">
        <v>233</v>
      </c>
      <c r="C218" s="7"/>
      <c r="D218" s="5">
        <v>0</v>
      </c>
      <c r="E218" s="5">
        <f>VLOOKUP(A218,'[1]Kredietbewaking 2022'!A:E,4,0)</f>
        <v>0</v>
      </c>
      <c r="F218" s="5">
        <v>355000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6">
        <f t="shared" si="43"/>
        <v>355000</v>
      </c>
    </row>
    <row r="219" spans="1:12" ht="15.75" x14ac:dyDescent="0.3">
      <c r="A219" s="7">
        <v>7903036</v>
      </c>
      <c r="B219" s="7" t="s">
        <v>234</v>
      </c>
      <c r="C219" s="7"/>
      <c r="D219" s="5">
        <v>0</v>
      </c>
      <c r="E219" s="5">
        <f>VLOOKUP(A219,'[1]Kredietbewaking 2022'!A:E,4,0)</f>
        <v>0</v>
      </c>
      <c r="F219" s="5">
        <v>50000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6">
        <f t="shared" si="43"/>
        <v>50000</v>
      </c>
    </row>
    <row r="220" spans="1:12" ht="15.75" x14ac:dyDescent="0.3">
      <c r="A220" s="7" t="s">
        <v>17</v>
      </c>
      <c r="B220" s="7" t="s">
        <v>235</v>
      </c>
      <c r="C220" s="7"/>
      <c r="D220" s="5">
        <v>0</v>
      </c>
      <c r="E220" s="5">
        <v>0</v>
      </c>
      <c r="F220" s="5">
        <v>0</v>
      </c>
      <c r="G220" s="5">
        <v>475000</v>
      </c>
      <c r="H220" s="5">
        <v>0</v>
      </c>
      <c r="I220" s="5">
        <v>0</v>
      </c>
      <c r="J220" s="5">
        <v>0</v>
      </c>
      <c r="K220" s="5">
        <v>0</v>
      </c>
      <c r="L220" s="6">
        <f t="shared" si="43"/>
        <v>475000</v>
      </c>
    </row>
    <row r="221" spans="1:12" ht="15.75" x14ac:dyDescent="0.3">
      <c r="A221" s="7" t="s">
        <v>17</v>
      </c>
      <c r="B221" s="7" t="s">
        <v>236</v>
      </c>
      <c r="C221" s="7"/>
      <c r="D221" s="5">
        <v>0</v>
      </c>
      <c r="E221" s="5">
        <v>0</v>
      </c>
      <c r="F221" s="5">
        <v>0</v>
      </c>
      <c r="G221" s="5">
        <v>0</v>
      </c>
      <c r="H221" s="5">
        <v>575000</v>
      </c>
      <c r="I221" s="5">
        <v>0</v>
      </c>
      <c r="J221" s="5">
        <v>0</v>
      </c>
      <c r="K221" s="5">
        <v>0</v>
      </c>
      <c r="L221" s="6">
        <f t="shared" si="43"/>
        <v>575000</v>
      </c>
    </row>
    <row r="222" spans="1:12" ht="15.75" x14ac:dyDescent="0.3">
      <c r="A222" s="7" t="s">
        <v>17</v>
      </c>
      <c r="B222" s="7" t="s">
        <v>237</v>
      </c>
      <c r="C222" s="7"/>
      <c r="D222" s="5">
        <v>0</v>
      </c>
      <c r="E222" s="5">
        <v>0</v>
      </c>
      <c r="F222" s="5">
        <v>0</v>
      </c>
      <c r="G222" s="5">
        <v>0</v>
      </c>
      <c r="H222" s="5">
        <v>80000</v>
      </c>
      <c r="I222" s="5">
        <v>0</v>
      </c>
      <c r="J222" s="5">
        <v>0</v>
      </c>
      <c r="K222" s="5">
        <v>0</v>
      </c>
      <c r="L222" s="6">
        <f t="shared" si="43"/>
        <v>80000</v>
      </c>
    </row>
    <row r="223" spans="1:12" ht="15.75" x14ac:dyDescent="0.3">
      <c r="A223" s="7" t="s">
        <v>17</v>
      </c>
      <c r="B223" s="7" t="s">
        <v>238</v>
      </c>
      <c r="C223" s="7"/>
      <c r="D223" s="5">
        <v>0</v>
      </c>
      <c r="E223" s="5">
        <v>0</v>
      </c>
      <c r="F223" s="5">
        <v>0</v>
      </c>
      <c r="G223" s="5">
        <v>0</v>
      </c>
      <c r="H223" s="5">
        <v>50000</v>
      </c>
      <c r="I223" s="5">
        <v>0</v>
      </c>
      <c r="J223" s="5">
        <v>0</v>
      </c>
      <c r="K223" s="5">
        <v>0</v>
      </c>
      <c r="L223" s="6">
        <f t="shared" si="43"/>
        <v>50000</v>
      </c>
    </row>
    <row r="224" spans="1:12" ht="15.75" x14ac:dyDescent="0.3">
      <c r="A224" s="7" t="s">
        <v>17</v>
      </c>
      <c r="B224" s="7" t="s">
        <v>239</v>
      </c>
      <c r="C224" s="7"/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400000</v>
      </c>
      <c r="J224" s="5">
        <v>0</v>
      </c>
      <c r="K224" s="5">
        <v>0</v>
      </c>
      <c r="L224" s="6">
        <f t="shared" si="43"/>
        <v>400000</v>
      </c>
    </row>
    <row r="225" spans="1:12" ht="15.75" x14ac:dyDescent="0.3">
      <c r="A225" s="7" t="s">
        <v>17</v>
      </c>
      <c r="B225" s="7" t="s">
        <v>240</v>
      </c>
      <c r="C225" s="7"/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615000</v>
      </c>
      <c r="J225" s="5">
        <v>0</v>
      </c>
      <c r="K225" s="5">
        <v>0</v>
      </c>
      <c r="L225" s="6">
        <f t="shared" si="43"/>
        <v>615000</v>
      </c>
    </row>
    <row r="226" spans="1:12" ht="15.75" x14ac:dyDescent="0.3">
      <c r="A226" s="8" t="s">
        <v>241</v>
      </c>
      <c r="B226" s="8"/>
      <c r="C226" s="8"/>
      <c r="D226" s="12">
        <f t="shared" ref="D226:F226" si="44">SUM(D215:D225)</f>
        <v>589579.59000000008</v>
      </c>
      <c r="E226" s="12">
        <f t="shared" si="44"/>
        <v>4301.09</v>
      </c>
      <c r="F226" s="12">
        <f t="shared" si="44"/>
        <v>877312</v>
      </c>
      <c r="G226" s="12">
        <f t="shared" ref="G226:L226" si="45">SUM(G215:G225)</f>
        <v>475000</v>
      </c>
      <c r="H226" s="12">
        <f t="shared" si="45"/>
        <v>705000</v>
      </c>
      <c r="I226" s="12">
        <f t="shared" si="45"/>
        <v>1015000</v>
      </c>
      <c r="J226" s="12">
        <f t="shared" si="45"/>
        <v>0</v>
      </c>
      <c r="K226" s="12">
        <f>SUM(K215:K225)</f>
        <v>0</v>
      </c>
      <c r="L226" s="12">
        <f t="shared" si="45"/>
        <v>3661891.59</v>
      </c>
    </row>
    <row r="227" spans="1:12" ht="15.75" x14ac:dyDescent="0.3">
      <c r="A227" s="14" t="s">
        <v>242</v>
      </c>
      <c r="B227" s="14"/>
      <c r="C227" s="1"/>
      <c r="D227" s="11">
        <f t="shared" ref="D227:L227" si="46">D226</f>
        <v>589579.59000000008</v>
      </c>
      <c r="E227" s="11">
        <f t="shared" si="46"/>
        <v>4301.09</v>
      </c>
      <c r="F227" s="11">
        <f t="shared" si="46"/>
        <v>877312</v>
      </c>
      <c r="G227" s="11">
        <f t="shared" si="46"/>
        <v>475000</v>
      </c>
      <c r="H227" s="11">
        <f t="shared" si="46"/>
        <v>705000</v>
      </c>
      <c r="I227" s="11">
        <f t="shared" si="46"/>
        <v>1015000</v>
      </c>
      <c r="J227" s="11">
        <f t="shared" si="46"/>
        <v>0</v>
      </c>
      <c r="K227" s="11">
        <f>K226</f>
        <v>0</v>
      </c>
      <c r="L227" s="11">
        <f t="shared" si="46"/>
        <v>3661891.59</v>
      </c>
    </row>
    <row r="228" spans="1:12" ht="15.75" x14ac:dyDescent="0.3">
      <c r="A228" s="14" t="s">
        <v>243</v>
      </c>
      <c r="B228" s="14"/>
      <c r="C228" s="1"/>
      <c r="D228" s="11">
        <f t="shared" ref="D228:L228" si="47">D65+D200+D214+D227+D207</f>
        <v>22812937.419999998</v>
      </c>
      <c r="E228" s="11">
        <f t="shared" si="47"/>
        <v>4957497.709999999</v>
      </c>
      <c r="F228" s="11">
        <f t="shared" si="47"/>
        <v>46793127.465000004</v>
      </c>
      <c r="G228" s="11">
        <f t="shared" si="47"/>
        <v>44592092.579999998</v>
      </c>
      <c r="H228" s="11">
        <f t="shared" si="47"/>
        <v>31643251.099999998</v>
      </c>
      <c r="I228" s="11">
        <f t="shared" si="47"/>
        <v>24845653</v>
      </c>
      <c r="J228" s="11">
        <f t="shared" si="47"/>
        <v>21672072.300000001</v>
      </c>
      <c r="K228" s="11">
        <f t="shared" si="47"/>
        <v>4685720</v>
      </c>
      <c r="L228" s="11">
        <f t="shared" si="47"/>
        <v>195674480.35500002</v>
      </c>
    </row>
  </sheetData>
  <mergeCells count="6">
    <mergeCell ref="A228:B228"/>
    <mergeCell ref="A65:B65"/>
    <mergeCell ref="A200:B200"/>
    <mergeCell ref="A207:B207"/>
    <mergeCell ref="A214:B214"/>
    <mergeCell ref="A227:B2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Lansingerland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Rosalie Hirdes</dc:creator>
  <cp:lastModifiedBy>Inge Lensen</cp:lastModifiedBy>
  <dcterms:created xsi:type="dcterms:W3CDTF">2022-05-09T08:55:03Z</dcterms:created>
  <dcterms:modified xsi:type="dcterms:W3CDTF">2022-05-09T11:11:57Z</dcterms:modified>
</cp:coreProperties>
</file>