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H:\Mijn documenten\KWIV\2021-versie\"/>
    </mc:Choice>
  </mc:AlternateContent>
  <bookViews>
    <workbookView xWindow="0" yWindow="0" windowWidth="28800" windowHeight="12300"/>
  </bookViews>
  <sheets>
    <sheet name="0. VOORBLAD" sheetId="9" r:id="rId1"/>
    <sheet name="1. KWIV-profiel" sheetId="11" r:id="rId2"/>
    <sheet name="2. Functie - KWIV-profiel" sheetId="10" r:id="rId3"/>
    <sheet name="3. Vergelijking KWIV-profielen" sheetId="8" r:id="rId4"/>
    <sheet name="4. KWIV-profiel vs. e-CF" sheetId="12" r:id="rId5"/>
    <sheet name="VLookup" sheetId="1" state="hidden" r:id="rId6"/>
    <sheet name="Bron profiel competenties" sheetId="2" state="hidden" r:id="rId7"/>
    <sheet name="Bron functie profiel" sheetId="3" state="hidden" r:id="rId8"/>
    <sheet name="Bron competenties" sheetId="4" state="hidden" r:id="rId9"/>
    <sheet name="Bron tekst" sheetId="6" state="hidden" r:id="rId10"/>
  </sheets>
  <definedNames>
    <definedName name="_xlnm._FilterDatabase" localSheetId="6" hidden="1">'Bron profiel competenties'!$A$1:$J$1</definedName>
    <definedName name="_xlnm._FilterDatabase" localSheetId="9" hidden="1">'Bron tekst'!$A$1:$Q$1</definedName>
  </definedNames>
  <calcPr calcId="162913"/>
  <pivotCaches>
    <pivotCache cacheId="7" r:id="rId11"/>
    <pivotCache cacheId="11" r:id="rId1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66" i="12" l="1"/>
  <c r="AZ65" i="12"/>
  <c r="AZ64" i="12"/>
  <c r="AZ63" i="12"/>
  <c r="AZ62" i="12"/>
  <c r="AZ61" i="12"/>
  <c r="AZ60" i="12"/>
  <c r="AZ59" i="12"/>
  <c r="AZ58" i="12"/>
  <c r="AZ57" i="12"/>
  <c r="AZ56" i="12"/>
  <c r="AZ55" i="12"/>
  <c r="AZ54" i="12"/>
  <c r="AZ53" i="12"/>
  <c r="AZ52" i="12"/>
  <c r="AZ51" i="12"/>
  <c r="AZ50" i="12"/>
  <c r="AZ49" i="12"/>
  <c r="AZ48" i="12"/>
  <c r="AZ47" i="12"/>
  <c r="AZ46" i="12"/>
  <c r="AZ45" i="12"/>
  <c r="AZ44" i="12"/>
  <c r="AZ43" i="12"/>
  <c r="AZ42" i="12"/>
  <c r="AZ41" i="12"/>
  <c r="AZ40" i="12"/>
  <c r="AZ39" i="12"/>
  <c r="AZ38" i="12"/>
  <c r="AZ37" i="12"/>
  <c r="AZ36" i="12"/>
  <c r="AZ35" i="12"/>
  <c r="AZ34" i="12"/>
  <c r="AZ33" i="12"/>
  <c r="AZ32" i="12"/>
  <c r="AZ31" i="12"/>
  <c r="AZ30" i="12"/>
  <c r="AZ29" i="12"/>
  <c r="AZ28" i="12"/>
  <c r="AZ27" i="12"/>
  <c r="AZ26" i="12"/>
  <c r="AZ25" i="12"/>
  <c r="AZ24" i="12"/>
  <c r="AZ23" i="12"/>
  <c r="AZ22" i="12"/>
  <c r="AZ21" i="12"/>
  <c r="AZ20" i="12"/>
  <c r="AZ19" i="12"/>
  <c r="AZ18" i="12"/>
  <c r="AZ17" i="12"/>
  <c r="AZ16" i="12"/>
  <c r="AZ15" i="12"/>
  <c r="AZ14" i="12"/>
  <c r="AZ13" i="12"/>
  <c r="AZ12" i="12"/>
  <c r="AZ11" i="12"/>
  <c r="AZ10" i="12"/>
  <c r="AZ9" i="12"/>
  <c r="AZ8" i="12"/>
  <c r="AZ7" i="12"/>
  <c r="AZ6" i="12"/>
  <c r="AY2" i="12"/>
  <c r="AX2" i="12"/>
  <c r="AW2" i="12"/>
  <c r="AV2" i="12"/>
  <c r="AU2" i="12"/>
  <c r="AT2" i="12"/>
  <c r="AS2" i="12"/>
  <c r="AR2" i="12"/>
  <c r="AQ2" i="12"/>
  <c r="AP2" i="12"/>
  <c r="AO2" i="12"/>
  <c r="AN2" i="12"/>
  <c r="AM2" i="12"/>
  <c r="AL2" i="12"/>
  <c r="AK2" i="12"/>
  <c r="AJ2" i="12"/>
  <c r="AI2" i="12"/>
  <c r="AH2" i="12"/>
  <c r="AG2" i="12"/>
  <c r="AF2" i="12"/>
  <c r="AE2" i="12"/>
  <c r="AD2" i="12"/>
  <c r="AC2" i="12"/>
  <c r="AB2" i="12"/>
  <c r="AA2" i="12"/>
  <c r="Z2" i="12"/>
  <c r="Y2" i="12"/>
  <c r="X2" i="12"/>
  <c r="W2" i="12"/>
  <c r="V2" i="12"/>
  <c r="U2" i="12"/>
  <c r="T2" i="12"/>
  <c r="S2" i="12"/>
  <c r="R2" i="12"/>
  <c r="Q2" i="12"/>
  <c r="P2" i="12"/>
  <c r="O2" i="12"/>
  <c r="N2" i="12"/>
  <c r="M2" i="12"/>
  <c r="L2" i="12"/>
  <c r="K2" i="12"/>
  <c r="J2" i="12"/>
  <c r="I2" i="12"/>
  <c r="H2" i="12"/>
  <c r="G2" i="12"/>
  <c r="F2" i="12"/>
  <c r="E2" i="12"/>
  <c r="D2" i="12"/>
  <c r="A7" i="12" l="1"/>
  <c r="B7" i="12"/>
  <c r="A8" i="12"/>
  <c r="B8" i="12"/>
  <c r="A9" i="12"/>
  <c r="B9" i="12"/>
  <c r="A10" i="12"/>
  <c r="B10" i="12"/>
  <c r="A11" i="12"/>
  <c r="B11" i="12"/>
  <c r="A12" i="12"/>
  <c r="B12" i="12"/>
  <c r="A13" i="12"/>
  <c r="B13" i="12"/>
  <c r="A14" i="12"/>
  <c r="B14" i="12"/>
  <c r="A15" i="12"/>
  <c r="B15" i="12"/>
  <c r="A16" i="12"/>
  <c r="B16" i="12"/>
  <c r="A17" i="12"/>
  <c r="B17" i="12"/>
  <c r="A18" i="12"/>
  <c r="B18" i="12"/>
  <c r="A19" i="12"/>
  <c r="B19" i="12"/>
  <c r="A20" i="12"/>
  <c r="B20" i="12"/>
  <c r="A21" i="12"/>
  <c r="B21" i="12"/>
  <c r="A22" i="12"/>
  <c r="B22" i="12"/>
  <c r="A23" i="12"/>
  <c r="B23" i="12"/>
  <c r="A24" i="12"/>
  <c r="B24" i="12"/>
  <c r="A25" i="12"/>
  <c r="B25" i="12"/>
  <c r="A26" i="12"/>
  <c r="B26" i="12"/>
  <c r="A27" i="12"/>
  <c r="B27" i="12"/>
  <c r="A28" i="12"/>
  <c r="B28" i="12"/>
  <c r="A29" i="12"/>
  <c r="B29" i="12"/>
  <c r="A30" i="12"/>
  <c r="B30" i="12"/>
  <c r="A31" i="12"/>
  <c r="B31" i="12"/>
  <c r="A32" i="12"/>
  <c r="B32" i="12"/>
  <c r="A33" i="12"/>
  <c r="B33" i="12"/>
  <c r="A34" i="12"/>
  <c r="B34" i="12"/>
  <c r="A35" i="12"/>
  <c r="B35" i="12"/>
  <c r="A36" i="12"/>
  <c r="B36" i="12"/>
  <c r="A37" i="12"/>
  <c r="B37" i="12"/>
  <c r="A38" i="12"/>
  <c r="B38" i="12"/>
  <c r="A39" i="12"/>
  <c r="B39" i="12"/>
  <c r="A40" i="12"/>
  <c r="B40" i="12"/>
  <c r="A41" i="12"/>
  <c r="B41" i="12"/>
  <c r="A42" i="12"/>
  <c r="B42" i="12"/>
  <c r="A43" i="12"/>
  <c r="B43" i="12"/>
  <c r="A44" i="12"/>
  <c r="B44" i="12"/>
  <c r="A45" i="12"/>
  <c r="B45" i="12"/>
  <c r="A46" i="12"/>
  <c r="B46" i="12"/>
  <c r="A47" i="12"/>
  <c r="B47" i="12"/>
  <c r="A48" i="12"/>
  <c r="B48" i="12"/>
  <c r="A49" i="12"/>
  <c r="B49" i="12"/>
  <c r="A50" i="12"/>
  <c r="B50" i="12"/>
  <c r="A51" i="12"/>
  <c r="B51" i="12"/>
  <c r="A52" i="12"/>
  <c r="B52" i="12"/>
  <c r="A53" i="12"/>
  <c r="B53" i="12"/>
  <c r="A54" i="12"/>
  <c r="B54" i="12"/>
  <c r="A55" i="12"/>
  <c r="B55" i="12"/>
  <c r="A56" i="12"/>
  <c r="B56" i="12"/>
  <c r="A57" i="12"/>
  <c r="B57" i="12"/>
  <c r="A58" i="12"/>
  <c r="B58" i="12"/>
  <c r="A59" i="12"/>
  <c r="B59" i="12"/>
  <c r="A60" i="12"/>
  <c r="B60" i="12"/>
  <c r="A61" i="12"/>
  <c r="B61" i="12"/>
  <c r="A62" i="12"/>
  <c r="B62" i="12"/>
  <c r="A63" i="12"/>
  <c r="B63" i="12"/>
  <c r="A64" i="12"/>
  <c r="B64" i="12"/>
  <c r="A65" i="12"/>
  <c r="B65" i="12"/>
  <c r="A66" i="12"/>
  <c r="B66" i="12"/>
  <c r="A6" i="12"/>
  <c r="B6" i="12"/>
  <c r="L16" i="11"/>
  <c r="K14" i="11"/>
  <c r="K12" i="11"/>
  <c r="K10" i="11"/>
  <c r="L6" i="11"/>
  <c r="L5" i="11"/>
  <c r="L4" i="11"/>
  <c r="K1" i="11"/>
  <c r="H1632" i="2"/>
  <c r="I1632" i="2"/>
  <c r="H1633" i="2"/>
  <c r="I1633" i="2"/>
  <c r="I1634" i="2"/>
  <c r="I1635" i="2"/>
  <c r="C4" i="3" l="1"/>
  <c r="C68" i="3"/>
  <c r="C104" i="3"/>
  <c r="C146" i="3"/>
  <c r="C171" i="3"/>
  <c r="C182" i="3"/>
  <c r="C224" i="3"/>
  <c r="C242" i="3"/>
  <c r="C281" i="3"/>
  <c r="C285" i="3"/>
  <c r="C334" i="3"/>
  <c r="C375" i="3"/>
  <c r="C425" i="3"/>
  <c r="C507" i="3"/>
  <c r="C570" i="3"/>
  <c r="C665" i="3"/>
  <c r="C677" i="3"/>
  <c r="A3" i="2"/>
  <c r="A4" i="2"/>
  <c r="A5" i="2"/>
  <c r="A6" i="2"/>
  <c r="A7" i="2"/>
  <c r="A8" i="2"/>
  <c r="A9" i="2"/>
  <c r="A10" i="2"/>
  <c r="A11" i="2"/>
  <c r="A12" i="2"/>
  <c r="A13" i="2"/>
  <c r="A14" i="2"/>
  <c r="A15" i="2"/>
  <c r="A16" i="2"/>
  <c r="A17" i="2"/>
  <c r="A18" i="2"/>
  <c r="A19" i="2"/>
  <c r="A20" i="2"/>
  <c r="A21" i="2"/>
  <c r="A22" i="2"/>
  <c r="A23" i="2"/>
  <c r="A2" i="2"/>
  <c r="G3" i="2"/>
  <c r="H3" i="2" s="1"/>
  <c r="G4" i="2"/>
  <c r="H4" i="2" s="1"/>
  <c r="G5" i="2"/>
  <c r="H5" i="2" s="1"/>
  <c r="G6" i="2"/>
  <c r="H6" i="2" s="1"/>
  <c r="G7" i="2"/>
  <c r="H7" i="2" s="1"/>
  <c r="G8" i="2"/>
  <c r="H8" i="2" s="1"/>
  <c r="G9" i="2"/>
  <c r="H9" i="2" s="1"/>
  <c r="G10" i="2"/>
  <c r="H10" i="2" s="1"/>
  <c r="G11" i="2"/>
  <c r="H11" i="2" s="1"/>
  <c r="G12" i="2"/>
  <c r="H12" i="2" s="1"/>
  <c r="G13" i="2"/>
  <c r="H13" i="2" s="1"/>
  <c r="G14" i="2"/>
  <c r="H14" i="2" s="1"/>
  <c r="G15" i="2"/>
  <c r="H15" i="2" s="1"/>
  <c r="G16" i="2"/>
  <c r="H16" i="2" s="1"/>
  <c r="G17" i="2"/>
  <c r="H17" i="2" s="1"/>
  <c r="G18" i="2"/>
  <c r="H18" i="2" s="1"/>
  <c r="G19" i="2"/>
  <c r="H19" i="2" s="1"/>
  <c r="G20" i="2"/>
  <c r="H20" i="2" s="1"/>
  <c r="G21" i="2"/>
  <c r="H21" i="2" s="1"/>
  <c r="G22" i="2"/>
  <c r="H22" i="2" s="1"/>
  <c r="G23" i="2"/>
  <c r="H23" i="2" s="1"/>
  <c r="G24" i="2"/>
  <c r="H24" i="2" s="1"/>
  <c r="G25" i="2"/>
  <c r="H25" i="2" s="1"/>
  <c r="G26" i="2"/>
  <c r="H26" i="2" s="1"/>
  <c r="G27" i="2"/>
  <c r="H27" i="2" s="1"/>
  <c r="G28" i="2"/>
  <c r="H28" i="2" s="1"/>
  <c r="G29" i="2"/>
  <c r="H29" i="2" s="1"/>
  <c r="G30" i="2"/>
  <c r="H30" i="2" s="1"/>
  <c r="G31" i="2"/>
  <c r="H31" i="2" s="1"/>
  <c r="G32" i="2"/>
  <c r="H32" i="2" s="1"/>
  <c r="G33" i="2"/>
  <c r="H33" i="2" s="1"/>
  <c r="G34" i="2"/>
  <c r="H34" i="2" s="1"/>
  <c r="G35" i="2"/>
  <c r="H35" i="2" s="1"/>
  <c r="G36" i="2"/>
  <c r="H36" i="2" s="1"/>
  <c r="G37" i="2"/>
  <c r="H37" i="2" s="1"/>
  <c r="G38" i="2"/>
  <c r="H38" i="2" s="1"/>
  <c r="G39" i="2"/>
  <c r="H39" i="2" s="1"/>
  <c r="G40" i="2"/>
  <c r="H40" i="2" s="1"/>
  <c r="G41" i="2"/>
  <c r="H41" i="2" s="1"/>
  <c r="G42" i="2"/>
  <c r="H42" i="2" s="1"/>
  <c r="G43" i="2"/>
  <c r="H43" i="2" s="1"/>
  <c r="G44" i="2"/>
  <c r="H44" i="2" s="1"/>
  <c r="G45" i="2"/>
  <c r="H45" i="2" s="1"/>
  <c r="G46" i="2"/>
  <c r="H46" i="2" s="1"/>
  <c r="G47" i="2"/>
  <c r="H47" i="2" s="1"/>
  <c r="G48" i="2"/>
  <c r="H48" i="2" s="1"/>
  <c r="G49" i="2"/>
  <c r="H49" i="2" s="1"/>
  <c r="G50" i="2"/>
  <c r="H50" i="2" s="1"/>
  <c r="G51" i="2"/>
  <c r="H51" i="2" s="1"/>
  <c r="G52" i="2"/>
  <c r="H52" i="2" s="1"/>
  <c r="G53" i="2"/>
  <c r="H53" i="2" s="1"/>
  <c r="G54" i="2"/>
  <c r="H54" i="2" s="1"/>
  <c r="G55" i="2"/>
  <c r="H55" i="2" s="1"/>
  <c r="G56" i="2"/>
  <c r="H56" i="2" s="1"/>
  <c r="G57" i="2"/>
  <c r="H57" i="2" s="1"/>
  <c r="G58" i="2"/>
  <c r="H58" i="2" s="1"/>
  <c r="G59" i="2"/>
  <c r="H59" i="2" s="1"/>
  <c r="G60" i="2"/>
  <c r="H60" i="2" s="1"/>
  <c r="G61" i="2"/>
  <c r="H61" i="2" s="1"/>
  <c r="G62" i="2"/>
  <c r="H62" i="2" s="1"/>
  <c r="G63" i="2"/>
  <c r="H63" i="2" s="1"/>
  <c r="G64" i="2"/>
  <c r="H64" i="2" s="1"/>
  <c r="G65" i="2"/>
  <c r="H65" i="2" s="1"/>
  <c r="G66" i="2"/>
  <c r="H66" i="2" s="1"/>
  <c r="G67" i="2"/>
  <c r="H67" i="2" s="1"/>
  <c r="G68" i="2"/>
  <c r="H68" i="2" s="1"/>
  <c r="G69" i="2"/>
  <c r="H69" i="2" s="1"/>
  <c r="G70" i="2"/>
  <c r="H70" i="2" s="1"/>
  <c r="G71" i="2"/>
  <c r="H71" i="2" s="1"/>
  <c r="G72" i="2"/>
  <c r="H72" i="2" s="1"/>
  <c r="G73" i="2"/>
  <c r="H73" i="2" s="1"/>
  <c r="G74" i="2"/>
  <c r="H74" i="2" s="1"/>
  <c r="G75" i="2"/>
  <c r="H75" i="2" s="1"/>
  <c r="G76" i="2"/>
  <c r="H76" i="2" s="1"/>
  <c r="G77" i="2"/>
  <c r="H77" i="2" s="1"/>
  <c r="G78" i="2"/>
  <c r="H78" i="2" s="1"/>
  <c r="G79" i="2"/>
  <c r="H79" i="2" s="1"/>
  <c r="G80" i="2"/>
  <c r="H80" i="2" s="1"/>
  <c r="G81" i="2"/>
  <c r="H81" i="2" s="1"/>
  <c r="G82" i="2"/>
  <c r="H82" i="2" s="1"/>
  <c r="G83" i="2"/>
  <c r="H83" i="2" s="1"/>
  <c r="G84" i="2"/>
  <c r="H84" i="2" s="1"/>
  <c r="G85" i="2"/>
  <c r="H85" i="2" s="1"/>
  <c r="G86" i="2"/>
  <c r="H86" i="2" s="1"/>
  <c r="G87" i="2"/>
  <c r="H87" i="2" s="1"/>
  <c r="G88" i="2"/>
  <c r="H88" i="2" s="1"/>
  <c r="G89" i="2"/>
  <c r="H89" i="2" s="1"/>
  <c r="G90" i="2"/>
  <c r="H90" i="2" s="1"/>
  <c r="G91" i="2"/>
  <c r="H91" i="2" s="1"/>
  <c r="G92" i="2"/>
  <c r="H92" i="2" s="1"/>
  <c r="G93" i="2"/>
  <c r="H93" i="2" s="1"/>
  <c r="G94" i="2"/>
  <c r="H94" i="2" s="1"/>
  <c r="G95" i="2"/>
  <c r="H95" i="2" s="1"/>
  <c r="G96" i="2"/>
  <c r="H96" i="2" s="1"/>
  <c r="G97" i="2"/>
  <c r="H97" i="2" s="1"/>
  <c r="G98" i="2"/>
  <c r="H98" i="2" s="1"/>
  <c r="G99" i="2"/>
  <c r="H99" i="2" s="1"/>
  <c r="G100" i="2"/>
  <c r="H100" i="2" s="1"/>
  <c r="G101" i="2"/>
  <c r="H101" i="2" s="1"/>
  <c r="G102" i="2"/>
  <c r="H102" i="2" s="1"/>
  <c r="G103" i="2"/>
  <c r="H103" i="2" s="1"/>
  <c r="G104" i="2"/>
  <c r="H104" i="2" s="1"/>
  <c r="G105" i="2"/>
  <c r="H105" i="2" s="1"/>
  <c r="G106" i="2"/>
  <c r="H106" i="2" s="1"/>
  <c r="G107" i="2"/>
  <c r="H107" i="2" s="1"/>
  <c r="G108" i="2"/>
  <c r="H108" i="2" s="1"/>
  <c r="G109" i="2"/>
  <c r="H109" i="2" s="1"/>
  <c r="G110" i="2"/>
  <c r="H110" i="2" s="1"/>
  <c r="G111" i="2"/>
  <c r="H111" i="2" s="1"/>
  <c r="G112" i="2"/>
  <c r="H112" i="2" s="1"/>
  <c r="G113" i="2"/>
  <c r="H113" i="2" s="1"/>
  <c r="G114" i="2"/>
  <c r="H114" i="2" s="1"/>
  <c r="G115" i="2"/>
  <c r="H115" i="2" s="1"/>
  <c r="G116" i="2"/>
  <c r="H116" i="2" s="1"/>
  <c r="G117" i="2"/>
  <c r="H117" i="2" s="1"/>
  <c r="G118" i="2"/>
  <c r="H118" i="2" s="1"/>
  <c r="G119" i="2"/>
  <c r="H119" i="2" s="1"/>
  <c r="G120" i="2"/>
  <c r="H120" i="2" s="1"/>
  <c r="G121" i="2"/>
  <c r="H121" i="2" s="1"/>
  <c r="G122" i="2"/>
  <c r="H122" i="2" s="1"/>
  <c r="G123" i="2"/>
  <c r="H123" i="2" s="1"/>
  <c r="G124" i="2"/>
  <c r="H124" i="2" s="1"/>
  <c r="G125" i="2"/>
  <c r="H125" i="2" s="1"/>
  <c r="G126" i="2"/>
  <c r="H126" i="2" s="1"/>
  <c r="G127" i="2"/>
  <c r="H127" i="2" s="1"/>
  <c r="G128" i="2"/>
  <c r="H128" i="2" s="1"/>
  <c r="G129" i="2"/>
  <c r="H129" i="2" s="1"/>
  <c r="G130" i="2"/>
  <c r="H130" i="2" s="1"/>
  <c r="G131" i="2"/>
  <c r="H131" i="2" s="1"/>
  <c r="G132" i="2"/>
  <c r="H132" i="2" s="1"/>
  <c r="G133" i="2"/>
  <c r="H133" i="2" s="1"/>
  <c r="G134" i="2"/>
  <c r="H134" i="2" s="1"/>
  <c r="G135" i="2"/>
  <c r="H135" i="2" s="1"/>
  <c r="G136" i="2"/>
  <c r="H136" i="2" s="1"/>
  <c r="G137" i="2"/>
  <c r="H137" i="2" s="1"/>
  <c r="G138" i="2"/>
  <c r="H138" i="2" s="1"/>
  <c r="G139" i="2"/>
  <c r="H139" i="2" s="1"/>
  <c r="G140" i="2"/>
  <c r="H140" i="2" s="1"/>
  <c r="G141" i="2"/>
  <c r="H141" i="2" s="1"/>
  <c r="G142" i="2"/>
  <c r="H142" i="2" s="1"/>
  <c r="G143" i="2"/>
  <c r="H143" i="2" s="1"/>
  <c r="G144" i="2"/>
  <c r="H144" i="2" s="1"/>
  <c r="G145" i="2"/>
  <c r="H145" i="2" s="1"/>
  <c r="G146" i="2"/>
  <c r="H146" i="2" s="1"/>
  <c r="G147" i="2"/>
  <c r="H147" i="2" s="1"/>
  <c r="G148" i="2"/>
  <c r="H148" i="2" s="1"/>
  <c r="G149" i="2"/>
  <c r="H149" i="2" s="1"/>
  <c r="G150" i="2"/>
  <c r="H150" i="2" s="1"/>
  <c r="G151" i="2"/>
  <c r="H151" i="2" s="1"/>
  <c r="G152" i="2"/>
  <c r="H152" i="2" s="1"/>
  <c r="G153" i="2"/>
  <c r="H153" i="2" s="1"/>
  <c r="G154" i="2"/>
  <c r="H154" i="2" s="1"/>
  <c r="G155" i="2"/>
  <c r="H155" i="2" s="1"/>
  <c r="G156" i="2"/>
  <c r="H156" i="2" s="1"/>
  <c r="G157" i="2"/>
  <c r="H157" i="2" s="1"/>
  <c r="G158" i="2"/>
  <c r="H158" i="2" s="1"/>
  <c r="G159" i="2"/>
  <c r="H159" i="2" s="1"/>
  <c r="G160" i="2"/>
  <c r="H160" i="2" s="1"/>
  <c r="G161" i="2"/>
  <c r="H161" i="2" s="1"/>
  <c r="G162" i="2"/>
  <c r="H162" i="2" s="1"/>
  <c r="G163" i="2"/>
  <c r="H163" i="2" s="1"/>
  <c r="G164" i="2"/>
  <c r="H164" i="2" s="1"/>
  <c r="G165" i="2"/>
  <c r="H165" i="2" s="1"/>
  <c r="G166" i="2"/>
  <c r="H166" i="2" s="1"/>
  <c r="G167" i="2"/>
  <c r="H167" i="2" s="1"/>
  <c r="G168" i="2"/>
  <c r="H168" i="2" s="1"/>
  <c r="G169" i="2"/>
  <c r="H169" i="2" s="1"/>
  <c r="G170" i="2"/>
  <c r="H170" i="2" s="1"/>
  <c r="G171" i="2"/>
  <c r="H171" i="2" s="1"/>
  <c r="G172" i="2"/>
  <c r="H172" i="2" s="1"/>
  <c r="G173" i="2"/>
  <c r="H173" i="2" s="1"/>
  <c r="G174" i="2"/>
  <c r="H174" i="2" s="1"/>
  <c r="G175" i="2"/>
  <c r="H175" i="2" s="1"/>
  <c r="G176" i="2"/>
  <c r="H176" i="2" s="1"/>
  <c r="G177" i="2"/>
  <c r="H177" i="2" s="1"/>
  <c r="G178" i="2"/>
  <c r="H178" i="2" s="1"/>
  <c r="G179" i="2"/>
  <c r="H179" i="2" s="1"/>
  <c r="G180" i="2"/>
  <c r="H180" i="2" s="1"/>
  <c r="G181" i="2"/>
  <c r="H181" i="2" s="1"/>
  <c r="G182" i="2"/>
  <c r="H182" i="2" s="1"/>
  <c r="G183" i="2"/>
  <c r="H183" i="2" s="1"/>
  <c r="G184" i="2"/>
  <c r="H184" i="2" s="1"/>
  <c r="G185" i="2"/>
  <c r="H185" i="2" s="1"/>
  <c r="G186" i="2"/>
  <c r="H186" i="2" s="1"/>
  <c r="G187" i="2"/>
  <c r="H187" i="2" s="1"/>
  <c r="G188" i="2"/>
  <c r="H188" i="2" s="1"/>
  <c r="G189" i="2"/>
  <c r="H189" i="2" s="1"/>
  <c r="G190" i="2"/>
  <c r="H190" i="2" s="1"/>
  <c r="G191" i="2"/>
  <c r="H191" i="2" s="1"/>
  <c r="G192" i="2"/>
  <c r="H192" i="2" s="1"/>
  <c r="G193" i="2"/>
  <c r="H193" i="2" s="1"/>
  <c r="G194" i="2"/>
  <c r="H194" i="2" s="1"/>
  <c r="G195" i="2"/>
  <c r="H195" i="2" s="1"/>
  <c r="G196" i="2"/>
  <c r="H196" i="2" s="1"/>
  <c r="G197" i="2"/>
  <c r="H197" i="2" s="1"/>
  <c r="G198" i="2"/>
  <c r="H198" i="2" s="1"/>
  <c r="G199" i="2"/>
  <c r="H199" i="2" s="1"/>
  <c r="G200" i="2"/>
  <c r="H200" i="2" s="1"/>
  <c r="G201" i="2"/>
  <c r="H201" i="2" s="1"/>
  <c r="G202" i="2"/>
  <c r="H202" i="2" s="1"/>
  <c r="G203" i="2"/>
  <c r="H203" i="2" s="1"/>
  <c r="G204" i="2"/>
  <c r="H204" i="2" s="1"/>
  <c r="G205" i="2"/>
  <c r="H205" i="2" s="1"/>
  <c r="G206" i="2"/>
  <c r="H206" i="2" s="1"/>
  <c r="G207" i="2"/>
  <c r="H207" i="2" s="1"/>
  <c r="G208" i="2"/>
  <c r="H208" i="2" s="1"/>
  <c r="G209" i="2"/>
  <c r="H209" i="2" s="1"/>
  <c r="G210" i="2"/>
  <c r="H210" i="2" s="1"/>
  <c r="G211" i="2"/>
  <c r="H211" i="2" s="1"/>
  <c r="G212" i="2"/>
  <c r="H212" i="2" s="1"/>
  <c r="G213" i="2"/>
  <c r="H213" i="2" s="1"/>
  <c r="G214" i="2"/>
  <c r="H214" i="2" s="1"/>
  <c r="G215" i="2"/>
  <c r="H215" i="2" s="1"/>
  <c r="G216" i="2"/>
  <c r="H216" i="2" s="1"/>
  <c r="G217" i="2"/>
  <c r="H217" i="2" s="1"/>
  <c r="G218" i="2"/>
  <c r="H218" i="2" s="1"/>
  <c r="G219" i="2"/>
  <c r="H219" i="2" s="1"/>
  <c r="G220" i="2"/>
  <c r="H220" i="2" s="1"/>
  <c r="G221" i="2"/>
  <c r="H221" i="2" s="1"/>
  <c r="G222" i="2"/>
  <c r="H222" i="2" s="1"/>
  <c r="G223" i="2"/>
  <c r="H223" i="2" s="1"/>
  <c r="G224" i="2"/>
  <c r="H224" i="2" s="1"/>
  <c r="G225" i="2"/>
  <c r="H225" i="2" s="1"/>
  <c r="G226" i="2"/>
  <c r="H226" i="2" s="1"/>
  <c r="G227" i="2"/>
  <c r="H227" i="2" s="1"/>
  <c r="G228" i="2"/>
  <c r="H228" i="2" s="1"/>
  <c r="G229" i="2"/>
  <c r="H229" i="2" s="1"/>
  <c r="G230" i="2"/>
  <c r="H230" i="2" s="1"/>
  <c r="G231" i="2"/>
  <c r="H231" i="2" s="1"/>
  <c r="G232" i="2"/>
  <c r="H232" i="2" s="1"/>
  <c r="G233" i="2"/>
  <c r="H233" i="2" s="1"/>
  <c r="G234" i="2"/>
  <c r="H234" i="2" s="1"/>
  <c r="G235" i="2"/>
  <c r="H235" i="2" s="1"/>
  <c r="G236" i="2"/>
  <c r="H236" i="2" s="1"/>
  <c r="G237" i="2"/>
  <c r="H237" i="2" s="1"/>
  <c r="G238" i="2"/>
  <c r="H238" i="2" s="1"/>
  <c r="G239" i="2"/>
  <c r="H239" i="2" s="1"/>
  <c r="G240" i="2"/>
  <c r="H240" i="2" s="1"/>
  <c r="G241" i="2"/>
  <c r="H241" i="2" s="1"/>
  <c r="G242" i="2"/>
  <c r="H242" i="2" s="1"/>
  <c r="G243" i="2"/>
  <c r="H243" i="2" s="1"/>
  <c r="G244" i="2"/>
  <c r="H244" i="2" s="1"/>
  <c r="G245" i="2"/>
  <c r="H245" i="2" s="1"/>
  <c r="G246" i="2"/>
  <c r="H246" i="2" s="1"/>
  <c r="G247" i="2"/>
  <c r="H247" i="2" s="1"/>
  <c r="G248" i="2"/>
  <c r="H248" i="2" s="1"/>
  <c r="G249" i="2"/>
  <c r="H249" i="2" s="1"/>
  <c r="G250" i="2"/>
  <c r="H250" i="2" s="1"/>
  <c r="G251" i="2"/>
  <c r="H251" i="2" s="1"/>
  <c r="G252" i="2"/>
  <c r="H252" i="2" s="1"/>
  <c r="G253" i="2"/>
  <c r="H253" i="2" s="1"/>
  <c r="G254" i="2"/>
  <c r="H254" i="2" s="1"/>
  <c r="G255" i="2"/>
  <c r="H255" i="2" s="1"/>
  <c r="G256" i="2"/>
  <c r="H256" i="2" s="1"/>
  <c r="G257" i="2"/>
  <c r="H257" i="2" s="1"/>
  <c r="G258" i="2"/>
  <c r="H258" i="2" s="1"/>
  <c r="G259" i="2"/>
  <c r="H259" i="2" s="1"/>
  <c r="G260" i="2"/>
  <c r="H260" i="2" s="1"/>
  <c r="G261" i="2"/>
  <c r="H261" i="2" s="1"/>
  <c r="G262" i="2"/>
  <c r="H262" i="2" s="1"/>
  <c r="G263" i="2"/>
  <c r="H263" i="2" s="1"/>
  <c r="G264" i="2"/>
  <c r="H264" i="2" s="1"/>
  <c r="G265" i="2"/>
  <c r="H265" i="2" s="1"/>
  <c r="G266" i="2"/>
  <c r="H266" i="2" s="1"/>
  <c r="G267" i="2"/>
  <c r="H267" i="2" s="1"/>
  <c r="G268" i="2"/>
  <c r="H268" i="2" s="1"/>
  <c r="G269" i="2"/>
  <c r="H269" i="2" s="1"/>
  <c r="G270" i="2"/>
  <c r="H270" i="2" s="1"/>
  <c r="G271" i="2"/>
  <c r="H271" i="2" s="1"/>
  <c r="G272" i="2"/>
  <c r="H272" i="2" s="1"/>
  <c r="G273" i="2"/>
  <c r="H273" i="2" s="1"/>
  <c r="G274" i="2"/>
  <c r="H274" i="2" s="1"/>
  <c r="G275" i="2"/>
  <c r="H275" i="2" s="1"/>
  <c r="G276" i="2"/>
  <c r="H276" i="2" s="1"/>
  <c r="G277" i="2"/>
  <c r="H277" i="2" s="1"/>
  <c r="G278" i="2"/>
  <c r="H278" i="2" s="1"/>
  <c r="G279" i="2"/>
  <c r="H279" i="2" s="1"/>
  <c r="G280" i="2"/>
  <c r="H280" i="2" s="1"/>
  <c r="G281" i="2"/>
  <c r="H281" i="2" s="1"/>
  <c r="G282" i="2"/>
  <c r="H282" i="2" s="1"/>
  <c r="G283" i="2"/>
  <c r="H283" i="2" s="1"/>
  <c r="G284" i="2"/>
  <c r="H284" i="2" s="1"/>
  <c r="G285" i="2"/>
  <c r="H285" i="2" s="1"/>
  <c r="G286" i="2"/>
  <c r="H286" i="2" s="1"/>
  <c r="G287" i="2"/>
  <c r="H287" i="2" s="1"/>
  <c r="G288" i="2"/>
  <c r="H288" i="2" s="1"/>
  <c r="G289" i="2"/>
  <c r="H289" i="2" s="1"/>
  <c r="G290" i="2"/>
  <c r="H290" i="2" s="1"/>
  <c r="G291" i="2"/>
  <c r="H291" i="2" s="1"/>
  <c r="G292" i="2"/>
  <c r="H292" i="2" s="1"/>
  <c r="G293" i="2"/>
  <c r="H293" i="2" s="1"/>
  <c r="G294" i="2"/>
  <c r="H294" i="2" s="1"/>
  <c r="G295" i="2"/>
  <c r="H295" i="2" s="1"/>
  <c r="G296" i="2"/>
  <c r="H296" i="2" s="1"/>
  <c r="G297" i="2"/>
  <c r="H297" i="2" s="1"/>
  <c r="G298" i="2"/>
  <c r="H298" i="2" s="1"/>
  <c r="G299" i="2"/>
  <c r="H299" i="2" s="1"/>
  <c r="G300" i="2"/>
  <c r="H300" i="2" s="1"/>
  <c r="G301" i="2"/>
  <c r="H301" i="2" s="1"/>
  <c r="G302" i="2"/>
  <c r="H302" i="2" s="1"/>
  <c r="G303" i="2"/>
  <c r="H303" i="2" s="1"/>
  <c r="G304" i="2"/>
  <c r="H304" i="2" s="1"/>
  <c r="G305" i="2"/>
  <c r="H305" i="2" s="1"/>
  <c r="G306" i="2"/>
  <c r="H306" i="2" s="1"/>
  <c r="G307" i="2"/>
  <c r="H307" i="2" s="1"/>
  <c r="G308" i="2"/>
  <c r="H308" i="2" s="1"/>
  <c r="G309" i="2"/>
  <c r="H309" i="2" s="1"/>
  <c r="G310" i="2"/>
  <c r="H310" i="2" s="1"/>
  <c r="G311" i="2"/>
  <c r="H311" i="2" s="1"/>
  <c r="G312" i="2"/>
  <c r="H312" i="2" s="1"/>
  <c r="G313" i="2"/>
  <c r="H313" i="2" s="1"/>
  <c r="G314" i="2"/>
  <c r="H314" i="2" s="1"/>
  <c r="G315" i="2"/>
  <c r="H315" i="2" s="1"/>
  <c r="G316" i="2"/>
  <c r="H316" i="2" s="1"/>
  <c r="G317" i="2"/>
  <c r="H317" i="2" s="1"/>
  <c r="G318" i="2"/>
  <c r="H318" i="2" s="1"/>
  <c r="G319" i="2"/>
  <c r="H319" i="2" s="1"/>
  <c r="G320" i="2"/>
  <c r="H320" i="2" s="1"/>
  <c r="G321" i="2"/>
  <c r="H321" i="2" s="1"/>
  <c r="G322" i="2"/>
  <c r="H322" i="2" s="1"/>
  <c r="G323" i="2"/>
  <c r="H323" i="2" s="1"/>
  <c r="G324" i="2"/>
  <c r="H324" i="2" s="1"/>
  <c r="G325" i="2"/>
  <c r="H325" i="2" s="1"/>
  <c r="G326" i="2"/>
  <c r="H326" i="2" s="1"/>
  <c r="G327" i="2"/>
  <c r="H327" i="2" s="1"/>
  <c r="G328" i="2"/>
  <c r="H328" i="2" s="1"/>
  <c r="G329" i="2"/>
  <c r="H329" i="2" s="1"/>
  <c r="G330" i="2"/>
  <c r="H330" i="2" s="1"/>
  <c r="G331" i="2"/>
  <c r="H331" i="2" s="1"/>
  <c r="G332" i="2"/>
  <c r="H332" i="2" s="1"/>
  <c r="G333" i="2"/>
  <c r="H333" i="2" s="1"/>
  <c r="G334" i="2"/>
  <c r="H334" i="2" s="1"/>
  <c r="G335" i="2"/>
  <c r="H335" i="2" s="1"/>
  <c r="G336" i="2"/>
  <c r="H336" i="2" s="1"/>
  <c r="G337" i="2"/>
  <c r="H337" i="2" s="1"/>
  <c r="G338" i="2"/>
  <c r="H338" i="2" s="1"/>
  <c r="G339" i="2"/>
  <c r="H339" i="2" s="1"/>
  <c r="G340" i="2"/>
  <c r="H340" i="2" s="1"/>
  <c r="G341" i="2"/>
  <c r="H341" i="2" s="1"/>
  <c r="G342" i="2"/>
  <c r="H342" i="2" s="1"/>
  <c r="G343" i="2"/>
  <c r="H343" i="2" s="1"/>
  <c r="G344" i="2"/>
  <c r="H344" i="2" s="1"/>
  <c r="G345" i="2"/>
  <c r="H345" i="2" s="1"/>
  <c r="G346" i="2"/>
  <c r="H346" i="2" s="1"/>
  <c r="G347" i="2"/>
  <c r="H347" i="2" s="1"/>
  <c r="G348" i="2"/>
  <c r="H348" i="2" s="1"/>
  <c r="G349" i="2"/>
  <c r="H349" i="2" s="1"/>
  <c r="G350" i="2"/>
  <c r="H350" i="2" s="1"/>
  <c r="G351" i="2"/>
  <c r="H351" i="2" s="1"/>
  <c r="G352" i="2"/>
  <c r="H352" i="2" s="1"/>
  <c r="G353" i="2"/>
  <c r="H353" i="2" s="1"/>
  <c r="G354" i="2"/>
  <c r="H354" i="2" s="1"/>
  <c r="G355" i="2"/>
  <c r="H355" i="2" s="1"/>
  <c r="G356" i="2"/>
  <c r="H356" i="2" s="1"/>
  <c r="G357" i="2"/>
  <c r="H357" i="2" s="1"/>
  <c r="G358" i="2"/>
  <c r="H358" i="2" s="1"/>
  <c r="G359" i="2"/>
  <c r="H359" i="2" s="1"/>
  <c r="G360" i="2"/>
  <c r="H360" i="2" s="1"/>
  <c r="G361" i="2"/>
  <c r="H361" i="2" s="1"/>
  <c r="G362" i="2"/>
  <c r="H362" i="2" s="1"/>
  <c r="G363" i="2"/>
  <c r="H363" i="2" s="1"/>
  <c r="G364" i="2"/>
  <c r="H364" i="2" s="1"/>
  <c r="G365" i="2"/>
  <c r="H365" i="2" s="1"/>
  <c r="G366" i="2"/>
  <c r="H366" i="2" s="1"/>
  <c r="G367" i="2"/>
  <c r="H367" i="2" s="1"/>
  <c r="G368" i="2"/>
  <c r="H368" i="2" s="1"/>
  <c r="G369" i="2"/>
  <c r="H369" i="2" s="1"/>
  <c r="G370" i="2"/>
  <c r="H370" i="2" s="1"/>
  <c r="G371" i="2"/>
  <c r="H371" i="2" s="1"/>
  <c r="G372" i="2"/>
  <c r="H372" i="2" s="1"/>
  <c r="G373" i="2"/>
  <c r="H373" i="2" s="1"/>
  <c r="G374" i="2"/>
  <c r="H374" i="2" s="1"/>
  <c r="G375" i="2"/>
  <c r="H375" i="2" s="1"/>
  <c r="G376" i="2"/>
  <c r="H376" i="2" s="1"/>
  <c r="G377" i="2"/>
  <c r="H377" i="2" s="1"/>
  <c r="G378" i="2"/>
  <c r="H378" i="2" s="1"/>
  <c r="G379" i="2"/>
  <c r="H379" i="2" s="1"/>
  <c r="G380" i="2"/>
  <c r="H380" i="2" s="1"/>
  <c r="G381" i="2"/>
  <c r="H381" i="2" s="1"/>
  <c r="G382" i="2"/>
  <c r="H382" i="2" s="1"/>
  <c r="G383" i="2"/>
  <c r="H383" i="2" s="1"/>
  <c r="G384" i="2"/>
  <c r="H384" i="2" s="1"/>
  <c r="G385" i="2"/>
  <c r="H385" i="2" s="1"/>
  <c r="G386" i="2"/>
  <c r="H386" i="2" s="1"/>
  <c r="G387" i="2"/>
  <c r="H387" i="2" s="1"/>
  <c r="G388" i="2"/>
  <c r="H388" i="2" s="1"/>
  <c r="G389" i="2"/>
  <c r="H389" i="2" s="1"/>
  <c r="G390" i="2"/>
  <c r="H390" i="2" s="1"/>
  <c r="G391" i="2"/>
  <c r="H391" i="2" s="1"/>
  <c r="G392" i="2"/>
  <c r="H392" i="2" s="1"/>
  <c r="G393" i="2"/>
  <c r="H393" i="2" s="1"/>
  <c r="G394" i="2"/>
  <c r="H394" i="2" s="1"/>
  <c r="G395" i="2"/>
  <c r="H395" i="2" s="1"/>
  <c r="G396" i="2"/>
  <c r="H396" i="2" s="1"/>
  <c r="G397" i="2"/>
  <c r="H397" i="2" s="1"/>
  <c r="G398" i="2"/>
  <c r="H398" i="2" s="1"/>
  <c r="G399" i="2"/>
  <c r="H399" i="2" s="1"/>
  <c r="G400" i="2"/>
  <c r="H400" i="2" s="1"/>
  <c r="G401" i="2"/>
  <c r="H401" i="2" s="1"/>
  <c r="G402" i="2"/>
  <c r="H402" i="2" s="1"/>
  <c r="G403" i="2"/>
  <c r="H403" i="2" s="1"/>
  <c r="G404" i="2"/>
  <c r="H404" i="2" s="1"/>
  <c r="G405" i="2"/>
  <c r="H405" i="2" s="1"/>
  <c r="G406" i="2"/>
  <c r="H406" i="2" s="1"/>
  <c r="G407" i="2"/>
  <c r="H407" i="2" s="1"/>
  <c r="G408" i="2"/>
  <c r="H408" i="2" s="1"/>
  <c r="G409" i="2"/>
  <c r="H409" i="2" s="1"/>
  <c r="G410" i="2"/>
  <c r="H410" i="2" s="1"/>
  <c r="G411" i="2"/>
  <c r="H411" i="2" s="1"/>
  <c r="G412" i="2"/>
  <c r="H412" i="2" s="1"/>
  <c r="G413" i="2"/>
  <c r="H413" i="2" s="1"/>
  <c r="G414" i="2"/>
  <c r="H414" i="2" s="1"/>
  <c r="G415" i="2"/>
  <c r="H415" i="2" s="1"/>
  <c r="G416" i="2"/>
  <c r="H416" i="2" s="1"/>
  <c r="G417" i="2"/>
  <c r="H417" i="2" s="1"/>
  <c r="G418" i="2"/>
  <c r="H418" i="2" s="1"/>
  <c r="G419" i="2"/>
  <c r="H419" i="2" s="1"/>
  <c r="G420" i="2"/>
  <c r="H420" i="2" s="1"/>
  <c r="G421" i="2"/>
  <c r="H421" i="2" s="1"/>
  <c r="G422" i="2"/>
  <c r="H422" i="2" s="1"/>
  <c r="G423" i="2"/>
  <c r="H423" i="2" s="1"/>
  <c r="G424" i="2"/>
  <c r="H424" i="2" s="1"/>
  <c r="G425" i="2"/>
  <c r="H425" i="2" s="1"/>
  <c r="G426" i="2"/>
  <c r="H426" i="2" s="1"/>
  <c r="G427" i="2"/>
  <c r="H427" i="2" s="1"/>
  <c r="G428" i="2"/>
  <c r="H428" i="2" s="1"/>
  <c r="G429" i="2"/>
  <c r="H429" i="2" s="1"/>
  <c r="G430" i="2"/>
  <c r="H430" i="2" s="1"/>
  <c r="G431" i="2"/>
  <c r="H431" i="2" s="1"/>
  <c r="G432" i="2"/>
  <c r="H432" i="2" s="1"/>
  <c r="G433" i="2"/>
  <c r="H433" i="2" s="1"/>
  <c r="G434" i="2"/>
  <c r="H434" i="2" s="1"/>
  <c r="G435" i="2"/>
  <c r="H435" i="2" s="1"/>
  <c r="G436" i="2"/>
  <c r="H436" i="2" s="1"/>
  <c r="G437" i="2"/>
  <c r="H437" i="2" s="1"/>
  <c r="G438" i="2"/>
  <c r="H438" i="2" s="1"/>
  <c r="G439" i="2"/>
  <c r="H439" i="2" s="1"/>
  <c r="G440" i="2"/>
  <c r="H440" i="2" s="1"/>
  <c r="G441" i="2"/>
  <c r="H441" i="2" s="1"/>
  <c r="G442" i="2"/>
  <c r="H442" i="2" s="1"/>
  <c r="G443" i="2"/>
  <c r="H443" i="2" s="1"/>
  <c r="G444" i="2"/>
  <c r="H444" i="2" s="1"/>
  <c r="G445" i="2"/>
  <c r="H445" i="2" s="1"/>
  <c r="G446" i="2"/>
  <c r="H446" i="2" s="1"/>
  <c r="G447" i="2"/>
  <c r="H447" i="2" s="1"/>
  <c r="G448" i="2"/>
  <c r="H448" i="2" s="1"/>
  <c r="G449" i="2"/>
  <c r="H449" i="2" s="1"/>
  <c r="G450" i="2"/>
  <c r="H450" i="2" s="1"/>
  <c r="G451" i="2"/>
  <c r="H451" i="2" s="1"/>
  <c r="G452" i="2"/>
  <c r="H452" i="2" s="1"/>
  <c r="G453" i="2"/>
  <c r="H453" i="2" s="1"/>
  <c r="G454" i="2"/>
  <c r="H454" i="2" s="1"/>
  <c r="G455" i="2"/>
  <c r="H455" i="2" s="1"/>
  <c r="G456" i="2"/>
  <c r="H456" i="2" s="1"/>
  <c r="G457" i="2"/>
  <c r="H457" i="2" s="1"/>
  <c r="G458" i="2"/>
  <c r="H458" i="2" s="1"/>
  <c r="G459" i="2"/>
  <c r="H459" i="2" s="1"/>
  <c r="G460" i="2"/>
  <c r="H460" i="2" s="1"/>
  <c r="G461" i="2"/>
  <c r="H461" i="2" s="1"/>
  <c r="G462" i="2"/>
  <c r="H462" i="2" s="1"/>
  <c r="G463" i="2"/>
  <c r="H463" i="2" s="1"/>
  <c r="G464" i="2"/>
  <c r="H464" i="2" s="1"/>
  <c r="G465" i="2"/>
  <c r="H465" i="2" s="1"/>
  <c r="G466" i="2"/>
  <c r="H466" i="2" s="1"/>
  <c r="G467" i="2"/>
  <c r="H467" i="2" s="1"/>
  <c r="G468" i="2"/>
  <c r="H468" i="2" s="1"/>
  <c r="G469" i="2"/>
  <c r="H469" i="2" s="1"/>
  <c r="G470" i="2"/>
  <c r="H470" i="2" s="1"/>
  <c r="G471" i="2"/>
  <c r="H471" i="2" s="1"/>
  <c r="G472" i="2"/>
  <c r="H472" i="2" s="1"/>
  <c r="G473" i="2"/>
  <c r="H473" i="2" s="1"/>
  <c r="G474" i="2"/>
  <c r="H474" i="2" s="1"/>
  <c r="G475" i="2"/>
  <c r="H475" i="2" s="1"/>
  <c r="G476" i="2"/>
  <c r="H476" i="2" s="1"/>
  <c r="G477" i="2"/>
  <c r="H477" i="2" s="1"/>
  <c r="G478" i="2"/>
  <c r="H478" i="2" s="1"/>
  <c r="G479" i="2"/>
  <c r="H479" i="2" s="1"/>
  <c r="G480" i="2"/>
  <c r="H480" i="2" s="1"/>
  <c r="G481" i="2"/>
  <c r="H481" i="2" s="1"/>
  <c r="G482" i="2"/>
  <c r="H482" i="2" s="1"/>
  <c r="G483" i="2"/>
  <c r="H483" i="2" s="1"/>
  <c r="G484" i="2"/>
  <c r="H484" i="2" s="1"/>
  <c r="G485" i="2"/>
  <c r="H485" i="2" s="1"/>
  <c r="G486" i="2"/>
  <c r="H486" i="2" s="1"/>
  <c r="G487" i="2"/>
  <c r="H487" i="2" s="1"/>
  <c r="G488" i="2"/>
  <c r="H488" i="2" s="1"/>
  <c r="G489" i="2"/>
  <c r="H489" i="2" s="1"/>
  <c r="G490" i="2"/>
  <c r="H490" i="2" s="1"/>
  <c r="G491" i="2"/>
  <c r="H491" i="2" s="1"/>
  <c r="G492" i="2"/>
  <c r="H492" i="2" s="1"/>
  <c r="G493" i="2"/>
  <c r="H493" i="2" s="1"/>
  <c r="G494" i="2"/>
  <c r="H494" i="2" s="1"/>
  <c r="G495" i="2"/>
  <c r="H495" i="2" s="1"/>
  <c r="G496" i="2"/>
  <c r="H496" i="2" s="1"/>
  <c r="G497" i="2"/>
  <c r="H497" i="2" s="1"/>
  <c r="G498" i="2"/>
  <c r="H498" i="2" s="1"/>
  <c r="G499" i="2"/>
  <c r="H499" i="2" s="1"/>
  <c r="G500" i="2"/>
  <c r="H500" i="2" s="1"/>
  <c r="G501" i="2"/>
  <c r="H501" i="2" s="1"/>
  <c r="G502" i="2"/>
  <c r="H502" i="2" s="1"/>
  <c r="G503" i="2"/>
  <c r="H503" i="2" s="1"/>
  <c r="G504" i="2"/>
  <c r="H504" i="2" s="1"/>
  <c r="G505" i="2"/>
  <c r="H505" i="2" s="1"/>
  <c r="G506" i="2"/>
  <c r="H506" i="2" s="1"/>
  <c r="G507" i="2"/>
  <c r="H507" i="2" s="1"/>
  <c r="G508" i="2"/>
  <c r="H508" i="2" s="1"/>
  <c r="G509" i="2"/>
  <c r="H509" i="2" s="1"/>
  <c r="G510" i="2"/>
  <c r="H510" i="2" s="1"/>
  <c r="G511" i="2"/>
  <c r="H511" i="2" s="1"/>
  <c r="G512" i="2"/>
  <c r="H512" i="2" s="1"/>
  <c r="G513" i="2"/>
  <c r="H513" i="2" s="1"/>
  <c r="G514" i="2"/>
  <c r="H514" i="2" s="1"/>
  <c r="G515" i="2"/>
  <c r="H515" i="2" s="1"/>
  <c r="G516" i="2"/>
  <c r="H516" i="2" s="1"/>
  <c r="G517" i="2"/>
  <c r="H517" i="2" s="1"/>
  <c r="G518" i="2"/>
  <c r="H518" i="2" s="1"/>
  <c r="G519" i="2"/>
  <c r="H519" i="2" s="1"/>
  <c r="G520" i="2"/>
  <c r="H520" i="2" s="1"/>
  <c r="G521" i="2"/>
  <c r="H521" i="2" s="1"/>
  <c r="G522" i="2"/>
  <c r="H522" i="2" s="1"/>
  <c r="G523" i="2"/>
  <c r="H523" i="2" s="1"/>
  <c r="G524" i="2"/>
  <c r="H524" i="2" s="1"/>
  <c r="G525" i="2"/>
  <c r="H525" i="2" s="1"/>
  <c r="G526" i="2"/>
  <c r="H526" i="2" s="1"/>
  <c r="G527" i="2"/>
  <c r="H527" i="2" s="1"/>
  <c r="G528" i="2"/>
  <c r="H528" i="2" s="1"/>
  <c r="G529" i="2"/>
  <c r="H529" i="2" s="1"/>
  <c r="G530" i="2"/>
  <c r="H530" i="2" s="1"/>
  <c r="G531" i="2"/>
  <c r="H531" i="2" s="1"/>
  <c r="G532" i="2"/>
  <c r="H532" i="2" s="1"/>
  <c r="G533" i="2"/>
  <c r="H533" i="2" s="1"/>
  <c r="G534" i="2"/>
  <c r="H534" i="2" s="1"/>
  <c r="G535" i="2"/>
  <c r="H535" i="2" s="1"/>
  <c r="G536" i="2"/>
  <c r="H536" i="2" s="1"/>
  <c r="G537" i="2"/>
  <c r="H537" i="2" s="1"/>
  <c r="G538" i="2"/>
  <c r="H538" i="2" s="1"/>
  <c r="G539" i="2"/>
  <c r="H539" i="2" s="1"/>
  <c r="G540" i="2"/>
  <c r="H540" i="2" s="1"/>
  <c r="G541" i="2"/>
  <c r="H541" i="2" s="1"/>
  <c r="G542" i="2"/>
  <c r="H542" i="2" s="1"/>
  <c r="G543" i="2"/>
  <c r="H543" i="2" s="1"/>
  <c r="G544" i="2"/>
  <c r="H544" i="2" s="1"/>
  <c r="G545" i="2"/>
  <c r="H545" i="2" s="1"/>
  <c r="G546" i="2"/>
  <c r="H546" i="2" s="1"/>
  <c r="G547" i="2"/>
  <c r="H547" i="2" s="1"/>
  <c r="G548" i="2"/>
  <c r="H548" i="2" s="1"/>
  <c r="G549" i="2"/>
  <c r="H549" i="2" s="1"/>
  <c r="G550" i="2"/>
  <c r="H550" i="2" s="1"/>
  <c r="G551" i="2"/>
  <c r="H551" i="2" s="1"/>
  <c r="G552" i="2"/>
  <c r="H552" i="2" s="1"/>
  <c r="G553" i="2"/>
  <c r="H553" i="2" s="1"/>
  <c r="G554" i="2"/>
  <c r="H554" i="2" s="1"/>
  <c r="G555" i="2"/>
  <c r="H555" i="2" s="1"/>
  <c r="G556" i="2"/>
  <c r="H556" i="2" s="1"/>
  <c r="G557" i="2"/>
  <c r="H557" i="2" s="1"/>
  <c r="G558" i="2"/>
  <c r="H558" i="2" s="1"/>
  <c r="G559" i="2"/>
  <c r="H559" i="2" s="1"/>
  <c r="G560" i="2"/>
  <c r="H560" i="2" s="1"/>
  <c r="G561" i="2"/>
  <c r="H561" i="2" s="1"/>
  <c r="G562" i="2"/>
  <c r="H562" i="2" s="1"/>
  <c r="G563" i="2"/>
  <c r="H563" i="2" s="1"/>
  <c r="G564" i="2"/>
  <c r="H564" i="2" s="1"/>
  <c r="G565" i="2"/>
  <c r="H565" i="2" s="1"/>
  <c r="G566" i="2"/>
  <c r="H566" i="2" s="1"/>
  <c r="G567" i="2"/>
  <c r="H567" i="2" s="1"/>
  <c r="G568" i="2"/>
  <c r="H568" i="2" s="1"/>
  <c r="G569" i="2"/>
  <c r="H569" i="2" s="1"/>
  <c r="G570" i="2"/>
  <c r="H570" i="2" s="1"/>
  <c r="G571" i="2"/>
  <c r="H571" i="2" s="1"/>
  <c r="G572" i="2"/>
  <c r="H572" i="2" s="1"/>
  <c r="G573" i="2"/>
  <c r="H573" i="2" s="1"/>
  <c r="G574" i="2"/>
  <c r="H574" i="2" s="1"/>
  <c r="G575" i="2"/>
  <c r="H575" i="2" s="1"/>
  <c r="G576" i="2"/>
  <c r="H576" i="2" s="1"/>
  <c r="G577" i="2"/>
  <c r="H577" i="2" s="1"/>
  <c r="G578" i="2"/>
  <c r="H578" i="2" s="1"/>
  <c r="G579" i="2"/>
  <c r="H579" i="2" s="1"/>
  <c r="G580" i="2"/>
  <c r="H580" i="2" s="1"/>
  <c r="G581" i="2"/>
  <c r="H581" i="2" s="1"/>
  <c r="G582" i="2"/>
  <c r="H582" i="2" s="1"/>
  <c r="G583" i="2"/>
  <c r="H583" i="2" s="1"/>
  <c r="G584" i="2"/>
  <c r="H584" i="2" s="1"/>
  <c r="G585" i="2"/>
  <c r="H585" i="2" s="1"/>
  <c r="G586" i="2"/>
  <c r="H586" i="2" s="1"/>
  <c r="G587" i="2"/>
  <c r="H587" i="2" s="1"/>
  <c r="G588" i="2"/>
  <c r="H588" i="2" s="1"/>
  <c r="G589" i="2"/>
  <c r="H589" i="2" s="1"/>
  <c r="G590" i="2"/>
  <c r="H590" i="2" s="1"/>
  <c r="G591" i="2"/>
  <c r="H591" i="2" s="1"/>
  <c r="G592" i="2"/>
  <c r="H592" i="2" s="1"/>
  <c r="G593" i="2"/>
  <c r="H593" i="2" s="1"/>
  <c r="G594" i="2"/>
  <c r="H594" i="2" s="1"/>
  <c r="G595" i="2"/>
  <c r="H595" i="2" s="1"/>
  <c r="G596" i="2"/>
  <c r="H596" i="2" s="1"/>
  <c r="G597" i="2"/>
  <c r="H597" i="2" s="1"/>
  <c r="G598" i="2"/>
  <c r="H598" i="2" s="1"/>
  <c r="G599" i="2"/>
  <c r="H599" i="2" s="1"/>
  <c r="G600" i="2"/>
  <c r="H600" i="2" s="1"/>
  <c r="G601" i="2"/>
  <c r="H601" i="2" s="1"/>
  <c r="G602" i="2"/>
  <c r="H602" i="2" s="1"/>
  <c r="G603" i="2"/>
  <c r="H603" i="2" s="1"/>
  <c r="G604" i="2"/>
  <c r="H604" i="2" s="1"/>
  <c r="G605" i="2"/>
  <c r="H605" i="2" s="1"/>
  <c r="G606" i="2"/>
  <c r="H606" i="2" s="1"/>
  <c r="G607" i="2"/>
  <c r="H607" i="2" s="1"/>
  <c r="G608" i="2"/>
  <c r="H608" i="2" s="1"/>
  <c r="G609" i="2"/>
  <c r="H609" i="2" s="1"/>
  <c r="G610" i="2"/>
  <c r="H610" i="2" s="1"/>
  <c r="G611" i="2"/>
  <c r="H611" i="2" s="1"/>
  <c r="G612" i="2"/>
  <c r="H612" i="2" s="1"/>
  <c r="G613" i="2"/>
  <c r="H613" i="2" s="1"/>
  <c r="G614" i="2"/>
  <c r="H614" i="2" s="1"/>
  <c r="G615" i="2"/>
  <c r="H615" i="2" s="1"/>
  <c r="G616" i="2"/>
  <c r="H616" i="2" s="1"/>
  <c r="G617" i="2"/>
  <c r="H617" i="2" s="1"/>
  <c r="G618" i="2"/>
  <c r="H618" i="2" s="1"/>
  <c r="G619" i="2"/>
  <c r="H619" i="2" s="1"/>
  <c r="G620" i="2"/>
  <c r="H620" i="2" s="1"/>
  <c r="G621" i="2"/>
  <c r="H621" i="2" s="1"/>
  <c r="G622" i="2"/>
  <c r="H622" i="2" s="1"/>
  <c r="G623" i="2"/>
  <c r="H623" i="2" s="1"/>
  <c r="G624" i="2"/>
  <c r="H624" i="2" s="1"/>
  <c r="G625" i="2"/>
  <c r="H625" i="2" s="1"/>
  <c r="G626" i="2"/>
  <c r="H626" i="2" s="1"/>
  <c r="G627" i="2"/>
  <c r="H627" i="2" s="1"/>
  <c r="G628" i="2"/>
  <c r="H628" i="2" s="1"/>
  <c r="G629" i="2"/>
  <c r="H629" i="2" s="1"/>
  <c r="G630" i="2"/>
  <c r="H630" i="2" s="1"/>
  <c r="G631" i="2"/>
  <c r="H631" i="2" s="1"/>
  <c r="G632" i="2"/>
  <c r="H632" i="2" s="1"/>
  <c r="G633" i="2"/>
  <c r="H633" i="2" s="1"/>
  <c r="G634" i="2"/>
  <c r="H634" i="2" s="1"/>
  <c r="G635" i="2"/>
  <c r="H635" i="2" s="1"/>
  <c r="G636" i="2"/>
  <c r="H636" i="2" s="1"/>
  <c r="G637" i="2"/>
  <c r="H637" i="2" s="1"/>
  <c r="G638" i="2"/>
  <c r="H638" i="2" s="1"/>
  <c r="G639" i="2"/>
  <c r="H639" i="2" s="1"/>
  <c r="G640" i="2"/>
  <c r="H640" i="2" s="1"/>
  <c r="G641" i="2"/>
  <c r="H641" i="2" s="1"/>
  <c r="G642" i="2"/>
  <c r="H642" i="2" s="1"/>
  <c r="G643" i="2"/>
  <c r="H643" i="2" s="1"/>
  <c r="G644" i="2"/>
  <c r="H644" i="2" s="1"/>
  <c r="G645" i="2"/>
  <c r="H645" i="2" s="1"/>
  <c r="G646" i="2"/>
  <c r="H646" i="2" s="1"/>
  <c r="G647" i="2"/>
  <c r="H647" i="2" s="1"/>
  <c r="G648" i="2"/>
  <c r="H648" i="2" s="1"/>
  <c r="G649" i="2"/>
  <c r="H649" i="2" s="1"/>
  <c r="G650" i="2"/>
  <c r="H650" i="2" s="1"/>
  <c r="G651" i="2"/>
  <c r="H651" i="2" s="1"/>
  <c r="G652" i="2"/>
  <c r="H652" i="2" s="1"/>
  <c r="G653" i="2"/>
  <c r="H653" i="2" s="1"/>
  <c r="G654" i="2"/>
  <c r="H654" i="2" s="1"/>
  <c r="G655" i="2"/>
  <c r="H655" i="2" s="1"/>
  <c r="G656" i="2"/>
  <c r="H656" i="2" s="1"/>
  <c r="G657" i="2"/>
  <c r="H657" i="2" s="1"/>
  <c r="G658" i="2"/>
  <c r="H658" i="2" s="1"/>
  <c r="G659" i="2"/>
  <c r="H659" i="2" s="1"/>
  <c r="G660" i="2"/>
  <c r="H660" i="2" s="1"/>
  <c r="G661" i="2"/>
  <c r="H661" i="2" s="1"/>
  <c r="G662" i="2"/>
  <c r="H662" i="2" s="1"/>
  <c r="G663" i="2"/>
  <c r="H663" i="2" s="1"/>
  <c r="G664" i="2"/>
  <c r="H664" i="2" s="1"/>
  <c r="G665" i="2"/>
  <c r="H665" i="2" s="1"/>
  <c r="G666" i="2"/>
  <c r="H666" i="2" s="1"/>
  <c r="G667" i="2"/>
  <c r="H667" i="2" s="1"/>
  <c r="G668" i="2"/>
  <c r="H668" i="2" s="1"/>
  <c r="G669" i="2"/>
  <c r="H669" i="2" s="1"/>
  <c r="G670" i="2"/>
  <c r="H670" i="2" s="1"/>
  <c r="G671" i="2"/>
  <c r="H671" i="2" s="1"/>
  <c r="G672" i="2"/>
  <c r="H672" i="2" s="1"/>
  <c r="G673" i="2"/>
  <c r="H673" i="2" s="1"/>
  <c r="G674" i="2"/>
  <c r="H674" i="2" s="1"/>
  <c r="G675" i="2"/>
  <c r="H675" i="2" s="1"/>
  <c r="G676" i="2"/>
  <c r="H676" i="2" s="1"/>
  <c r="G677" i="2"/>
  <c r="H677" i="2" s="1"/>
  <c r="G678" i="2"/>
  <c r="H678" i="2" s="1"/>
  <c r="G679" i="2"/>
  <c r="H679" i="2" s="1"/>
  <c r="G680" i="2"/>
  <c r="H680" i="2" s="1"/>
  <c r="G681" i="2"/>
  <c r="H681" i="2" s="1"/>
  <c r="G682" i="2"/>
  <c r="H682" i="2" s="1"/>
  <c r="G683" i="2"/>
  <c r="H683" i="2" s="1"/>
  <c r="G684" i="2"/>
  <c r="H684" i="2" s="1"/>
  <c r="G685" i="2"/>
  <c r="H685" i="2" s="1"/>
  <c r="G686" i="2"/>
  <c r="H686" i="2" s="1"/>
  <c r="G687" i="2"/>
  <c r="H687" i="2" s="1"/>
  <c r="G688" i="2"/>
  <c r="H688" i="2" s="1"/>
  <c r="G689" i="2"/>
  <c r="H689" i="2" s="1"/>
  <c r="G690" i="2"/>
  <c r="H690" i="2" s="1"/>
  <c r="G691" i="2"/>
  <c r="H691" i="2" s="1"/>
  <c r="G692" i="2"/>
  <c r="H692" i="2" s="1"/>
  <c r="G693" i="2"/>
  <c r="H693" i="2" s="1"/>
  <c r="G694" i="2"/>
  <c r="H694" i="2" s="1"/>
  <c r="G695" i="2"/>
  <c r="H695" i="2" s="1"/>
  <c r="G696" i="2"/>
  <c r="H696" i="2" s="1"/>
  <c r="G697" i="2"/>
  <c r="H697" i="2" s="1"/>
  <c r="G698" i="2"/>
  <c r="H698" i="2" s="1"/>
  <c r="G699" i="2"/>
  <c r="H699" i="2" s="1"/>
  <c r="G700" i="2"/>
  <c r="H700" i="2" s="1"/>
  <c r="G701" i="2"/>
  <c r="H701" i="2" s="1"/>
  <c r="G702" i="2"/>
  <c r="H702" i="2" s="1"/>
  <c r="G703" i="2"/>
  <c r="H703" i="2" s="1"/>
  <c r="G704" i="2"/>
  <c r="H704" i="2" s="1"/>
  <c r="G705" i="2"/>
  <c r="H705" i="2" s="1"/>
  <c r="G706" i="2"/>
  <c r="H706" i="2" s="1"/>
  <c r="G707" i="2"/>
  <c r="H707" i="2" s="1"/>
  <c r="G708" i="2"/>
  <c r="H708" i="2" s="1"/>
  <c r="G709" i="2"/>
  <c r="H709" i="2" s="1"/>
  <c r="G710" i="2"/>
  <c r="H710" i="2" s="1"/>
  <c r="G711" i="2"/>
  <c r="H711" i="2" s="1"/>
  <c r="G712" i="2"/>
  <c r="H712" i="2" s="1"/>
  <c r="G713" i="2"/>
  <c r="H713" i="2" s="1"/>
  <c r="G714" i="2"/>
  <c r="H714" i="2" s="1"/>
  <c r="G715" i="2"/>
  <c r="H715" i="2" s="1"/>
  <c r="G716" i="2"/>
  <c r="H716" i="2" s="1"/>
  <c r="G717" i="2"/>
  <c r="H717" i="2" s="1"/>
  <c r="G718" i="2"/>
  <c r="H718" i="2" s="1"/>
  <c r="G719" i="2"/>
  <c r="H719" i="2" s="1"/>
  <c r="G720" i="2"/>
  <c r="H720" i="2" s="1"/>
  <c r="G721" i="2"/>
  <c r="H721" i="2" s="1"/>
  <c r="G722" i="2"/>
  <c r="H722" i="2" s="1"/>
  <c r="G723" i="2"/>
  <c r="H723" i="2" s="1"/>
  <c r="G724" i="2"/>
  <c r="H724" i="2" s="1"/>
  <c r="G725" i="2"/>
  <c r="H725" i="2" s="1"/>
  <c r="G726" i="2"/>
  <c r="H726" i="2" s="1"/>
  <c r="G727" i="2"/>
  <c r="H727" i="2" s="1"/>
  <c r="G728" i="2"/>
  <c r="H728" i="2" s="1"/>
  <c r="G729" i="2"/>
  <c r="H729" i="2" s="1"/>
  <c r="G730" i="2"/>
  <c r="H730" i="2" s="1"/>
  <c r="G731" i="2"/>
  <c r="H731" i="2" s="1"/>
  <c r="G732" i="2"/>
  <c r="H732" i="2" s="1"/>
  <c r="G733" i="2"/>
  <c r="H733" i="2" s="1"/>
  <c r="G734" i="2"/>
  <c r="H734" i="2" s="1"/>
  <c r="G735" i="2"/>
  <c r="H735" i="2" s="1"/>
  <c r="G736" i="2"/>
  <c r="H736" i="2" s="1"/>
  <c r="G737" i="2"/>
  <c r="H737" i="2" s="1"/>
  <c r="G738" i="2"/>
  <c r="H738" i="2" s="1"/>
  <c r="G739" i="2"/>
  <c r="H739" i="2" s="1"/>
  <c r="G740" i="2"/>
  <c r="H740" i="2" s="1"/>
  <c r="G741" i="2"/>
  <c r="H741" i="2" s="1"/>
  <c r="G742" i="2"/>
  <c r="H742" i="2" s="1"/>
  <c r="G743" i="2"/>
  <c r="H743" i="2" s="1"/>
  <c r="G744" i="2"/>
  <c r="H744" i="2" s="1"/>
  <c r="G745" i="2"/>
  <c r="H745" i="2" s="1"/>
  <c r="G746" i="2"/>
  <c r="H746" i="2" s="1"/>
  <c r="G747" i="2"/>
  <c r="H747" i="2" s="1"/>
  <c r="G748" i="2"/>
  <c r="H748" i="2" s="1"/>
  <c r="G749" i="2"/>
  <c r="H749" i="2" s="1"/>
  <c r="G750" i="2"/>
  <c r="H750" i="2" s="1"/>
  <c r="G751" i="2"/>
  <c r="H751" i="2" s="1"/>
  <c r="G752" i="2"/>
  <c r="H752" i="2" s="1"/>
  <c r="G753" i="2"/>
  <c r="H753" i="2" s="1"/>
  <c r="G754" i="2"/>
  <c r="H754" i="2" s="1"/>
  <c r="G755" i="2"/>
  <c r="H755" i="2" s="1"/>
  <c r="G756" i="2"/>
  <c r="H756" i="2" s="1"/>
  <c r="G757" i="2"/>
  <c r="H757" i="2" s="1"/>
  <c r="G758" i="2"/>
  <c r="H758" i="2" s="1"/>
  <c r="G759" i="2"/>
  <c r="H759" i="2" s="1"/>
  <c r="G760" i="2"/>
  <c r="H760" i="2" s="1"/>
  <c r="G761" i="2"/>
  <c r="H761" i="2" s="1"/>
  <c r="G762" i="2"/>
  <c r="H762" i="2" s="1"/>
  <c r="G763" i="2"/>
  <c r="H763" i="2" s="1"/>
  <c r="G764" i="2"/>
  <c r="H764" i="2" s="1"/>
  <c r="G765" i="2"/>
  <c r="H765" i="2" s="1"/>
  <c r="G766" i="2"/>
  <c r="H766" i="2" s="1"/>
  <c r="G767" i="2"/>
  <c r="H767" i="2" s="1"/>
  <c r="G768" i="2"/>
  <c r="H768" i="2" s="1"/>
  <c r="G769" i="2"/>
  <c r="H769" i="2" s="1"/>
  <c r="G770" i="2"/>
  <c r="H770" i="2" s="1"/>
  <c r="G771" i="2"/>
  <c r="H771" i="2" s="1"/>
  <c r="G772" i="2"/>
  <c r="H772" i="2" s="1"/>
  <c r="G773" i="2"/>
  <c r="H773" i="2" s="1"/>
  <c r="G774" i="2"/>
  <c r="H774" i="2" s="1"/>
  <c r="G775" i="2"/>
  <c r="H775" i="2" s="1"/>
  <c r="G776" i="2"/>
  <c r="H776" i="2" s="1"/>
  <c r="G777" i="2"/>
  <c r="H777" i="2" s="1"/>
  <c r="G778" i="2"/>
  <c r="H778" i="2" s="1"/>
  <c r="G779" i="2"/>
  <c r="H779" i="2" s="1"/>
  <c r="G780" i="2"/>
  <c r="H780" i="2" s="1"/>
  <c r="G781" i="2"/>
  <c r="H781" i="2" s="1"/>
  <c r="G782" i="2"/>
  <c r="H782" i="2" s="1"/>
  <c r="G783" i="2"/>
  <c r="H783" i="2" s="1"/>
  <c r="G784" i="2"/>
  <c r="H784" i="2" s="1"/>
  <c r="G785" i="2"/>
  <c r="H785" i="2" s="1"/>
  <c r="G786" i="2"/>
  <c r="H786" i="2" s="1"/>
  <c r="G787" i="2"/>
  <c r="H787" i="2" s="1"/>
  <c r="G788" i="2"/>
  <c r="H788" i="2" s="1"/>
  <c r="G789" i="2"/>
  <c r="H789" i="2" s="1"/>
  <c r="G790" i="2"/>
  <c r="H790" i="2" s="1"/>
  <c r="G791" i="2"/>
  <c r="H791" i="2" s="1"/>
  <c r="G792" i="2"/>
  <c r="H792" i="2" s="1"/>
  <c r="G793" i="2"/>
  <c r="H793" i="2" s="1"/>
  <c r="G794" i="2"/>
  <c r="H794" i="2" s="1"/>
  <c r="G795" i="2"/>
  <c r="H795" i="2" s="1"/>
  <c r="G796" i="2"/>
  <c r="H796" i="2" s="1"/>
  <c r="G797" i="2"/>
  <c r="H797" i="2" s="1"/>
  <c r="G798" i="2"/>
  <c r="H798" i="2" s="1"/>
  <c r="G799" i="2"/>
  <c r="H799" i="2" s="1"/>
  <c r="G800" i="2"/>
  <c r="H800" i="2" s="1"/>
  <c r="G801" i="2"/>
  <c r="H801" i="2" s="1"/>
  <c r="G802" i="2"/>
  <c r="H802" i="2" s="1"/>
  <c r="G803" i="2"/>
  <c r="H803" i="2" s="1"/>
  <c r="G804" i="2"/>
  <c r="H804" i="2" s="1"/>
  <c r="G805" i="2"/>
  <c r="H805" i="2" s="1"/>
  <c r="G806" i="2"/>
  <c r="H806" i="2" s="1"/>
  <c r="G807" i="2"/>
  <c r="H807" i="2" s="1"/>
  <c r="G808" i="2"/>
  <c r="H808" i="2" s="1"/>
  <c r="G809" i="2"/>
  <c r="H809" i="2" s="1"/>
  <c r="G810" i="2"/>
  <c r="H810" i="2" s="1"/>
  <c r="G811" i="2"/>
  <c r="H811" i="2" s="1"/>
  <c r="G812" i="2"/>
  <c r="H812" i="2" s="1"/>
  <c r="G813" i="2"/>
  <c r="H813" i="2" s="1"/>
  <c r="G814" i="2"/>
  <c r="H814" i="2" s="1"/>
  <c r="G815" i="2"/>
  <c r="H815" i="2" s="1"/>
  <c r="G816" i="2"/>
  <c r="H816" i="2" s="1"/>
  <c r="G817" i="2"/>
  <c r="H817" i="2" s="1"/>
  <c r="G818" i="2"/>
  <c r="H818" i="2" s="1"/>
  <c r="G819" i="2"/>
  <c r="H819" i="2" s="1"/>
  <c r="G820" i="2"/>
  <c r="H820" i="2" s="1"/>
  <c r="G821" i="2"/>
  <c r="H821" i="2" s="1"/>
  <c r="G822" i="2"/>
  <c r="H822" i="2" s="1"/>
  <c r="G823" i="2"/>
  <c r="H823" i="2" s="1"/>
  <c r="G824" i="2"/>
  <c r="H824" i="2" s="1"/>
  <c r="G825" i="2"/>
  <c r="H825" i="2" s="1"/>
  <c r="G826" i="2"/>
  <c r="H826" i="2" s="1"/>
  <c r="G827" i="2"/>
  <c r="H827" i="2" s="1"/>
  <c r="G828" i="2"/>
  <c r="H828" i="2" s="1"/>
  <c r="G829" i="2"/>
  <c r="H829" i="2" s="1"/>
  <c r="G830" i="2"/>
  <c r="H830" i="2" s="1"/>
  <c r="G831" i="2"/>
  <c r="H831" i="2" s="1"/>
  <c r="G832" i="2"/>
  <c r="H832" i="2" s="1"/>
  <c r="G833" i="2"/>
  <c r="H833" i="2" s="1"/>
  <c r="G834" i="2"/>
  <c r="H834" i="2" s="1"/>
  <c r="G835" i="2"/>
  <c r="H835" i="2" s="1"/>
  <c r="G836" i="2"/>
  <c r="H836" i="2" s="1"/>
  <c r="G837" i="2"/>
  <c r="H837" i="2" s="1"/>
  <c r="G838" i="2"/>
  <c r="H838" i="2" s="1"/>
  <c r="G839" i="2"/>
  <c r="H839" i="2" s="1"/>
  <c r="G840" i="2"/>
  <c r="H840" i="2" s="1"/>
  <c r="G841" i="2"/>
  <c r="H841" i="2" s="1"/>
  <c r="G842" i="2"/>
  <c r="H842" i="2" s="1"/>
  <c r="G843" i="2"/>
  <c r="H843" i="2" s="1"/>
  <c r="G844" i="2"/>
  <c r="H844" i="2" s="1"/>
  <c r="G845" i="2"/>
  <c r="H845" i="2" s="1"/>
  <c r="G846" i="2"/>
  <c r="H846" i="2" s="1"/>
  <c r="G847" i="2"/>
  <c r="H847" i="2" s="1"/>
  <c r="G848" i="2"/>
  <c r="H848" i="2" s="1"/>
  <c r="G849" i="2"/>
  <c r="H849" i="2" s="1"/>
  <c r="G850" i="2"/>
  <c r="H850" i="2" s="1"/>
  <c r="G851" i="2"/>
  <c r="H851" i="2" s="1"/>
  <c r="G852" i="2"/>
  <c r="H852" i="2" s="1"/>
  <c r="G853" i="2"/>
  <c r="H853" i="2" s="1"/>
  <c r="G854" i="2"/>
  <c r="H854" i="2" s="1"/>
  <c r="G855" i="2"/>
  <c r="H855" i="2" s="1"/>
  <c r="G856" i="2"/>
  <c r="H856" i="2" s="1"/>
  <c r="G857" i="2"/>
  <c r="H857" i="2" s="1"/>
  <c r="G858" i="2"/>
  <c r="H858" i="2" s="1"/>
  <c r="G859" i="2"/>
  <c r="H859" i="2" s="1"/>
  <c r="G860" i="2"/>
  <c r="H860" i="2" s="1"/>
  <c r="G861" i="2"/>
  <c r="H861" i="2" s="1"/>
  <c r="G862" i="2"/>
  <c r="H862" i="2" s="1"/>
  <c r="G863" i="2"/>
  <c r="H863" i="2" s="1"/>
  <c r="G864" i="2"/>
  <c r="H864" i="2" s="1"/>
  <c r="G865" i="2"/>
  <c r="H865" i="2" s="1"/>
  <c r="G866" i="2"/>
  <c r="H866" i="2" s="1"/>
  <c r="G867" i="2"/>
  <c r="H867" i="2" s="1"/>
  <c r="G868" i="2"/>
  <c r="H868" i="2" s="1"/>
  <c r="G869" i="2"/>
  <c r="H869" i="2" s="1"/>
  <c r="G870" i="2"/>
  <c r="H870" i="2" s="1"/>
  <c r="G871" i="2"/>
  <c r="H871" i="2" s="1"/>
  <c r="G872" i="2"/>
  <c r="H872" i="2" s="1"/>
  <c r="G873" i="2"/>
  <c r="H873" i="2" s="1"/>
  <c r="G874" i="2"/>
  <c r="H874" i="2" s="1"/>
  <c r="G875" i="2"/>
  <c r="H875" i="2" s="1"/>
  <c r="G876" i="2"/>
  <c r="H876" i="2" s="1"/>
  <c r="G877" i="2"/>
  <c r="H877" i="2" s="1"/>
  <c r="G878" i="2"/>
  <c r="H878" i="2" s="1"/>
  <c r="G879" i="2"/>
  <c r="H879" i="2" s="1"/>
  <c r="G880" i="2"/>
  <c r="H880" i="2" s="1"/>
  <c r="G881" i="2"/>
  <c r="H881" i="2" s="1"/>
  <c r="G882" i="2"/>
  <c r="H882" i="2" s="1"/>
  <c r="G883" i="2"/>
  <c r="H883" i="2" s="1"/>
  <c r="G884" i="2"/>
  <c r="H884" i="2" s="1"/>
  <c r="G885" i="2"/>
  <c r="H885" i="2" s="1"/>
  <c r="G886" i="2"/>
  <c r="H886" i="2" s="1"/>
  <c r="G887" i="2"/>
  <c r="H887" i="2" s="1"/>
  <c r="G888" i="2"/>
  <c r="H888" i="2" s="1"/>
  <c r="G889" i="2"/>
  <c r="H889" i="2" s="1"/>
  <c r="G890" i="2"/>
  <c r="H890" i="2" s="1"/>
  <c r="G891" i="2"/>
  <c r="H891" i="2" s="1"/>
  <c r="G892" i="2"/>
  <c r="H892" i="2" s="1"/>
  <c r="G893" i="2"/>
  <c r="H893" i="2" s="1"/>
  <c r="G894" i="2"/>
  <c r="H894" i="2" s="1"/>
  <c r="G895" i="2"/>
  <c r="H895" i="2" s="1"/>
  <c r="G896" i="2"/>
  <c r="H896" i="2" s="1"/>
  <c r="G897" i="2"/>
  <c r="H897" i="2" s="1"/>
  <c r="G898" i="2"/>
  <c r="H898" i="2" s="1"/>
  <c r="G899" i="2"/>
  <c r="H899" i="2" s="1"/>
  <c r="G900" i="2"/>
  <c r="H900" i="2" s="1"/>
  <c r="G901" i="2"/>
  <c r="H901" i="2" s="1"/>
  <c r="G902" i="2"/>
  <c r="H902" i="2" s="1"/>
  <c r="G903" i="2"/>
  <c r="H903" i="2" s="1"/>
  <c r="G904" i="2"/>
  <c r="H904" i="2" s="1"/>
  <c r="G905" i="2"/>
  <c r="H905" i="2" s="1"/>
  <c r="G906" i="2"/>
  <c r="H906" i="2" s="1"/>
  <c r="G907" i="2"/>
  <c r="H907" i="2" s="1"/>
  <c r="G908" i="2"/>
  <c r="H908" i="2" s="1"/>
  <c r="G909" i="2"/>
  <c r="H909" i="2" s="1"/>
  <c r="G910" i="2"/>
  <c r="H910" i="2" s="1"/>
  <c r="G911" i="2"/>
  <c r="H911" i="2" s="1"/>
  <c r="G912" i="2"/>
  <c r="H912" i="2" s="1"/>
  <c r="G913" i="2"/>
  <c r="H913" i="2" s="1"/>
  <c r="G914" i="2"/>
  <c r="H914" i="2" s="1"/>
  <c r="G915" i="2"/>
  <c r="H915" i="2" s="1"/>
  <c r="G916" i="2"/>
  <c r="H916" i="2" s="1"/>
  <c r="G917" i="2"/>
  <c r="H917" i="2" s="1"/>
  <c r="G918" i="2"/>
  <c r="H918" i="2" s="1"/>
  <c r="G919" i="2"/>
  <c r="H919" i="2" s="1"/>
  <c r="G920" i="2"/>
  <c r="H920" i="2" s="1"/>
  <c r="G921" i="2"/>
  <c r="H921" i="2" s="1"/>
  <c r="G922" i="2"/>
  <c r="H922" i="2" s="1"/>
  <c r="G923" i="2"/>
  <c r="H923" i="2" s="1"/>
  <c r="G924" i="2"/>
  <c r="H924" i="2" s="1"/>
  <c r="G925" i="2"/>
  <c r="H925" i="2" s="1"/>
  <c r="G926" i="2"/>
  <c r="H926" i="2" s="1"/>
  <c r="G927" i="2"/>
  <c r="H927" i="2" s="1"/>
  <c r="G928" i="2"/>
  <c r="H928" i="2" s="1"/>
  <c r="G929" i="2"/>
  <c r="H929" i="2" s="1"/>
  <c r="G930" i="2"/>
  <c r="H930" i="2" s="1"/>
  <c r="G931" i="2"/>
  <c r="H931" i="2" s="1"/>
  <c r="G932" i="2"/>
  <c r="H932" i="2" s="1"/>
  <c r="G933" i="2"/>
  <c r="H933" i="2" s="1"/>
  <c r="G934" i="2"/>
  <c r="H934" i="2" s="1"/>
  <c r="G935" i="2"/>
  <c r="H935" i="2" s="1"/>
  <c r="G936" i="2"/>
  <c r="H936" i="2" s="1"/>
  <c r="G937" i="2"/>
  <c r="H937" i="2" s="1"/>
  <c r="G938" i="2"/>
  <c r="H938" i="2" s="1"/>
  <c r="G939" i="2"/>
  <c r="H939" i="2" s="1"/>
  <c r="G940" i="2"/>
  <c r="H940" i="2" s="1"/>
  <c r="G941" i="2"/>
  <c r="H941" i="2" s="1"/>
  <c r="G942" i="2"/>
  <c r="H942" i="2" s="1"/>
  <c r="G943" i="2"/>
  <c r="H943" i="2" s="1"/>
  <c r="G944" i="2"/>
  <c r="H944" i="2" s="1"/>
  <c r="G945" i="2"/>
  <c r="H945" i="2" s="1"/>
  <c r="G946" i="2"/>
  <c r="H946" i="2" s="1"/>
  <c r="G947" i="2"/>
  <c r="H947" i="2" s="1"/>
  <c r="G948" i="2"/>
  <c r="H948" i="2" s="1"/>
  <c r="G949" i="2"/>
  <c r="H949" i="2" s="1"/>
  <c r="G950" i="2"/>
  <c r="H950" i="2" s="1"/>
  <c r="G951" i="2"/>
  <c r="H951" i="2" s="1"/>
  <c r="G952" i="2"/>
  <c r="H952" i="2" s="1"/>
  <c r="G953" i="2"/>
  <c r="H953" i="2" s="1"/>
  <c r="G954" i="2"/>
  <c r="H954" i="2" s="1"/>
  <c r="G955" i="2"/>
  <c r="H955" i="2" s="1"/>
  <c r="G956" i="2"/>
  <c r="H956" i="2" s="1"/>
  <c r="G957" i="2"/>
  <c r="H957" i="2" s="1"/>
  <c r="G958" i="2"/>
  <c r="H958" i="2" s="1"/>
  <c r="G959" i="2"/>
  <c r="H959" i="2" s="1"/>
  <c r="G960" i="2"/>
  <c r="H960" i="2" s="1"/>
  <c r="G961" i="2"/>
  <c r="H961" i="2" s="1"/>
  <c r="G962" i="2"/>
  <c r="H962" i="2" s="1"/>
  <c r="G963" i="2"/>
  <c r="H963" i="2" s="1"/>
  <c r="G964" i="2"/>
  <c r="H964" i="2" s="1"/>
  <c r="G965" i="2"/>
  <c r="H965" i="2" s="1"/>
  <c r="G966" i="2"/>
  <c r="H966" i="2" s="1"/>
  <c r="G967" i="2"/>
  <c r="H967" i="2" s="1"/>
  <c r="G968" i="2"/>
  <c r="H968" i="2" s="1"/>
  <c r="G969" i="2"/>
  <c r="H969" i="2" s="1"/>
  <c r="G970" i="2"/>
  <c r="H970" i="2" s="1"/>
  <c r="G971" i="2"/>
  <c r="H971" i="2" s="1"/>
  <c r="G972" i="2"/>
  <c r="H972" i="2" s="1"/>
  <c r="G973" i="2"/>
  <c r="H973" i="2" s="1"/>
  <c r="G974" i="2"/>
  <c r="H974" i="2" s="1"/>
  <c r="G975" i="2"/>
  <c r="H975" i="2" s="1"/>
  <c r="G976" i="2"/>
  <c r="H976" i="2" s="1"/>
  <c r="G977" i="2"/>
  <c r="H977" i="2" s="1"/>
  <c r="G978" i="2"/>
  <c r="H978" i="2" s="1"/>
  <c r="G979" i="2"/>
  <c r="H979" i="2" s="1"/>
  <c r="G980" i="2"/>
  <c r="H980" i="2" s="1"/>
  <c r="G981" i="2"/>
  <c r="H981" i="2" s="1"/>
  <c r="G982" i="2"/>
  <c r="H982" i="2" s="1"/>
  <c r="G983" i="2"/>
  <c r="H983" i="2" s="1"/>
  <c r="G984" i="2"/>
  <c r="H984" i="2" s="1"/>
  <c r="G985" i="2"/>
  <c r="H985" i="2" s="1"/>
  <c r="G986" i="2"/>
  <c r="H986" i="2" s="1"/>
  <c r="G987" i="2"/>
  <c r="H987" i="2" s="1"/>
  <c r="G988" i="2"/>
  <c r="H988" i="2" s="1"/>
  <c r="G989" i="2"/>
  <c r="H989" i="2" s="1"/>
  <c r="G990" i="2"/>
  <c r="H990" i="2" s="1"/>
  <c r="G991" i="2"/>
  <c r="H991" i="2" s="1"/>
  <c r="G992" i="2"/>
  <c r="H992" i="2" s="1"/>
  <c r="G993" i="2"/>
  <c r="H993" i="2" s="1"/>
  <c r="G994" i="2"/>
  <c r="H994" i="2" s="1"/>
  <c r="G995" i="2"/>
  <c r="H995" i="2" s="1"/>
  <c r="G996" i="2"/>
  <c r="H996" i="2" s="1"/>
  <c r="G997" i="2"/>
  <c r="H997" i="2" s="1"/>
  <c r="G998" i="2"/>
  <c r="H998" i="2" s="1"/>
  <c r="G999" i="2"/>
  <c r="H999" i="2" s="1"/>
  <c r="G1000" i="2"/>
  <c r="H1000" i="2" s="1"/>
  <c r="G1001" i="2"/>
  <c r="H1001" i="2" s="1"/>
  <c r="G1002" i="2"/>
  <c r="H1002" i="2" s="1"/>
  <c r="G1003" i="2"/>
  <c r="H1003" i="2" s="1"/>
  <c r="G1004" i="2"/>
  <c r="H1004" i="2" s="1"/>
  <c r="G1005" i="2"/>
  <c r="H1005" i="2" s="1"/>
  <c r="G1006" i="2"/>
  <c r="H1006" i="2" s="1"/>
  <c r="G1007" i="2"/>
  <c r="H1007" i="2" s="1"/>
  <c r="G1008" i="2"/>
  <c r="H1008" i="2" s="1"/>
  <c r="G1009" i="2"/>
  <c r="H1009" i="2" s="1"/>
  <c r="G1010" i="2"/>
  <c r="H1010" i="2" s="1"/>
  <c r="G1011" i="2"/>
  <c r="H1011" i="2" s="1"/>
  <c r="G1012" i="2"/>
  <c r="H1012" i="2" s="1"/>
  <c r="G1013" i="2"/>
  <c r="H1013" i="2" s="1"/>
  <c r="G1014" i="2"/>
  <c r="H1014" i="2" s="1"/>
  <c r="G1015" i="2"/>
  <c r="H1015" i="2" s="1"/>
  <c r="G1016" i="2"/>
  <c r="H1016" i="2" s="1"/>
  <c r="G1017" i="2"/>
  <c r="H1017" i="2" s="1"/>
  <c r="G1018" i="2"/>
  <c r="H1018" i="2" s="1"/>
  <c r="G1019" i="2"/>
  <c r="H1019" i="2" s="1"/>
  <c r="G1020" i="2"/>
  <c r="H1020" i="2" s="1"/>
  <c r="G1021" i="2"/>
  <c r="H1021" i="2" s="1"/>
  <c r="G1022" i="2"/>
  <c r="H1022" i="2" s="1"/>
  <c r="G1023" i="2"/>
  <c r="H1023" i="2" s="1"/>
  <c r="G1024" i="2"/>
  <c r="H1024" i="2" s="1"/>
  <c r="G1025" i="2"/>
  <c r="H1025" i="2" s="1"/>
  <c r="G1026" i="2"/>
  <c r="H1026" i="2" s="1"/>
  <c r="G1027" i="2"/>
  <c r="H1027" i="2" s="1"/>
  <c r="G1028" i="2"/>
  <c r="H1028" i="2" s="1"/>
  <c r="G1029" i="2"/>
  <c r="H1029" i="2" s="1"/>
  <c r="G1030" i="2"/>
  <c r="H1030" i="2" s="1"/>
  <c r="G1031" i="2"/>
  <c r="H1031" i="2" s="1"/>
  <c r="G1032" i="2"/>
  <c r="H1032" i="2" s="1"/>
  <c r="G1033" i="2"/>
  <c r="H1033" i="2" s="1"/>
  <c r="G1034" i="2"/>
  <c r="H1034" i="2" s="1"/>
  <c r="G1035" i="2"/>
  <c r="H1035" i="2" s="1"/>
  <c r="G1036" i="2"/>
  <c r="H1036" i="2" s="1"/>
  <c r="G1037" i="2"/>
  <c r="H1037" i="2" s="1"/>
  <c r="G1038" i="2"/>
  <c r="H1038" i="2" s="1"/>
  <c r="G1039" i="2"/>
  <c r="H1039" i="2" s="1"/>
  <c r="G1040" i="2"/>
  <c r="H1040" i="2" s="1"/>
  <c r="G1041" i="2"/>
  <c r="H1041" i="2" s="1"/>
  <c r="G1042" i="2"/>
  <c r="H1042" i="2" s="1"/>
  <c r="G1043" i="2"/>
  <c r="H1043" i="2" s="1"/>
  <c r="G1044" i="2"/>
  <c r="H1044" i="2" s="1"/>
  <c r="G1045" i="2"/>
  <c r="H1045" i="2" s="1"/>
  <c r="G1046" i="2"/>
  <c r="H1046" i="2" s="1"/>
  <c r="G1047" i="2"/>
  <c r="H1047" i="2" s="1"/>
  <c r="G1048" i="2"/>
  <c r="H1048" i="2" s="1"/>
  <c r="G1049" i="2"/>
  <c r="H1049" i="2" s="1"/>
  <c r="G1050" i="2"/>
  <c r="H1050" i="2" s="1"/>
  <c r="G1051" i="2"/>
  <c r="H1051" i="2" s="1"/>
  <c r="G1052" i="2"/>
  <c r="H1052" i="2" s="1"/>
  <c r="G1053" i="2"/>
  <c r="H1053" i="2" s="1"/>
  <c r="G1054" i="2"/>
  <c r="H1054" i="2" s="1"/>
  <c r="G1055" i="2"/>
  <c r="H1055" i="2" s="1"/>
  <c r="G1056" i="2"/>
  <c r="H1056" i="2" s="1"/>
  <c r="G1057" i="2"/>
  <c r="H1057" i="2" s="1"/>
  <c r="G1058" i="2"/>
  <c r="H1058" i="2" s="1"/>
  <c r="G1059" i="2"/>
  <c r="H1059" i="2" s="1"/>
  <c r="G1060" i="2"/>
  <c r="H1060" i="2" s="1"/>
  <c r="G1061" i="2"/>
  <c r="H1061" i="2" s="1"/>
  <c r="G1062" i="2"/>
  <c r="H1062" i="2" s="1"/>
  <c r="G1063" i="2"/>
  <c r="H1063" i="2" s="1"/>
  <c r="G1064" i="2"/>
  <c r="H1064" i="2" s="1"/>
  <c r="G1065" i="2"/>
  <c r="H1065" i="2" s="1"/>
  <c r="G1066" i="2"/>
  <c r="H1066" i="2" s="1"/>
  <c r="G1067" i="2"/>
  <c r="H1067" i="2" s="1"/>
  <c r="G1068" i="2"/>
  <c r="H1068" i="2" s="1"/>
  <c r="G1069" i="2"/>
  <c r="H1069" i="2" s="1"/>
  <c r="G1070" i="2"/>
  <c r="H1070" i="2" s="1"/>
  <c r="G1071" i="2"/>
  <c r="H1071" i="2" s="1"/>
  <c r="G1072" i="2"/>
  <c r="H1072" i="2" s="1"/>
  <c r="G1073" i="2"/>
  <c r="H1073" i="2" s="1"/>
  <c r="G1074" i="2"/>
  <c r="H1074" i="2" s="1"/>
  <c r="G1075" i="2"/>
  <c r="H1075" i="2" s="1"/>
  <c r="G1076" i="2"/>
  <c r="H1076" i="2" s="1"/>
  <c r="G1077" i="2"/>
  <c r="H1077" i="2" s="1"/>
  <c r="G1078" i="2"/>
  <c r="H1078" i="2" s="1"/>
  <c r="G1079" i="2"/>
  <c r="H1079" i="2" s="1"/>
  <c r="G1080" i="2"/>
  <c r="H1080" i="2" s="1"/>
  <c r="G1081" i="2"/>
  <c r="H1081" i="2" s="1"/>
  <c r="G1082" i="2"/>
  <c r="H1082" i="2" s="1"/>
  <c r="G1083" i="2"/>
  <c r="H1083" i="2" s="1"/>
  <c r="G1084" i="2"/>
  <c r="H1084" i="2" s="1"/>
  <c r="G1085" i="2"/>
  <c r="H1085" i="2" s="1"/>
  <c r="G1086" i="2"/>
  <c r="H1086" i="2" s="1"/>
  <c r="G1087" i="2"/>
  <c r="H1087" i="2" s="1"/>
  <c r="G1088" i="2"/>
  <c r="H1088" i="2" s="1"/>
  <c r="G1089" i="2"/>
  <c r="H1089" i="2" s="1"/>
  <c r="G1090" i="2"/>
  <c r="H1090" i="2" s="1"/>
  <c r="G1091" i="2"/>
  <c r="H1091" i="2" s="1"/>
  <c r="G1092" i="2"/>
  <c r="H1092" i="2" s="1"/>
  <c r="G1093" i="2"/>
  <c r="H1093" i="2" s="1"/>
  <c r="G1094" i="2"/>
  <c r="H1094" i="2" s="1"/>
  <c r="G1095" i="2"/>
  <c r="H1095" i="2" s="1"/>
  <c r="G1096" i="2"/>
  <c r="H1096" i="2" s="1"/>
  <c r="G1097" i="2"/>
  <c r="H1097" i="2" s="1"/>
  <c r="G1098" i="2"/>
  <c r="H1098" i="2" s="1"/>
  <c r="G1099" i="2"/>
  <c r="H1099" i="2" s="1"/>
  <c r="G1100" i="2"/>
  <c r="H1100" i="2" s="1"/>
  <c r="G1101" i="2"/>
  <c r="H1101" i="2" s="1"/>
  <c r="G1102" i="2"/>
  <c r="H1102" i="2" s="1"/>
  <c r="G1103" i="2"/>
  <c r="H1103" i="2" s="1"/>
  <c r="G1104" i="2"/>
  <c r="H1104" i="2" s="1"/>
  <c r="G1105" i="2"/>
  <c r="H1105" i="2" s="1"/>
  <c r="G1106" i="2"/>
  <c r="H1106" i="2" s="1"/>
  <c r="G1107" i="2"/>
  <c r="H1107" i="2" s="1"/>
  <c r="G1108" i="2"/>
  <c r="H1108" i="2" s="1"/>
  <c r="G1109" i="2"/>
  <c r="H1109" i="2" s="1"/>
  <c r="G1110" i="2"/>
  <c r="H1110" i="2" s="1"/>
  <c r="G1111" i="2"/>
  <c r="H1111" i="2" s="1"/>
  <c r="G1112" i="2"/>
  <c r="H1112" i="2" s="1"/>
  <c r="G1113" i="2"/>
  <c r="H1113" i="2" s="1"/>
  <c r="G1114" i="2"/>
  <c r="H1114" i="2" s="1"/>
  <c r="G1115" i="2"/>
  <c r="H1115" i="2" s="1"/>
  <c r="G1116" i="2"/>
  <c r="H1116" i="2" s="1"/>
  <c r="G1117" i="2"/>
  <c r="H1117" i="2" s="1"/>
  <c r="G1118" i="2"/>
  <c r="H1118" i="2" s="1"/>
  <c r="G1119" i="2"/>
  <c r="H1119" i="2" s="1"/>
  <c r="G1120" i="2"/>
  <c r="H1120" i="2" s="1"/>
  <c r="G1121" i="2"/>
  <c r="H1121" i="2" s="1"/>
  <c r="G1122" i="2"/>
  <c r="H1122" i="2" s="1"/>
  <c r="G1123" i="2"/>
  <c r="H1123" i="2" s="1"/>
  <c r="G1124" i="2"/>
  <c r="H1124" i="2" s="1"/>
  <c r="G1125" i="2"/>
  <c r="H1125" i="2" s="1"/>
  <c r="G1126" i="2"/>
  <c r="H1126" i="2" s="1"/>
  <c r="G1127" i="2"/>
  <c r="H1127" i="2" s="1"/>
  <c r="G1128" i="2"/>
  <c r="H1128" i="2" s="1"/>
  <c r="G1129" i="2"/>
  <c r="H1129" i="2" s="1"/>
  <c r="G1130" i="2"/>
  <c r="H1130" i="2" s="1"/>
  <c r="G1131" i="2"/>
  <c r="H1131" i="2" s="1"/>
  <c r="G1132" i="2"/>
  <c r="H1132" i="2" s="1"/>
  <c r="G1133" i="2"/>
  <c r="H1133" i="2" s="1"/>
  <c r="G1134" i="2"/>
  <c r="H1134" i="2" s="1"/>
  <c r="G1135" i="2"/>
  <c r="H1135" i="2" s="1"/>
  <c r="G1136" i="2"/>
  <c r="H1136" i="2" s="1"/>
  <c r="G1137" i="2"/>
  <c r="H1137" i="2" s="1"/>
  <c r="G1138" i="2"/>
  <c r="H1138" i="2" s="1"/>
  <c r="G1139" i="2"/>
  <c r="H1139" i="2" s="1"/>
  <c r="G1140" i="2"/>
  <c r="H1140" i="2" s="1"/>
  <c r="G1141" i="2"/>
  <c r="H1141" i="2" s="1"/>
  <c r="G1142" i="2"/>
  <c r="H1142" i="2" s="1"/>
  <c r="G1143" i="2"/>
  <c r="H1143" i="2" s="1"/>
  <c r="G1144" i="2"/>
  <c r="H1144" i="2" s="1"/>
  <c r="G1145" i="2"/>
  <c r="H1145" i="2" s="1"/>
  <c r="G1146" i="2"/>
  <c r="H1146" i="2" s="1"/>
  <c r="G1147" i="2"/>
  <c r="H1147" i="2" s="1"/>
  <c r="G1148" i="2"/>
  <c r="H1148" i="2" s="1"/>
  <c r="G1149" i="2"/>
  <c r="H1149" i="2" s="1"/>
  <c r="G1150" i="2"/>
  <c r="H1150" i="2" s="1"/>
  <c r="G1151" i="2"/>
  <c r="H1151" i="2" s="1"/>
  <c r="G1152" i="2"/>
  <c r="H1152" i="2" s="1"/>
  <c r="G1153" i="2"/>
  <c r="H1153" i="2" s="1"/>
  <c r="G1154" i="2"/>
  <c r="H1154" i="2" s="1"/>
  <c r="G1155" i="2"/>
  <c r="H1155" i="2" s="1"/>
  <c r="G1156" i="2"/>
  <c r="H1156" i="2" s="1"/>
  <c r="G1157" i="2"/>
  <c r="H1157" i="2" s="1"/>
  <c r="G1158" i="2"/>
  <c r="H1158" i="2" s="1"/>
  <c r="G1159" i="2"/>
  <c r="H1159" i="2" s="1"/>
  <c r="G1160" i="2"/>
  <c r="H1160" i="2" s="1"/>
  <c r="G1161" i="2"/>
  <c r="H1161" i="2" s="1"/>
  <c r="G1162" i="2"/>
  <c r="H1162" i="2" s="1"/>
  <c r="G1163" i="2"/>
  <c r="H1163" i="2" s="1"/>
  <c r="G1164" i="2"/>
  <c r="H1164" i="2" s="1"/>
  <c r="G1165" i="2"/>
  <c r="H1165" i="2" s="1"/>
  <c r="G1166" i="2"/>
  <c r="H1166" i="2" s="1"/>
  <c r="G1167" i="2"/>
  <c r="H1167" i="2" s="1"/>
  <c r="G1168" i="2"/>
  <c r="H1168" i="2" s="1"/>
  <c r="G1169" i="2"/>
  <c r="H1169" i="2" s="1"/>
  <c r="G1170" i="2"/>
  <c r="H1170" i="2" s="1"/>
  <c r="G1171" i="2"/>
  <c r="H1171" i="2" s="1"/>
  <c r="G1172" i="2"/>
  <c r="H1172" i="2" s="1"/>
  <c r="G1173" i="2"/>
  <c r="H1173" i="2" s="1"/>
  <c r="G1174" i="2"/>
  <c r="H1174" i="2" s="1"/>
  <c r="G1175" i="2"/>
  <c r="H1175" i="2" s="1"/>
  <c r="G1176" i="2"/>
  <c r="H1176" i="2" s="1"/>
  <c r="G1177" i="2"/>
  <c r="H1177" i="2" s="1"/>
  <c r="G1178" i="2"/>
  <c r="H1178" i="2" s="1"/>
  <c r="G1179" i="2"/>
  <c r="H1179" i="2" s="1"/>
  <c r="G1180" i="2"/>
  <c r="H1180" i="2" s="1"/>
  <c r="G1181" i="2"/>
  <c r="H1181" i="2" s="1"/>
  <c r="G1182" i="2"/>
  <c r="H1182" i="2" s="1"/>
  <c r="G1183" i="2"/>
  <c r="H1183" i="2" s="1"/>
  <c r="G1184" i="2"/>
  <c r="H1184" i="2" s="1"/>
  <c r="G1185" i="2"/>
  <c r="H1185" i="2" s="1"/>
  <c r="G1186" i="2"/>
  <c r="H1186" i="2" s="1"/>
  <c r="G1187" i="2"/>
  <c r="H1187" i="2" s="1"/>
  <c r="G1188" i="2"/>
  <c r="H1188" i="2" s="1"/>
  <c r="G1189" i="2"/>
  <c r="H1189" i="2" s="1"/>
  <c r="G1190" i="2"/>
  <c r="H1190" i="2" s="1"/>
  <c r="G1191" i="2"/>
  <c r="H1191" i="2" s="1"/>
  <c r="G1192" i="2"/>
  <c r="H1192" i="2" s="1"/>
  <c r="G1193" i="2"/>
  <c r="H1193" i="2" s="1"/>
  <c r="G1194" i="2"/>
  <c r="H1194" i="2" s="1"/>
  <c r="G1195" i="2"/>
  <c r="H1195" i="2" s="1"/>
  <c r="G1196" i="2"/>
  <c r="H1196" i="2" s="1"/>
  <c r="G1197" i="2"/>
  <c r="H1197" i="2" s="1"/>
  <c r="G1198" i="2"/>
  <c r="H1198" i="2" s="1"/>
  <c r="G1199" i="2"/>
  <c r="H1199" i="2" s="1"/>
  <c r="G1200" i="2"/>
  <c r="H1200" i="2" s="1"/>
  <c r="G1201" i="2"/>
  <c r="H1201" i="2" s="1"/>
  <c r="G1202" i="2"/>
  <c r="H1202" i="2" s="1"/>
  <c r="G1203" i="2"/>
  <c r="H1203" i="2" s="1"/>
  <c r="G1204" i="2"/>
  <c r="H1204" i="2" s="1"/>
  <c r="G1205" i="2"/>
  <c r="H1205" i="2" s="1"/>
  <c r="G1206" i="2"/>
  <c r="H1206" i="2" s="1"/>
  <c r="G1207" i="2"/>
  <c r="H1207" i="2" s="1"/>
  <c r="G1208" i="2"/>
  <c r="H1208" i="2" s="1"/>
  <c r="G1209" i="2"/>
  <c r="H1209" i="2" s="1"/>
  <c r="G1210" i="2"/>
  <c r="H1210" i="2" s="1"/>
  <c r="G1211" i="2"/>
  <c r="H1211" i="2" s="1"/>
  <c r="G1212" i="2"/>
  <c r="H1212" i="2" s="1"/>
  <c r="G1213" i="2"/>
  <c r="H1213" i="2" s="1"/>
  <c r="G1214" i="2"/>
  <c r="H1214" i="2" s="1"/>
  <c r="G1215" i="2"/>
  <c r="H1215" i="2" s="1"/>
  <c r="G1216" i="2"/>
  <c r="H1216" i="2" s="1"/>
  <c r="G1217" i="2"/>
  <c r="H1217" i="2" s="1"/>
  <c r="G1218" i="2"/>
  <c r="H1218" i="2" s="1"/>
  <c r="G1219" i="2"/>
  <c r="H1219" i="2" s="1"/>
  <c r="G1220" i="2"/>
  <c r="H1220" i="2" s="1"/>
  <c r="G1221" i="2"/>
  <c r="H1221" i="2" s="1"/>
  <c r="G1222" i="2"/>
  <c r="H1222" i="2" s="1"/>
  <c r="G1223" i="2"/>
  <c r="H1223" i="2" s="1"/>
  <c r="G1224" i="2"/>
  <c r="H1224" i="2" s="1"/>
  <c r="G1225" i="2"/>
  <c r="H1225" i="2" s="1"/>
  <c r="G1226" i="2"/>
  <c r="H1226" i="2" s="1"/>
  <c r="G1227" i="2"/>
  <c r="H1227" i="2" s="1"/>
  <c r="G1228" i="2"/>
  <c r="H1228" i="2" s="1"/>
  <c r="G1229" i="2"/>
  <c r="H1229" i="2" s="1"/>
  <c r="G1230" i="2"/>
  <c r="H1230" i="2" s="1"/>
  <c r="G1231" i="2"/>
  <c r="H1231" i="2" s="1"/>
  <c r="G1232" i="2"/>
  <c r="H1232" i="2" s="1"/>
  <c r="G1233" i="2"/>
  <c r="H1233" i="2" s="1"/>
  <c r="G1234" i="2"/>
  <c r="H1234" i="2" s="1"/>
  <c r="G1235" i="2"/>
  <c r="H1235" i="2" s="1"/>
  <c r="G1236" i="2"/>
  <c r="H1236" i="2" s="1"/>
  <c r="G1237" i="2"/>
  <c r="H1237" i="2" s="1"/>
  <c r="G1238" i="2"/>
  <c r="H1238" i="2" s="1"/>
  <c r="G1239" i="2"/>
  <c r="H1239" i="2" s="1"/>
  <c r="G1240" i="2"/>
  <c r="H1240" i="2" s="1"/>
  <c r="G1241" i="2"/>
  <c r="H1241" i="2" s="1"/>
  <c r="G1242" i="2"/>
  <c r="H1242" i="2" s="1"/>
  <c r="G1243" i="2"/>
  <c r="H1243" i="2" s="1"/>
  <c r="G1244" i="2"/>
  <c r="H1244" i="2" s="1"/>
  <c r="G1245" i="2"/>
  <c r="H1245" i="2" s="1"/>
  <c r="G1246" i="2"/>
  <c r="H1246" i="2" s="1"/>
  <c r="G1247" i="2"/>
  <c r="H1247" i="2" s="1"/>
  <c r="G1248" i="2"/>
  <c r="H1248" i="2" s="1"/>
  <c r="G1249" i="2"/>
  <c r="H1249" i="2" s="1"/>
  <c r="G1250" i="2"/>
  <c r="H1250" i="2" s="1"/>
  <c r="G1251" i="2"/>
  <c r="H1251" i="2" s="1"/>
  <c r="G1252" i="2"/>
  <c r="H1252" i="2" s="1"/>
  <c r="G1253" i="2"/>
  <c r="H1253" i="2" s="1"/>
  <c r="G1254" i="2"/>
  <c r="H1254" i="2" s="1"/>
  <c r="G1255" i="2"/>
  <c r="H1255" i="2" s="1"/>
  <c r="G1256" i="2"/>
  <c r="H1256" i="2" s="1"/>
  <c r="G1257" i="2"/>
  <c r="H1257" i="2" s="1"/>
  <c r="G1258" i="2"/>
  <c r="H1258" i="2" s="1"/>
  <c r="G1259" i="2"/>
  <c r="H1259" i="2" s="1"/>
  <c r="G1260" i="2"/>
  <c r="H1260" i="2" s="1"/>
  <c r="G1261" i="2"/>
  <c r="H1261" i="2" s="1"/>
  <c r="G1262" i="2"/>
  <c r="H1262" i="2" s="1"/>
  <c r="G1263" i="2"/>
  <c r="H1263" i="2" s="1"/>
  <c r="G1264" i="2"/>
  <c r="H1264" i="2" s="1"/>
  <c r="G1265" i="2"/>
  <c r="H1265" i="2" s="1"/>
  <c r="G1266" i="2"/>
  <c r="H1266" i="2" s="1"/>
  <c r="G1267" i="2"/>
  <c r="H1267" i="2" s="1"/>
  <c r="G1268" i="2"/>
  <c r="H1268" i="2" s="1"/>
  <c r="G1269" i="2"/>
  <c r="H1269" i="2" s="1"/>
  <c r="G1270" i="2"/>
  <c r="H1270" i="2" s="1"/>
  <c r="G1271" i="2"/>
  <c r="H1271" i="2" s="1"/>
  <c r="G1272" i="2"/>
  <c r="H1272" i="2" s="1"/>
  <c r="G1273" i="2"/>
  <c r="H1273" i="2" s="1"/>
  <c r="G1274" i="2"/>
  <c r="H1274" i="2" s="1"/>
  <c r="G1275" i="2"/>
  <c r="H1275" i="2" s="1"/>
  <c r="G1276" i="2"/>
  <c r="H1276" i="2" s="1"/>
  <c r="G1277" i="2"/>
  <c r="H1277" i="2" s="1"/>
  <c r="G1278" i="2"/>
  <c r="H1278" i="2" s="1"/>
  <c r="G1279" i="2"/>
  <c r="H1279" i="2" s="1"/>
  <c r="G1280" i="2"/>
  <c r="H1280" i="2" s="1"/>
  <c r="G1281" i="2"/>
  <c r="H1281" i="2" s="1"/>
  <c r="G1282" i="2"/>
  <c r="H1282" i="2" s="1"/>
  <c r="G1283" i="2"/>
  <c r="H1283" i="2" s="1"/>
  <c r="G1284" i="2"/>
  <c r="H1284" i="2" s="1"/>
  <c r="G1285" i="2"/>
  <c r="H1285" i="2" s="1"/>
  <c r="G1286" i="2"/>
  <c r="H1286" i="2" s="1"/>
  <c r="G1287" i="2"/>
  <c r="H1287" i="2" s="1"/>
  <c r="G1288" i="2"/>
  <c r="H1288" i="2" s="1"/>
  <c r="G1289" i="2"/>
  <c r="H1289" i="2" s="1"/>
  <c r="G1290" i="2"/>
  <c r="H1290" i="2" s="1"/>
  <c r="G1291" i="2"/>
  <c r="H1291" i="2" s="1"/>
  <c r="G1292" i="2"/>
  <c r="H1292" i="2" s="1"/>
  <c r="G1293" i="2"/>
  <c r="H1293" i="2" s="1"/>
  <c r="G1294" i="2"/>
  <c r="H1294" i="2" s="1"/>
  <c r="G1295" i="2"/>
  <c r="H1295" i="2" s="1"/>
  <c r="G1296" i="2"/>
  <c r="H1296" i="2" s="1"/>
  <c r="G1297" i="2"/>
  <c r="H1297" i="2" s="1"/>
  <c r="G1298" i="2"/>
  <c r="H1298" i="2" s="1"/>
  <c r="G1299" i="2"/>
  <c r="H1299" i="2" s="1"/>
  <c r="G1300" i="2"/>
  <c r="H1300" i="2" s="1"/>
  <c r="G1301" i="2"/>
  <c r="H1301" i="2" s="1"/>
  <c r="G1302" i="2"/>
  <c r="H1302" i="2" s="1"/>
  <c r="G1303" i="2"/>
  <c r="H1303" i="2" s="1"/>
  <c r="G1304" i="2"/>
  <c r="H1304" i="2" s="1"/>
  <c r="G1305" i="2"/>
  <c r="H1305" i="2" s="1"/>
  <c r="G1306" i="2"/>
  <c r="H1306" i="2" s="1"/>
  <c r="G1307" i="2"/>
  <c r="H1307" i="2" s="1"/>
  <c r="G1308" i="2"/>
  <c r="H1308" i="2" s="1"/>
  <c r="G1309" i="2"/>
  <c r="H1309" i="2" s="1"/>
  <c r="G1310" i="2"/>
  <c r="H1310" i="2" s="1"/>
  <c r="G1311" i="2"/>
  <c r="H1311" i="2" s="1"/>
  <c r="G1312" i="2"/>
  <c r="H1312" i="2" s="1"/>
  <c r="G1313" i="2"/>
  <c r="H1313" i="2" s="1"/>
  <c r="G1314" i="2"/>
  <c r="H1314" i="2" s="1"/>
  <c r="G1315" i="2"/>
  <c r="H1315" i="2" s="1"/>
  <c r="G1316" i="2"/>
  <c r="H1316" i="2" s="1"/>
  <c r="G1317" i="2"/>
  <c r="H1317" i="2" s="1"/>
  <c r="G1318" i="2"/>
  <c r="H1318" i="2" s="1"/>
  <c r="G1319" i="2"/>
  <c r="H1319" i="2" s="1"/>
  <c r="G1320" i="2"/>
  <c r="H1320" i="2" s="1"/>
  <c r="G1321" i="2"/>
  <c r="H1321" i="2" s="1"/>
  <c r="G1322" i="2"/>
  <c r="H1322" i="2" s="1"/>
  <c r="G1323" i="2"/>
  <c r="H1323" i="2" s="1"/>
  <c r="G1324" i="2"/>
  <c r="H1324" i="2" s="1"/>
  <c r="G1325" i="2"/>
  <c r="H1325" i="2" s="1"/>
  <c r="G1326" i="2"/>
  <c r="H1326" i="2" s="1"/>
  <c r="G1327" i="2"/>
  <c r="H1327" i="2" s="1"/>
  <c r="G1328" i="2"/>
  <c r="H1328" i="2" s="1"/>
  <c r="G1329" i="2"/>
  <c r="H1329" i="2" s="1"/>
  <c r="G1330" i="2"/>
  <c r="H1330" i="2" s="1"/>
  <c r="G1331" i="2"/>
  <c r="H1331" i="2" s="1"/>
  <c r="G1332" i="2"/>
  <c r="H1332" i="2" s="1"/>
  <c r="G1333" i="2"/>
  <c r="H1333" i="2" s="1"/>
  <c r="G1334" i="2"/>
  <c r="H1334" i="2" s="1"/>
  <c r="G1335" i="2"/>
  <c r="H1335" i="2" s="1"/>
  <c r="G1336" i="2"/>
  <c r="H1336" i="2" s="1"/>
  <c r="G1337" i="2"/>
  <c r="H1337" i="2" s="1"/>
  <c r="G1338" i="2"/>
  <c r="H1338" i="2" s="1"/>
  <c r="G1339" i="2"/>
  <c r="H1339" i="2" s="1"/>
  <c r="G1340" i="2"/>
  <c r="H1340" i="2" s="1"/>
  <c r="G1341" i="2"/>
  <c r="H1341" i="2" s="1"/>
  <c r="G1342" i="2"/>
  <c r="H1342" i="2" s="1"/>
  <c r="G1343" i="2"/>
  <c r="H1343" i="2" s="1"/>
  <c r="G1344" i="2"/>
  <c r="H1344" i="2" s="1"/>
  <c r="G1345" i="2"/>
  <c r="H1345" i="2" s="1"/>
  <c r="G1346" i="2"/>
  <c r="H1346" i="2" s="1"/>
  <c r="G1347" i="2"/>
  <c r="H1347" i="2" s="1"/>
  <c r="G1348" i="2"/>
  <c r="H1348" i="2" s="1"/>
  <c r="G1349" i="2"/>
  <c r="H1349" i="2" s="1"/>
  <c r="G1350" i="2"/>
  <c r="H1350" i="2" s="1"/>
  <c r="G1351" i="2"/>
  <c r="H1351" i="2" s="1"/>
  <c r="G1352" i="2"/>
  <c r="H1352" i="2" s="1"/>
  <c r="G1353" i="2"/>
  <c r="H1353" i="2" s="1"/>
  <c r="G1354" i="2"/>
  <c r="H1354" i="2" s="1"/>
  <c r="G1355" i="2"/>
  <c r="H1355" i="2" s="1"/>
  <c r="G1356" i="2"/>
  <c r="H1356" i="2" s="1"/>
  <c r="G1357" i="2"/>
  <c r="H1357" i="2" s="1"/>
  <c r="G1358" i="2"/>
  <c r="H1358" i="2" s="1"/>
  <c r="G1359" i="2"/>
  <c r="H1359" i="2" s="1"/>
  <c r="G1360" i="2"/>
  <c r="H1360" i="2" s="1"/>
  <c r="G1361" i="2"/>
  <c r="H1361" i="2" s="1"/>
  <c r="G1362" i="2"/>
  <c r="H1362" i="2" s="1"/>
  <c r="G1363" i="2"/>
  <c r="H1363" i="2" s="1"/>
  <c r="G1364" i="2"/>
  <c r="H1364" i="2" s="1"/>
  <c r="G1365" i="2"/>
  <c r="H1365" i="2" s="1"/>
  <c r="G1366" i="2"/>
  <c r="H1366" i="2" s="1"/>
  <c r="G1367" i="2"/>
  <c r="H1367" i="2" s="1"/>
  <c r="G1368" i="2"/>
  <c r="H1368" i="2" s="1"/>
  <c r="G1369" i="2"/>
  <c r="H1369" i="2" s="1"/>
  <c r="G1370" i="2"/>
  <c r="H1370" i="2" s="1"/>
  <c r="G1371" i="2"/>
  <c r="H1371" i="2" s="1"/>
  <c r="G1372" i="2"/>
  <c r="H1372" i="2" s="1"/>
  <c r="G1373" i="2"/>
  <c r="H1373" i="2" s="1"/>
  <c r="G1374" i="2"/>
  <c r="H1374" i="2" s="1"/>
  <c r="G1375" i="2"/>
  <c r="H1375" i="2" s="1"/>
  <c r="G1376" i="2"/>
  <c r="H1376" i="2" s="1"/>
  <c r="G1377" i="2"/>
  <c r="H1377" i="2" s="1"/>
  <c r="G1378" i="2"/>
  <c r="H1378" i="2" s="1"/>
  <c r="G1379" i="2"/>
  <c r="H1379" i="2" s="1"/>
  <c r="G1380" i="2"/>
  <c r="H1380" i="2" s="1"/>
  <c r="G1381" i="2"/>
  <c r="H1381" i="2" s="1"/>
  <c r="G1382" i="2"/>
  <c r="H1382" i="2" s="1"/>
  <c r="G1383" i="2"/>
  <c r="H1383" i="2" s="1"/>
  <c r="G1384" i="2"/>
  <c r="H1384" i="2" s="1"/>
  <c r="G1385" i="2"/>
  <c r="H1385" i="2" s="1"/>
  <c r="G1386" i="2"/>
  <c r="H1386" i="2" s="1"/>
  <c r="G1387" i="2"/>
  <c r="H1387" i="2" s="1"/>
  <c r="G1388" i="2"/>
  <c r="H1388" i="2" s="1"/>
  <c r="G1389" i="2"/>
  <c r="H1389" i="2" s="1"/>
  <c r="G1390" i="2"/>
  <c r="H1390" i="2" s="1"/>
  <c r="G1391" i="2"/>
  <c r="H1391" i="2" s="1"/>
  <c r="G1392" i="2"/>
  <c r="H1392" i="2" s="1"/>
  <c r="G1393" i="2"/>
  <c r="H1393" i="2" s="1"/>
  <c r="G1394" i="2"/>
  <c r="H1394" i="2" s="1"/>
  <c r="G1395" i="2"/>
  <c r="H1395" i="2" s="1"/>
  <c r="G1396" i="2"/>
  <c r="H1396" i="2" s="1"/>
  <c r="G1397" i="2"/>
  <c r="H1397" i="2" s="1"/>
  <c r="G1398" i="2"/>
  <c r="H1398" i="2" s="1"/>
  <c r="G1399" i="2"/>
  <c r="H1399" i="2" s="1"/>
  <c r="G1400" i="2"/>
  <c r="H1400" i="2" s="1"/>
  <c r="G1401" i="2"/>
  <c r="H1401" i="2" s="1"/>
  <c r="G1402" i="2"/>
  <c r="H1402" i="2" s="1"/>
  <c r="G1403" i="2"/>
  <c r="H1403" i="2" s="1"/>
  <c r="G1404" i="2"/>
  <c r="H1404" i="2" s="1"/>
  <c r="G1405" i="2"/>
  <c r="H1405" i="2" s="1"/>
  <c r="G1406" i="2"/>
  <c r="H1406" i="2" s="1"/>
  <c r="G1407" i="2"/>
  <c r="H1407" i="2" s="1"/>
  <c r="G1408" i="2"/>
  <c r="H1408" i="2" s="1"/>
  <c r="G1409" i="2"/>
  <c r="H1409" i="2" s="1"/>
  <c r="G1410" i="2"/>
  <c r="H1410" i="2" s="1"/>
  <c r="G1411" i="2"/>
  <c r="H1411" i="2" s="1"/>
  <c r="G1412" i="2"/>
  <c r="H1412" i="2" s="1"/>
  <c r="G1413" i="2"/>
  <c r="H1413" i="2" s="1"/>
  <c r="G1414" i="2"/>
  <c r="H1414" i="2" s="1"/>
  <c r="G1415" i="2"/>
  <c r="H1415" i="2" s="1"/>
  <c r="G1416" i="2"/>
  <c r="H1416" i="2" s="1"/>
  <c r="G1417" i="2"/>
  <c r="H1417" i="2" s="1"/>
  <c r="G1418" i="2"/>
  <c r="H1418" i="2" s="1"/>
  <c r="G1419" i="2"/>
  <c r="H1419" i="2" s="1"/>
  <c r="G1420" i="2"/>
  <c r="H1420" i="2" s="1"/>
  <c r="G1421" i="2"/>
  <c r="H1421" i="2" s="1"/>
  <c r="G1422" i="2"/>
  <c r="H1422" i="2" s="1"/>
  <c r="G1423" i="2"/>
  <c r="H1423" i="2" s="1"/>
  <c r="G1424" i="2"/>
  <c r="H1424" i="2" s="1"/>
  <c r="G1425" i="2"/>
  <c r="H1425" i="2" s="1"/>
  <c r="G1426" i="2"/>
  <c r="H1426" i="2" s="1"/>
  <c r="G1427" i="2"/>
  <c r="H1427" i="2" s="1"/>
  <c r="G1428" i="2"/>
  <c r="H1428" i="2" s="1"/>
  <c r="G1429" i="2"/>
  <c r="H1429" i="2" s="1"/>
  <c r="G1430" i="2"/>
  <c r="H1430" i="2" s="1"/>
  <c r="G1431" i="2"/>
  <c r="H1431" i="2" s="1"/>
  <c r="G1432" i="2"/>
  <c r="H1432" i="2" s="1"/>
  <c r="G1433" i="2"/>
  <c r="H1433" i="2" s="1"/>
  <c r="G1434" i="2"/>
  <c r="H1434" i="2" s="1"/>
  <c r="G1435" i="2"/>
  <c r="H1435" i="2" s="1"/>
  <c r="G1436" i="2"/>
  <c r="H1436" i="2" s="1"/>
  <c r="G1437" i="2"/>
  <c r="H1437" i="2" s="1"/>
  <c r="G1438" i="2"/>
  <c r="H1438" i="2" s="1"/>
  <c r="G1439" i="2"/>
  <c r="H1439" i="2" s="1"/>
  <c r="G1440" i="2"/>
  <c r="H1440" i="2" s="1"/>
  <c r="G1441" i="2"/>
  <c r="H1441" i="2" s="1"/>
  <c r="G1442" i="2"/>
  <c r="H1442" i="2" s="1"/>
  <c r="G1443" i="2"/>
  <c r="H1443" i="2" s="1"/>
  <c r="G1444" i="2"/>
  <c r="H1444" i="2" s="1"/>
  <c r="G1445" i="2"/>
  <c r="H1445" i="2" s="1"/>
  <c r="G1446" i="2"/>
  <c r="H1446" i="2" s="1"/>
  <c r="G1447" i="2"/>
  <c r="H1447" i="2" s="1"/>
  <c r="G1448" i="2"/>
  <c r="H1448" i="2" s="1"/>
  <c r="G1449" i="2"/>
  <c r="H1449" i="2" s="1"/>
  <c r="G1450" i="2"/>
  <c r="H1450" i="2" s="1"/>
  <c r="G1451" i="2"/>
  <c r="H1451" i="2" s="1"/>
  <c r="G1452" i="2"/>
  <c r="H1452" i="2" s="1"/>
  <c r="G1453" i="2"/>
  <c r="H1453" i="2" s="1"/>
  <c r="G1454" i="2"/>
  <c r="H1454" i="2" s="1"/>
  <c r="G1455" i="2"/>
  <c r="H1455" i="2" s="1"/>
  <c r="G1456" i="2"/>
  <c r="H1456" i="2" s="1"/>
  <c r="G1457" i="2"/>
  <c r="H1457" i="2" s="1"/>
  <c r="G1458" i="2"/>
  <c r="H1458" i="2" s="1"/>
  <c r="G1459" i="2"/>
  <c r="H1459" i="2" s="1"/>
  <c r="G1460" i="2"/>
  <c r="H1460" i="2" s="1"/>
  <c r="G1461" i="2"/>
  <c r="H1461" i="2" s="1"/>
  <c r="G1462" i="2"/>
  <c r="H1462" i="2" s="1"/>
  <c r="G1463" i="2"/>
  <c r="H1463" i="2" s="1"/>
  <c r="G1464" i="2"/>
  <c r="H1464" i="2" s="1"/>
  <c r="G1465" i="2"/>
  <c r="H1465" i="2" s="1"/>
  <c r="G1466" i="2"/>
  <c r="H1466" i="2" s="1"/>
  <c r="G1467" i="2"/>
  <c r="H1467" i="2" s="1"/>
  <c r="G1468" i="2"/>
  <c r="H1468" i="2" s="1"/>
  <c r="G1469" i="2"/>
  <c r="H1469" i="2" s="1"/>
  <c r="G1470" i="2"/>
  <c r="H1470" i="2" s="1"/>
  <c r="G1471" i="2"/>
  <c r="H1471" i="2" s="1"/>
  <c r="G1472" i="2"/>
  <c r="H1472" i="2" s="1"/>
  <c r="G1473" i="2"/>
  <c r="H1473" i="2" s="1"/>
  <c r="G1474" i="2"/>
  <c r="H1474" i="2" s="1"/>
  <c r="G1475" i="2"/>
  <c r="H1475" i="2" s="1"/>
  <c r="G1476" i="2"/>
  <c r="H1476" i="2" s="1"/>
  <c r="G1477" i="2"/>
  <c r="H1477" i="2" s="1"/>
  <c r="G1478" i="2"/>
  <c r="H1478" i="2" s="1"/>
  <c r="G1479" i="2"/>
  <c r="H1479" i="2" s="1"/>
  <c r="G1480" i="2"/>
  <c r="H1480" i="2" s="1"/>
  <c r="G1481" i="2"/>
  <c r="H1481" i="2" s="1"/>
  <c r="G1482" i="2"/>
  <c r="H1482" i="2" s="1"/>
  <c r="G1483" i="2"/>
  <c r="H1483" i="2" s="1"/>
  <c r="G1484" i="2"/>
  <c r="H1484" i="2" s="1"/>
  <c r="G1485" i="2"/>
  <c r="H1485" i="2" s="1"/>
  <c r="G1486" i="2"/>
  <c r="H1486" i="2" s="1"/>
  <c r="G1487" i="2"/>
  <c r="H1487" i="2" s="1"/>
  <c r="G1488" i="2"/>
  <c r="H1488" i="2" s="1"/>
  <c r="G1489" i="2"/>
  <c r="H1489" i="2" s="1"/>
  <c r="G1490" i="2"/>
  <c r="H1490" i="2" s="1"/>
  <c r="G1491" i="2"/>
  <c r="H1491" i="2" s="1"/>
  <c r="G1492" i="2"/>
  <c r="H1492" i="2" s="1"/>
  <c r="G1493" i="2"/>
  <c r="H1493" i="2" s="1"/>
  <c r="G1494" i="2"/>
  <c r="H1494" i="2" s="1"/>
  <c r="G1495" i="2"/>
  <c r="H1495" i="2" s="1"/>
  <c r="G1496" i="2"/>
  <c r="H1496" i="2" s="1"/>
  <c r="G1497" i="2"/>
  <c r="H1497" i="2" s="1"/>
  <c r="G1498" i="2"/>
  <c r="H1498" i="2" s="1"/>
  <c r="G1499" i="2"/>
  <c r="H1499" i="2" s="1"/>
  <c r="G1500" i="2"/>
  <c r="H1500" i="2" s="1"/>
  <c r="G1501" i="2"/>
  <c r="H1501" i="2" s="1"/>
  <c r="G1502" i="2"/>
  <c r="H1502" i="2" s="1"/>
  <c r="G1503" i="2"/>
  <c r="H1503" i="2" s="1"/>
  <c r="G1504" i="2"/>
  <c r="H1504" i="2" s="1"/>
  <c r="G1505" i="2"/>
  <c r="H1505" i="2" s="1"/>
  <c r="G1506" i="2"/>
  <c r="H1506" i="2" s="1"/>
  <c r="G1507" i="2"/>
  <c r="H1507" i="2" s="1"/>
  <c r="G1508" i="2"/>
  <c r="H1508" i="2" s="1"/>
  <c r="G1509" i="2"/>
  <c r="H1509" i="2" s="1"/>
  <c r="G1510" i="2"/>
  <c r="H1510" i="2" s="1"/>
  <c r="G1511" i="2"/>
  <c r="H1511" i="2" s="1"/>
  <c r="G1512" i="2"/>
  <c r="H1512" i="2" s="1"/>
  <c r="G1513" i="2"/>
  <c r="H1513" i="2" s="1"/>
  <c r="G1514" i="2"/>
  <c r="H1514" i="2" s="1"/>
  <c r="G1515" i="2"/>
  <c r="H1515" i="2" s="1"/>
  <c r="G1516" i="2"/>
  <c r="H1516" i="2" s="1"/>
  <c r="G1517" i="2"/>
  <c r="H1517" i="2" s="1"/>
  <c r="G1518" i="2"/>
  <c r="H1518" i="2" s="1"/>
  <c r="G1519" i="2"/>
  <c r="H1519" i="2" s="1"/>
  <c r="G1520" i="2"/>
  <c r="H1520" i="2" s="1"/>
  <c r="G1521" i="2"/>
  <c r="H1521" i="2" s="1"/>
  <c r="G1522" i="2"/>
  <c r="H1522" i="2" s="1"/>
  <c r="G1523" i="2"/>
  <c r="H1523" i="2" s="1"/>
  <c r="G1524" i="2"/>
  <c r="H1524" i="2" s="1"/>
  <c r="G1525" i="2"/>
  <c r="H1525" i="2" s="1"/>
  <c r="G1526" i="2"/>
  <c r="H1526" i="2" s="1"/>
  <c r="G1527" i="2"/>
  <c r="H1527" i="2" s="1"/>
  <c r="G1528" i="2"/>
  <c r="H1528" i="2" s="1"/>
  <c r="G1529" i="2"/>
  <c r="H1529" i="2" s="1"/>
  <c r="G1530" i="2"/>
  <c r="H1530" i="2" s="1"/>
  <c r="G1531" i="2"/>
  <c r="H1531" i="2" s="1"/>
  <c r="G1532" i="2"/>
  <c r="H1532" i="2" s="1"/>
  <c r="G1533" i="2"/>
  <c r="H1533" i="2" s="1"/>
  <c r="G1534" i="2"/>
  <c r="H1534" i="2" s="1"/>
  <c r="G1535" i="2"/>
  <c r="H1535" i="2" s="1"/>
  <c r="G1536" i="2"/>
  <c r="H1536" i="2" s="1"/>
  <c r="G1537" i="2"/>
  <c r="H1537" i="2" s="1"/>
  <c r="G1538" i="2"/>
  <c r="H1538" i="2" s="1"/>
  <c r="G1539" i="2"/>
  <c r="H1539" i="2" s="1"/>
  <c r="G1540" i="2"/>
  <c r="H1540" i="2" s="1"/>
  <c r="G1541" i="2"/>
  <c r="H1541" i="2" s="1"/>
  <c r="G1542" i="2"/>
  <c r="H1542" i="2" s="1"/>
  <c r="G1543" i="2"/>
  <c r="H1543" i="2" s="1"/>
  <c r="G1544" i="2"/>
  <c r="H1544" i="2" s="1"/>
  <c r="G1545" i="2"/>
  <c r="H1545" i="2" s="1"/>
  <c r="G1546" i="2"/>
  <c r="H1546" i="2" s="1"/>
  <c r="G1547" i="2"/>
  <c r="H1547" i="2" s="1"/>
  <c r="G1548" i="2"/>
  <c r="H1548" i="2" s="1"/>
  <c r="G1549" i="2"/>
  <c r="H1549" i="2" s="1"/>
  <c r="G1550" i="2"/>
  <c r="H1550" i="2" s="1"/>
  <c r="G1551" i="2"/>
  <c r="H1551" i="2" s="1"/>
  <c r="G1552" i="2"/>
  <c r="H1552" i="2" s="1"/>
  <c r="G1553" i="2"/>
  <c r="H1553" i="2" s="1"/>
  <c r="G1554" i="2"/>
  <c r="H1554" i="2" s="1"/>
  <c r="G1555" i="2"/>
  <c r="H1555" i="2" s="1"/>
  <c r="G1556" i="2"/>
  <c r="H1556" i="2" s="1"/>
  <c r="G1557" i="2"/>
  <c r="H1557" i="2" s="1"/>
  <c r="G1558" i="2"/>
  <c r="H1558" i="2" s="1"/>
  <c r="G1559" i="2"/>
  <c r="H1559" i="2" s="1"/>
  <c r="G1560" i="2"/>
  <c r="H1560" i="2" s="1"/>
  <c r="G1561" i="2"/>
  <c r="H1561" i="2" s="1"/>
  <c r="G1562" i="2"/>
  <c r="H1562" i="2" s="1"/>
  <c r="G1563" i="2"/>
  <c r="H1563" i="2" s="1"/>
  <c r="G1564" i="2"/>
  <c r="H1564" i="2" s="1"/>
  <c r="G1565" i="2"/>
  <c r="H1565" i="2" s="1"/>
  <c r="G1566" i="2"/>
  <c r="H1566" i="2" s="1"/>
  <c r="G1567" i="2"/>
  <c r="H1567" i="2" s="1"/>
  <c r="G1568" i="2"/>
  <c r="H1568" i="2" s="1"/>
  <c r="G1569" i="2"/>
  <c r="H1569" i="2" s="1"/>
  <c r="G1570" i="2"/>
  <c r="H1570" i="2" s="1"/>
  <c r="G1571" i="2"/>
  <c r="H1571" i="2" s="1"/>
  <c r="G1572" i="2"/>
  <c r="H1572" i="2" s="1"/>
  <c r="G1573" i="2"/>
  <c r="H1573" i="2" s="1"/>
  <c r="G1574" i="2"/>
  <c r="H1574" i="2" s="1"/>
  <c r="G1575" i="2"/>
  <c r="H1575" i="2" s="1"/>
  <c r="G1576" i="2"/>
  <c r="H1576" i="2" s="1"/>
  <c r="G1577" i="2"/>
  <c r="H1577" i="2" s="1"/>
  <c r="G1578" i="2"/>
  <c r="H1578" i="2" s="1"/>
  <c r="G1579" i="2"/>
  <c r="H1579" i="2" s="1"/>
  <c r="G1580" i="2"/>
  <c r="H1580" i="2" s="1"/>
  <c r="G1581" i="2"/>
  <c r="H1581" i="2" s="1"/>
  <c r="G1582" i="2"/>
  <c r="H1582" i="2" s="1"/>
  <c r="G1583" i="2"/>
  <c r="H1583" i="2" s="1"/>
  <c r="G1584" i="2"/>
  <c r="H1584" i="2" s="1"/>
  <c r="G1585" i="2"/>
  <c r="H1585" i="2" s="1"/>
  <c r="G1586" i="2"/>
  <c r="H1586" i="2" s="1"/>
  <c r="G1587" i="2"/>
  <c r="H1587" i="2" s="1"/>
  <c r="G1588" i="2"/>
  <c r="H1588" i="2" s="1"/>
  <c r="G1589" i="2"/>
  <c r="H1589" i="2" s="1"/>
  <c r="G1590" i="2"/>
  <c r="H1590" i="2" s="1"/>
  <c r="G1591" i="2"/>
  <c r="H1591" i="2" s="1"/>
  <c r="G1592" i="2"/>
  <c r="H1592" i="2" s="1"/>
  <c r="G1593" i="2"/>
  <c r="H1593" i="2" s="1"/>
  <c r="G1594" i="2"/>
  <c r="H1594" i="2" s="1"/>
  <c r="G1595" i="2"/>
  <c r="H1595" i="2" s="1"/>
  <c r="G1596" i="2"/>
  <c r="H1596" i="2" s="1"/>
  <c r="G1597" i="2"/>
  <c r="H1597" i="2" s="1"/>
  <c r="G1598" i="2"/>
  <c r="H1598" i="2" s="1"/>
  <c r="G1599" i="2"/>
  <c r="H1599" i="2" s="1"/>
  <c r="G1600" i="2"/>
  <c r="H1600" i="2" s="1"/>
  <c r="G1601" i="2"/>
  <c r="H1601" i="2" s="1"/>
  <c r="G1602" i="2"/>
  <c r="H1602" i="2" s="1"/>
  <c r="G1603" i="2"/>
  <c r="H1603" i="2" s="1"/>
  <c r="G1604" i="2"/>
  <c r="H1604" i="2" s="1"/>
  <c r="G1605" i="2"/>
  <c r="H1605" i="2" s="1"/>
  <c r="G1606" i="2"/>
  <c r="H1606" i="2" s="1"/>
  <c r="G1607" i="2"/>
  <c r="H1607" i="2" s="1"/>
  <c r="G1608" i="2"/>
  <c r="H1608" i="2" s="1"/>
  <c r="G1609" i="2"/>
  <c r="H1609" i="2" s="1"/>
  <c r="G1610" i="2"/>
  <c r="H1610" i="2" s="1"/>
  <c r="G1611" i="2"/>
  <c r="H1611" i="2" s="1"/>
  <c r="G1612" i="2"/>
  <c r="H1612" i="2" s="1"/>
  <c r="G1613" i="2"/>
  <c r="H1613" i="2" s="1"/>
  <c r="G1614" i="2"/>
  <c r="H1614" i="2" s="1"/>
  <c r="G1615" i="2"/>
  <c r="H1615" i="2" s="1"/>
  <c r="G1616" i="2"/>
  <c r="H1616" i="2" s="1"/>
  <c r="G1617" i="2"/>
  <c r="H1617" i="2" s="1"/>
  <c r="G1618" i="2"/>
  <c r="H1618" i="2" s="1"/>
  <c r="G1619" i="2"/>
  <c r="H1619" i="2" s="1"/>
  <c r="G1620" i="2"/>
  <c r="H1620" i="2" s="1"/>
  <c r="G1621" i="2"/>
  <c r="H1621" i="2" s="1"/>
  <c r="G1622" i="2"/>
  <c r="H1622" i="2" s="1"/>
  <c r="G1623" i="2"/>
  <c r="H1623" i="2" s="1"/>
  <c r="G1624" i="2"/>
  <c r="H1624" i="2" s="1"/>
  <c r="G1625" i="2"/>
  <c r="H1625" i="2" s="1"/>
  <c r="G1626" i="2"/>
  <c r="H1626" i="2" s="1"/>
  <c r="G1627" i="2"/>
  <c r="H1627" i="2" s="1"/>
  <c r="G1628" i="2"/>
  <c r="H1628" i="2" s="1"/>
  <c r="G1629" i="2"/>
  <c r="H1629" i="2" s="1"/>
  <c r="G1630" i="2"/>
  <c r="H1630" i="2" s="1"/>
  <c r="G1631" i="2"/>
  <c r="H1631" i="2" s="1"/>
  <c r="G2" i="2"/>
  <c r="H2" i="2" s="1"/>
  <c r="G1" i="8" l="1"/>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J5" i="8"/>
  <c r="J6" i="8"/>
  <c r="J7" i="8"/>
  <c r="J8" i="8"/>
  <c r="J9" i="8"/>
  <c r="K9" i="8" s="1"/>
  <c r="J10" i="8"/>
  <c r="J11" i="8"/>
  <c r="J12" i="8"/>
  <c r="J13" i="8"/>
  <c r="J14" i="8"/>
  <c r="K14" i="8" s="1"/>
  <c r="J15" i="8"/>
  <c r="J16" i="8"/>
  <c r="J17" i="8"/>
  <c r="J18" i="8"/>
  <c r="J19" i="8"/>
  <c r="J20" i="8"/>
  <c r="J21" i="8"/>
  <c r="J22" i="8"/>
  <c r="J23" i="8"/>
  <c r="J24" i="8"/>
  <c r="J25" i="8"/>
  <c r="J26" i="8"/>
  <c r="J27" i="8"/>
  <c r="J28" i="8"/>
  <c r="J29" i="8"/>
  <c r="J30" i="8"/>
  <c r="J31" i="8"/>
  <c r="J32" i="8"/>
  <c r="J33" i="8"/>
  <c r="J34" i="8"/>
  <c r="J35" i="8"/>
  <c r="J36" i="8"/>
  <c r="J37" i="8"/>
  <c r="J38" i="8"/>
  <c r="J39" i="8"/>
  <c r="M4" i="8"/>
  <c r="J4" i="8"/>
  <c r="K4" i="8" s="1"/>
  <c r="N62" i="6"/>
  <c r="O62" i="6" s="1"/>
  <c r="K62" i="6"/>
  <c r="J62" i="6"/>
  <c r="G62" i="6"/>
  <c r="F62" i="6"/>
  <c r="A62" i="6"/>
  <c r="N61" i="6"/>
  <c r="O61" i="6" s="1"/>
  <c r="K61" i="6"/>
  <c r="J61" i="6"/>
  <c r="G61" i="6"/>
  <c r="F61" i="6"/>
  <c r="A61" i="6"/>
  <c r="N60" i="6"/>
  <c r="O60" i="6" s="1"/>
  <c r="K60" i="6"/>
  <c r="J60" i="6"/>
  <c r="G60" i="6"/>
  <c r="F60" i="6"/>
  <c r="A60" i="6"/>
  <c r="N59" i="6"/>
  <c r="O59" i="6" s="1"/>
  <c r="K59" i="6"/>
  <c r="J59" i="6"/>
  <c r="G59" i="6"/>
  <c r="F59" i="6"/>
  <c r="A59" i="6"/>
  <c r="N58" i="6"/>
  <c r="O58" i="6" s="1"/>
  <c r="K58" i="6"/>
  <c r="J58" i="6"/>
  <c r="G58" i="6"/>
  <c r="F58" i="6"/>
  <c r="A58" i="6"/>
  <c r="N57" i="6"/>
  <c r="O57" i="6" s="1"/>
  <c r="K57" i="6"/>
  <c r="J57" i="6"/>
  <c r="G57" i="6"/>
  <c r="F57" i="6"/>
  <c r="A57" i="6"/>
  <c r="N56" i="6"/>
  <c r="O56" i="6" s="1"/>
  <c r="K56" i="6"/>
  <c r="J56" i="6"/>
  <c r="G56" i="6"/>
  <c r="F56" i="6"/>
  <c r="A56" i="6"/>
  <c r="N55" i="6"/>
  <c r="O55" i="6" s="1"/>
  <c r="K55" i="6"/>
  <c r="J55" i="6"/>
  <c r="G55" i="6"/>
  <c r="F55" i="6"/>
  <c r="A55" i="6"/>
  <c r="N54" i="6"/>
  <c r="O54" i="6" s="1"/>
  <c r="K54" i="6"/>
  <c r="J54" i="6"/>
  <c r="G54" i="6"/>
  <c r="F54" i="6"/>
  <c r="A54" i="6"/>
  <c r="N53" i="6"/>
  <c r="O53" i="6" s="1"/>
  <c r="K53" i="6"/>
  <c r="J53" i="6"/>
  <c r="G53" i="6"/>
  <c r="F53" i="6"/>
  <c r="A53" i="6"/>
  <c r="N52" i="6"/>
  <c r="O52" i="6" s="1"/>
  <c r="K52" i="6"/>
  <c r="J52" i="6"/>
  <c r="G52" i="6"/>
  <c r="F52" i="6"/>
  <c r="A52" i="6"/>
  <c r="N51" i="6"/>
  <c r="O51" i="6" s="1"/>
  <c r="K51" i="6"/>
  <c r="J51" i="6"/>
  <c r="G51" i="6"/>
  <c r="F51" i="6"/>
  <c r="A51" i="6"/>
  <c r="N50" i="6"/>
  <c r="O50" i="6" s="1"/>
  <c r="K50" i="6"/>
  <c r="J50" i="6"/>
  <c r="G50" i="6"/>
  <c r="F50" i="6"/>
  <c r="A50" i="6"/>
  <c r="N49" i="6"/>
  <c r="O49" i="6" s="1"/>
  <c r="K49" i="6"/>
  <c r="J49" i="6"/>
  <c r="G49" i="6"/>
  <c r="F49" i="6"/>
  <c r="A49" i="6"/>
  <c r="N48" i="6"/>
  <c r="O48" i="6" s="1"/>
  <c r="K48" i="6"/>
  <c r="J48" i="6"/>
  <c r="G48" i="6"/>
  <c r="F48" i="6"/>
  <c r="A48" i="6"/>
  <c r="N47" i="6"/>
  <c r="O47" i="6" s="1"/>
  <c r="K47" i="6"/>
  <c r="J47" i="6"/>
  <c r="G47" i="6"/>
  <c r="F47" i="6"/>
  <c r="A47" i="6"/>
  <c r="O46" i="6"/>
  <c r="N46" i="6"/>
  <c r="K46" i="6"/>
  <c r="J46" i="6"/>
  <c r="G46" i="6"/>
  <c r="F46" i="6"/>
  <c r="A46" i="6"/>
  <c r="N45" i="6"/>
  <c r="O45" i="6" s="1"/>
  <c r="K45" i="6"/>
  <c r="J45" i="6"/>
  <c r="G45" i="6"/>
  <c r="F45" i="6"/>
  <c r="A45" i="6"/>
  <c r="N44" i="6"/>
  <c r="O44" i="6" s="1"/>
  <c r="K44" i="6"/>
  <c r="J44" i="6"/>
  <c r="G44" i="6"/>
  <c r="F44" i="6"/>
  <c r="A44" i="6"/>
  <c r="N43" i="6"/>
  <c r="O43" i="6" s="1"/>
  <c r="K43" i="6"/>
  <c r="J43" i="6"/>
  <c r="G43" i="6"/>
  <c r="F43" i="6"/>
  <c r="A43" i="6"/>
  <c r="N42" i="6"/>
  <c r="O42" i="6" s="1"/>
  <c r="K42" i="6"/>
  <c r="J42" i="6"/>
  <c r="G42" i="6"/>
  <c r="F42" i="6"/>
  <c r="A42" i="6"/>
  <c r="O41" i="6"/>
  <c r="N41" i="6"/>
  <c r="K41" i="6"/>
  <c r="J41" i="6"/>
  <c r="G41" i="6"/>
  <c r="F41" i="6"/>
  <c r="A41" i="6"/>
  <c r="N40" i="6"/>
  <c r="O40" i="6" s="1"/>
  <c r="K40" i="6"/>
  <c r="J40" i="6"/>
  <c r="G40" i="6"/>
  <c r="F40" i="6"/>
  <c r="A40" i="6"/>
  <c r="N39" i="6"/>
  <c r="O39" i="6" s="1"/>
  <c r="K39" i="6"/>
  <c r="J39" i="6"/>
  <c r="G39" i="6"/>
  <c r="F39" i="6"/>
  <c r="A39" i="6"/>
  <c r="O38" i="6"/>
  <c r="N38" i="6"/>
  <c r="K38" i="6"/>
  <c r="J38" i="6"/>
  <c r="G38" i="6"/>
  <c r="F38" i="6"/>
  <c r="A38" i="6"/>
  <c r="N37" i="6"/>
  <c r="O37" i="6" s="1"/>
  <c r="K37" i="6"/>
  <c r="J37" i="6"/>
  <c r="G37" i="6"/>
  <c r="F37" i="6"/>
  <c r="A37" i="6"/>
  <c r="N36" i="6"/>
  <c r="O36" i="6" s="1"/>
  <c r="K36" i="6"/>
  <c r="J36" i="6"/>
  <c r="G36" i="6"/>
  <c r="F36" i="6"/>
  <c r="A36" i="6"/>
  <c r="N35" i="6"/>
  <c r="O35" i="6" s="1"/>
  <c r="K35" i="6"/>
  <c r="J35" i="6"/>
  <c r="G35" i="6"/>
  <c r="F35" i="6"/>
  <c r="A35" i="6"/>
  <c r="N34" i="6"/>
  <c r="O34" i="6" s="1"/>
  <c r="K34" i="6"/>
  <c r="J34" i="6"/>
  <c r="G34" i="6"/>
  <c r="F34" i="6"/>
  <c r="A34" i="6"/>
  <c r="N33" i="6"/>
  <c r="O33" i="6" s="1"/>
  <c r="K33" i="6"/>
  <c r="J33" i="6"/>
  <c r="G33" i="6"/>
  <c r="F33" i="6"/>
  <c r="A33" i="6"/>
  <c r="N32" i="6"/>
  <c r="O32" i="6" s="1"/>
  <c r="K32" i="6"/>
  <c r="J32" i="6"/>
  <c r="G32" i="6"/>
  <c r="F32" i="6"/>
  <c r="A32" i="6"/>
  <c r="O31" i="6"/>
  <c r="N31" i="6"/>
  <c r="K31" i="6"/>
  <c r="J31" i="6"/>
  <c r="G31" i="6"/>
  <c r="F31" i="6"/>
  <c r="A31" i="6"/>
  <c r="N30" i="6"/>
  <c r="O30" i="6" s="1"/>
  <c r="K30" i="6"/>
  <c r="J30" i="6"/>
  <c r="G30" i="6"/>
  <c r="F30" i="6"/>
  <c r="A30" i="6"/>
  <c r="N29" i="6"/>
  <c r="O29" i="6" s="1"/>
  <c r="K29" i="6"/>
  <c r="J29" i="6"/>
  <c r="G29" i="6"/>
  <c r="F29" i="6"/>
  <c r="A29" i="6"/>
  <c r="N28" i="6"/>
  <c r="O28" i="6" s="1"/>
  <c r="K28" i="6"/>
  <c r="J28" i="6"/>
  <c r="G28" i="6"/>
  <c r="F28" i="6"/>
  <c r="A28" i="6"/>
  <c r="N27" i="6"/>
  <c r="O27" i="6" s="1"/>
  <c r="K27" i="6"/>
  <c r="J27" i="6"/>
  <c r="G27" i="6"/>
  <c r="F27" i="6"/>
  <c r="A27" i="6"/>
  <c r="N26" i="6"/>
  <c r="O26" i="6" s="1"/>
  <c r="K26" i="6"/>
  <c r="J26" i="6"/>
  <c r="G26" i="6"/>
  <c r="F26" i="6"/>
  <c r="A26" i="6"/>
  <c r="N25" i="6"/>
  <c r="O25" i="6" s="1"/>
  <c r="K25" i="6"/>
  <c r="J25" i="6"/>
  <c r="G25" i="6"/>
  <c r="F25" i="6"/>
  <c r="A25" i="6"/>
  <c r="N24" i="6"/>
  <c r="O24" i="6" s="1"/>
  <c r="K24" i="6"/>
  <c r="J24" i="6"/>
  <c r="G24" i="6"/>
  <c r="F24" i="6"/>
  <c r="A24" i="6"/>
  <c r="N23" i="6"/>
  <c r="O23" i="6" s="1"/>
  <c r="K23" i="6"/>
  <c r="J23" i="6"/>
  <c r="G23" i="6"/>
  <c r="F23" i="6"/>
  <c r="A23" i="6"/>
  <c r="N22" i="6"/>
  <c r="O22" i="6" s="1"/>
  <c r="K22" i="6"/>
  <c r="J22" i="6"/>
  <c r="G22" i="6"/>
  <c r="F22" i="6"/>
  <c r="A22" i="6"/>
  <c r="N21" i="6"/>
  <c r="O21" i="6" s="1"/>
  <c r="K21" i="6"/>
  <c r="J21" i="6"/>
  <c r="G21" i="6"/>
  <c r="F21" i="6"/>
  <c r="A21" i="6"/>
  <c r="N20" i="6"/>
  <c r="O20" i="6" s="1"/>
  <c r="K20" i="6"/>
  <c r="J20" i="6"/>
  <c r="G20" i="6"/>
  <c r="F20" i="6"/>
  <c r="A20" i="6"/>
  <c r="N19" i="6"/>
  <c r="O19" i="6" s="1"/>
  <c r="K19" i="6"/>
  <c r="J19" i="6"/>
  <c r="G19" i="6"/>
  <c r="F19" i="6"/>
  <c r="A19" i="6"/>
  <c r="N18" i="6"/>
  <c r="O18" i="6" s="1"/>
  <c r="K18" i="6"/>
  <c r="J18" i="6"/>
  <c r="G18" i="6"/>
  <c r="F18" i="6"/>
  <c r="A18" i="6"/>
  <c r="N17" i="6"/>
  <c r="O17" i="6" s="1"/>
  <c r="K17" i="6"/>
  <c r="J17" i="6"/>
  <c r="G17" i="6"/>
  <c r="F17" i="6"/>
  <c r="A17" i="6"/>
  <c r="N16" i="6"/>
  <c r="O16" i="6" s="1"/>
  <c r="K16" i="6"/>
  <c r="J16" i="6"/>
  <c r="G16" i="6"/>
  <c r="F16" i="6"/>
  <c r="A16" i="6"/>
  <c r="N15" i="6"/>
  <c r="O15" i="6" s="1"/>
  <c r="K15" i="6"/>
  <c r="J15" i="6"/>
  <c r="G15" i="6"/>
  <c r="F15" i="6"/>
  <c r="A15" i="6"/>
  <c r="N14" i="6"/>
  <c r="O14" i="6" s="1"/>
  <c r="K14" i="6"/>
  <c r="J14" i="6"/>
  <c r="G14" i="6"/>
  <c r="F14" i="6"/>
  <c r="A14" i="6"/>
  <c r="N13" i="6"/>
  <c r="O13" i="6" s="1"/>
  <c r="K13" i="6"/>
  <c r="J13" i="6"/>
  <c r="G13" i="6"/>
  <c r="F13" i="6"/>
  <c r="A13" i="6"/>
  <c r="N12" i="6"/>
  <c r="O12" i="6" s="1"/>
  <c r="K12" i="6"/>
  <c r="J12" i="6"/>
  <c r="G12" i="6"/>
  <c r="F12" i="6"/>
  <c r="A12" i="6"/>
  <c r="N11" i="6"/>
  <c r="O11" i="6" s="1"/>
  <c r="K11" i="6"/>
  <c r="J11" i="6"/>
  <c r="G11" i="6"/>
  <c r="F11" i="6"/>
  <c r="A11" i="6"/>
  <c r="N10" i="6"/>
  <c r="O10" i="6" s="1"/>
  <c r="K10" i="6"/>
  <c r="J10" i="6"/>
  <c r="G10" i="6"/>
  <c r="F10" i="6"/>
  <c r="A10" i="6"/>
  <c r="N9" i="6"/>
  <c r="O9" i="6" s="1"/>
  <c r="K9" i="6"/>
  <c r="J9" i="6"/>
  <c r="G9" i="6"/>
  <c r="F9" i="6"/>
  <c r="A9" i="6"/>
  <c r="N8" i="6"/>
  <c r="O8" i="6" s="1"/>
  <c r="K8" i="6"/>
  <c r="J8" i="6"/>
  <c r="G8" i="6"/>
  <c r="F8" i="6"/>
  <c r="A8" i="6"/>
  <c r="N7" i="6"/>
  <c r="O7" i="6" s="1"/>
  <c r="K7" i="6"/>
  <c r="J7" i="6"/>
  <c r="G7" i="6"/>
  <c r="F7" i="6"/>
  <c r="A7" i="6"/>
  <c r="N6" i="6"/>
  <c r="O6" i="6" s="1"/>
  <c r="K6" i="6"/>
  <c r="J6" i="6"/>
  <c r="G6" i="6"/>
  <c r="F6" i="6"/>
  <c r="A6" i="6"/>
  <c r="N5" i="6"/>
  <c r="O5" i="6" s="1"/>
  <c r="K5" i="6"/>
  <c r="J5" i="6"/>
  <c r="G5" i="6"/>
  <c r="F5" i="6"/>
  <c r="A5" i="6"/>
  <c r="N4" i="6"/>
  <c r="O4" i="6" s="1"/>
  <c r="K4" i="6"/>
  <c r="J4" i="6"/>
  <c r="G4" i="6"/>
  <c r="F4" i="6"/>
  <c r="A4" i="6"/>
  <c r="N3" i="6"/>
  <c r="O3" i="6" s="1"/>
  <c r="K3" i="6"/>
  <c r="J3" i="6"/>
  <c r="G3" i="6"/>
  <c r="F3" i="6"/>
  <c r="A3" i="6"/>
  <c r="N2" i="6"/>
  <c r="K2" i="6"/>
  <c r="L12" i="11" s="1"/>
  <c r="J2" i="6"/>
  <c r="M12" i="11" s="1"/>
  <c r="G2" i="6"/>
  <c r="L10" i="11" s="1"/>
  <c r="F2" i="6"/>
  <c r="M10" i="11" s="1"/>
  <c r="A2" i="6"/>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E23" i="2"/>
  <c r="F23" i="2" s="1"/>
  <c r="I23" i="2" s="1"/>
  <c r="E22" i="2"/>
  <c r="F22" i="2" s="1"/>
  <c r="I22" i="2" s="1"/>
  <c r="E21" i="2"/>
  <c r="F21" i="2" s="1"/>
  <c r="I21" i="2" s="1"/>
  <c r="E20" i="2"/>
  <c r="F20" i="2" s="1"/>
  <c r="I20" i="2" s="1"/>
  <c r="E19" i="2"/>
  <c r="F19" i="2" s="1"/>
  <c r="I19" i="2" s="1"/>
  <c r="E18" i="2"/>
  <c r="F18" i="2" s="1"/>
  <c r="I18" i="2" s="1"/>
  <c r="E17" i="2"/>
  <c r="F17" i="2" s="1"/>
  <c r="I17" i="2" s="1"/>
  <c r="E16" i="2"/>
  <c r="F16" i="2" s="1"/>
  <c r="I16" i="2" s="1"/>
  <c r="E15" i="2"/>
  <c r="F15" i="2" s="1"/>
  <c r="I15" i="2" s="1"/>
  <c r="E14" i="2"/>
  <c r="F14" i="2" s="1"/>
  <c r="I14" i="2" s="1"/>
  <c r="E13" i="2"/>
  <c r="F13" i="2" s="1"/>
  <c r="I13" i="2" s="1"/>
  <c r="E12" i="2"/>
  <c r="F12" i="2" s="1"/>
  <c r="I12" i="2" s="1"/>
  <c r="E11" i="2"/>
  <c r="F11" i="2" s="1"/>
  <c r="I11" i="2" s="1"/>
  <c r="E10" i="2"/>
  <c r="F10" i="2" s="1"/>
  <c r="I10" i="2" s="1"/>
  <c r="E9" i="2"/>
  <c r="F9" i="2" s="1"/>
  <c r="I9" i="2" s="1"/>
  <c r="E8" i="2"/>
  <c r="F8" i="2" s="1"/>
  <c r="I8" i="2" s="1"/>
  <c r="E7" i="2"/>
  <c r="F7" i="2" s="1"/>
  <c r="I7" i="2" s="1"/>
  <c r="E6" i="2"/>
  <c r="F6" i="2" s="1"/>
  <c r="I6" i="2" s="1"/>
  <c r="E5" i="2"/>
  <c r="F5" i="2" s="1"/>
  <c r="I5" i="2" s="1"/>
  <c r="E4" i="2"/>
  <c r="F4" i="2" s="1"/>
  <c r="I4" i="2" s="1"/>
  <c r="E3" i="2"/>
  <c r="F3" i="2" s="1"/>
  <c r="I3" i="2" s="1"/>
  <c r="E2" i="2"/>
  <c r="F2" i="2" s="1"/>
  <c r="I2" i="2" s="1"/>
  <c r="B106" i="1"/>
  <c r="B105" i="1"/>
  <c r="B104" i="1"/>
  <c r="B103" i="1"/>
  <c r="B102" i="1"/>
  <c r="B101" i="1"/>
  <c r="B100" i="1"/>
  <c r="B99" i="1"/>
  <c r="B98" i="1"/>
  <c r="B97"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O2" i="6" l="1"/>
  <c r="L14" i="11" s="1"/>
  <c r="M14" i="11"/>
  <c r="C3" i="3"/>
  <c r="C5" i="3"/>
  <c r="C6" i="3"/>
  <c r="C14" i="3"/>
  <c r="C22" i="3"/>
  <c r="C30" i="3"/>
  <c r="C38" i="3"/>
  <c r="C46" i="3"/>
  <c r="C54" i="3"/>
  <c r="C62" i="3"/>
  <c r="C70" i="3"/>
  <c r="C78" i="3"/>
  <c r="C86" i="3"/>
  <c r="C94" i="3"/>
  <c r="C102" i="3"/>
  <c r="C110" i="3"/>
  <c r="C118" i="3"/>
  <c r="C126" i="3"/>
  <c r="C134" i="3"/>
  <c r="C142" i="3"/>
  <c r="C150" i="3"/>
  <c r="C158" i="3"/>
  <c r="C166" i="3"/>
  <c r="C174" i="3"/>
  <c r="C190" i="3"/>
  <c r="C198" i="3"/>
  <c r="C206" i="3"/>
  <c r="C214" i="3"/>
  <c r="C222" i="3"/>
  <c r="C230" i="3"/>
  <c r="C238" i="3"/>
  <c r="C246" i="3"/>
  <c r="C254" i="3"/>
  <c r="C262" i="3"/>
  <c r="C270" i="3"/>
  <c r="C278" i="3"/>
  <c r="C286" i="3"/>
  <c r="C294" i="3"/>
  <c r="C302" i="3"/>
  <c r="C310" i="3"/>
  <c r="C318" i="3"/>
  <c r="C326" i="3"/>
  <c r="C342" i="3"/>
  <c r="C350" i="3"/>
  <c r="C358" i="3"/>
  <c r="C366" i="3"/>
  <c r="C374" i="3"/>
  <c r="C382" i="3"/>
  <c r="C390" i="3"/>
  <c r="C398" i="3"/>
  <c r="C406" i="3"/>
  <c r="C414" i="3"/>
  <c r="C422" i="3"/>
  <c r="C430" i="3"/>
  <c r="C438" i="3"/>
  <c r="C446" i="3"/>
  <c r="C454" i="3"/>
  <c r="C462" i="3"/>
  <c r="C470" i="3"/>
  <c r="C478" i="3"/>
  <c r="C486" i="3"/>
  <c r="C494" i="3"/>
  <c r="C502" i="3"/>
  <c r="C510" i="3"/>
  <c r="C518" i="3"/>
  <c r="C526" i="3"/>
  <c r="C534" i="3"/>
  <c r="C542" i="3"/>
  <c r="C550" i="3"/>
  <c r="C558" i="3"/>
  <c r="C566" i="3"/>
  <c r="C574" i="3"/>
  <c r="C582" i="3"/>
  <c r="C590" i="3"/>
  <c r="C598" i="3"/>
  <c r="C606" i="3"/>
  <c r="C614" i="3"/>
  <c r="C622" i="3"/>
  <c r="C630" i="3"/>
  <c r="C7" i="3"/>
  <c r="C15" i="3"/>
  <c r="C23" i="3"/>
  <c r="C31" i="3"/>
  <c r="C39" i="3"/>
  <c r="C47" i="3"/>
  <c r="C55" i="3"/>
  <c r="C63" i="3"/>
  <c r="C71" i="3"/>
  <c r="C79" i="3"/>
  <c r="C87" i="3"/>
  <c r="C95" i="3"/>
  <c r="C103" i="3"/>
  <c r="C111" i="3"/>
  <c r="C119" i="3"/>
  <c r="C127" i="3"/>
  <c r="C135" i="3"/>
  <c r="C143" i="3"/>
  <c r="C151" i="3"/>
  <c r="C159" i="3"/>
  <c r="C167" i="3"/>
  <c r="C175" i="3"/>
  <c r="C183" i="3"/>
  <c r="C191" i="3"/>
  <c r="C199" i="3"/>
  <c r="C207" i="3"/>
  <c r="C215" i="3"/>
  <c r="C223" i="3"/>
  <c r="C231" i="3"/>
  <c r="C239" i="3"/>
  <c r="C247" i="3"/>
  <c r="C255" i="3"/>
  <c r="C263" i="3"/>
  <c r="C271" i="3"/>
  <c r="C279" i="3"/>
  <c r="C287" i="3"/>
  <c r="C295" i="3"/>
  <c r="C303" i="3"/>
  <c r="C311" i="3"/>
  <c r="C319" i="3"/>
  <c r="C327" i="3"/>
  <c r="C335" i="3"/>
  <c r="C343" i="3"/>
  <c r="C351" i="3"/>
  <c r="C359" i="3"/>
  <c r="C367" i="3"/>
  <c r="C383" i="3"/>
  <c r="C391" i="3"/>
  <c r="C399" i="3"/>
  <c r="C407" i="3"/>
  <c r="C415" i="3"/>
  <c r="C423" i="3"/>
  <c r="C431" i="3"/>
  <c r="C439" i="3"/>
  <c r="C447" i="3"/>
  <c r="C455" i="3"/>
  <c r="C463" i="3"/>
  <c r="C471" i="3"/>
  <c r="C479" i="3"/>
  <c r="C487" i="3"/>
  <c r="C495" i="3"/>
  <c r="C503" i="3"/>
  <c r="C511" i="3"/>
  <c r="C519" i="3"/>
  <c r="C527" i="3"/>
  <c r="C535" i="3"/>
  <c r="C543" i="3"/>
  <c r="C551" i="3"/>
  <c r="C559" i="3"/>
  <c r="C567" i="3"/>
  <c r="C575" i="3"/>
  <c r="C583" i="3"/>
  <c r="C591" i="3"/>
  <c r="C599" i="3"/>
  <c r="C607" i="3"/>
  <c r="C615" i="3"/>
  <c r="C623" i="3"/>
  <c r="C631" i="3"/>
  <c r="C639" i="3"/>
  <c r="C647" i="3"/>
  <c r="C655" i="3"/>
  <c r="C663" i="3"/>
  <c r="C671" i="3"/>
  <c r="C679" i="3"/>
  <c r="C687" i="3"/>
  <c r="C8" i="3"/>
  <c r="C16" i="3"/>
  <c r="C24" i="3"/>
  <c r="C32" i="3"/>
  <c r="C40" i="3"/>
  <c r="C48" i="3"/>
  <c r="C56" i="3"/>
  <c r="C64" i="3"/>
  <c r="C72" i="3"/>
  <c r="C80" i="3"/>
  <c r="C88" i="3"/>
  <c r="C96" i="3"/>
  <c r="C112" i="3"/>
  <c r="C120" i="3"/>
  <c r="C128" i="3"/>
  <c r="C136" i="3"/>
  <c r="C144" i="3"/>
  <c r="C152" i="3"/>
  <c r="C160" i="3"/>
  <c r="C168" i="3"/>
  <c r="C176" i="3"/>
  <c r="C184" i="3"/>
  <c r="C192" i="3"/>
  <c r="C200" i="3"/>
  <c r="C208" i="3"/>
  <c r="C216" i="3"/>
  <c r="C232" i="3"/>
  <c r="C240" i="3"/>
  <c r="C248" i="3"/>
  <c r="C256" i="3"/>
  <c r="C264" i="3"/>
  <c r="C272" i="3"/>
  <c r="C280" i="3"/>
  <c r="C288" i="3"/>
  <c r="C296" i="3"/>
  <c r="C304" i="3"/>
  <c r="C312" i="3"/>
  <c r="C320" i="3"/>
  <c r="C328" i="3"/>
  <c r="C336" i="3"/>
  <c r="C344" i="3"/>
  <c r="C352" i="3"/>
  <c r="C360" i="3"/>
  <c r="C368" i="3"/>
  <c r="C376" i="3"/>
  <c r="C384" i="3"/>
  <c r="C392" i="3"/>
  <c r="C400" i="3"/>
  <c r="C408" i="3"/>
  <c r="C416" i="3"/>
  <c r="C424" i="3"/>
  <c r="C432" i="3"/>
  <c r="C440" i="3"/>
  <c r="C448" i="3"/>
  <c r="C456" i="3"/>
  <c r="C464" i="3"/>
  <c r="C472" i="3"/>
  <c r="C480" i="3"/>
  <c r="C488" i="3"/>
  <c r="C496" i="3"/>
  <c r="C504" i="3"/>
  <c r="C512" i="3"/>
  <c r="C520" i="3"/>
  <c r="C528" i="3"/>
  <c r="C536" i="3"/>
  <c r="C544" i="3"/>
  <c r="C552" i="3"/>
  <c r="C560" i="3"/>
  <c r="C568" i="3"/>
  <c r="C576" i="3"/>
  <c r="C584" i="3"/>
  <c r="C592" i="3"/>
  <c r="C600" i="3"/>
  <c r="C608" i="3"/>
  <c r="C616" i="3"/>
  <c r="C624" i="3"/>
  <c r="C632" i="3"/>
  <c r="C640" i="3"/>
  <c r="C9" i="3"/>
  <c r="C17" i="3"/>
  <c r="C25" i="3"/>
  <c r="C33" i="3"/>
  <c r="C41" i="3"/>
  <c r="C49" i="3"/>
  <c r="C57" i="3"/>
  <c r="C65" i="3"/>
  <c r="C73" i="3"/>
  <c r="C81" i="3"/>
  <c r="C89" i="3"/>
  <c r="C97" i="3"/>
  <c r="C105" i="3"/>
  <c r="C113" i="3"/>
  <c r="C121" i="3"/>
  <c r="C129" i="3"/>
  <c r="C137" i="3"/>
  <c r="C145" i="3"/>
  <c r="C153" i="3"/>
  <c r="C161" i="3"/>
  <c r="C169" i="3"/>
  <c r="C177" i="3"/>
  <c r="C185" i="3"/>
  <c r="C193" i="3"/>
  <c r="C201" i="3"/>
  <c r="C209" i="3"/>
  <c r="C217" i="3"/>
  <c r="C225" i="3"/>
  <c r="C233" i="3"/>
  <c r="C241" i="3"/>
  <c r="C249" i="3"/>
  <c r="C257" i="3"/>
  <c r="C265" i="3"/>
  <c r="C273" i="3"/>
  <c r="C289" i="3"/>
  <c r="C297" i="3"/>
  <c r="C305" i="3"/>
  <c r="C313" i="3"/>
  <c r="C321" i="3"/>
  <c r="C329" i="3"/>
  <c r="C337" i="3"/>
  <c r="C345" i="3"/>
  <c r="C353" i="3"/>
  <c r="C361" i="3"/>
  <c r="C369" i="3"/>
  <c r="C377" i="3"/>
  <c r="C385" i="3"/>
  <c r="C393" i="3"/>
  <c r="C401" i="3"/>
  <c r="C409" i="3"/>
  <c r="C417" i="3"/>
  <c r="C433" i="3"/>
  <c r="C441" i="3"/>
  <c r="C449" i="3"/>
  <c r="C457" i="3"/>
  <c r="C465" i="3"/>
  <c r="C473" i="3"/>
  <c r="C481" i="3"/>
  <c r="C489" i="3"/>
  <c r="C497" i="3"/>
  <c r="C505" i="3"/>
  <c r="C513" i="3"/>
  <c r="C521" i="3"/>
  <c r="C529" i="3"/>
  <c r="C537" i="3"/>
  <c r="C545" i="3"/>
  <c r="C553" i="3"/>
  <c r="C561" i="3"/>
  <c r="C569" i="3"/>
  <c r="C577" i="3"/>
  <c r="C585" i="3"/>
  <c r="C593" i="3"/>
  <c r="C601" i="3"/>
  <c r="C609" i="3"/>
  <c r="C10" i="3"/>
  <c r="C18" i="3"/>
  <c r="C26" i="3"/>
  <c r="C34" i="3"/>
  <c r="C42" i="3"/>
  <c r="C50" i="3"/>
  <c r="C58" i="3"/>
  <c r="C66" i="3"/>
  <c r="C74" i="3"/>
  <c r="C82" i="3"/>
  <c r="C90" i="3"/>
  <c r="C98" i="3"/>
  <c r="C106" i="3"/>
  <c r="C114" i="3"/>
  <c r="C122" i="3"/>
  <c r="C130" i="3"/>
  <c r="C138" i="3"/>
  <c r="C154" i="3"/>
  <c r="C162" i="3"/>
  <c r="C170" i="3"/>
  <c r="C178" i="3"/>
  <c r="C186" i="3"/>
  <c r="C194" i="3"/>
  <c r="C202" i="3"/>
  <c r="C210" i="3"/>
  <c r="C218" i="3"/>
  <c r="C226" i="3"/>
  <c r="C234" i="3"/>
  <c r="C250" i="3"/>
  <c r="C258" i="3"/>
  <c r="C266" i="3"/>
  <c r="C274" i="3"/>
  <c r="C282" i="3"/>
  <c r="C290" i="3"/>
  <c r="C298" i="3"/>
  <c r="C306" i="3"/>
  <c r="C314" i="3"/>
  <c r="C322" i="3"/>
  <c r="C330" i="3"/>
  <c r="C338" i="3"/>
  <c r="C346" i="3"/>
  <c r="C354" i="3"/>
  <c r="C362" i="3"/>
  <c r="C370" i="3"/>
  <c r="C378" i="3"/>
  <c r="C386" i="3"/>
  <c r="C394" i="3"/>
  <c r="C402" i="3"/>
  <c r="C410" i="3"/>
  <c r="C418" i="3"/>
  <c r="C426" i="3"/>
  <c r="C434" i="3"/>
  <c r="C442" i="3"/>
  <c r="C450" i="3"/>
  <c r="C458" i="3"/>
  <c r="C28" i="3"/>
  <c r="C51" i="3"/>
  <c r="C69" i="3"/>
  <c r="C92" i="3"/>
  <c r="C109" i="3"/>
  <c r="C132" i="3"/>
  <c r="C149" i="3"/>
  <c r="C172" i="3"/>
  <c r="C189" i="3"/>
  <c r="C212" i="3"/>
  <c r="C229" i="3"/>
  <c r="C251" i="3"/>
  <c r="C269" i="3"/>
  <c r="C291" i="3"/>
  <c r="C309" i="3"/>
  <c r="C332" i="3"/>
  <c r="C349" i="3"/>
  <c r="C372" i="3"/>
  <c r="C389" i="3"/>
  <c r="C412" i="3"/>
  <c r="C429" i="3"/>
  <c r="C452" i="3"/>
  <c r="C469" i="3"/>
  <c r="C485" i="3"/>
  <c r="C501" i="3"/>
  <c r="C517" i="3"/>
  <c r="C533" i="3"/>
  <c r="C549" i="3"/>
  <c r="C565" i="3"/>
  <c r="C581" i="3"/>
  <c r="C597" i="3"/>
  <c r="C613" i="3"/>
  <c r="C627" i="3"/>
  <c r="C638" i="3"/>
  <c r="C649" i="3"/>
  <c r="C658" i="3"/>
  <c r="C667" i="3"/>
  <c r="C676" i="3"/>
  <c r="C685" i="3"/>
  <c r="C694" i="3"/>
  <c r="C702" i="3"/>
  <c r="C710" i="3"/>
  <c r="C718" i="3"/>
  <c r="C726" i="3"/>
  <c r="C734" i="3"/>
  <c r="C742" i="3"/>
  <c r="C750" i="3"/>
  <c r="C758" i="3"/>
  <c r="C766" i="3"/>
  <c r="C774" i="3"/>
  <c r="C782" i="3"/>
  <c r="C790" i="3"/>
  <c r="C798" i="3"/>
  <c r="C806" i="3"/>
  <c r="C814" i="3"/>
  <c r="C822" i="3"/>
  <c r="C11" i="3"/>
  <c r="C29" i="3"/>
  <c r="C52" i="3"/>
  <c r="C75" i="3"/>
  <c r="C93" i="3"/>
  <c r="C115" i="3"/>
  <c r="C133" i="3"/>
  <c r="C155" i="3"/>
  <c r="C173" i="3"/>
  <c r="C195" i="3"/>
  <c r="C213" i="3"/>
  <c r="C235" i="3"/>
  <c r="C252" i="3"/>
  <c r="C275" i="3"/>
  <c r="C292" i="3"/>
  <c r="C315" i="3"/>
  <c r="C333" i="3"/>
  <c r="C355" i="3"/>
  <c r="C373" i="3"/>
  <c r="C395" i="3"/>
  <c r="C413" i="3"/>
  <c r="C435" i="3"/>
  <c r="C453" i="3"/>
  <c r="C474" i="3"/>
  <c r="C490" i="3"/>
  <c r="C506" i="3"/>
  <c r="C522" i="3"/>
  <c r="C538" i="3"/>
  <c r="C554" i="3"/>
  <c r="C586" i="3"/>
  <c r="C602" i="3"/>
  <c r="C617" i="3"/>
  <c r="C628" i="3"/>
  <c r="C641" i="3"/>
  <c r="C650" i="3"/>
  <c r="C659" i="3"/>
  <c r="C668" i="3"/>
  <c r="C686" i="3"/>
  <c r="C695" i="3"/>
  <c r="C703" i="3"/>
  <c r="C711" i="3"/>
  <c r="C719" i="3"/>
  <c r="C727" i="3"/>
  <c r="C735" i="3"/>
  <c r="C743" i="3"/>
  <c r="C751" i="3"/>
  <c r="C759" i="3"/>
  <c r="C767" i="3"/>
  <c r="C775" i="3"/>
  <c r="C783" i="3"/>
  <c r="C791" i="3"/>
  <c r="C799" i="3"/>
  <c r="C807" i="3"/>
  <c r="C815" i="3"/>
  <c r="C823" i="3"/>
  <c r="C831" i="3"/>
  <c r="C839" i="3"/>
  <c r="C847" i="3"/>
  <c r="C855" i="3"/>
  <c r="C863" i="3"/>
  <c r="C871" i="3"/>
  <c r="C879" i="3"/>
  <c r="C887" i="3"/>
  <c r="C895" i="3"/>
  <c r="C903" i="3"/>
  <c r="C911" i="3"/>
  <c r="C919" i="3"/>
  <c r="C927" i="3"/>
  <c r="C935" i="3"/>
  <c r="C943" i="3"/>
  <c r="C951" i="3"/>
  <c r="C959" i="3"/>
  <c r="C967" i="3"/>
  <c r="C975" i="3"/>
  <c r="C983" i="3"/>
  <c r="C991" i="3"/>
  <c r="C999" i="3"/>
  <c r="C12" i="3"/>
  <c r="C35" i="3"/>
  <c r="C53" i="3"/>
  <c r="C76" i="3"/>
  <c r="C99" i="3"/>
  <c r="C116" i="3"/>
  <c r="C139" i="3"/>
  <c r="C156" i="3"/>
  <c r="C179" i="3"/>
  <c r="C196" i="3"/>
  <c r="C219" i="3"/>
  <c r="C236" i="3"/>
  <c r="C253" i="3"/>
  <c r="C276" i="3"/>
  <c r="C293" i="3"/>
  <c r="C316" i="3"/>
  <c r="C356" i="3"/>
  <c r="C396" i="3"/>
  <c r="C13" i="3"/>
  <c r="C36" i="3"/>
  <c r="C59" i="3"/>
  <c r="C77" i="3"/>
  <c r="C100" i="3"/>
  <c r="C117" i="3"/>
  <c r="C140" i="3"/>
  <c r="C157" i="3"/>
  <c r="C180" i="3"/>
  <c r="C197" i="3"/>
  <c r="C220" i="3"/>
  <c r="C237" i="3"/>
  <c r="C259" i="3"/>
  <c r="C277" i="3"/>
  <c r="C299" i="3"/>
  <c r="C317" i="3"/>
  <c r="C339" i="3"/>
  <c r="C357" i="3"/>
  <c r="C379" i="3"/>
  <c r="C397" i="3"/>
  <c r="C420" i="3"/>
  <c r="C437" i="3"/>
  <c r="C460" i="3"/>
  <c r="C476" i="3"/>
  <c r="C492" i="3"/>
  <c r="C508" i="3"/>
  <c r="C524" i="3"/>
  <c r="C540" i="3"/>
  <c r="C556" i="3"/>
  <c r="C572" i="3"/>
  <c r="C588" i="3"/>
  <c r="C604" i="3"/>
  <c r="C619" i="3"/>
  <c r="C633" i="3"/>
  <c r="C643" i="3"/>
  <c r="C652" i="3"/>
  <c r="C661" i="3"/>
  <c r="C670" i="3"/>
  <c r="C680" i="3"/>
  <c r="C689" i="3"/>
  <c r="C697" i="3"/>
  <c r="C705" i="3"/>
  <c r="C713" i="3"/>
  <c r="C721" i="3"/>
  <c r="C729" i="3"/>
  <c r="C737" i="3"/>
  <c r="C745" i="3"/>
  <c r="C753" i="3"/>
  <c r="C761" i="3"/>
  <c r="C769" i="3"/>
  <c r="C777" i="3"/>
  <c r="C785" i="3"/>
  <c r="C793" i="3"/>
  <c r="C801" i="3"/>
  <c r="C809" i="3"/>
  <c r="C817" i="3"/>
  <c r="C825" i="3"/>
  <c r="C833" i="3"/>
  <c r="C841" i="3"/>
  <c r="C849" i="3"/>
  <c r="C857" i="3"/>
  <c r="C865" i="3"/>
  <c r="C873" i="3"/>
  <c r="C881" i="3"/>
  <c r="C889" i="3"/>
  <c r="C897" i="3"/>
  <c r="C905" i="3"/>
  <c r="C913" i="3"/>
  <c r="C921" i="3"/>
  <c r="C929" i="3"/>
  <c r="C937" i="3"/>
  <c r="C945" i="3"/>
  <c r="C953" i="3"/>
  <c r="C961" i="3"/>
  <c r="C969" i="3"/>
  <c r="C977" i="3"/>
  <c r="C985" i="3"/>
  <c r="C993" i="3"/>
  <c r="C2" i="3"/>
  <c r="A26" i="2"/>
  <c r="E26" i="2" s="1"/>
  <c r="F26" i="2" s="1"/>
  <c r="I26" i="2" s="1"/>
  <c r="A34" i="2"/>
  <c r="E34" i="2" s="1"/>
  <c r="F34" i="2" s="1"/>
  <c r="I34" i="2" s="1"/>
  <c r="A42" i="2"/>
  <c r="E42" i="2" s="1"/>
  <c r="F42" i="2" s="1"/>
  <c r="I42" i="2" s="1"/>
  <c r="A50" i="2"/>
  <c r="E50" i="2" s="1"/>
  <c r="F50" i="2" s="1"/>
  <c r="I50" i="2" s="1"/>
  <c r="A58" i="2"/>
  <c r="E58" i="2" s="1"/>
  <c r="F58" i="2" s="1"/>
  <c r="I58" i="2" s="1"/>
  <c r="A66" i="2"/>
  <c r="E66" i="2" s="1"/>
  <c r="F66" i="2" s="1"/>
  <c r="I66" i="2" s="1"/>
  <c r="C19" i="3"/>
  <c r="C37" i="3"/>
  <c r="C60" i="3"/>
  <c r="C83" i="3"/>
  <c r="C101" i="3"/>
  <c r="C123" i="3"/>
  <c r="C141" i="3"/>
  <c r="C163" i="3"/>
  <c r="C181" i="3"/>
  <c r="C203" i="3"/>
  <c r="C221" i="3"/>
  <c r="C260" i="3"/>
  <c r="C300" i="3"/>
  <c r="C323" i="3"/>
  <c r="C340" i="3"/>
  <c r="C363" i="3"/>
  <c r="C380" i="3"/>
  <c r="C403" i="3"/>
  <c r="C421" i="3"/>
  <c r="C443" i="3"/>
  <c r="C461" i="3"/>
  <c r="C477" i="3"/>
  <c r="C493" i="3"/>
  <c r="C509" i="3"/>
  <c r="C525" i="3"/>
  <c r="C541" i="3"/>
  <c r="C557" i="3"/>
  <c r="C573" i="3"/>
  <c r="C589" i="3"/>
  <c r="C605" i="3"/>
  <c r="C620" i="3"/>
  <c r="C634" i="3"/>
  <c r="C644" i="3"/>
  <c r="C653" i="3"/>
  <c r="C662" i="3"/>
  <c r="C672" i="3"/>
  <c r="C681" i="3"/>
  <c r="C690" i="3"/>
  <c r="C698" i="3"/>
  <c r="C706" i="3"/>
  <c r="C714" i="3"/>
  <c r="C722" i="3"/>
  <c r="C730" i="3"/>
  <c r="C738" i="3"/>
  <c r="C746" i="3"/>
  <c r="C754" i="3"/>
  <c r="C762" i="3"/>
  <c r="C770" i="3"/>
  <c r="C778" i="3"/>
  <c r="C786" i="3"/>
  <c r="C794" i="3"/>
  <c r="C802" i="3"/>
  <c r="C810" i="3"/>
  <c r="C818" i="3"/>
  <c r="C826" i="3"/>
  <c r="C834" i="3"/>
  <c r="C842" i="3"/>
  <c r="C850" i="3"/>
  <c r="C858" i="3"/>
  <c r="C866" i="3"/>
  <c r="C874" i="3"/>
  <c r="C882" i="3"/>
  <c r="C890" i="3"/>
  <c r="C898" i="3"/>
  <c r="C906" i="3"/>
  <c r="C914" i="3"/>
  <c r="C922" i="3"/>
  <c r="C930" i="3"/>
  <c r="C938" i="3"/>
  <c r="C946" i="3"/>
  <c r="C954" i="3"/>
  <c r="C962" i="3"/>
  <c r="C970" i="3"/>
  <c r="C978" i="3"/>
  <c r="C986" i="3"/>
  <c r="C994" i="3"/>
  <c r="A27" i="2"/>
  <c r="E27" i="2" s="1"/>
  <c r="F27" i="2" s="1"/>
  <c r="I27" i="2" s="1"/>
  <c r="A35" i="2"/>
  <c r="E35" i="2" s="1"/>
  <c r="F35" i="2" s="1"/>
  <c r="I35" i="2" s="1"/>
  <c r="A43" i="2"/>
  <c r="E43" i="2" s="1"/>
  <c r="F43" i="2" s="1"/>
  <c r="I43" i="2" s="1"/>
  <c r="A51" i="2"/>
  <c r="E51" i="2" s="1"/>
  <c r="F51" i="2" s="1"/>
  <c r="I51" i="2" s="1"/>
  <c r="A59" i="2"/>
  <c r="E59" i="2" s="1"/>
  <c r="F59" i="2" s="1"/>
  <c r="I59" i="2" s="1"/>
  <c r="A67" i="2"/>
  <c r="E67" i="2" s="1"/>
  <c r="F67" i="2" s="1"/>
  <c r="I67" i="2" s="1"/>
  <c r="C20" i="3"/>
  <c r="C43" i="3"/>
  <c r="C61" i="3"/>
  <c r="C84" i="3"/>
  <c r="C124" i="3"/>
  <c r="C164" i="3"/>
  <c r="C204" i="3"/>
  <c r="C243" i="3"/>
  <c r="C261" i="3"/>
  <c r="C283" i="3"/>
  <c r="C301" i="3"/>
  <c r="C324" i="3"/>
  <c r="C341" i="3"/>
  <c r="C364" i="3"/>
  <c r="C381" i="3"/>
  <c r="C404" i="3"/>
  <c r="C444" i="3"/>
  <c r="C466" i="3"/>
  <c r="C482" i="3"/>
  <c r="C498" i="3"/>
  <c r="C514" i="3"/>
  <c r="C530" i="3"/>
  <c r="C546" i="3"/>
  <c r="C562" i="3"/>
  <c r="C578" i="3"/>
  <c r="C594" i="3"/>
  <c r="C610" i="3"/>
  <c r="C621" i="3"/>
  <c r="C635" i="3"/>
  <c r="C645" i="3"/>
  <c r="C654" i="3"/>
  <c r="C664" i="3"/>
  <c r="C91" i="3"/>
  <c r="C148" i="3"/>
  <c r="C347" i="3"/>
  <c r="C411" i="3"/>
  <c r="C459" i="3"/>
  <c r="C500" i="3"/>
  <c r="C547" i="3"/>
  <c r="C580" i="3"/>
  <c r="C625" i="3"/>
  <c r="C651" i="3"/>
  <c r="C674" i="3"/>
  <c r="C691" i="3"/>
  <c r="C707" i="3"/>
  <c r="C723" i="3"/>
  <c r="C739" i="3"/>
  <c r="C755" i="3"/>
  <c r="C771" i="3"/>
  <c r="C787" i="3"/>
  <c r="C803" i="3"/>
  <c r="C819" i="3"/>
  <c r="C832" i="3"/>
  <c r="C845" i="3"/>
  <c r="C859" i="3"/>
  <c r="C870" i="3"/>
  <c r="C884" i="3"/>
  <c r="C896" i="3"/>
  <c r="C909" i="3"/>
  <c r="C923" i="3"/>
  <c r="C934" i="3"/>
  <c r="C948" i="3"/>
  <c r="C960" i="3"/>
  <c r="C973" i="3"/>
  <c r="C987" i="3"/>
  <c r="C998" i="3"/>
  <c r="A25" i="2"/>
  <c r="E25" i="2" s="1"/>
  <c r="F25" i="2" s="1"/>
  <c r="I25" i="2" s="1"/>
  <c r="A37" i="2"/>
  <c r="E37" i="2" s="1"/>
  <c r="F37" i="2" s="1"/>
  <c r="I37" i="2" s="1"/>
  <c r="A47" i="2"/>
  <c r="E47" i="2" s="1"/>
  <c r="F47" i="2" s="1"/>
  <c r="I47" i="2" s="1"/>
  <c r="A57" i="2"/>
  <c r="E57" i="2" s="1"/>
  <c r="F57" i="2" s="1"/>
  <c r="I57" i="2" s="1"/>
  <c r="A69" i="2"/>
  <c r="E69" i="2" s="1"/>
  <c r="F69" i="2" s="1"/>
  <c r="I69" i="2" s="1"/>
  <c r="A77" i="2"/>
  <c r="E77" i="2" s="1"/>
  <c r="F77" i="2" s="1"/>
  <c r="I77" i="2" s="1"/>
  <c r="A85" i="2"/>
  <c r="E85" i="2" s="1"/>
  <c r="F85" i="2" s="1"/>
  <c r="I85" i="2" s="1"/>
  <c r="A93" i="2"/>
  <c r="E93" i="2" s="1"/>
  <c r="F93" i="2" s="1"/>
  <c r="I93" i="2" s="1"/>
  <c r="A101" i="2"/>
  <c r="E101" i="2" s="1"/>
  <c r="F101" i="2" s="1"/>
  <c r="I101" i="2" s="1"/>
  <c r="A109" i="2"/>
  <c r="E109" i="2" s="1"/>
  <c r="F109" i="2" s="1"/>
  <c r="I109" i="2" s="1"/>
  <c r="A117" i="2"/>
  <c r="E117" i="2" s="1"/>
  <c r="F117" i="2" s="1"/>
  <c r="I117" i="2" s="1"/>
  <c r="A125" i="2"/>
  <c r="E125" i="2" s="1"/>
  <c r="F125" i="2" s="1"/>
  <c r="I125" i="2" s="1"/>
  <c r="A133" i="2"/>
  <c r="E133" i="2" s="1"/>
  <c r="F133" i="2" s="1"/>
  <c r="I133" i="2" s="1"/>
  <c r="A141" i="2"/>
  <c r="E141" i="2" s="1"/>
  <c r="F141" i="2" s="1"/>
  <c r="I141" i="2" s="1"/>
  <c r="A149" i="2"/>
  <c r="E149" i="2" s="1"/>
  <c r="F149" i="2" s="1"/>
  <c r="I149" i="2" s="1"/>
  <c r="A157" i="2"/>
  <c r="E157" i="2" s="1"/>
  <c r="F157" i="2" s="1"/>
  <c r="I157" i="2" s="1"/>
  <c r="A165" i="2"/>
  <c r="E165" i="2" s="1"/>
  <c r="F165" i="2" s="1"/>
  <c r="I165" i="2" s="1"/>
  <c r="A173" i="2"/>
  <c r="E173" i="2" s="1"/>
  <c r="F173" i="2" s="1"/>
  <c r="I173" i="2" s="1"/>
  <c r="A181" i="2"/>
  <c r="E181" i="2" s="1"/>
  <c r="F181" i="2" s="1"/>
  <c r="I181" i="2" s="1"/>
  <c r="A189" i="2"/>
  <c r="E189" i="2" s="1"/>
  <c r="F189" i="2" s="1"/>
  <c r="I189" i="2" s="1"/>
  <c r="A197" i="2"/>
  <c r="E197" i="2" s="1"/>
  <c r="F197" i="2" s="1"/>
  <c r="I197" i="2" s="1"/>
  <c r="A205" i="2"/>
  <c r="E205" i="2" s="1"/>
  <c r="F205" i="2" s="1"/>
  <c r="I205" i="2" s="1"/>
  <c r="A213" i="2"/>
  <c r="E213" i="2" s="1"/>
  <c r="F213" i="2" s="1"/>
  <c r="I213" i="2" s="1"/>
  <c r="A221" i="2"/>
  <c r="E221" i="2" s="1"/>
  <c r="F221" i="2" s="1"/>
  <c r="I221" i="2" s="1"/>
  <c r="A229" i="2"/>
  <c r="E229" i="2" s="1"/>
  <c r="F229" i="2" s="1"/>
  <c r="I229" i="2" s="1"/>
  <c r="A237" i="2"/>
  <c r="E237" i="2" s="1"/>
  <c r="F237" i="2" s="1"/>
  <c r="I237" i="2" s="1"/>
  <c r="A245" i="2"/>
  <c r="E245" i="2" s="1"/>
  <c r="F245" i="2" s="1"/>
  <c r="I245" i="2" s="1"/>
  <c r="A253" i="2"/>
  <c r="E253" i="2" s="1"/>
  <c r="F253" i="2" s="1"/>
  <c r="I253" i="2" s="1"/>
  <c r="A261" i="2"/>
  <c r="E261" i="2" s="1"/>
  <c r="F261" i="2" s="1"/>
  <c r="I261" i="2" s="1"/>
  <c r="A269" i="2"/>
  <c r="E269" i="2" s="1"/>
  <c r="F269" i="2" s="1"/>
  <c r="I269" i="2" s="1"/>
  <c r="A277" i="2"/>
  <c r="E277" i="2" s="1"/>
  <c r="F277" i="2" s="1"/>
  <c r="I277" i="2" s="1"/>
  <c r="A285" i="2"/>
  <c r="E285" i="2" s="1"/>
  <c r="F285" i="2" s="1"/>
  <c r="I285" i="2" s="1"/>
  <c r="A293" i="2"/>
  <c r="E293" i="2" s="1"/>
  <c r="F293" i="2" s="1"/>
  <c r="I293" i="2" s="1"/>
  <c r="A301" i="2"/>
  <c r="E301" i="2" s="1"/>
  <c r="F301" i="2" s="1"/>
  <c r="I301" i="2" s="1"/>
  <c r="A309" i="2"/>
  <c r="E309" i="2" s="1"/>
  <c r="F309" i="2" s="1"/>
  <c r="I309" i="2" s="1"/>
  <c r="A317" i="2"/>
  <c r="E317" i="2" s="1"/>
  <c r="F317" i="2" s="1"/>
  <c r="I317" i="2" s="1"/>
  <c r="A325" i="2"/>
  <c r="E325" i="2" s="1"/>
  <c r="F325" i="2" s="1"/>
  <c r="I325" i="2" s="1"/>
  <c r="A333" i="2"/>
  <c r="E333" i="2" s="1"/>
  <c r="F333" i="2" s="1"/>
  <c r="I333" i="2" s="1"/>
  <c r="A341" i="2"/>
  <c r="E341" i="2" s="1"/>
  <c r="F341" i="2" s="1"/>
  <c r="I341" i="2" s="1"/>
  <c r="A349" i="2"/>
  <c r="E349" i="2" s="1"/>
  <c r="F349" i="2" s="1"/>
  <c r="I349" i="2" s="1"/>
  <c r="A357" i="2"/>
  <c r="E357" i="2" s="1"/>
  <c r="F357" i="2" s="1"/>
  <c r="I357" i="2" s="1"/>
  <c r="A365" i="2"/>
  <c r="E365" i="2" s="1"/>
  <c r="F365" i="2" s="1"/>
  <c r="I365" i="2" s="1"/>
  <c r="A373" i="2"/>
  <c r="E373" i="2" s="1"/>
  <c r="F373" i="2" s="1"/>
  <c r="I373" i="2" s="1"/>
  <c r="A381" i="2"/>
  <c r="E381" i="2" s="1"/>
  <c r="F381" i="2" s="1"/>
  <c r="I381" i="2" s="1"/>
  <c r="A389" i="2"/>
  <c r="E389" i="2" s="1"/>
  <c r="F389" i="2" s="1"/>
  <c r="I389" i="2" s="1"/>
  <c r="A397" i="2"/>
  <c r="E397" i="2" s="1"/>
  <c r="F397" i="2" s="1"/>
  <c r="I397" i="2" s="1"/>
  <c r="A405" i="2"/>
  <c r="E405" i="2" s="1"/>
  <c r="F405" i="2" s="1"/>
  <c r="I405" i="2" s="1"/>
  <c r="A413" i="2"/>
  <c r="E413" i="2" s="1"/>
  <c r="F413" i="2" s="1"/>
  <c r="I413" i="2" s="1"/>
  <c r="A421" i="2"/>
  <c r="E421" i="2" s="1"/>
  <c r="F421" i="2" s="1"/>
  <c r="I421" i="2" s="1"/>
  <c r="A429" i="2"/>
  <c r="E429" i="2" s="1"/>
  <c r="F429" i="2" s="1"/>
  <c r="I429" i="2" s="1"/>
  <c r="C21" i="3"/>
  <c r="C165" i="3"/>
  <c r="C227" i="3"/>
  <c r="C284" i="3"/>
  <c r="C348" i="3"/>
  <c r="C419" i="3"/>
  <c r="C467" i="3"/>
  <c r="C548" i="3"/>
  <c r="C587" i="3"/>
  <c r="C626" i="3"/>
  <c r="C656" i="3"/>
  <c r="C675" i="3"/>
  <c r="C692" i="3"/>
  <c r="C708" i="3"/>
  <c r="C724" i="3"/>
  <c r="C740" i="3"/>
  <c r="C756" i="3"/>
  <c r="C772" i="3"/>
  <c r="C788" i="3"/>
  <c r="C804" i="3"/>
  <c r="C820" i="3"/>
  <c r="C835" i="3"/>
  <c r="C846" i="3"/>
  <c r="C860" i="3"/>
  <c r="C872" i="3"/>
  <c r="C885" i="3"/>
  <c r="C899" i="3"/>
  <c r="C910" i="3"/>
  <c r="C924" i="3"/>
  <c r="C936" i="3"/>
  <c r="C949" i="3"/>
  <c r="C963" i="3"/>
  <c r="C974" i="3"/>
  <c r="C988" i="3"/>
  <c r="C1000" i="3"/>
  <c r="A28" i="2"/>
  <c r="E28" i="2" s="1"/>
  <c r="F28" i="2" s="1"/>
  <c r="I28" i="2" s="1"/>
  <c r="A38" i="2"/>
  <c r="E38" i="2" s="1"/>
  <c r="F38" i="2" s="1"/>
  <c r="I38" i="2" s="1"/>
  <c r="A48" i="2"/>
  <c r="E48" i="2" s="1"/>
  <c r="F48" i="2" s="1"/>
  <c r="I48" i="2" s="1"/>
  <c r="A60" i="2"/>
  <c r="E60" i="2" s="1"/>
  <c r="F60" i="2" s="1"/>
  <c r="I60" i="2" s="1"/>
  <c r="A70" i="2"/>
  <c r="E70" i="2" s="1"/>
  <c r="F70" i="2" s="1"/>
  <c r="I70" i="2" s="1"/>
  <c r="A78" i="2"/>
  <c r="E78" i="2" s="1"/>
  <c r="F78" i="2" s="1"/>
  <c r="I78" i="2" s="1"/>
  <c r="A86" i="2"/>
  <c r="E86" i="2" s="1"/>
  <c r="F86" i="2" s="1"/>
  <c r="I86" i="2" s="1"/>
  <c r="A94" i="2"/>
  <c r="E94" i="2" s="1"/>
  <c r="F94" i="2" s="1"/>
  <c r="I94" i="2" s="1"/>
  <c r="A102" i="2"/>
  <c r="E102" i="2" s="1"/>
  <c r="F102" i="2" s="1"/>
  <c r="I102" i="2" s="1"/>
  <c r="A110" i="2"/>
  <c r="E110" i="2" s="1"/>
  <c r="F110" i="2" s="1"/>
  <c r="I110" i="2" s="1"/>
  <c r="A118" i="2"/>
  <c r="E118" i="2" s="1"/>
  <c r="F118" i="2" s="1"/>
  <c r="I118" i="2" s="1"/>
  <c r="A126" i="2"/>
  <c r="E126" i="2" s="1"/>
  <c r="F126" i="2" s="1"/>
  <c r="I126" i="2" s="1"/>
  <c r="A134" i="2"/>
  <c r="E134" i="2" s="1"/>
  <c r="F134" i="2" s="1"/>
  <c r="I134" i="2" s="1"/>
  <c r="A142" i="2"/>
  <c r="E142" i="2" s="1"/>
  <c r="F142" i="2" s="1"/>
  <c r="I142" i="2" s="1"/>
  <c r="A150" i="2"/>
  <c r="E150" i="2" s="1"/>
  <c r="F150" i="2" s="1"/>
  <c r="I150" i="2" s="1"/>
  <c r="A158" i="2"/>
  <c r="E158" i="2" s="1"/>
  <c r="F158" i="2" s="1"/>
  <c r="I158" i="2" s="1"/>
  <c r="A166" i="2"/>
  <c r="E166" i="2" s="1"/>
  <c r="F166" i="2" s="1"/>
  <c r="I166" i="2" s="1"/>
  <c r="A174" i="2"/>
  <c r="E174" i="2" s="1"/>
  <c r="F174" i="2" s="1"/>
  <c r="I174" i="2" s="1"/>
  <c r="A182" i="2"/>
  <c r="E182" i="2" s="1"/>
  <c r="F182" i="2" s="1"/>
  <c r="I182" i="2" s="1"/>
  <c r="A190" i="2"/>
  <c r="E190" i="2" s="1"/>
  <c r="F190" i="2" s="1"/>
  <c r="I190" i="2" s="1"/>
  <c r="A198" i="2"/>
  <c r="E198" i="2" s="1"/>
  <c r="F198" i="2" s="1"/>
  <c r="I198" i="2" s="1"/>
  <c r="A206" i="2"/>
  <c r="E206" i="2" s="1"/>
  <c r="F206" i="2" s="1"/>
  <c r="I206" i="2" s="1"/>
  <c r="A214" i="2"/>
  <c r="E214" i="2" s="1"/>
  <c r="F214" i="2" s="1"/>
  <c r="I214" i="2" s="1"/>
  <c r="A222" i="2"/>
  <c r="E222" i="2" s="1"/>
  <c r="F222" i="2" s="1"/>
  <c r="I222" i="2" s="1"/>
  <c r="A230" i="2"/>
  <c r="E230" i="2" s="1"/>
  <c r="F230" i="2" s="1"/>
  <c r="I230" i="2" s="1"/>
  <c r="A238" i="2"/>
  <c r="E238" i="2" s="1"/>
  <c r="F238" i="2" s="1"/>
  <c r="I238" i="2" s="1"/>
  <c r="A246" i="2"/>
  <c r="E246" i="2" s="1"/>
  <c r="F246" i="2" s="1"/>
  <c r="I246" i="2" s="1"/>
  <c r="A254" i="2"/>
  <c r="E254" i="2" s="1"/>
  <c r="F254" i="2" s="1"/>
  <c r="I254" i="2" s="1"/>
  <c r="A262" i="2"/>
  <c r="E262" i="2" s="1"/>
  <c r="F262" i="2" s="1"/>
  <c r="I262" i="2" s="1"/>
  <c r="A270" i="2"/>
  <c r="E270" i="2" s="1"/>
  <c r="F270" i="2" s="1"/>
  <c r="I270" i="2" s="1"/>
  <c r="A278" i="2"/>
  <c r="E278" i="2" s="1"/>
  <c r="F278" i="2" s="1"/>
  <c r="I278" i="2" s="1"/>
  <c r="A286" i="2"/>
  <c r="E286" i="2" s="1"/>
  <c r="F286" i="2" s="1"/>
  <c r="I286" i="2" s="1"/>
  <c r="A294" i="2"/>
  <c r="E294" i="2" s="1"/>
  <c r="F294" i="2" s="1"/>
  <c r="I294" i="2" s="1"/>
  <c r="A302" i="2"/>
  <c r="E302" i="2" s="1"/>
  <c r="F302" i="2" s="1"/>
  <c r="I302" i="2" s="1"/>
  <c r="A310" i="2"/>
  <c r="E310" i="2" s="1"/>
  <c r="F310" i="2" s="1"/>
  <c r="I310" i="2" s="1"/>
  <c r="A318" i="2"/>
  <c r="E318" i="2" s="1"/>
  <c r="F318" i="2" s="1"/>
  <c r="I318" i="2" s="1"/>
  <c r="A326" i="2"/>
  <c r="E326" i="2" s="1"/>
  <c r="F326" i="2" s="1"/>
  <c r="I326" i="2" s="1"/>
  <c r="A334" i="2"/>
  <c r="E334" i="2" s="1"/>
  <c r="F334" i="2" s="1"/>
  <c r="I334" i="2" s="1"/>
  <c r="A342" i="2"/>
  <c r="E342" i="2" s="1"/>
  <c r="F342" i="2" s="1"/>
  <c r="I342" i="2" s="1"/>
  <c r="A350" i="2"/>
  <c r="E350" i="2" s="1"/>
  <c r="F350" i="2" s="1"/>
  <c r="I350" i="2" s="1"/>
  <c r="A358" i="2"/>
  <c r="E358" i="2" s="1"/>
  <c r="F358" i="2" s="1"/>
  <c r="I358" i="2" s="1"/>
  <c r="C27" i="3"/>
  <c r="C107" i="3"/>
  <c r="C228" i="3"/>
  <c r="C365" i="3"/>
  <c r="C468" i="3"/>
  <c r="C515" i="3"/>
  <c r="C555" i="3"/>
  <c r="C595" i="3"/>
  <c r="C629" i="3"/>
  <c r="C657" i="3"/>
  <c r="C693" i="3"/>
  <c r="C709" i="3"/>
  <c r="C725" i="3"/>
  <c r="C741" i="3"/>
  <c r="C757" i="3"/>
  <c r="C773" i="3"/>
  <c r="C789" i="3"/>
  <c r="C805" i="3"/>
  <c r="C821" i="3"/>
  <c r="C836" i="3"/>
  <c r="C848" i="3"/>
  <c r="C861" i="3"/>
  <c r="C875" i="3"/>
  <c r="C886" i="3"/>
  <c r="C900" i="3"/>
  <c r="C912" i="3"/>
  <c r="C925" i="3"/>
  <c r="C939" i="3"/>
  <c r="C950" i="3"/>
  <c r="C964" i="3"/>
  <c r="C976" i="3"/>
  <c r="C989" i="3"/>
  <c r="A29" i="2"/>
  <c r="E29" i="2" s="1"/>
  <c r="F29" i="2" s="1"/>
  <c r="I29" i="2" s="1"/>
  <c r="A39" i="2"/>
  <c r="E39" i="2" s="1"/>
  <c r="F39" i="2" s="1"/>
  <c r="I39" i="2" s="1"/>
  <c r="A49" i="2"/>
  <c r="E49" i="2" s="1"/>
  <c r="F49" i="2" s="1"/>
  <c r="I49" i="2" s="1"/>
  <c r="C44" i="3"/>
  <c r="C108" i="3"/>
  <c r="C307" i="3"/>
  <c r="C371" i="3"/>
  <c r="C427" i="3"/>
  <c r="C475" i="3"/>
  <c r="C516" i="3"/>
  <c r="C563" i="3"/>
  <c r="C596" i="3"/>
  <c r="C636" i="3"/>
  <c r="C660" i="3"/>
  <c r="C678" i="3"/>
  <c r="C696" i="3"/>
  <c r="C712" i="3"/>
  <c r="C728" i="3"/>
  <c r="C744" i="3"/>
  <c r="C760" i="3"/>
  <c r="C776" i="3"/>
  <c r="C792" i="3"/>
  <c r="C808" i="3"/>
  <c r="C824" i="3"/>
  <c r="C837" i="3"/>
  <c r="C851" i="3"/>
  <c r="C862" i="3"/>
  <c r="C876" i="3"/>
  <c r="C888" i="3"/>
  <c r="C901" i="3"/>
  <c r="C915" i="3"/>
  <c r="C926" i="3"/>
  <c r="C940" i="3"/>
  <c r="C952" i="3"/>
  <c r="C965" i="3"/>
  <c r="C979" i="3"/>
  <c r="C990" i="3"/>
  <c r="A30" i="2"/>
  <c r="E30" i="2" s="1"/>
  <c r="F30" i="2" s="1"/>
  <c r="I30" i="2" s="1"/>
  <c r="A40" i="2"/>
  <c r="E40" i="2" s="1"/>
  <c r="F40" i="2" s="1"/>
  <c r="I40" i="2" s="1"/>
  <c r="A52" i="2"/>
  <c r="E52" i="2" s="1"/>
  <c r="F52" i="2" s="1"/>
  <c r="I52" i="2" s="1"/>
  <c r="A62" i="2"/>
  <c r="E62" i="2" s="1"/>
  <c r="F62" i="2" s="1"/>
  <c r="I62" i="2" s="1"/>
  <c r="A72" i="2"/>
  <c r="E72" i="2" s="1"/>
  <c r="F72" i="2" s="1"/>
  <c r="I72" i="2" s="1"/>
  <c r="A80" i="2"/>
  <c r="E80" i="2" s="1"/>
  <c r="F80" i="2" s="1"/>
  <c r="I80" i="2" s="1"/>
  <c r="A88" i="2"/>
  <c r="E88" i="2" s="1"/>
  <c r="F88" i="2" s="1"/>
  <c r="I88" i="2" s="1"/>
  <c r="A96" i="2"/>
  <c r="E96" i="2" s="1"/>
  <c r="F96" i="2" s="1"/>
  <c r="I96" i="2" s="1"/>
  <c r="A104" i="2"/>
  <c r="E104" i="2" s="1"/>
  <c r="F104" i="2" s="1"/>
  <c r="I104" i="2" s="1"/>
  <c r="A112" i="2"/>
  <c r="E112" i="2" s="1"/>
  <c r="F112" i="2" s="1"/>
  <c r="I112" i="2" s="1"/>
  <c r="A120" i="2"/>
  <c r="E120" i="2" s="1"/>
  <c r="F120" i="2" s="1"/>
  <c r="I120" i="2" s="1"/>
  <c r="A128" i="2"/>
  <c r="E128" i="2" s="1"/>
  <c r="F128" i="2" s="1"/>
  <c r="I128" i="2" s="1"/>
  <c r="A136" i="2"/>
  <c r="E136" i="2" s="1"/>
  <c r="F136" i="2" s="1"/>
  <c r="I136" i="2" s="1"/>
  <c r="A144" i="2"/>
  <c r="E144" i="2" s="1"/>
  <c r="F144" i="2" s="1"/>
  <c r="I144" i="2" s="1"/>
  <c r="A152" i="2"/>
  <c r="E152" i="2" s="1"/>
  <c r="F152" i="2" s="1"/>
  <c r="I152" i="2" s="1"/>
  <c r="A160" i="2"/>
  <c r="E160" i="2" s="1"/>
  <c r="F160" i="2" s="1"/>
  <c r="I160" i="2" s="1"/>
  <c r="A168" i="2"/>
  <c r="E168" i="2" s="1"/>
  <c r="F168" i="2" s="1"/>
  <c r="I168" i="2" s="1"/>
  <c r="A176" i="2"/>
  <c r="E176" i="2" s="1"/>
  <c r="F176" i="2" s="1"/>
  <c r="I176" i="2" s="1"/>
  <c r="A184" i="2"/>
  <c r="E184" i="2" s="1"/>
  <c r="F184" i="2" s="1"/>
  <c r="I184" i="2" s="1"/>
  <c r="A192" i="2"/>
  <c r="E192" i="2" s="1"/>
  <c r="F192" i="2" s="1"/>
  <c r="I192" i="2" s="1"/>
  <c r="A200" i="2"/>
  <c r="E200" i="2" s="1"/>
  <c r="F200" i="2" s="1"/>
  <c r="I200" i="2" s="1"/>
  <c r="A208" i="2"/>
  <c r="E208" i="2" s="1"/>
  <c r="F208" i="2" s="1"/>
  <c r="I208" i="2" s="1"/>
  <c r="A216" i="2"/>
  <c r="E216" i="2" s="1"/>
  <c r="F216" i="2" s="1"/>
  <c r="I216" i="2" s="1"/>
  <c r="A224" i="2"/>
  <c r="E224" i="2" s="1"/>
  <c r="F224" i="2" s="1"/>
  <c r="I224" i="2" s="1"/>
  <c r="A232" i="2"/>
  <c r="E232" i="2" s="1"/>
  <c r="F232" i="2" s="1"/>
  <c r="I232" i="2" s="1"/>
  <c r="A240" i="2"/>
  <c r="E240" i="2" s="1"/>
  <c r="F240" i="2" s="1"/>
  <c r="I240" i="2" s="1"/>
  <c r="A248" i="2"/>
  <c r="E248" i="2" s="1"/>
  <c r="F248" i="2" s="1"/>
  <c r="I248" i="2" s="1"/>
  <c r="A256" i="2"/>
  <c r="E256" i="2" s="1"/>
  <c r="F256" i="2" s="1"/>
  <c r="I256" i="2" s="1"/>
  <c r="A264" i="2"/>
  <c r="E264" i="2" s="1"/>
  <c r="F264" i="2" s="1"/>
  <c r="I264" i="2" s="1"/>
  <c r="A272" i="2"/>
  <c r="E272" i="2" s="1"/>
  <c r="F272" i="2" s="1"/>
  <c r="I272" i="2" s="1"/>
  <c r="A280" i="2"/>
  <c r="E280" i="2" s="1"/>
  <c r="F280" i="2" s="1"/>
  <c r="I280" i="2" s="1"/>
  <c r="A288" i="2"/>
  <c r="E288" i="2" s="1"/>
  <c r="F288" i="2" s="1"/>
  <c r="I288" i="2" s="1"/>
  <c r="A296" i="2"/>
  <c r="E296" i="2" s="1"/>
  <c r="F296" i="2" s="1"/>
  <c r="I296" i="2" s="1"/>
  <c r="A304" i="2"/>
  <c r="E304" i="2" s="1"/>
  <c r="F304" i="2" s="1"/>
  <c r="I304" i="2" s="1"/>
  <c r="A312" i="2"/>
  <c r="E312" i="2" s="1"/>
  <c r="F312" i="2" s="1"/>
  <c r="I312" i="2" s="1"/>
  <c r="A320" i="2"/>
  <c r="E320" i="2" s="1"/>
  <c r="F320" i="2" s="1"/>
  <c r="I320" i="2" s="1"/>
  <c r="A328" i="2"/>
  <c r="E328" i="2" s="1"/>
  <c r="F328" i="2" s="1"/>
  <c r="I328" i="2" s="1"/>
  <c r="A336" i="2"/>
  <c r="E336" i="2" s="1"/>
  <c r="F336" i="2" s="1"/>
  <c r="I336" i="2" s="1"/>
  <c r="A344" i="2"/>
  <c r="E344" i="2" s="1"/>
  <c r="F344" i="2" s="1"/>
  <c r="I344" i="2" s="1"/>
  <c r="A352" i="2"/>
  <c r="E352" i="2" s="1"/>
  <c r="F352" i="2" s="1"/>
  <c r="I352" i="2" s="1"/>
  <c r="A360" i="2"/>
  <c r="E360" i="2" s="1"/>
  <c r="F360" i="2" s="1"/>
  <c r="I360" i="2" s="1"/>
  <c r="A368" i="2"/>
  <c r="E368" i="2" s="1"/>
  <c r="F368" i="2" s="1"/>
  <c r="I368" i="2" s="1"/>
  <c r="A376" i="2"/>
  <c r="E376" i="2" s="1"/>
  <c r="F376" i="2" s="1"/>
  <c r="I376" i="2" s="1"/>
  <c r="A384" i="2"/>
  <c r="E384" i="2" s="1"/>
  <c r="F384" i="2" s="1"/>
  <c r="I384" i="2" s="1"/>
  <c r="A392" i="2"/>
  <c r="E392" i="2" s="1"/>
  <c r="F392" i="2" s="1"/>
  <c r="I392" i="2" s="1"/>
  <c r="A400" i="2"/>
  <c r="E400" i="2" s="1"/>
  <c r="F400" i="2" s="1"/>
  <c r="I400" i="2" s="1"/>
  <c r="A408" i="2"/>
  <c r="E408" i="2" s="1"/>
  <c r="F408" i="2" s="1"/>
  <c r="I408" i="2" s="1"/>
  <c r="A416" i="2"/>
  <c r="E416" i="2" s="1"/>
  <c r="F416" i="2" s="1"/>
  <c r="I416" i="2" s="1"/>
  <c r="A424" i="2"/>
  <c r="E424" i="2" s="1"/>
  <c r="F424" i="2" s="1"/>
  <c r="I424" i="2" s="1"/>
  <c r="A432" i="2"/>
  <c r="E432" i="2" s="1"/>
  <c r="F432" i="2" s="1"/>
  <c r="I432" i="2" s="1"/>
  <c r="C45" i="3"/>
  <c r="C125" i="3"/>
  <c r="C187" i="3"/>
  <c r="C244" i="3"/>
  <c r="C308" i="3"/>
  <c r="C428" i="3"/>
  <c r="C483" i="3"/>
  <c r="C523" i="3"/>
  <c r="C564" i="3"/>
  <c r="C603" i="3"/>
  <c r="C637" i="3"/>
  <c r="C682" i="3"/>
  <c r="C699" i="3"/>
  <c r="C715" i="3"/>
  <c r="C731" i="3"/>
  <c r="C747" i="3"/>
  <c r="C763" i="3"/>
  <c r="C779" i="3"/>
  <c r="C795" i="3"/>
  <c r="C811" i="3"/>
  <c r="C827" i="3"/>
  <c r="C838" i="3"/>
  <c r="C852" i="3"/>
  <c r="C864" i="3"/>
  <c r="C877" i="3"/>
  <c r="C891" i="3"/>
  <c r="C902" i="3"/>
  <c r="C916" i="3"/>
  <c r="C928" i="3"/>
  <c r="C941" i="3"/>
  <c r="C955" i="3"/>
  <c r="C966" i="3"/>
  <c r="C980" i="3"/>
  <c r="C992" i="3"/>
  <c r="A31" i="2"/>
  <c r="E31" i="2" s="1"/>
  <c r="F31" i="2" s="1"/>
  <c r="I31" i="2" s="1"/>
  <c r="A41" i="2"/>
  <c r="E41" i="2" s="1"/>
  <c r="F41" i="2" s="1"/>
  <c r="I41" i="2" s="1"/>
  <c r="A53" i="2"/>
  <c r="E53" i="2" s="1"/>
  <c r="F53" i="2" s="1"/>
  <c r="I53" i="2" s="1"/>
  <c r="A63" i="2"/>
  <c r="E63" i="2" s="1"/>
  <c r="F63" i="2" s="1"/>
  <c r="I63" i="2" s="1"/>
  <c r="A73" i="2"/>
  <c r="E73" i="2" s="1"/>
  <c r="F73" i="2" s="1"/>
  <c r="I73" i="2" s="1"/>
  <c r="A81" i="2"/>
  <c r="E81" i="2" s="1"/>
  <c r="F81" i="2" s="1"/>
  <c r="I81" i="2" s="1"/>
  <c r="A89" i="2"/>
  <c r="E89" i="2" s="1"/>
  <c r="F89" i="2" s="1"/>
  <c r="I89" i="2" s="1"/>
  <c r="A97" i="2"/>
  <c r="E97" i="2" s="1"/>
  <c r="F97" i="2" s="1"/>
  <c r="I97" i="2" s="1"/>
  <c r="A105" i="2"/>
  <c r="E105" i="2" s="1"/>
  <c r="F105" i="2" s="1"/>
  <c r="I105" i="2" s="1"/>
  <c r="A113" i="2"/>
  <c r="E113" i="2" s="1"/>
  <c r="F113" i="2" s="1"/>
  <c r="I113" i="2" s="1"/>
  <c r="A121" i="2"/>
  <c r="E121" i="2" s="1"/>
  <c r="F121" i="2" s="1"/>
  <c r="I121" i="2" s="1"/>
  <c r="A129" i="2"/>
  <c r="E129" i="2" s="1"/>
  <c r="F129" i="2" s="1"/>
  <c r="I129" i="2" s="1"/>
  <c r="A137" i="2"/>
  <c r="E137" i="2" s="1"/>
  <c r="F137" i="2" s="1"/>
  <c r="I137" i="2" s="1"/>
  <c r="A145" i="2"/>
  <c r="E145" i="2" s="1"/>
  <c r="F145" i="2" s="1"/>
  <c r="I145" i="2" s="1"/>
  <c r="A153" i="2"/>
  <c r="E153" i="2" s="1"/>
  <c r="F153" i="2" s="1"/>
  <c r="I153" i="2" s="1"/>
  <c r="A161" i="2"/>
  <c r="E161" i="2" s="1"/>
  <c r="F161" i="2" s="1"/>
  <c r="I161" i="2" s="1"/>
  <c r="A169" i="2"/>
  <c r="E169" i="2" s="1"/>
  <c r="F169" i="2" s="1"/>
  <c r="I169" i="2" s="1"/>
  <c r="A177" i="2"/>
  <c r="E177" i="2" s="1"/>
  <c r="F177" i="2" s="1"/>
  <c r="I177" i="2" s="1"/>
  <c r="A185" i="2"/>
  <c r="E185" i="2" s="1"/>
  <c r="F185" i="2" s="1"/>
  <c r="I185" i="2" s="1"/>
  <c r="A193" i="2"/>
  <c r="E193" i="2" s="1"/>
  <c r="F193" i="2" s="1"/>
  <c r="I193" i="2" s="1"/>
  <c r="A201" i="2"/>
  <c r="E201" i="2" s="1"/>
  <c r="F201" i="2" s="1"/>
  <c r="I201" i="2" s="1"/>
  <c r="A209" i="2"/>
  <c r="E209" i="2" s="1"/>
  <c r="F209" i="2" s="1"/>
  <c r="I209" i="2" s="1"/>
  <c r="A217" i="2"/>
  <c r="E217" i="2" s="1"/>
  <c r="F217" i="2" s="1"/>
  <c r="I217" i="2" s="1"/>
  <c r="A225" i="2"/>
  <c r="E225" i="2" s="1"/>
  <c r="F225" i="2" s="1"/>
  <c r="I225" i="2" s="1"/>
  <c r="A233" i="2"/>
  <c r="E233" i="2" s="1"/>
  <c r="F233" i="2" s="1"/>
  <c r="I233" i="2" s="1"/>
  <c r="A241" i="2"/>
  <c r="E241" i="2" s="1"/>
  <c r="F241" i="2" s="1"/>
  <c r="I241" i="2" s="1"/>
  <c r="A249" i="2"/>
  <c r="E249" i="2" s="1"/>
  <c r="F249" i="2" s="1"/>
  <c r="I249" i="2" s="1"/>
  <c r="A257" i="2"/>
  <c r="E257" i="2" s="1"/>
  <c r="F257" i="2" s="1"/>
  <c r="I257" i="2" s="1"/>
  <c r="A265" i="2"/>
  <c r="E265" i="2" s="1"/>
  <c r="F265" i="2" s="1"/>
  <c r="I265" i="2" s="1"/>
  <c r="A273" i="2"/>
  <c r="E273" i="2" s="1"/>
  <c r="F273" i="2" s="1"/>
  <c r="I273" i="2" s="1"/>
  <c r="A281" i="2"/>
  <c r="E281" i="2" s="1"/>
  <c r="F281" i="2" s="1"/>
  <c r="I281" i="2" s="1"/>
  <c r="A289" i="2"/>
  <c r="E289" i="2" s="1"/>
  <c r="F289" i="2" s="1"/>
  <c r="I289" i="2" s="1"/>
  <c r="A297" i="2"/>
  <c r="E297" i="2" s="1"/>
  <c r="F297" i="2" s="1"/>
  <c r="I297" i="2" s="1"/>
  <c r="A305" i="2"/>
  <c r="E305" i="2" s="1"/>
  <c r="F305" i="2" s="1"/>
  <c r="I305" i="2" s="1"/>
  <c r="A313" i="2"/>
  <c r="E313" i="2" s="1"/>
  <c r="F313" i="2" s="1"/>
  <c r="I313" i="2" s="1"/>
  <c r="A321" i="2"/>
  <c r="E321" i="2" s="1"/>
  <c r="F321" i="2" s="1"/>
  <c r="I321" i="2" s="1"/>
  <c r="A329" i="2"/>
  <c r="E329" i="2" s="1"/>
  <c r="F329" i="2" s="1"/>
  <c r="I329" i="2" s="1"/>
  <c r="A337" i="2"/>
  <c r="E337" i="2" s="1"/>
  <c r="F337" i="2" s="1"/>
  <c r="I337" i="2" s="1"/>
  <c r="A345" i="2"/>
  <c r="E345" i="2" s="1"/>
  <c r="F345" i="2" s="1"/>
  <c r="I345" i="2" s="1"/>
  <c r="A353" i="2"/>
  <c r="E353" i="2" s="1"/>
  <c r="F353" i="2" s="1"/>
  <c r="I353" i="2" s="1"/>
  <c r="A361" i="2"/>
  <c r="E361" i="2" s="1"/>
  <c r="F361" i="2" s="1"/>
  <c r="I361" i="2" s="1"/>
  <c r="A369" i="2"/>
  <c r="E369" i="2" s="1"/>
  <c r="F369" i="2" s="1"/>
  <c r="I369" i="2" s="1"/>
  <c r="A377" i="2"/>
  <c r="E377" i="2" s="1"/>
  <c r="F377" i="2" s="1"/>
  <c r="I377" i="2" s="1"/>
  <c r="A385" i="2"/>
  <c r="E385" i="2" s="1"/>
  <c r="F385" i="2" s="1"/>
  <c r="I385" i="2" s="1"/>
  <c r="A393" i="2"/>
  <c r="E393" i="2" s="1"/>
  <c r="F393" i="2" s="1"/>
  <c r="I393" i="2" s="1"/>
  <c r="A401" i="2"/>
  <c r="E401" i="2" s="1"/>
  <c r="F401" i="2" s="1"/>
  <c r="I401" i="2" s="1"/>
  <c r="A409" i="2"/>
  <c r="E409" i="2" s="1"/>
  <c r="F409" i="2" s="1"/>
  <c r="I409" i="2" s="1"/>
  <c r="A417" i="2"/>
  <c r="E417" i="2" s="1"/>
  <c r="F417" i="2" s="1"/>
  <c r="I417" i="2" s="1"/>
  <c r="A425" i="2"/>
  <c r="E425" i="2" s="1"/>
  <c r="F425" i="2" s="1"/>
  <c r="I425" i="2" s="1"/>
  <c r="A433" i="2"/>
  <c r="E433" i="2" s="1"/>
  <c r="F433" i="2" s="1"/>
  <c r="I433" i="2" s="1"/>
  <c r="C85" i="3"/>
  <c r="C147" i="3"/>
  <c r="C211" i="3"/>
  <c r="C268" i="3"/>
  <c r="C405" i="3"/>
  <c r="C451" i="3"/>
  <c r="C499" i="3"/>
  <c r="C539" i="3"/>
  <c r="C579" i="3"/>
  <c r="C618" i="3"/>
  <c r="C648" i="3"/>
  <c r="C673" i="3"/>
  <c r="C688" i="3"/>
  <c r="C704" i="3"/>
  <c r="C720" i="3"/>
  <c r="C736" i="3"/>
  <c r="C752" i="3"/>
  <c r="C768" i="3"/>
  <c r="C784" i="3"/>
  <c r="C800" i="3"/>
  <c r="C816" i="3"/>
  <c r="C830" i="3"/>
  <c r="C844" i="3"/>
  <c r="C856" i="3"/>
  <c r="C869" i="3"/>
  <c r="C883" i="3"/>
  <c r="C894" i="3"/>
  <c r="C908" i="3"/>
  <c r="C920" i="3"/>
  <c r="C933" i="3"/>
  <c r="C947" i="3"/>
  <c r="C958" i="3"/>
  <c r="C972" i="3"/>
  <c r="C984" i="3"/>
  <c r="C997" i="3"/>
  <c r="A24" i="2"/>
  <c r="E24" i="2" s="1"/>
  <c r="F24" i="2" s="1"/>
  <c r="I24" i="2" s="1"/>
  <c r="A36" i="2"/>
  <c r="E36" i="2" s="1"/>
  <c r="F36" i="2" s="1"/>
  <c r="I36" i="2" s="1"/>
  <c r="A46" i="2"/>
  <c r="E46" i="2" s="1"/>
  <c r="F46" i="2" s="1"/>
  <c r="I46" i="2" s="1"/>
  <c r="A56" i="2"/>
  <c r="E56" i="2" s="1"/>
  <c r="F56" i="2" s="1"/>
  <c r="I56" i="2" s="1"/>
  <c r="A68" i="2"/>
  <c r="E68" i="2" s="1"/>
  <c r="F68" i="2" s="1"/>
  <c r="I68" i="2" s="1"/>
  <c r="A76" i="2"/>
  <c r="E76" i="2" s="1"/>
  <c r="F76" i="2" s="1"/>
  <c r="I76" i="2" s="1"/>
  <c r="A84" i="2"/>
  <c r="E84" i="2" s="1"/>
  <c r="F84" i="2" s="1"/>
  <c r="I84" i="2" s="1"/>
  <c r="A92" i="2"/>
  <c r="E92" i="2" s="1"/>
  <c r="F92" i="2" s="1"/>
  <c r="I92" i="2" s="1"/>
  <c r="A100" i="2"/>
  <c r="E100" i="2" s="1"/>
  <c r="F100" i="2" s="1"/>
  <c r="I100" i="2" s="1"/>
  <c r="A108" i="2"/>
  <c r="E108" i="2" s="1"/>
  <c r="F108" i="2" s="1"/>
  <c r="I108" i="2" s="1"/>
  <c r="A116" i="2"/>
  <c r="E116" i="2" s="1"/>
  <c r="F116" i="2" s="1"/>
  <c r="I116" i="2" s="1"/>
  <c r="A124" i="2"/>
  <c r="E124" i="2" s="1"/>
  <c r="F124" i="2" s="1"/>
  <c r="I124" i="2" s="1"/>
  <c r="A132" i="2"/>
  <c r="E132" i="2" s="1"/>
  <c r="F132" i="2" s="1"/>
  <c r="I132" i="2" s="1"/>
  <c r="A140" i="2"/>
  <c r="E140" i="2" s="1"/>
  <c r="F140" i="2" s="1"/>
  <c r="I140" i="2" s="1"/>
  <c r="A148" i="2"/>
  <c r="E148" i="2" s="1"/>
  <c r="F148" i="2" s="1"/>
  <c r="I148" i="2" s="1"/>
  <c r="A156" i="2"/>
  <c r="E156" i="2" s="1"/>
  <c r="F156" i="2" s="1"/>
  <c r="I156" i="2" s="1"/>
  <c r="A164" i="2"/>
  <c r="E164" i="2" s="1"/>
  <c r="F164" i="2" s="1"/>
  <c r="I164" i="2" s="1"/>
  <c r="A172" i="2"/>
  <c r="E172" i="2" s="1"/>
  <c r="F172" i="2" s="1"/>
  <c r="I172" i="2" s="1"/>
  <c r="A180" i="2"/>
  <c r="E180" i="2" s="1"/>
  <c r="F180" i="2" s="1"/>
  <c r="I180" i="2" s="1"/>
  <c r="A188" i="2"/>
  <c r="E188" i="2" s="1"/>
  <c r="F188" i="2" s="1"/>
  <c r="I188" i="2" s="1"/>
  <c r="A196" i="2"/>
  <c r="E196" i="2" s="1"/>
  <c r="F196" i="2" s="1"/>
  <c r="I196" i="2" s="1"/>
  <c r="A204" i="2"/>
  <c r="E204" i="2" s="1"/>
  <c r="F204" i="2" s="1"/>
  <c r="I204" i="2" s="1"/>
  <c r="A212" i="2"/>
  <c r="E212" i="2" s="1"/>
  <c r="F212" i="2" s="1"/>
  <c r="I212" i="2" s="1"/>
  <c r="A220" i="2"/>
  <c r="E220" i="2" s="1"/>
  <c r="F220" i="2" s="1"/>
  <c r="I220" i="2" s="1"/>
  <c r="A228" i="2"/>
  <c r="E228" i="2" s="1"/>
  <c r="F228" i="2" s="1"/>
  <c r="I228" i="2" s="1"/>
  <c r="A236" i="2"/>
  <c r="E236" i="2" s="1"/>
  <c r="F236" i="2" s="1"/>
  <c r="I236" i="2" s="1"/>
  <c r="A244" i="2"/>
  <c r="E244" i="2" s="1"/>
  <c r="F244" i="2" s="1"/>
  <c r="I244" i="2" s="1"/>
  <c r="A252" i="2"/>
  <c r="E252" i="2" s="1"/>
  <c r="F252" i="2" s="1"/>
  <c r="I252" i="2" s="1"/>
  <c r="A260" i="2"/>
  <c r="E260" i="2" s="1"/>
  <c r="F260" i="2" s="1"/>
  <c r="I260" i="2" s="1"/>
  <c r="A268" i="2"/>
  <c r="E268" i="2" s="1"/>
  <c r="F268" i="2" s="1"/>
  <c r="I268" i="2" s="1"/>
  <c r="A276" i="2"/>
  <c r="E276" i="2" s="1"/>
  <c r="F276" i="2" s="1"/>
  <c r="I276" i="2" s="1"/>
  <c r="A284" i="2"/>
  <c r="E284" i="2" s="1"/>
  <c r="F284" i="2" s="1"/>
  <c r="I284" i="2" s="1"/>
  <c r="A292" i="2"/>
  <c r="E292" i="2" s="1"/>
  <c r="F292" i="2" s="1"/>
  <c r="I292" i="2" s="1"/>
  <c r="A300" i="2"/>
  <c r="E300" i="2" s="1"/>
  <c r="F300" i="2" s="1"/>
  <c r="I300" i="2" s="1"/>
  <c r="A308" i="2"/>
  <c r="E308" i="2" s="1"/>
  <c r="F308" i="2" s="1"/>
  <c r="I308" i="2" s="1"/>
  <c r="A316" i="2"/>
  <c r="E316" i="2" s="1"/>
  <c r="F316" i="2" s="1"/>
  <c r="I316" i="2" s="1"/>
  <c r="A324" i="2"/>
  <c r="E324" i="2" s="1"/>
  <c r="F324" i="2" s="1"/>
  <c r="I324" i="2" s="1"/>
  <c r="A332" i="2"/>
  <c r="E332" i="2" s="1"/>
  <c r="F332" i="2" s="1"/>
  <c r="I332" i="2" s="1"/>
  <c r="A340" i="2"/>
  <c r="E340" i="2" s="1"/>
  <c r="F340" i="2" s="1"/>
  <c r="I340" i="2" s="1"/>
  <c r="A348" i="2"/>
  <c r="E348" i="2" s="1"/>
  <c r="F348" i="2" s="1"/>
  <c r="I348" i="2" s="1"/>
  <c r="A356" i="2"/>
  <c r="E356" i="2" s="1"/>
  <c r="F356" i="2" s="1"/>
  <c r="I356" i="2" s="1"/>
  <c r="A364" i="2"/>
  <c r="E364" i="2" s="1"/>
  <c r="F364" i="2" s="1"/>
  <c r="I364" i="2" s="1"/>
  <c r="A372" i="2"/>
  <c r="E372" i="2" s="1"/>
  <c r="F372" i="2" s="1"/>
  <c r="I372" i="2" s="1"/>
  <c r="A380" i="2"/>
  <c r="E380" i="2" s="1"/>
  <c r="F380" i="2" s="1"/>
  <c r="I380" i="2" s="1"/>
  <c r="A388" i="2"/>
  <c r="E388" i="2" s="1"/>
  <c r="F388" i="2" s="1"/>
  <c r="I388" i="2" s="1"/>
  <c r="A396" i="2"/>
  <c r="E396" i="2" s="1"/>
  <c r="F396" i="2" s="1"/>
  <c r="I396" i="2" s="1"/>
  <c r="A404" i="2"/>
  <c r="E404" i="2" s="1"/>
  <c r="F404" i="2" s="1"/>
  <c r="I404" i="2" s="1"/>
  <c r="A412" i="2"/>
  <c r="E412" i="2" s="1"/>
  <c r="F412" i="2" s="1"/>
  <c r="I412" i="2" s="1"/>
  <c r="A420" i="2"/>
  <c r="E420" i="2" s="1"/>
  <c r="F420" i="2" s="1"/>
  <c r="I420" i="2" s="1"/>
  <c r="A428" i="2"/>
  <c r="E428" i="2" s="1"/>
  <c r="F428" i="2" s="1"/>
  <c r="I428" i="2" s="1"/>
  <c r="C188" i="3"/>
  <c r="C325" i="3"/>
  <c r="C445" i="3"/>
  <c r="C611" i="3"/>
  <c r="C683" i="3"/>
  <c r="C748" i="3"/>
  <c r="C812" i="3"/>
  <c r="C867" i="3"/>
  <c r="C917" i="3"/>
  <c r="C968" i="3"/>
  <c r="A55" i="2"/>
  <c r="E55" i="2" s="1"/>
  <c r="F55" i="2" s="1"/>
  <c r="I55" i="2" s="1"/>
  <c r="A82" i="2"/>
  <c r="E82" i="2" s="1"/>
  <c r="F82" i="2" s="1"/>
  <c r="I82" i="2" s="1"/>
  <c r="A103" i="2"/>
  <c r="E103" i="2" s="1"/>
  <c r="F103" i="2" s="1"/>
  <c r="I103" i="2" s="1"/>
  <c r="A123" i="2"/>
  <c r="E123" i="2" s="1"/>
  <c r="F123" i="2" s="1"/>
  <c r="I123" i="2" s="1"/>
  <c r="A146" i="2"/>
  <c r="E146" i="2" s="1"/>
  <c r="F146" i="2" s="1"/>
  <c r="I146" i="2" s="1"/>
  <c r="A167" i="2"/>
  <c r="E167" i="2" s="1"/>
  <c r="F167" i="2" s="1"/>
  <c r="I167" i="2" s="1"/>
  <c r="A187" i="2"/>
  <c r="E187" i="2" s="1"/>
  <c r="F187" i="2" s="1"/>
  <c r="I187" i="2" s="1"/>
  <c r="A210" i="2"/>
  <c r="E210" i="2" s="1"/>
  <c r="F210" i="2" s="1"/>
  <c r="I210" i="2" s="1"/>
  <c r="A231" i="2"/>
  <c r="E231" i="2" s="1"/>
  <c r="F231" i="2" s="1"/>
  <c r="I231" i="2" s="1"/>
  <c r="A251" i="2"/>
  <c r="E251" i="2" s="1"/>
  <c r="F251" i="2" s="1"/>
  <c r="I251" i="2" s="1"/>
  <c r="A274" i="2"/>
  <c r="E274" i="2" s="1"/>
  <c r="F274" i="2" s="1"/>
  <c r="I274" i="2" s="1"/>
  <c r="A295" i="2"/>
  <c r="E295" i="2" s="1"/>
  <c r="F295" i="2" s="1"/>
  <c r="I295" i="2" s="1"/>
  <c r="A315" i="2"/>
  <c r="E315" i="2" s="1"/>
  <c r="F315" i="2" s="1"/>
  <c r="I315" i="2" s="1"/>
  <c r="A338" i="2"/>
  <c r="E338" i="2" s="1"/>
  <c r="F338" i="2" s="1"/>
  <c r="I338" i="2" s="1"/>
  <c r="A359" i="2"/>
  <c r="E359" i="2" s="1"/>
  <c r="F359" i="2" s="1"/>
  <c r="I359" i="2" s="1"/>
  <c r="A375" i="2"/>
  <c r="E375" i="2" s="1"/>
  <c r="F375" i="2" s="1"/>
  <c r="I375" i="2" s="1"/>
  <c r="A391" i="2"/>
  <c r="E391" i="2" s="1"/>
  <c r="F391" i="2" s="1"/>
  <c r="I391" i="2" s="1"/>
  <c r="A407" i="2"/>
  <c r="E407" i="2" s="1"/>
  <c r="F407" i="2" s="1"/>
  <c r="I407" i="2" s="1"/>
  <c r="A423" i="2"/>
  <c r="E423" i="2" s="1"/>
  <c r="F423" i="2" s="1"/>
  <c r="I423" i="2" s="1"/>
  <c r="A437" i="2"/>
  <c r="E437" i="2" s="1"/>
  <c r="F437" i="2" s="1"/>
  <c r="I437" i="2" s="1"/>
  <c r="A445" i="2"/>
  <c r="E445" i="2" s="1"/>
  <c r="F445" i="2" s="1"/>
  <c r="I445" i="2" s="1"/>
  <c r="A453" i="2"/>
  <c r="E453" i="2" s="1"/>
  <c r="F453" i="2" s="1"/>
  <c r="I453" i="2" s="1"/>
  <c r="A461" i="2"/>
  <c r="E461" i="2" s="1"/>
  <c r="F461" i="2" s="1"/>
  <c r="I461" i="2" s="1"/>
  <c r="A469" i="2"/>
  <c r="E469" i="2" s="1"/>
  <c r="F469" i="2" s="1"/>
  <c r="I469" i="2" s="1"/>
  <c r="A477" i="2"/>
  <c r="E477" i="2" s="1"/>
  <c r="F477" i="2" s="1"/>
  <c r="I477" i="2" s="1"/>
  <c r="A485" i="2"/>
  <c r="E485" i="2" s="1"/>
  <c r="F485" i="2" s="1"/>
  <c r="I485" i="2" s="1"/>
  <c r="A493" i="2"/>
  <c r="E493" i="2" s="1"/>
  <c r="F493" i="2" s="1"/>
  <c r="I493" i="2" s="1"/>
  <c r="A501" i="2"/>
  <c r="E501" i="2" s="1"/>
  <c r="F501" i="2" s="1"/>
  <c r="I501" i="2" s="1"/>
  <c r="A509" i="2"/>
  <c r="E509" i="2" s="1"/>
  <c r="F509" i="2" s="1"/>
  <c r="I509" i="2" s="1"/>
  <c r="A517" i="2"/>
  <c r="E517" i="2" s="1"/>
  <c r="F517" i="2" s="1"/>
  <c r="I517" i="2" s="1"/>
  <c r="A525" i="2"/>
  <c r="E525" i="2" s="1"/>
  <c r="F525" i="2" s="1"/>
  <c r="I525" i="2" s="1"/>
  <c r="A533" i="2"/>
  <c r="E533" i="2" s="1"/>
  <c r="F533" i="2" s="1"/>
  <c r="I533" i="2" s="1"/>
  <c r="A541" i="2"/>
  <c r="E541" i="2" s="1"/>
  <c r="F541" i="2" s="1"/>
  <c r="I541" i="2" s="1"/>
  <c r="A549" i="2"/>
  <c r="E549" i="2" s="1"/>
  <c r="F549" i="2" s="1"/>
  <c r="I549" i="2" s="1"/>
  <c r="A557" i="2"/>
  <c r="E557" i="2" s="1"/>
  <c r="F557" i="2" s="1"/>
  <c r="I557" i="2" s="1"/>
  <c r="A565" i="2"/>
  <c r="E565" i="2" s="1"/>
  <c r="F565" i="2" s="1"/>
  <c r="I565" i="2" s="1"/>
  <c r="A573" i="2"/>
  <c r="E573" i="2" s="1"/>
  <c r="F573" i="2" s="1"/>
  <c r="I573" i="2" s="1"/>
  <c r="A581" i="2"/>
  <c r="E581" i="2" s="1"/>
  <c r="F581" i="2" s="1"/>
  <c r="I581" i="2" s="1"/>
  <c r="A589" i="2"/>
  <c r="E589" i="2" s="1"/>
  <c r="F589" i="2" s="1"/>
  <c r="I589" i="2" s="1"/>
  <c r="A597" i="2"/>
  <c r="E597" i="2" s="1"/>
  <c r="F597" i="2" s="1"/>
  <c r="I597" i="2" s="1"/>
  <c r="A605" i="2"/>
  <c r="E605" i="2" s="1"/>
  <c r="F605" i="2" s="1"/>
  <c r="I605" i="2" s="1"/>
  <c r="A613" i="2"/>
  <c r="E613" i="2" s="1"/>
  <c r="F613" i="2" s="1"/>
  <c r="I613" i="2" s="1"/>
  <c r="A621" i="2"/>
  <c r="E621" i="2" s="1"/>
  <c r="F621" i="2" s="1"/>
  <c r="I621" i="2" s="1"/>
  <c r="A629" i="2"/>
  <c r="E629" i="2" s="1"/>
  <c r="F629" i="2" s="1"/>
  <c r="I629" i="2" s="1"/>
  <c r="A637" i="2"/>
  <c r="E637" i="2" s="1"/>
  <c r="F637" i="2" s="1"/>
  <c r="I637" i="2" s="1"/>
  <c r="A645" i="2"/>
  <c r="E645" i="2" s="1"/>
  <c r="F645" i="2" s="1"/>
  <c r="I645" i="2" s="1"/>
  <c r="A653" i="2"/>
  <c r="E653" i="2" s="1"/>
  <c r="F653" i="2" s="1"/>
  <c r="I653" i="2" s="1"/>
  <c r="A661" i="2"/>
  <c r="E661" i="2" s="1"/>
  <c r="F661" i="2" s="1"/>
  <c r="I661" i="2" s="1"/>
  <c r="A669" i="2"/>
  <c r="E669" i="2" s="1"/>
  <c r="F669" i="2" s="1"/>
  <c r="I669" i="2" s="1"/>
  <c r="A677" i="2"/>
  <c r="E677" i="2" s="1"/>
  <c r="F677" i="2" s="1"/>
  <c r="I677" i="2" s="1"/>
  <c r="A685" i="2"/>
  <c r="E685" i="2" s="1"/>
  <c r="F685" i="2" s="1"/>
  <c r="I685" i="2" s="1"/>
  <c r="A693" i="2"/>
  <c r="E693" i="2" s="1"/>
  <c r="F693" i="2" s="1"/>
  <c r="I693" i="2" s="1"/>
  <c r="A701" i="2"/>
  <c r="E701" i="2" s="1"/>
  <c r="F701" i="2" s="1"/>
  <c r="I701" i="2" s="1"/>
  <c r="A709" i="2"/>
  <c r="E709" i="2" s="1"/>
  <c r="F709" i="2" s="1"/>
  <c r="I709" i="2" s="1"/>
  <c r="A717" i="2"/>
  <c r="E717" i="2" s="1"/>
  <c r="F717" i="2" s="1"/>
  <c r="I717" i="2" s="1"/>
  <c r="A725" i="2"/>
  <c r="E725" i="2" s="1"/>
  <c r="F725" i="2" s="1"/>
  <c r="I725" i="2" s="1"/>
  <c r="A733" i="2"/>
  <c r="E733" i="2" s="1"/>
  <c r="F733" i="2" s="1"/>
  <c r="I733" i="2" s="1"/>
  <c r="A741" i="2"/>
  <c r="E741" i="2" s="1"/>
  <c r="F741" i="2" s="1"/>
  <c r="I741" i="2" s="1"/>
  <c r="A749" i="2"/>
  <c r="E749" i="2" s="1"/>
  <c r="F749" i="2" s="1"/>
  <c r="I749" i="2" s="1"/>
  <c r="A757" i="2"/>
  <c r="E757" i="2" s="1"/>
  <c r="F757" i="2" s="1"/>
  <c r="I757" i="2" s="1"/>
  <c r="A765" i="2"/>
  <c r="E765" i="2" s="1"/>
  <c r="F765" i="2" s="1"/>
  <c r="I765" i="2" s="1"/>
  <c r="A773" i="2"/>
  <c r="E773" i="2" s="1"/>
  <c r="F773" i="2" s="1"/>
  <c r="I773" i="2" s="1"/>
  <c r="A781" i="2"/>
  <c r="E781" i="2" s="1"/>
  <c r="F781" i="2" s="1"/>
  <c r="I781" i="2" s="1"/>
  <c r="A789" i="2"/>
  <c r="E789" i="2" s="1"/>
  <c r="F789" i="2" s="1"/>
  <c r="I789" i="2" s="1"/>
  <c r="A797" i="2"/>
  <c r="E797" i="2" s="1"/>
  <c r="F797" i="2" s="1"/>
  <c r="I797" i="2" s="1"/>
  <c r="A805" i="2"/>
  <c r="E805" i="2" s="1"/>
  <c r="F805" i="2" s="1"/>
  <c r="I805" i="2" s="1"/>
  <c r="A813" i="2"/>
  <c r="E813" i="2" s="1"/>
  <c r="F813" i="2" s="1"/>
  <c r="I813" i="2" s="1"/>
  <c r="A821" i="2"/>
  <c r="E821" i="2" s="1"/>
  <c r="F821" i="2" s="1"/>
  <c r="I821" i="2" s="1"/>
  <c r="A829" i="2"/>
  <c r="E829" i="2" s="1"/>
  <c r="F829" i="2" s="1"/>
  <c r="I829" i="2" s="1"/>
  <c r="A837" i="2"/>
  <c r="E837" i="2" s="1"/>
  <c r="F837" i="2" s="1"/>
  <c r="I837" i="2" s="1"/>
  <c r="A845" i="2"/>
  <c r="E845" i="2" s="1"/>
  <c r="F845" i="2" s="1"/>
  <c r="I845" i="2" s="1"/>
  <c r="A853" i="2"/>
  <c r="E853" i="2" s="1"/>
  <c r="F853" i="2" s="1"/>
  <c r="I853" i="2" s="1"/>
  <c r="A861" i="2"/>
  <c r="E861" i="2" s="1"/>
  <c r="F861" i="2" s="1"/>
  <c r="I861" i="2" s="1"/>
  <c r="A869" i="2"/>
  <c r="E869" i="2" s="1"/>
  <c r="F869" i="2" s="1"/>
  <c r="I869" i="2" s="1"/>
  <c r="A877" i="2"/>
  <c r="E877" i="2" s="1"/>
  <c r="F877" i="2" s="1"/>
  <c r="I877" i="2" s="1"/>
  <c r="C67" i="3"/>
  <c r="C205" i="3"/>
  <c r="C331" i="3"/>
  <c r="C484" i="3"/>
  <c r="C612" i="3"/>
  <c r="C684" i="3"/>
  <c r="C749" i="3"/>
  <c r="C813" i="3"/>
  <c r="C868" i="3"/>
  <c r="C918" i="3"/>
  <c r="C971" i="3"/>
  <c r="A61" i="2"/>
  <c r="E61" i="2" s="1"/>
  <c r="F61" i="2" s="1"/>
  <c r="I61" i="2" s="1"/>
  <c r="A83" i="2"/>
  <c r="E83" i="2" s="1"/>
  <c r="F83" i="2" s="1"/>
  <c r="I83" i="2" s="1"/>
  <c r="A106" i="2"/>
  <c r="E106" i="2" s="1"/>
  <c r="F106" i="2" s="1"/>
  <c r="I106" i="2" s="1"/>
  <c r="A127" i="2"/>
  <c r="E127" i="2" s="1"/>
  <c r="F127" i="2" s="1"/>
  <c r="I127" i="2" s="1"/>
  <c r="A147" i="2"/>
  <c r="E147" i="2" s="1"/>
  <c r="F147" i="2" s="1"/>
  <c r="I147" i="2" s="1"/>
  <c r="A170" i="2"/>
  <c r="E170" i="2" s="1"/>
  <c r="F170" i="2" s="1"/>
  <c r="I170" i="2" s="1"/>
  <c r="A191" i="2"/>
  <c r="E191" i="2" s="1"/>
  <c r="F191" i="2" s="1"/>
  <c r="I191" i="2" s="1"/>
  <c r="A211" i="2"/>
  <c r="E211" i="2" s="1"/>
  <c r="F211" i="2" s="1"/>
  <c r="I211" i="2" s="1"/>
  <c r="A234" i="2"/>
  <c r="E234" i="2" s="1"/>
  <c r="F234" i="2" s="1"/>
  <c r="I234" i="2" s="1"/>
  <c r="A255" i="2"/>
  <c r="E255" i="2" s="1"/>
  <c r="F255" i="2" s="1"/>
  <c r="I255" i="2" s="1"/>
  <c r="A275" i="2"/>
  <c r="E275" i="2" s="1"/>
  <c r="F275" i="2" s="1"/>
  <c r="I275" i="2" s="1"/>
  <c r="A298" i="2"/>
  <c r="E298" i="2" s="1"/>
  <c r="F298" i="2" s="1"/>
  <c r="I298" i="2" s="1"/>
  <c r="A319" i="2"/>
  <c r="E319" i="2" s="1"/>
  <c r="F319" i="2" s="1"/>
  <c r="I319" i="2" s="1"/>
  <c r="A339" i="2"/>
  <c r="E339" i="2" s="1"/>
  <c r="F339" i="2" s="1"/>
  <c r="I339" i="2" s="1"/>
  <c r="A362" i="2"/>
  <c r="E362" i="2" s="1"/>
  <c r="F362" i="2" s="1"/>
  <c r="I362" i="2" s="1"/>
  <c r="A378" i="2"/>
  <c r="E378" i="2" s="1"/>
  <c r="F378" i="2" s="1"/>
  <c r="I378" i="2" s="1"/>
  <c r="A394" i="2"/>
  <c r="E394" i="2" s="1"/>
  <c r="F394" i="2" s="1"/>
  <c r="I394" i="2" s="1"/>
  <c r="A410" i="2"/>
  <c r="E410" i="2" s="1"/>
  <c r="F410" i="2" s="1"/>
  <c r="I410" i="2" s="1"/>
  <c r="A426" i="2"/>
  <c r="E426" i="2" s="1"/>
  <c r="F426" i="2" s="1"/>
  <c r="I426" i="2" s="1"/>
  <c r="A438" i="2"/>
  <c r="E438" i="2" s="1"/>
  <c r="F438" i="2" s="1"/>
  <c r="I438" i="2" s="1"/>
  <c r="A446" i="2"/>
  <c r="E446" i="2" s="1"/>
  <c r="F446" i="2" s="1"/>
  <c r="I446" i="2" s="1"/>
  <c r="A454" i="2"/>
  <c r="E454" i="2" s="1"/>
  <c r="F454" i="2" s="1"/>
  <c r="I454" i="2" s="1"/>
  <c r="A462" i="2"/>
  <c r="E462" i="2" s="1"/>
  <c r="F462" i="2" s="1"/>
  <c r="I462" i="2" s="1"/>
  <c r="A470" i="2"/>
  <c r="E470" i="2" s="1"/>
  <c r="F470" i="2" s="1"/>
  <c r="I470" i="2" s="1"/>
  <c r="A478" i="2"/>
  <c r="E478" i="2" s="1"/>
  <c r="F478" i="2" s="1"/>
  <c r="I478" i="2" s="1"/>
  <c r="A486" i="2"/>
  <c r="E486" i="2" s="1"/>
  <c r="F486" i="2" s="1"/>
  <c r="I486" i="2" s="1"/>
  <c r="A494" i="2"/>
  <c r="E494" i="2" s="1"/>
  <c r="F494" i="2" s="1"/>
  <c r="I494" i="2" s="1"/>
  <c r="A502" i="2"/>
  <c r="E502" i="2" s="1"/>
  <c r="F502" i="2" s="1"/>
  <c r="I502" i="2" s="1"/>
  <c r="A510" i="2"/>
  <c r="E510" i="2" s="1"/>
  <c r="F510" i="2" s="1"/>
  <c r="I510" i="2" s="1"/>
  <c r="A518" i="2"/>
  <c r="E518" i="2" s="1"/>
  <c r="F518" i="2" s="1"/>
  <c r="I518" i="2" s="1"/>
  <c r="A526" i="2"/>
  <c r="E526" i="2" s="1"/>
  <c r="F526" i="2" s="1"/>
  <c r="I526" i="2" s="1"/>
  <c r="A534" i="2"/>
  <c r="E534" i="2" s="1"/>
  <c r="F534" i="2" s="1"/>
  <c r="I534" i="2" s="1"/>
  <c r="A542" i="2"/>
  <c r="E542" i="2" s="1"/>
  <c r="F542" i="2" s="1"/>
  <c r="I542" i="2" s="1"/>
  <c r="A550" i="2"/>
  <c r="E550" i="2" s="1"/>
  <c r="F550" i="2" s="1"/>
  <c r="I550" i="2" s="1"/>
  <c r="A558" i="2"/>
  <c r="E558" i="2" s="1"/>
  <c r="F558" i="2" s="1"/>
  <c r="I558" i="2" s="1"/>
  <c r="A566" i="2"/>
  <c r="E566" i="2" s="1"/>
  <c r="F566" i="2" s="1"/>
  <c r="I566" i="2" s="1"/>
  <c r="A574" i="2"/>
  <c r="E574" i="2" s="1"/>
  <c r="F574" i="2" s="1"/>
  <c r="I574" i="2" s="1"/>
  <c r="A582" i="2"/>
  <c r="E582" i="2" s="1"/>
  <c r="F582" i="2" s="1"/>
  <c r="I582" i="2" s="1"/>
  <c r="A590" i="2"/>
  <c r="E590" i="2" s="1"/>
  <c r="F590" i="2" s="1"/>
  <c r="I590" i="2" s="1"/>
  <c r="A598" i="2"/>
  <c r="E598" i="2" s="1"/>
  <c r="F598" i="2" s="1"/>
  <c r="I598" i="2" s="1"/>
  <c r="A606" i="2"/>
  <c r="E606" i="2" s="1"/>
  <c r="F606" i="2" s="1"/>
  <c r="I606" i="2" s="1"/>
  <c r="A614" i="2"/>
  <c r="E614" i="2" s="1"/>
  <c r="F614" i="2" s="1"/>
  <c r="I614" i="2" s="1"/>
  <c r="A622" i="2"/>
  <c r="E622" i="2" s="1"/>
  <c r="F622" i="2" s="1"/>
  <c r="I622" i="2" s="1"/>
  <c r="A630" i="2"/>
  <c r="E630" i="2" s="1"/>
  <c r="F630" i="2" s="1"/>
  <c r="I630" i="2" s="1"/>
  <c r="A638" i="2"/>
  <c r="E638" i="2" s="1"/>
  <c r="F638" i="2" s="1"/>
  <c r="I638" i="2" s="1"/>
  <c r="A646" i="2"/>
  <c r="E646" i="2" s="1"/>
  <c r="F646" i="2" s="1"/>
  <c r="I646" i="2" s="1"/>
  <c r="A654" i="2"/>
  <c r="E654" i="2" s="1"/>
  <c r="F654" i="2" s="1"/>
  <c r="I654" i="2" s="1"/>
  <c r="A662" i="2"/>
  <c r="E662" i="2" s="1"/>
  <c r="F662" i="2" s="1"/>
  <c r="I662" i="2" s="1"/>
  <c r="A670" i="2"/>
  <c r="E670" i="2" s="1"/>
  <c r="F670" i="2" s="1"/>
  <c r="I670" i="2" s="1"/>
  <c r="A678" i="2"/>
  <c r="E678" i="2" s="1"/>
  <c r="F678" i="2" s="1"/>
  <c r="I678" i="2" s="1"/>
  <c r="A686" i="2"/>
  <c r="E686" i="2" s="1"/>
  <c r="F686" i="2" s="1"/>
  <c r="I686" i="2" s="1"/>
  <c r="A694" i="2"/>
  <c r="E694" i="2" s="1"/>
  <c r="F694" i="2" s="1"/>
  <c r="I694" i="2" s="1"/>
  <c r="A702" i="2"/>
  <c r="E702" i="2" s="1"/>
  <c r="F702" i="2" s="1"/>
  <c r="I702" i="2" s="1"/>
  <c r="A710" i="2"/>
  <c r="E710" i="2" s="1"/>
  <c r="F710" i="2" s="1"/>
  <c r="I710" i="2" s="1"/>
  <c r="A718" i="2"/>
  <c r="E718" i="2" s="1"/>
  <c r="F718" i="2" s="1"/>
  <c r="I718" i="2" s="1"/>
  <c r="A726" i="2"/>
  <c r="E726" i="2" s="1"/>
  <c r="F726" i="2" s="1"/>
  <c r="I726" i="2" s="1"/>
  <c r="A734" i="2"/>
  <c r="E734" i="2" s="1"/>
  <c r="F734" i="2" s="1"/>
  <c r="I734" i="2" s="1"/>
  <c r="A742" i="2"/>
  <c r="E742" i="2" s="1"/>
  <c r="F742" i="2" s="1"/>
  <c r="I742" i="2" s="1"/>
  <c r="A750" i="2"/>
  <c r="E750" i="2" s="1"/>
  <c r="F750" i="2" s="1"/>
  <c r="I750" i="2" s="1"/>
  <c r="A758" i="2"/>
  <c r="E758" i="2" s="1"/>
  <c r="F758" i="2" s="1"/>
  <c r="I758" i="2" s="1"/>
  <c r="A766" i="2"/>
  <c r="E766" i="2" s="1"/>
  <c r="F766" i="2" s="1"/>
  <c r="I766" i="2" s="1"/>
  <c r="A774" i="2"/>
  <c r="E774" i="2" s="1"/>
  <c r="F774" i="2" s="1"/>
  <c r="I774" i="2" s="1"/>
  <c r="A782" i="2"/>
  <c r="E782" i="2" s="1"/>
  <c r="F782" i="2" s="1"/>
  <c r="I782" i="2" s="1"/>
  <c r="A790" i="2"/>
  <c r="E790" i="2" s="1"/>
  <c r="F790" i="2" s="1"/>
  <c r="I790" i="2" s="1"/>
  <c r="A798" i="2"/>
  <c r="E798" i="2" s="1"/>
  <c r="F798" i="2" s="1"/>
  <c r="I798" i="2" s="1"/>
  <c r="A806" i="2"/>
  <c r="E806" i="2" s="1"/>
  <c r="F806" i="2" s="1"/>
  <c r="I806" i="2" s="1"/>
  <c r="A814" i="2"/>
  <c r="E814" i="2" s="1"/>
  <c r="F814" i="2" s="1"/>
  <c r="I814" i="2" s="1"/>
  <c r="A822" i="2"/>
  <c r="E822" i="2" s="1"/>
  <c r="F822" i="2" s="1"/>
  <c r="I822" i="2" s="1"/>
  <c r="A830" i="2"/>
  <c r="E830" i="2" s="1"/>
  <c r="F830" i="2" s="1"/>
  <c r="I830" i="2" s="1"/>
  <c r="A838" i="2"/>
  <c r="E838" i="2" s="1"/>
  <c r="F838" i="2" s="1"/>
  <c r="I838" i="2" s="1"/>
  <c r="A846" i="2"/>
  <c r="E846" i="2" s="1"/>
  <c r="F846" i="2" s="1"/>
  <c r="I846" i="2" s="1"/>
  <c r="A854" i="2"/>
  <c r="E854" i="2" s="1"/>
  <c r="F854" i="2" s="1"/>
  <c r="I854" i="2" s="1"/>
  <c r="A862" i="2"/>
  <c r="E862" i="2" s="1"/>
  <c r="F862" i="2" s="1"/>
  <c r="I862" i="2" s="1"/>
  <c r="A870" i="2"/>
  <c r="E870" i="2" s="1"/>
  <c r="F870" i="2" s="1"/>
  <c r="I870" i="2" s="1"/>
  <c r="C491" i="3"/>
  <c r="C642" i="3"/>
  <c r="C700" i="3"/>
  <c r="C764" i="3"/>
  <c r="C828" i="3"/>
  <c r="C878" i="3"/>
  <c r="C931" i="3"/>
  <c r="C981" i="3"/>
  <c r="C646" i="3"/>
  <c r="C701" i="3"/>
  <c r="C765" i="3"/>
  <c r="C829" i="3"/>
  <c r="C880" i="3"/>
  <c r="C932" i="3"/>
  <c r="C982" i="3"/>
  <c r="A32" i="2"/>
  <c r="E32" i="2" s="1"/>
  <c r="F32" i="2" s="1"/>
  <c r="I32" i="2" s="1"/>
  <c r="A65" i="2"/>
  <c r="E65" i="2" s="1"/>
  <c r="F65" i="2" s="1"/>
  <c r="I65" i="2" s="1"/>
  <c r="A90" i="2"/>
  <c r="E90" i="2" s="1"/>
  <c r="F90" i="2" s="1"/>
  <c r="I90" i="2" s="1"/>
  <c r="A111" i="2"/>
  <c r="E111" i="2" s="1"/>
  <c r="F111" i="2" s="1"/>
  <c r="I111" i="2" s="1"/>
  <c r="A131" i="2"/>
  <c r="E131" i="2" s="1"/>
  <c r="F131" i="2" s="1"/>
  <c r="I131" i="2" s="1"/>
  <c r="A154" i="2"/>
  <c r="E154" i="2" s="1"/>
  <c r="F154" i="2" s="1"/>
  <c r="I154" i="2" s="1"/>
  <c r="A175" i="2"/>
  <c r="E175" i="2" s="1"/>
  <c r="F175" i="2" s="1"/>
  <c r="I175" i="2" s="1"/>
  <c r="A195" i="2"/>
  <c r="E195" i="2" s="1"/>
  <c r="F195" i="2" s="1"/>
  <c r="I195" i="2" s="1"/>
  <c r="A218" i="2"/>
  <c r="E218" i="2" s="1"/>
  <c r="F218" i="2" s="1"/>
  <c r="I218" i="2" s="1"/>
  <c r="A239" i="2"/>
  <c r="E239" i="2" s="1"/>
  <c r="F239" i="2" s="1"/>
  <c r="I239" i="2" s="1"/>
  <c r="A259" i="2"/>
  <c r="E259" i="2" s="1"/>
  <c r="F259" i="2" s="1"/>
  <c r="I259" i="2" s="1"/>
  <c r="A282" i="2"/>
  <c r="E282" i="2" s="1"/>
  <c r="F282" i="2" s="1"/>
  <c r="I282" i="2" s="1"/>
  <c r="A303" i="2"/>
  <c r="E303" i="2" s="1"/>
  <c r="F303" i="2" s="1"/>
  <c r="I303" i="2" s="1"/>
  <c r="A323" i="2"/>
  <c r="E323" i="2" s="1"/>
  <c r="F323" i="2" s="1"/>
  <c r="I323" i="2" s="1"/>
  <c r="A346" i="2"/>
  <c r="E346" i="2" s="1"/>
  <c r="F346" i="2" s="1"/>
  <c r="I346" i="2" s="1"/>
  <c r="A366" i="2"/>
  <c r="E366" i="2" s="1"/>
  <c r="F366" i="2" s="1"/>
  <c r="I366" i="2" s="1"/>
  <c r="A382" i="2"/>
  <c r="E382" i="2" s="1"/>
  <c r="F382" i="2" s="1"/>
  <c r="I382" i="2" s="1"/>
  <c r="A398" i="2"/>
  <c r="E398" i="2" s="1"/>
  <c r="F398" i="2" s="1"/>
  <c r="I398" i="2" s="1"/>
  <c r="A414" i="2"/>
  <c r="E414" i="2" s="1"/>
  <c r="F414" i="2" s="1"/>
  <c r="I414" i="2" s="1"/>
  <c r="A430" i="2"/>
  <c r="E430" i="2" s="1"/>
  <c r="F430" i="2" s="1"/>
  <c r="I430" i="2" s="1"/>
  <c r="A440" i="2"/>
  <c r="E440" i="2" s="1"/>
  <c r="F440" i="2" s="1"/>
  <c r="I440" i="2" s="1"/>
  <c r="A448" i="2"/>
  <c r="E448" i="2" s="1"/>
  <c r="F448" i="2" s="1"/>
  <c r="I448" i="2" s="1"/>
  <c r="A456" i="2"/>
  <c r="E456" i="2" s="1"/>
  <c r="F456" i="2" s="1"/>
  <c r="I456" i="2" s="1"/>
  <c r="A464" i="2"/>
  <c r="E464" i="2" s="1"/>
  <c r="F464" i="2" s="1"/>
  <c r="I464" i="2" s="1"/>
  <c r="A472" i="2"/>
  <c r="E472" i="2" s="1"/>
  <c r="F472" i="2" s="1"/>
  <c r="I472" i="2" s="1"/>
  <c r="A480" i="2"/>
  <c r="E480" i="2" s="1"/>
  <c r="F480" i="2" s="1"/>
  <c r="I480" i="2" s="1"/>
  <c r="A488" i="2"/>
  <c r="E488" i="2" s="1"/>
  <c r="F488" i="2" s="1"/>
  <c r="I488" i="2" s="1"/>
  <c r="A496" i="2"/>
  <c r="E496" i="2" s="1"/>
  <c r="F496" i="2" s="1"/>
  <c r="I496" i="2" s="1"/>
  <c r="A504" i="2"/>
  <c r="E504" i="2" s="1"/>
  <c r="F504" i="2" s="1"/>
  <c r="I504" i="2" s="1"/>
  <c r="A512" i="2"/>
  <c r="E512" i="2" s="1"/>
  <c r="F512" i="2" s="1"/>
  <c r="I512" i="2" s="1"/>
  <c r="A520" i="2"/>
  <c r="E520" i="2" s="1"/>
  <c r="F520" i="2" s="1"/>
  <c r="I520" i="2" s="1"/>
  <c r="A528" i="2"/>
  <c r="E528" i="2" s="1"/>
  <c r="F528" i="2" s="1"/>
  <c r="I528" i="2" s="1"/>
  <c r="A536" i="2"/>
  <c r="E536" i="2" s="1"/>
  <c r="F536" i="2" s="1"/>
  <c r="I536" i="2" s="1"/>
  <c r="A544" i="2"/>
  <c r="E544" i="2" s="1"/>
  <c r="F544" i="2" s="1"/>
  <c r="I544" i="2" s="1"/>
  <c r="A552" i="2"/>
  <c r="E552" i="2" s="1"/>
  <c r="F552" i="2" s="1"/>
  <c r="I552" i="2" s="1"/>
  <c r="A560" i="2"/>
  <c r="E560" i="2" s="1"/>
  <c r="F560" i="2" s="1"/>
  <c r="I560" i="2" s="1"/>
  <c r="A568" i="2"/>
  <c r="E568" i="2" s="1"/>
  <c r="F568" i="2" s="1"/>
  <c r="I568" i="2" s="1"/>
  <c r="A576" i="2"/>
  <c r="E576" i="2" s="1"/>
  <c r="F576" i="2" s="1"/>
  <c r="I576" i="2" s="1"/>
  <c r="A584" i="2"/>
  <c r="E584" i="2" s="1"/>
  <c r="F584" i="2" s="1"/>
  <c r="I584" i="2" s="1"/>
  <c r="A592" i="2"/>
  <c r="E592" i="2" s="1"/>
  <c r="F592" i="2" s="1"/>
  <c r="I592" i="2" s="1"/>
  <c r="A600" i="2"/>
  <c r="E600" i="2" s="1"/>
  <c r="F600" i="2" s="1"/>
  <c r="I600" i="2" s="1"/>
  <c r="A608" i="2"/>
  <c r="E608" i="2" s="1"/>
  <c r="F608" i="2" s="1"/>
  <c r="I608" i="2" s="1"/>
  <c r="A616" i="2"/>
  <c r="E616" i="2" s="1"/>
  <c r="F616" i="2" s="1"/>
  <c r="I616" i="2" s="1"/>
  <c r="A624" i="2"/>
  <c r="E624" i="2" s="1"/>
  <c r="F624" i="2" s="1"/>
  <c r="I624" i="2" s="1"/>
  <c r="A632" i="2"/>
  <c r="E632" i="2" s="1"/>
  <c r="F632" i="2" s="1"/>
  <c r="I632" i="2" s="1"/>
  <c r="A640" i="2"/>
  <c r="E640" i="2" s="1"/>
  <c r="F640" i="2" s="1"/>
  <c r="I640" i="2" s="1"/>
  <c r="A648" i="2"/>
  <c r="E648" i="2" s="1"/>
  <c r="F648" i="2" s="1"/>
  <c r="I648" i="2" s="1"/>
  <c r="A656" i="2"/>
  <c r="E656" i="2" s="1"/>
  <c r="F656" i="2" s="1"/>
  <c r="I656" i="2" s="1"/>
  <c r="A664" i="2"/>
  <c r="E664" i="2" s="1"/>
  <c r="F664" i="2" s="1"/>
  <c r="I664" i="2" s="1"/>
  <c r="C131" i="3"/>
  <c r="C245" i="3"/>
  <c r="C387" i="3"/>
  <c r="C531" i="3"/>
  <c r="C716" i="3"/>
  <c r="C780" i="3"/>
  <c r="C840" i="3"/>
  <c r="C892" i="3"/>
  <c r="C942" i="3"/>
  <c r="C995" i="3"/>
  <c r="A33" i="2"/>
  <c r="E33" i="2" s="1"/>
  <c r="F33" i="2" s="1"/>
  <c r="I33" i="2" s="1"/>
  <c r="A71" i="2"/>
  <c r="E71" i="2" s="1"/>
  <c r="F71" i="2" s="1"/>
  <c r="I71" i="2" s="1"/>
  <c r="A91" i="2"/>
  <c r="E91" i="2" s="1"/>
  <c r="F91" i="2" s="1"/>
  <c r="I91" i="2" s="1"/>
  <c r="A114" i="2"/>
  <c r="E114" i="2" s="1"/>
  <c r="F114" i="2" s="1"/>
  <c r="I114" i="2" s="1"/>
  <c r="A135" i="2"/>
  <c r="E135" i="2" s="1"/>
  <c r="F135" i="2" s="1"/>
  <c r="I135" i="2" s="1"/>
  <c r="A155" i="2"/>
  <c r="E155" i="2" s="1"/>
  <c r="F155" i="2" s="1"/>
  <c r="I155" i="2" s="1"/>
  <c r="A178" i="2"/>
  <c r="E178" i="2" s="1"/>
  <c r="F178" i="2" s="1"/>
  <c r="I178" i="2" s="1"/>
  <c r="A199" i="2"/>
  <c r="E199" i="2" s="1"/>
  <c r="F199" i="2" s="1"/>
  <c r="I199" i="2" s="1"/>
  <c r="A219" i="2"/>
  <c r="E219" i="2" s="1"/>
  <c r="F219" i="2" s="1"/>
  <c r="I219" i="2" s="1"/>
  <c r="A242" i="2"/>
  <c r="E242" i="2" s="1"/>
  <c r="F242" i="2" s="1"/>
  <c r="I242" i="2" s="1"/>
  <c r="A263" i="2"/>
  <c r="E263" i="2" s="1"/>
  <c r="F263" i="2" s="1"/>
  <c r="I263" i="2" s="1"/>
  <c r="A283" i="2"/>
  <c r="E283" i="2" s="1"/>
  <c r="F283" i="2" s="1"/>
  <c r="I283" i="2" s="1"/>
  <c r="A306" i="2"/>
  <c r="E306" i="2" s="1"/>
  <c r="F306" i="2" s="1"/>
  <c r="I306" i="2" s="1"/>
  <c r="A327" i="2"/>
  <c r="E327" i="2" s="1"/>
  <c r="F327" i="2" s="1"/>
  <c r="I327" i="2" s="1"/>
  <c r="A347" i="2"/>
  <c r="E347" i="2" s="1"/>
  <c r="F347" i="2" s="1"/>
  <c r="I347" i="2" s="1"/>
  <c r="C267" i="3"/>
  <c r="C388" i="3"/>
  <c r="C532" i="3"/>
  <c r="C666" i="3"/>
  <c r="C717" i="3"/>
  <c r="C781" i="3"/>
  <c r="C843" i="3"/>
  <c r="C893" i="3"/>
  <c r="C944" i="3"/>
  <c r="C996" i="3"/>
  <c r="A44" i="2"/>
  <c r="E44" i="2" s="1"/>
  <c r="F44" i="2" s="1"/>
  <c r="I44" i="2" s="1"/>
  <c r="A74" i="2"/>
  <c r="E74" i="2" s="1"/>
  <c r="F74" i="2" s="1"/>
  <c r="I74" i="2" s="1"/>
  <c r="A95" i="2"/>
  <c r="E95" i="2" s="1"/>
  <c r="F95" i="2" s="1"/>
  <c r="I95" i="2" s="1"/>
  <c r="A115" i="2"/>
  <c r="E115" i="2" s="1"/>
  <c r="F115" i="2" s="1"/>
  <c r="I115" i="2" s="1"/>
  <c r="A138" i="2"/>
  <c r="E138" i="2" s="1"/>
  <c r="F138" i="2" s="1"/>
  <c r="I138" i="2" s="1"/>
  <c r="A159" i="2"/>
  <c r="E159" i="2" s="1"/>
  <c r="F159" i="2" s="1"/>
  <c r="I159" i="2" s="1"/>
  <c r="A179" i="2"/>
  <c r="E179" i="2" s="1"/>
  <c r="F179" i="2" s="1"/>
  <c r="I179" i="2" s="1"/>
  <c r="A202" i="2"/>
  <c r="E202" i="2" s="1"/>
  <c r="F202" i="2" s="1"/>
  <c r="I202" i="2" s="1"/>
  <c r="A223" i="2"/>
  <c r="E223" i="2" s="1"/>
  <c r="F223" i="2" s="1"/>
  <c r="I223" i="2" s="1"/>
  <c r="A243" i="2"/>
  <c r="E243" i="2" s="1"/>
  <c r="F243" i="2" s="1"/>
  <c r="I243" i="2" s="1"/>
  <c r="A266" i="2"/>
  <c r="E266" i="2" s="1"/>
  <c r="F266" i="2" s="1"/>
  <c r="I266" i="2" s="1"/>
  <c r="A287" i="2"/>
  <c r="E287" i="2" s="1"/>
  <c r="F287" i="2" s="1"/>
  <c r="I287" i="2" s="1"/>
  <c r="A307" i="2"/>
  <c r="E307" i="2" s="1"/>
  <c r="F307" i="2" s="1"/>
  <c r="I307" i="2" s="1"/>
  <c r="A330" i="2"/>
  <c r="E330" i="2" s="1"/>
  <c r="F330" i="2" s="1"/>
  <c r="I330" i="2" s="1"/>
  <c r="A351" i="2"/>
  <c r="E351" i="2" s="1"/>
  <c r="F351" i="2" s="1"/>
  <c r="I351" i="2" s="1"/>
  <c r="A370" i="2"/>
  <c r="E370" i="2" s="1"/>
  <c r="F370" i="2" s="1"/>
  <c r="I370" i="2" s="1"/>
  <c r="A386" i="2"/>
  <c r="E386" i="2" s="1"/>
  <c r="F386" i="2" s="1"/>
  <c r="I386" i="2" s="1"/>
  <c r="A402" i="2"/>
  <c r="E402" i="2" s="1"/>
  <c r="F402" i="2" s="1"/>
  <c r="I402" i="2" s="1"/>
  <c r="A418" i="2"/>
  <c r="E418" i="2" s="1"/>
  <c r="F418" i="2" s="1"/>
  <c r="I418" i="2" s="1"/>
  <c r="A434" i="2"/>
  <c r="E434" i="2" s="1"/>
  <c r="F434" i="2" s="1"/>
  <c r="I434" i="2" s="1"/>
  <c r="A442" i="2"/>
  <c r="E442" i="2" s="1"/>
  <c r="F442" i="2" s="1"/>
  <c r="I442" i="2" s="1"/>
  <c r="A450" i="2"/>
  <c r="E450" i="2" s="1"/>
  <c r="F450" i="2" s="1"/>
  <c r="I450" i="2" s="1"/>
  <c r="A458" i="2"/>
  <c r="E458" i="2" s="1"/>
  <c r="F458" i="2" s="1"/>
  <c r="I458" i="2" s="1"/>
  <c r="A466" i="2"/>
  <c r="E466" i="2" s="1"/>
  <c r="F466" i="2" s="1"/>
  <c r="I466" i="2" s="1"/>
  <c r="A474" i="2"/>
  <c r="E474" i="2" s="1"/>
  <c r="F474" i="2" s="1"/>
  <c r="I474" i="2" s="1"/>
  <c r="A482" i="2"/>
  <c r="E482" i="2" s="1"/>
  <c r="F482" i="2" s="1"/>
  <c r="I482" i="2" s="1"/>
  <c r="A490" i="2"/>
  <c r="E490" i="2" s="1"/>
  <c r="F490" i="2" s="1"/>
  <c r="I490" i="2" s="1"/>
  <c r="A498" i="2"/>
  <c r="E498" i="2" s="1"/>
  <c r="F498" i="2" s="1"/>
  <c r="I498" i="2" s="1"/>
  <c r="A506" i="2"/>
  <c r="E506" i="2" s="1"/>
  <c r="F506" i="2" s="1"/>
  <c r="I506" i="2" s="1"/>
  <c r="A514" i="2"/>
  <c r="E514" i="2" s="1"/>
  <c r="F514" i="2" s="1"/>
  <c r="I514" i="2" s="1"/>
  <c r="A522" i="2"/>
  <c r="E522" i="2" s="1"/>
  <c r="F522" i="2" s="1"/>
  <c r="I522" i="2" s="1"/>
  <c r="A530" i="2"/>
  <c r="E530" i="2" s="1"/>
  <c r="F530" i="2" s="1"/>
  <c r="I530" i="2" s="1"/>
  <c r="A538" i="2"/>
  <c r="E538" i="2" s="1"/>
  <c r="F538" i="2" s="1"/>
  <c r="I538" i="2" s="1"/>
  <c r="A546" i="2"/>
  <c r="E546" i="2" s="1"/>
  <c r="F546" i="2" s="1"/>
  <c r="I546" i="2" s="1"/>
  <c r="A554" i="2"/>
  <c r="E554" i="2" s="1"/>
  <c r="F554" i="2" s="1"/>
  <c r="I554" i="2" s="1"/>
  <c r="A562" i="2"/>
  <c r="E562" i="2" s="1"/>
  <c r="F562" i="2" s="1"/>
  <c r="I562" i="2" s="1"/>
  <c r="A570" i="2"/>
  <c r="E570" i="2" s="1"/>
  <c r="F570" i="2" s="1"/>
  <c r="I570" i="2" s="1"/>
  <c r="A578" i="2"/>
  <c r="E578" i="2" s="1"/>
  <c r="F578" i="2" s="1"/>
  <c r="I578" i="2" s="1"/>
  <c r="A586" i="2"/>
  <c r="E586" i="2" s="1"/>
  <c r="F586" i="2" s="1"/>
  <c r="I586" i="2" s="1"/>
  <c r="A594" i="2"/>
  <c r="E594" i="2" s="1"/>
  <c r="F594" i="2" s="1"/>
  <c r="I594" i="2" s="1"/>
  <c r="A602" i="2"/>
  <c r="E602" i="2" s="1"/>
  <c r="F602" i="2" s="1"/>
  <c r="I602" i="2" s="1"/>
  <c r="A610" i="2"/>
  <c r="E610" i="2" s="1"/>
  <c r="F610" i="2" s="1"/>
  <c r="I610" i="2" s="1"/>
  <c r="A618" i="2"/>
  <c r="E618" i="2" s="1"/>
  <c r="F618" i="2" s="1"/>
  <c r="I618" i="2" s="1"/>
  <c r="A626" i="2"/>
  <c r="E626" i="2" s="1"/>
  <c r="F626" i="2" s="1"/>
  <c r="I626" i="2" s="1"/>
  <c r="A634" i="2"/>
  <c r="E634" i="2" s="1"/>
  <c r="F634" i="2" s="1"/>
  <c r="I634" i="2" s="1"/>
  <c r="A642" i="2"/>
  <c r="E642" i="2" s="1"/>
  <c r="F642" i="2" s="1"/>
  <c r="I642" i="2" s="1"/>
  <c r="A650" i="2"/>
  <c r="E650" i="2" s="1"/>
  <c r="F650" i="2" s="1"/>
  <c r="I650" i="2" s="1"/>
  <c r="A658" i="2"/>
  <c r="E658" i="2" s="1"/>
  <c r="F658" i="2" s="1"/>
  <c r="I658" i="2" s="1"/>
  <c r="A666" i="2"/>
  <c r="E666" i="2" s="1"/>
  <c r="F666" i="2" s="1"/>
  <c r="I666" i="2" s="1"/>
  <c r="A674" i="2"/>
  <c r="E674" i="2" s="1"/>
  <c r="F674" i="2" s="1"/>
  <c r="I674" i="2" s="1"/>
  <c r="A682" i="2"/>
  <c r="E682" i="2" s="1"/>
  <c r="F682" i="2" s="1"/>
  <c r="I682" i="2" s="1"/>
  <c r="A690" i="2"/>
  <c r="E690" i="2" s="1"/>
  <c r="F690" i="2" s="1"/>
  <c r="I690" i="2" s="1"/>
  <c r="A698" i="2"/>
  <c r="E698" i="2" s="1"/>
  <c r="F698" i="2" s="1"/>
  <c r="I698" i="2" s="1"/>
  <c r="A706" i="2"/>
  <c r="E706" i="2" s="1"/>
  <c r="F706" i="2" s="1"/>
  <c r="I706" i="2" s="1"/>
  <c r="A714" i="2"/>
  <c r="E714" i="2" s="1"/>
  <c r="F714" i="2" s="1"/>
  <c r="I714" i="2" s="1"/>
  <c r="A722" i="2"/>
  <c r="E722" i="2" s="1"/>
  <c r="F722" i="2" s="1"/>
  <c r="I722" i="2" s="1"/>
  <c r="A730" i="2"/>
  <c r="E730" i="2" s="1"/>
  <c r="F730" i="2" s="1"/>
  <c r="I730" i="2" s="1"/>
  <c r="A738" i="2"/>
  <c r="E738" i="2" s="1"/>
  <c r="F738" i="2" s="1"/>
  <c r="I738" i="2" s="1"/>
  <c r="A746" i="2"/>
  <c r="E746" i="2" s="1"/>
  <c r="F746" i="2" s="1"/>
  <c r="I746" i="2" s="1"/>
  <c r="A754" i="2"/>
  <c r="E754" i="2" s="1"/>
  <c r="F754" i="2" s="1"/>
  <c r="I754" i="2" s="1"/>
  <c r="A762" i="2"/>
  <c r="E762" i="2" s="1"/>
  <c r="F762" i="2" s="1"/>
  <c r="I762" i="2" s="1"/>
  <c r="C571" i="3"/>
  <c r="C853" i="3"/>
  <c r="A87" i="2"/>
  <c r="E87" i="2" s="1"/>
  <c r="F87" i="2" s="1"/>
  <c r="I87" i="2" s="1"/>
  <c r="A143" i="2"/>
  <c r="E143" i="2" s="1"/>
  <c r="F143" i="2" s="1"/>
  <c r="I143" i="2" s="1"/>
  <c r="A203" i="2"/>
  <c r="E203" i="2" s="1"/>
  <c r="F203" i="2" s="1"/>
  <c r="I203" i="2" s="1"/>
  <c r="A258" i="2"/>
  <c r="E258" i="2" s="1"/>
  <c r="F258" i="2" s="1"/>
  <c r="I258" i="2" s="1"/>
  <c r="A314" i="2"/>
  <c r="E314" i="2" s="1"/>
  <c r="F314" i="2" s="1"/>
  <c r="I314" i="2" s="1"/>
  <c r="A367" i="2"/>
  <c r="E367" i="2" s="1"/>
  <c r="F367" i="2" s="1"/>
  <c r="I367" i="2" s="1"/>
  <c r="A399" i="2"/>
  <c r="E399" i="2" s="1"/>
  <c r="F399" i="2" s="1"/>
  <c r="I399" i="2" s="1"/>
  <c r="A431" i="2"/>
  <c r="E431" i="2" s="1"/>
  <c r="F431" i="2" s="1"/>
  <c r="I431" i="2" s="1"/>
  <c r="A449" i="2"/>
  <c r="E449" i="2" s="1"/>
  <c r="F449" i="2" s="1"/>
  <c r="I449" i="2" s="1"/>
  <c r="A465" i="2"/>
  <c r="E465" i="2" s="1"/>
  <c r="F465" i="2" s="1"/>
  <c r="I465" i="2" s="1"/>
  <c r="A481" i="2"/>
  <c r="E481" i="2" s="1"/>
  <c r="F481" i="2" s="1"/>
  <c r="I481" i="2" s="1"/>
  <c r="A497" i="2"/>
  <c r="E497" i="2" s="1"/>
  <c r="F497" i="2" s="1"/>
  <c r="I497" i="2" s="1"/>
  <c r="A513" i="2"/>
  <c r="E513" i="2" s="1"/>
  <c r="F513" i="2" s="1"/>
  <c r="I513" i="2" s="1"/>
  <c r="A529" i="2"/>
  <c r="E529" i="2" s="1"/>
  <c r="F529" i="2" s="1"/>
  <c r="I529" i="2" s="1"/>
  <c r="A545" i="2"/>
  <c r="E545" i="2" s="1"/>
  <c r="F545" i="2" s="1"/>
  <c r="I545" i="2" s="1"/>
  <c r="A561" i="2"/>
  <c r="E561" i="2" s="1"/>
  <c r="F561" i="2" s="1"/>
  <c r="I561" i="2" s="1"/>
  <c r="A577" i="2"/>
  <c r="E577" i="2" s="1"/>
  <c r="F577" i="2" s="1"/>
  <c r="I577" i="2" s="1"/>
  <c r="A593" i="2"/>
  <c r="E593" i="2" s="1"/>
  <c r="F593" i="2" s="1"/>
  <c r="I593" i="2" s="1"/>
  <c r="A609" i="2"/>
  <c r="E609" i="2" s="1"/>
  <c r="F609" i="2" s="1"/>
  <c r="I609" i="2" s="1"/>
  <c r="A625" i="2"/>
  <c r="E625" i="2" s="1"/>
  <c r="F625" i="2" s="1"/>
  <c r="I625" i="2" s="1"/>
  <c r="A641" i="2"/>
  <c r="E641" i="2" s="1"/>
  <c r="F641" i="2" s="1"/>
  <c r="I641" i="2" s="1"/>
  <c r="A657" i="2"/>
  <c r="E657" i="2" s="1"/>
  <c r="F657" i="2" s="1"/>
  <c r="I657" i="2" s="1"/>
  <c r="A672" i="2"/>
  <c r="E672" i="2" s="1"/>
  <c r="F672" i="2" s="1"/>
  <c r="I672" i="2" s="1"/>
  <c r="A684" i="2"/>
  <c r="E684" i="2" s="1"/>
  <c r="F684" i="2" s="1"/>
  <c r="I684" i="2" s="1"/>
  <c r="A697" i="2"/>
  <c r="E697" i="2" s="1"/>
  <c r="F697" i="2" s="1"/>
  <c r="I697" i="2" s="1"/>
  <c r="A711" i="2"/>
  <c r="E711" i="2" s="1"/>
  <c r="F711" i="2" s="1"/>
  <c r="I711" i="2" s="1"/>
  <c r="A723" i="2"/>
  <c r="E723" i="2" s="1"/>
  <c r="F723" i="2" s="1"/>
  <c r="I723" i="2" s="1"/>
  <c r="A736" i="2"/>
  <c r="E736" i="2" s="1"/>
  <c r="F736" i="2" s="1"/>
  <c r="I736" i="2" s="1"/>
  <c r="A748" i="2"/>
  <c r="E748" i="2" s="1"/>
  <c r="F748" i="2" s="1"/>
  <c r="I748" i="2" s="1"/>
  <c r="A761" i="2"/>
  <c r="E761" i="2" s="1"/>
  <c r="F761" i="2" s="1"/>
  <c r="I761" i="2" s="1"/>
  <c r="A772" i="2"/>
  <c r="E772" i="2" s="1"/>
  <c r="F772" i="2" s="1"/>
  <c r="I772" i="2" s="1"/>
  <c r="A784" i="2"/>
  <c r="E784" i="2" s="1"/>
  <c r="F784" i="2" s="1"/>
  <c r="I784" i="2" s="1"/>
  <c r="A794" i="2"/>
  <c r="E794" i="2" s="1"/>
  <c r="F794" i="2" s="1"/>
  <c r="I794" i="2" s="1"/>
  <c r="A804" i="2"/>
  <c r="E804" i="2" s="1"/>
  <c r="F804" i="2" s="1"/>
  <c r="I804" i="2" s="1"/>
  <c r="A816" i="2"/>
  <c r="E816" i="2" s="1"/>
  <c r="F816" i="2" s="1"/>
  <c r="I816" i="2" s="1"/>
  <c r="A826" i="2"/>
  <c r="E826" i="2" s="1"/>
  <c r="F826" i="2" s="1"/>
  <c r="I826" i="2" s="1"/>
  <c r="A836" i="2"/>
  <c r="E836" i="2" s="1"/>
  <c r="F836" i="2" s="1"/>
  <c r="I836" i="2" s="1"/>
  <c r="A848" i="2"/>
  <c r="E848" i="2" s="1"/>
  <c r="F848" i="2" s="1"/>
  <c r="I848" i="2" s="1"/>
  <c r="A858" i="2"/>
  <c r="E858" i="2" s="1"/>
  <c r="F858" i="2" s="1"/>
  <c r="I858" i="2" s="1"/>
  <c r="A868" i="2"/>
  <c r="E868" i="2" s="1"/>
  <c r="F868" i="2" s="1"/>
  <c r="I868" i="2" s="1"/>
  <c r="A879" i="2"/>
  <c r="E879" i="2" s="1"/>
  <c r="F879" i="2" s="1"/>
  <c r="I879" i="2" s="1"/>
  <c r="A887" i="2"/>
  <c r="E887" i="2" s="1"/>
  <c r="F887" i="2" s="1"/>
  <c r="I887" i="2" s="1"/>
  <c r="A895" i="2"/>
  <c r="E895" i="2" s="1"/>
  <c r="F895" i="2" s="1"/>
  <c r="I895" i="2" s="1"/>
  <c r="A903" i="2"/>
  <c r="E903" i="2" s="1"/>
  <c r="F903" i="2" s="1"/>
  <c r="I903" i="2" s="1"/>
  <c r="A911" i="2"/>
  <c r="E911" i="2" s="1"/>
  <c r="F911" i="2" s="1"/>
  <c r="I911" i="2" s="1"/>
  <c r="A919" i="2"/>
  <c r="E919" i="2" s="1"/>
  <c r="F919" i="2" s="1"/>
  <c r="I919" i="2" s="1"/>
  <c r="A927" i="2"/>
  <c r="E927" i="2" s="1"/>
  <c r="F927" i="2" s="1"/>
  <c r="I927" i="2" s="1"/>
  <c r="A935" i="2"/>
  <c r="E935" i="2" s="1"/>
  <c r="F935" i="2" s="1"/>
  <c r="I935" i="2" s="1"/>
  <c r="A943" i="2"/>
  <c r="E943" i="2" s="1"/>
  <c r="F943" i="2" s="1"/>
  <c r="I943" i="2" s="1"/>
  <c r="A951" i="2"/>
  <c r="E951" i="2" s="1"/>
  <c r="F951" i="2" s="1"/>
  <c r="I951" i="2" s="1"/>
  <c r="A959" i="2"/>
  <c r="E959" i="2" s="1"/>
  <c r="F959" i="2" s="1"/>
  <c r="I959" i="2" s="1"/>
  <c r="A967" i="2"/>
  <c r="E967" i="2" s="1"/>
  <c r="F967" i="2" s="1"/>
  <c r="I967" i="2" s="1"/>
  <c r="A975" i="2"/>
  <c r="E975" i="2" s="1"/>
  <c r="F975" i="2" s="1"/>
  <c r="I975" i="2" s="1"/>
  <c r="A983" i="2"/>
  <c r="E983" i="2" s="1"/>
  <c r="F983" i="2" s="1"/>
  <c r="I983" i="2" s="1"/>
  <c r="A991" i="2"/>
  <c r="E991" i="2" s="1"/>
  <c r="F991" i="2" s="1"/>
  <c r="I991" i="2" s="1"/>
  <c r="A999" i="2"/>
  <c r="E999" i="2" s="1"/>
  <c r="F999" i="2" s="1"/>
  <c r="I999" i="2" s="1"/>
  <c r="A1007" i="2"/>
  <c r="E1007" i="2" s="1"/>
  <c r="F1007" i="2" s="1"/>
  <c r="I1007" i="2" s="1"/>
  <c r="A1015" i="2"/>
  <c r="E1015" i="2" s="1"/>
  <c r="F1015" i="2" s="1"/>
  <c r="I1015" i="2" s="1"/>
  <c r="A1023" i="2"/>
  <c r="E1023" i="2" s="1"/>
  <c r="F1023" i="2" s="1"/>
  <c r="I1023" i="2" s="1"/>
  <c r="A1031" i="2"/>
  <c r="E1031" i="2" s="1"/>
  <c r="F1031" i="2" s="1"/>
  <c r="I1031" i="2" s="1"/>
  <c r="A1039" i="2"/>
  <c r="E1039" i="2" s="1"/>
  <c r="F1039" i="2" s="1"/>
  <c r="I1039" i="2" s="1"/>
  <c r="A1047" i="2"/>
  <c r="E1047" i="2" s="1"/>
  <c r="F1047" i="2" s="1"/>
  <c r="I1047" i="2" s="1"/>
  <c r="A1055" i="2"/>
  <c r="E1055" i="2" s="1"/>
  <c r="F1055" i="2" s="1"/>
  <c r="I1055" i="2" s="1"/>
  <c r="A1063" i="2"/>
  <c r="E1063" i="2" s="1"/>
  <c r="F1063" i="2" s="1"/>
  <c r="I1063" i="2" s="1"/>
  <c r="A1071" i="2"/>
  <c r="E1071" i="2" s="1"/>
  <c r="F1071" i="2" s="1"/>
  <c r="I1071" i="2" s="1"/>
  <c r="A1079" i="2"/>
  <c r="E1079" i="2" s="1"/>
  <c r="F1079" i="2" s="1"/>
  <c r="I1079" i="2" s="1"/>
  <c r="A1087" i="2"/>
  <c r="E1087" i="2" s="1"/>
  <c r="F1087" i="2" s="1"/>
  <c r="I1087" i="2" s="1"/>
  <c r="A1095" i="2"/>
  <c r="E1095" i="2" s="1"/>
  <c r="F1095" i="2" s="1"/>
  <c r="I1095" i="2" s="1"/>
  <c r="A1103" i="2"/>
  <c r="E1103" i="2" s="1"/>
  <c r="F1103" i="2" s="1"/>
  <c r="I1103" i="2" s="1"/>
  <c r="A1111" i="2"/>
  <c r="E1111" i="2" s="1"/>
  <c r="F1111" i="2" s="1"/>
  <c r="I1111" i="2" s="1"/>
  <c r="A1119" i="2"/>
  <c r="E1119" i="2" s="1"/>
  <c r="F1119" i="2" s="1"/>
  <c r="I1119" i="2" s="1"/>
  <c r="A1127" i="2"/>
  <c r="E1127" i="2" s="1"/>
  <c r="F1127" i="2" s="1"/>
  <c r="I1127" i="2" s="1"/>
  <c r="A1135" i="2"/>
  <c r="E1135" i="2" s="1"/>
  <c r="F1135" i="2" s="1"/>
  <c r="I1135" i="2" s="1"/>
  <c r="A1143" i="2"/>
  <c r="E1143" i="2" s="1"/>
  <c r="F1143" i="2" s="1"/>
  <c r="I1143" i="2" s="1"/>
  <c r="A1151" i="2"/>
  <c r="E1151" i="2" s="1"/>
  <c r="F1151" i="2" s="1"/>
  <c r="I1151" i="2" s="1"/>
  <c r="A1159" i="2"/>
  <c r="E1159" i="2" s="1"/>
  <c r="F1159" i="2" s="1"/>
  <c r="I1159" i="2" s="1"/>
  <c r="A1167" i="2"/>
  <c r="E1167" i="2" s="1"/>
  <c r="F1167" i="2" s="1"/>
  <c r="I1167" i="2" s="1"/>
  <c r="A1175" i="2"/>
  <c r="E1175" i="2" s="1"/>
  <c r="F1175" i="2" s="1"/>
  <c r="I1175" i="2" s="1"/>
  <c r="A1183" i="2"/>
  <c r="E1183" i="2" s="1"/>
  <c r="F1183" i="2" s="1"/>
  <c r="I1183" i="2" s="1"/>
  <c r="A1191" i="2"/>
  <c r="E1191" i="2" s="1"/>
  <c r="F1191" i="2" s="1"/>
  <c r="I1191" i="2" s="1"/>
  <c r="A1199" i="2"/>
  <c r="E1199" i="2" s="1"/>
  <c r="F1199" i="2" s="1"/>
  <c r="I1199" i="2" s="1"/>
  <c r="A1207" i="2"/>
  <c r="E1207" i="2" s="1"/>
  <c r="F1207" i="2" s="1"/>
  <c r="I1207" i="2" s="1"/>
  <c r="A1215" i="2"/>
  <c r="E1215" i="2" s="1"/>
  <c r="F1215" i="2" s="1"/>
  <c r="I1215" i="2" s="1"/>
  <c r="C854" i="3"/>
  <c r="A98" i="2"/>
  <c r="E98" i="2" s="1"/>
  <c r="F98" i="2" s="1"/>
  <c r="I98" i="2" s="1"/>
  <c r="A151" i="2"/>
  <c r="E151" i="2" s="1"/>
  <c r="F151" i="2" s="1"/>
  <c r="I151" i="2" s="1"/>
  <c r="A207" i="2"/>
  <c r="E207" i="2" s="1"/>
  <c r="F207" i="2" s="1"/>
  <c r="I207" i="2" s="1"/>
  <c r="A267" i="2"/>
  <c r="E267" i="2" s="1"/>
  <c r="F267" i="2" s="1"/>
  <c r="I267" i="2" s="1"/>
  <c r="A322" i="2"/>
  <c r="E322" i="2" s="1"/>
  <c r="F322" i="2" s="1"/>
  <c r="I322" i="2" s="1"/>
  <c r="C669" i="3"/>
  <c r="C904" i="3"/>
  <c r="A99" i="2"/>
  <c r="E99" i="2" s="1"/>
  <c r="F99" i="2" s="1"/>
  <c r="I99" i="2" s="1"/>
  <c r="A162" i="2"/>
  <c r="E162" i="2" s="1"/>
  <c r="F162" i="2" s="1"/>
  <c r="I162" i="2" s="1"/>
  <c r="A215" i="2"/>
  <c r="E215" i="2" s="1"/>
  <c r="F215" i="2" s="1"/>
  <c r="I215" i="2" s="1"/>
  <c r="A271" i="2"/>
  <c r="E271" i="2" s="1"/>
  <c r="F271" i="2" s="1"/>
  <c r="I271" i="2" s="1"/>
  <c r="A331" i="2"/>
  <c r="E331" i="2" s="1"/>
  <c r="F331" i="2" s="1"/>
  <c r="I331" i="2" s="1"/>
  <c r="A374" i="2"/>
  <c r="E374" i="2" s="1"/>
  <c r="F374" i="2" s="1"/>
  <c r="I374" i="2" s="1"/>
  <c r="A406" i="2"/>
  <c r="E406" i="2" s="1"/>
  <c r="F406" i="2" s="1"/>
  <c r="I406" i="2" s="1"/>
  <c r="A436" i="2"/>
  <c r="E436" i="2" s="1"/>
  <c r="F436" i="2" s="1"/>
  <c r="I436" i="2" s="1"/>
  <c r="A452" i="2"/>
  <c r="E452" i="2" s="1"/>
  <c r="F452" i="2" s="1"/>
  <c r="I452" i="2" s="1"/>
  <c r="A468" i="2"/>
  <c r="E468" i="2" s="1"/>
  <c r="F468" i="2" s="1"/>
  <c r="I468" i="2" s="1"/>
  <c r="A484" i="2"/>
  <c r="E484" i="2" s="1"/>
  <c r="F484" i="2" s="1"/>
  <c r="I484" i="2" s="1"/>
  <c r="A500" i="2"/>
  <c r="E500" i="2" s="1"/>
  <c r="F500" i="2" s="1"/>
  <c r="I500" i="2" s="1"/>
  <c r="A516" i="2"/>
  <c r="E516" i="2" s="1"/>
  <c r="F516" i="2" s="1"/>
  <c r="I516" i="2" s="1"/>
  <c r="A532" i="2"/>
  <c r="E532" i="2" s="1"/>
  <c r="F532" i="2" s="1"/>
  <c r="I532" i="2" s="1"/>
  <c r="A548" i="2"/>
  <c r="E548" i="2" s="1"/>
  <c r="F548" i="2" s="1"/>
  <c r="I548" i="2" s="1"/>
  <c r="A564" i="2"/>
  <c r="E564" i="2" s="1"/>
  <c r="F564" i="2" s="1"/>
  <c r="I564" i="2" s="1"/>
  <c r="A580" i="2"/>
  <c r="E580" i="2" s="1"/>
  <c r="F580" i="2" s="1"/>
  <c r="I580" i="2" s="1"/>
  <c r="A596" i="2"/>
  <c r="E596" i="2" s="1"/>
  <c r="F596" i="2" s="1"/>
  <c r="I596" i="2" s="1"/>
  <c r="A612" i="2"/>
  <c r="E612" i="2" s="1"/>
  <c r="F612" i="2" s="1"/>
  <c r="I612" i="2" s="1"/>
  <c r="A628" i="2"/>
  <c r="E628" i="2" s="1"/>
  <c r="F628" i="2" s="1"/>
  <c r="I628" i="2" s="1"/>
  <c r="A644" i="2"/>
  <c r="E644" i="2" s="1"/>
  <c r="F644" i="2" s="1"/>
  <c r="I644" i="2" s="1"/>
  <c r="A660" i="2"/>
  <c r="E660" i="2" s="1"/>
  <c r="F660" i="2" s="1"/>
  <c r="I660" i="2" s="1"/>
  <c r="A675" i="2"/>
  <c r="E675" i="2" s="1"/>
  <c r="F675" i="2" s="1"/>
  <c r="I675" i="2" s="1"/>
  <c r="A688" i="2"/>
  <c r="E688" i="2" s="1"/>
  <c r="F688" i="2" s="1"/>
  <c r="I688" i="2" s="1"/>
  <c r="A700" i="2"/>
  <c r="E700" i="2" s="1"/>
  <c r="F700" i="2" s="1"/>
  <c r="I700" i="2" s="1"/>
  <c r="A713" i="2"/>
  <c r="E713" i="2" s="1"/>
  <c r="F713" i="2" s="1"/>
  <c r="I713" i="2" s="1"/>
  <c r="A727" i="2"/>
  <c r="E727" i="2" s="1"/>
  <c r="F727" i="2" s="1"/>
  <c r="I727" i="2" s="1"/>
  <c r="A739" i="2"/>
  <c r="E739" i="2" s="1"/>
  <c r="F739" i="2" s="1"/>
  <c r="I739" i="2" s="1"/>
  <c r="A752" i="2"/>
  <c r="E752" i="2" s="1"/>
  <c r="F752" i="2" s="1"/>
  <c r="I752" i="2" s="1"/>
  <c r="A764" i="2"/>
  <c r="E764" i="2" s="1"/>
  <c r="F764" i="2" s="1"/>
  <c r="I764" i="2" s="1"/>
  <c r="A776" i="2"/>
  <c r="E776" i="2" s="1"/>
  <c r="F776" i="2" s="1"/>
  <c r="I776" i="2" s="1"/>
  <c r="A786" i="2"/>
  <c r="E786" i="2" s="1"/>
  <c r="F786" i="2" s="1"/>
  <c r="I786" i="2" s="1"/>
  <c r="A796" i="2"/>
  <c r="E796" i="2" s="1"/>
  <c r="F796" i="2" s="1"/>
  <c r="I796" i="2" s="1"/>
  <c r="A808" i="2"/>
  <c r="E808" i="2" s="1"/>
  <c r="F808" i="2" s="1"/>
  <c r="I808" i="2" s="1"/>
  <c r="A818" i="2"/>
  <c r="E818" i="2" s="1"/>
  <c r="F818" i="2" s="1"/>
  <c r="I818" i="2" s="1"/>
  <c r="A828" i="2"/>
  <c r="E828" i="2" s="1"/>
  <c r="F828" i="2" s="1"/>
  <c r="I828" i="2" s="1"/>
  <c r="A840" i="2"/>
  <c r="E840" i="2" s="1"/>
  <c r="F840" i="2" s="1"/>
  <c r="I840" i="2" s="1"/>
  <c r="A850" i="2"/>
  <c r="E850" i="2" s="1"/>
  <c r="F850" i="2" s="1"/>
  <c r="I850" i="2" s="1"/>
  <c r="A860" i="2"/>
  <c r="E860" i="2" s="1"/>
  <c r="F860" i="2" s="1"/>
  <c r="I860" i="2" s="1"/>
  <c r="A872" i="2"/>
  <c r="E872" i="2" s="1"/>
  <c r="F872" i="2" s="1"/>
  <c r="I872" i="2" s="1"/>
  <c r="A881" i="2"/>
  <c r="E881" i="2" s="1"/>
  <c r="F881" i="2" s="1"/>
  <c r="I881" i="2" s="1"/>
  <c r="A889" i="2"/>
  <c r="E889" i="2" s="1"/>
  <c r="F889" i="2" s="1"/>
  <c r="I889" i="2" s="1"/>
  <c r="A897" i="2"/>
  <c r="E897" i="2" s="1"/>
  <c r="F897" i="2" s="1"/>
  <c r="I897" i="2" s="1"/>
  <c r="A905" i="2"/>
  <c r="E905" i="2" s="1"/>
  <c r="F905" i="2" s="1"/>
  <c r="I905" i="2" s="1"/>
  <c r="A913" i="2"/>
  <c r="E913" i="2" s="1"/>
  <c r="F913" i="2" s="1"/>
  <c r="I913" i="2" s="1"/>
  <c r="A921" i="2"/>
  <c r="E921" i="2" s="1"/>
  <c r="F921" i="2" s="1"/>
  <c r="I921" i="2" s="1"/>
  <c r="A929" i="2"/>
  <c r="E929" i="2" s="1"/>
  <c r="F929" i="2" s="1"/>
  <c r="I929" i="2" s="1"/>
  <c r="A937" i="2"/>
  <c r="E937" i="2" s="1"/>
  <c r="F937" i="2" s="1"/>
  <c r="I937" i="2" s="1"/>
  <c r="A945" i="2"/>
  <c r="E945" i="2" s="1"/>
  <c r="F945" i="2" s="1"/>
  <c r="I945" i="2" s="1"/>
  <c r="A953" i="2"/>
  <c r="E953" i="2" s="1"/>
  <c r="F953" i="2" s="1"/>
  <c r="I953" i="2" s="1"/>
  <c r="A961" i="2"/>
  <c r="E961" i="2" s="1"/>
  <c r="F961" i="2" s="1"/>
  <c r="I961" i="2" s="1"/>
  <c r="A969" i="2"/>
  <c r="E969" i="2" s="1"/>
  <c r="F969" i="2" s="1"/>
  <c r="I969" i="2" s="1"/>
  <c r="A977" i="2"/>
  <c r="E977" i="2" s="1"/>
  <c r="F977" i="2" s="1"/>
  <c r="I977" i="2" s="1"/>
  <c r="A985" i="2"/>
  <c r="E985" i="2" s="1"/>
  <c r="F985" i="2" s="1"/>
  <c r="I985" i="2" s="1"/>
  <c r="A993" i="2"/>
  <c r="E993" i="2" s="1"/>
  <c r="F993" i="2" s="1"/>
  <c r="I993" i="2" s="1"/>
  <c r="A1001" i="2"/>
  <c r="E1001" i="2" s="1"/>
  <c r="F1001" i="2" s="1"/>
  <c r="I1001" i="2" s="1"/>
  <c r="A1009" i="2"/>
  <c r="E1009" i="2" s="1"/>
  <c r="F1009" i="2" s="1"/>
  <c r="I1009" i="2" s="1"/>
  <c r="A1017" i="2"/>
  <c r="E1017" i="2" s="1"/>
  <c r="F1017" i="2" s="1"/>
  <c r="I1017" i="2" s="1"/>
  <c r="A1025" i="2"/>
  <c r="E1025" i="2" s="1"/>
  <c r="F1025" i="2" s="1"/>
  <c r="I1025" i="2" s="1"/>
  <c r="A1033" i="2"/>
  <c r="E1033" i="2" s="1"/>
  <c r="F1033" i="2" s="1"/>
  <c r="I1033" i="2" s="1"/>
  <c r="A1041" i="2"/>
  <c r="E1041" i="2" s="1"/>
  <c r="F1041" i="2" s="1"/>
  <c r="I1041" i="2" s="1"/>
  <c r="A1049" i="2"/>
  <c r="E1049" i="2" s="1"/>
  <c r="F1049" i="2" s="1"/>
  <c r="I1049" i="2" s="1"/>
  <c r="A1057" i="2"/>
  <c r="E1057" i="2" s="1"/>
  <c r="F1057" i="2" s="1"/>
  <c r="I1057" i="2" s="1"/>
  <c r="A1065" i="2"/>
  <c r="E1065" i="2" s="1"/>
  <c r="F1065" i="2" s="1"/>
  <c r="I1065" i="2" s="1"/>
  <c r="A1073" i="2"/>
  <c r="E1073" i="2" s="1"/>
  <c r="F1073" i="2" s="1"/>
  <c r="I1073" i="2" s="1"/>
  <c r="A1081" i="2"/>
  <c r="E1081" i="2" s="1"/>
  <c r="F1081" i="2" s="1"/>
  <c r="I1081" i="2" s="1"/>
  <c r="A1089" i="2"/>
  <c r="E1089" i="2" s="1"/>
  <c r="F1089" i="2" s="1"/>
  <c r="I1089" i="2" s="1"/>
  <c r="A1097" i="2"/>
  <c r="E1097" i="2" s="1"/>
  <c r="F1097" i="2" s="1"/>
  <c r="I1097" i="2" s="1"/>
  <c r="A1105" i="2"/>
  <c r="E1105" i="2" s="1"/>
  <c r="F1105" i="2" s="1"/>
  <c r="I1105" i="2" s="1"/>
  <c r="A1113" i="2"/>
  <c r="E1113" i="2" s="1"/>
  <c r="F1113" i="2" s="1"/>
  <c r="I1113" i="2" s="1"/>
  <c r="A1121" i="2"/>
  <c r="E1121" i="2" s="1"/>
  <c r="F1121" i="2" s="1"/>
  <c r="I1121" i="2" s="1"/>
  <c r="A1129" i="2"/>
  <c r="E1129" i="2" s="1"/>
  <c r="F1129" i="2" s="1"/>
  <c r="I1129" i="2" s="1"/>
  <c r="A1137" i="2"/>
  <c r="E1137" i="2" s="1"/>
  <c r="F1137" i="2" s="1"/>
  <c r="I1137" i="2" s="1"/>
  <c r="A1145" i="2"/>
  <c r="E1145" i="2" s="1"/>
  <c r="F1145" i="2" s="1"/>
  <c r="I1145" i="2" s="1"/>
  <c r="A1153" i="2"/>
  <c r="E1153" i="2" s="1"/>
  <c r="F1153" i="2" s="1"/>
  <c r="I1153" i="2" s="1"/>
  <c r="A1161" i="2"/>
  <c r="E1161" i="2" s="1"/>
  <c r="F1161" i="2" s="1"/>
  <c r="I1161" i="2" s="1"/>
  <c r="A1169" i="2"/>
  <c r="E1169" i="2" s="1"/>
  <c r="F1169" i="2" s="1"/>
  <c r="I1169" i="2" s="1"/>
  <c r="A1177" i="2"/>
  <c r="E1177" i="2" s="1"/>
  <c r="F1177" i="2" s="1"/>
  <c r="I1177" i="2" s="1"/>
  <c r="A1185" i="2"/>
  <c r="E1185" i="2" s="1"/>
  <c r="F1185" i="2" s="1"/>
  <c r="I1185" i="2" s="1"/>
  <c r="A1193" i="2"/>
  <c r="E1193" i="2" s="1"/>
  <c r="F1193" i="2" s="1"/>
  <c r="I1193" i="2" s="1"/>
  <c r="A1201" i="2"/>
  <c r="E1201" i="2" s="1"/>
  <c r="F1201" i="2" s="1"/>
  <c r="I1201" i="2" s="1"/>
  <c r="A1209" i="2"/>
  <c r="E1209" i="2" s="1"/>
  <c r="F1209" i="2" s="1"/>
  <c r="I1209" i="2" s="1"/>
  <c r="A1217" i="2"/>
  <c r="E1217" i="2" s="1"/>
  <c r="F1217" i="2" s="1"/>
  <c r="I1217" i="2" s="1"/>
  <c r="C907" i="3"/>
  <c r="A45" i="2"/>
  <c r="E45" i="2" s="1"/>
  <c r="F45" i="2" s="1"/>
  <c r="I45" i="2" s="1"/>
  <c r="A107" i="2"/>
  <c r="E107" i="2" s="1"/>
  <c r="F107" i="2" s="1"/>
  <c r="I107" i="2" s="1"/>
  <c r="A163" i="2"/>
  <c r="E163" i="2" s="1"/>
  <c r="F163" i="2" s="1"/>
  <c r="I163" i="2" s="1"/>
  <c r="A226" i="2"/>
  <c r="E226" i="2" s="1"/>
  <c r="F226" i="2" s="1"/>
  <c r="I226" i="2" s="1"/>
  <c r="A279" i="2"/>
  <c r="E279" i="2" s="1"/>
  <c r="F279" i="2" s="1"/>
  <c r="I279" i="2" s="1"/>
  <c r="A335" i="2"/>
  <c r="E335" i="2" s="1"/>
  <c r="F335" i="2" s="1"/>
  <c r="I335" i="2" s="1"/>
  <c r="A379" i="2"/>
  <c r="E379" i="2" s="1"/>
  <c r="F379" i="2" s="1"/>
  <c r="I379" i="2" s="1"/>
  <c r="A411" i="2"/>
  <c r="E411" i="2" s="1"/>
  <c r="F411" i="2" s="1"/>
  <c r="I411" i="2" s="1"/>
  <c r="A439" i="2"/>
  <c r="E439" i="2" s="1"/>
  <c r="F439" i="2" s="1"/>
  <c r="I439" i="2" s="1"/>
  <c r="A455" i="2"/>
  <c r="E455" i="2" s="1"/>
  <c r="F455" i="2" s="1"/>
  <c r="I455" i="2" s="1"/>
  <c r="A471" i="2"/>
  <c r="E471" i="2" s="1"/>
  <c r="F471" i="2" s="1"/>
  <c r="I471" i="2" s="1"/>
  <c r="A487" i="2"/>
  <c r="E487" i="2" s="1"/>
  <c r="F487" i="2" s="1"/>
  <c r="I487" i="2" s="1"/>
  <c r="A503" i="2"/>
  <c r="E503" i="2" s="1"/>
  <c r="F503" i="2" s="1"/>
  <c r="I503" i="2" s="1"/>
  <c r="A519" i="2"/>
  <c r="E519" i="2" s="1"/>
  <c r="F519" i="2" s="1"/>
  <c r="I519" i="2" s="1"/>
  <c r="A535" i="2"/>
  <c r="E535" i="2" s="1"/>
  <c r="F535" i="2" s="1"/>
  <c r="I535" i="2" s="1"/>
  <c r="A551" i="2"/>
  <c r="E551" i="2" s="1"/>
  <c r="F551" i="2" s="1"/>
  <c r="I551" i="2" s="1"/>
  <c r="A567" i="2"/>
  <c r="E567" i="2" s="1"/>
  <c r="F567" i="2" s="1"/>
  <c r="I567" i="2" s="1"/>
  <c r="A583" i="2"/>
  <c r="E583" i="2" s="1"/>
  <c r="F583" i="2" s="1"/>
  <c r="I583" i="2" s="1"/>
  <c r="A599" i="2"/>
  <c r="E599" i="2" s="1"/>
  <c r="F599" i="2" s="1"/>
  <c r="I599" i="2" s="1"/>
  <c r="A615" i="2"/>
  <c r="E615" i="2" s="1"/>
  <c r="F615" i="2" s="1"/>
  <c r="I615" i="2" s="1"/>
  <c r="A631" i="2"/>
  <c r="E631" i="2" s="1"/>
  <c r="F631" i="2" s="1"/>
  <c r="I631" i="2" s="1"/>
  <c r="A647" i="2"/>
  <c r="E647" i="2" s="1"/>
  <c r="F647" i="2" s="1"/>
  <c r="I647" i="2" s="1"/>
  <c r="A663" i="2"/>
  <c r="E663" i="2" s="1"/>
  <c r="F663" i="2" s="1"/>
  <c r="I663" i="2" s="1"/>
  <c r="A676" i="2"/>
  <c r="E676" i="2" s="1"/>
  <c r="F676" i="2" s="1"/>
  <c r="I676" i="2" s="1"/>
  <c r="A689" i="2"/>
  <c r="E689" i="2" s="1"/>
  <c r="F689" i="2" s="1"/>
  <c r="I689" i="2" s="1"/>
  <c r="A703" i="2"/>
  <c r="E703" i="2" s="1"/>
  <c r="F703" i="2" s="1"/>
  <c r="I703" i="2" s="1"/>
  <c r="A715" i="2"/>
  <c r="E715" i="2" s="1"/>
  <c r="F715" i="2" s="1"/>
  <c r="I715" i="2" s="1"/>
  <c r="A728" i="2"/>
  <c r="E728" i="2" s="1"/>
  <c r="F728" i="2" s="1"/>
  <c r="I728" i="2" s="1"/>
  <c r="A740" i="2"/>
  <c r="E740" i="2" s="1"/>
  <c r="F740" i="2" s="1"/>
  <c r="I740" i="2" s="1"/>
  <c r="A753" i="2"/>
  <c r="E753" i="2" s="1"/>
  <c r="F753" i="2" s="1"/>
  <c r="I753" i="2" s="1"/>
  <c r="A767" i="2"/>
  <c r="E767" i="2" s="1"/>
  <c r="F767" i="2" s="1"/>
  <c r="I767" i="2" s="1"/>
  <c r="A777" i="2"/>
  <c r="E777" i="2" s="1"/>
  <c r="F777" i="2" s="1"/>
  <c r="I777" i="2" s="1"/>
  <c r="A787" i="2"/>
  <c r="E787" i="2" s="1"/>
  <c r="F787" i="2" s="1"/>
  <c r="I787" i="2" s="1"/>
  <c r="A799" i="2"/>
  <c r="E799" i="2" s="1"/>
  <c r="F799" i="2" s="1"/>
  <c r="I799" i="2" s="1"/>
  <c r="A809" i="2"/>
  <c r="E809" i="2" s="1"/>
  <c r="F809" i="2" s="1"/>
  <c r="I809" i="2" s="1"/>
  <c r="A819" i="2"/>
  <c r="E819" i="2" s="1"/>
  <c r="F819" i="2" s="1"/>
  <c r="I819" i="2" s="1"/>
  <c r="A831" i="2"/>
  <c r="E831" i="2" s="1"/>
  <c r="F831" i="2" s="1"/>
  <c r="I831" i="2" s="1"/>
  <c r="A841" i="2"/>
  <c r="E841" i="2" s="1"/>
  <c r="F841" i="2" s="1"/>
  <c r="I841" i="2" s="1"/>
  <c r="A851" i="2"/>
  <c r="E851" i="2" s="1"/>
  <c r="F851" i="2" s="1"/>
  <c r="I851" i="2" s="1"/>
  <c r="A863" i="2"/>
  <c r="E863" i="2" s="1"/>
  <c r="F863" i="2" s="1"/>
  <c r="I863" i="2" s="1"/>
  <c r="A873" i="2"/>
  <c r="E873" i="2" s="1"/>
  <c r="F873" i="2" s="1"/>
  <c r="I873" i="2" s="1"/>
  <c r="A882" i="2"/>
  <c r="E882" i="2" s="1"/>
  <c r="F882" i="2" s="1"/>
  <c r="I882" i="2" s="1"/>
  <c r="A890" i="2"/>
  <c r="E890" i="2" s="1"/>
  <c r="F890" i="2" s="1"/>
  <c r="I890" i="2" s="1"/>
  <c r="A898" i="2"/>
  <c r="E898" i="2" s="1"/>
  <c r="F898" i="2" s="1"/>
  <c r="I898" i="2" s="1"/>
  <c r="A906" i="2"/>
  <c r="E906" i="2" s="1"/>
  <c r="F906" i="2" s="1"/>
  <c r="I906" i="2" s="1"/>
  <c r="A914" i="2"/>
  <c r="E914" i="2" s="1"/>
  <c r="F914" i="2" s="1"/>
  <c r="I914" i="2" s="1"/>
  <c r="A922" i="2"/>
  <c r="E922" i="2" s="1"/>
  <c r="F922" i="2" s="1"/>
  <c r="I922" i="2" s="1"/>
  <c r="A930" i="2"/>
  <c r="E930" i="2" s="1"/>
  <c r="F930" i="2" s="1"/>
  <c r="I930" i="2" s="1"/>
  <c r="A938" i="2"/>
  <c r="E938" i="2" s="1"/>
  <c r="F938" i="2" s="1"/>
  <c r="I938" i="2" s="1"/>
  <c r="A946" i="2"/>
  <c r="E946" i="2" s="1"/>
  <c r="F946" i="2" s="1"/>
  <c r="I946" i="2" s="1"/>
  <c r="A954" i="2"/>
  <c r="E954" i="2" s="1"/>
  <c r="F954" i="2" s="1"/>
  <c r="I954" i="2" s="1"/>
  <c r="A962" i="2"/>
  <c r="E962" i="2" s="1"/>
  <c r="F962" i="2" s="1"/>
  <c r="I962" i="2" s="1"/>
  <c r="A970" i="2"/>
  <c r="E970" i="2" s="1"/>
  <c r="F970" i="2" s="1"/>
  <c r="I970" i="2" s="1"/>
  <c r="A978" i="2"/>
  <c r="E978" i="2" s="1"/>
  <c r="F978" i="2" s="1"/>
  <c r="I978" i="2" s="1"/>
  <c r="A986" i="2"/>
  <c r="E986" i="2" s="1"/>
  <c r="F986" i="2" s="1"/>
  <c r="I986" i="2" s="1"/>
  <c r="A994" i="2"/>
  <c r="E994" i="2" s="1"/>
  <c r="F994" i="2" s="1"/>
  <c r="I994" i="2" s="1"/>
  <c r="A1002" i="2"/>
  <c r="E1002" i="2" s="1"/>
  <c r="F1002" i="2" s="1"/>
  <c r="I1002" i="2" s="1"/>
  <c r="A1010" i="2"/>
  <c r="E1010" i="2" s="1"/>
  <c r="F1010" i="2" s="1"/>
  <c r="I1010" i="2" s="1"/>
  <c r="A1018" i="2"/>
  <c r="E1018" i="2" s="1"/>
  <c r="F1018" i="2" s="1"/>
  <c r="I1018" i="2" s="1"/>
  <c r="A1026" i="2"/>
  <c r="E1026" i="2" s="1"/>
  <c r="F1026" i="2" s="1"/>
  <c r="I1026" i="2" s="1"/>
  <c r="A1034" i="2"/>
  <c r="E1034" i="2" s="1"/>
  <c r="F1034" i="2" s="1"/>
  <c r="I1034" i="2" s="1"/>
  <c r="A1042" i="2"/>
  <c r="E1042" i="2" s="1"/>
  <c r="F1042" i="2" s="1"/>
  <c r="I1042" i="2" s="1"/>
  <c r="A1050" i="2"/>
  <c r="E1050" i="2" s="1"/>
  <c r="F1050" i="2" s="1"/>
  <c r="I1050" i="2" s="1"/>
  <c r="A1058" i="2"/>
  <c r="E1058" i="2" s="1"/>
  <c r="F1058" i="2" s="1"/>
  <c r="I1058" i="2" s="1"/>
  <c r="A1066" i="2"/>
  <c r="E1066" i="2" s="1"/>
  <c r="F1066" i="2" s="1"/>
  <c r="I1066" i="2" s="1"/>
  <c r="A1074" i="2"/>
  <c r="E1074" i="2" s="1"/>
  <c r="F1074" i="2" s="1"/>
  <c r="I1074" i="2" s="1"/>
  <c r="A1082" i="2"/>
  <c r="E1082" i="2" s="1"/>
  <c r="F1082" i="2" s="1"/>
  <c r="I1082" i="2" s="1"/>
  <c r="A1090" i="2"/>
  <c r="E1090" i="2" s="1"/>
  <c r="F1090" i="2" s="1"/>
  <c r="I1090" i="2" s="1"/>
  <c r="A1098" i="2"/>
  <c r="E1098" i="2" s="1"/>
  <c r="F1098" i="2" s="1"/>
  <c r="I1098" i="2" s="1"/>
  <c r="A1106" i="2"/>
  <c r="E1106" i="2" s="1"/>
  <c r="F1106" i="2" s="1"/>
  <c r="I1106" i="2" s="1"/>
  <c r="A1114" i="2"/>
  <c r="E1114" i="2" s="1"/>
  <c r="F1114" i="2" s="1"/>
  <c r="I1114" i="2" s="1"/>
  <c r="A1122" i="2"/>
  <c r="E1122" i="2" s="1"/>
  <c r="F1122" i="2" s="1"/>
  <c r="I1122" i="2" s="1"/>
  <c r="A1130" i="2"/>
  <c r="E1130" i="2" s="1"/>
  <c r="F1130" i="2" s="1"/>
  <c r="I1130" i="2" s="1"/>
  <c r="A1138" i="2"/>
  <c r="E1138" i="2" s="1"/>
  <c r="F1138" i="2" s="1"/>
  <c r="I1138" i="2" s="1"/>
  <c r="A1146" i="2"/>
  <c r="E1146" i="2" s="1"/>
  <c r="F1146" i="2" s="1"/>
  <c r="I1146" i="2" s="1"/>
  <c r="A1154" i="2"/>
  <c r="E1154" i="2" s="1"/>
  <c r="F1154" i="2" s="1"/>
  <c r="I1154" i="2" s="1"/>
  <c r="A1162" i="2"/>
  <c r="E1162" i="2" s="1"/>
  <c r="F1162" i="2" s="1"/>
  <c r="I1162" i="2" s="1"/>
  <c r="C732" i="3"/>
  <c r="C956" i="3"/>
  <c r="A54" i="2"/>
  <c r="E54" i="2" s="1"/>
  <c r="F54" i="2" s="1"/>
  <c r="I54" i="2" s="1"/>
  <c r="A119" i="2"/>
  <c r="E119" i="2" s="1"/>
  <c r="F119" i="2" s="1"/>
  <c r="I119" i="2" s="1"/>
  <c r="A171" i="2"/>
  <c r="E171" i="2" s="1"/>
  <c r="F171" i="2" s="1"/>
  <c r="I171" i="2" s="1"/>
  <c r="A227" i="2"/>
  <c r="E227" i="2" s="1"/>
  <c r="F227" i="2" s="1"/>
  <c r="I227" i="2" s="1"/>
  <c r="A290" i="2"/>
  <c r="E290" i="2" s="1"/>
  <c r="F290" i="2" s="1"/>
  <c r="I290" i="2" s="1"/>
  <c r="A343" i="2"/>
  <c r="E343" i="2" s="1"/>
  <c r="F343" i="2" s="1"/>
  <c r="I343" i="2" s="1"/>
  <c r="A383" i="2"/>
  <c r="E383" i="2" s="1"/>
  <c r="F383" i="2" s="1"/>
  <c r="I383" i="2" s="1"/>
  <c r="A415" i="2"/>
  <c r="E415" i="2" s="1"/>
  <c r="F415" i="2" s="1"/>
  <c r="I415" i="2" s="1"/>
  <c r="A441" i="2"/>
  <c r="E441" i="2" s="1"/>
  <c r="F441" i="2" s="1"/>
  <c r="I441" i="2" s="1"/>
  <c r="A457" i="2"/>
  <c r="E457" i="2" s="1"/>
  <c r="F457" i="2" s="1"/>
  <c r="I457" i="2" s="1"/>
  <c r="A473" i="2"/>
  <c r="E473" i="2" s="1"/>
  <c r="F473" i="2" s="1"/>
  <c r="I473" i="2" s="1"/>
  <c r="A489" i="2"/>
  <c r="E489" i="2" s="1"/>
  <c r="F489" i="2" s="1"/>
  <c r="I489" i="2" s="1"/>
  <c r="A505" i="2"/>
  <c r="E505" i="2" s="1"/>
  <c r="F505" i="2" s="1"/>
  <c r="I505" i="2" s="1"/>
  <c r="A521" i="2"/>
  <c r="E521" i="2" s="1"/>
  <c r="F521" i="2" s="1"/>
  <c r="I521" i="2" s="1"/>
  <c r="A537" i="2"/>
  <c r="E537" i="2" s="1"/>
  <c r="F537" i="2" s="1"/>
  <c r="I537" i="2" s="1"/>
  <c r="A553" i="2"/>
  <c r="E553" i="2" s="1"/>
  <c r="F553" i="2" s="1"/>
  <c r="I553" i="2" s="1"/>
  <c r="A569" i="2"/>
  <c r="E569" i="2" s="1"/>
  <c r="F569" i="2" s="1"/>
  <c r="I569" i="2" s="1"/>
  <c r="A585" i="2"/>
  <c r="E585" i="2" s="1"/>
  <c r="F585" i="2" s="1"/>
  <c r="I585" i="2" s="1"/>
  <c r="A601" i="2"/>
  <c r="E601" i="2" s="1"/>
  <c r="F601" i="2" s="1"/>
  <c r="I601" i="2" s="1"/>
  <c r="A617" i="2"/>
  <c r="E617" i="2" s="1"/>
  <c r="F617" i="2" s="1"/>
  <c r="I617" i="2" s="1"/>
  <c r="A633" i="2"/>
  <c r="E633" i="2" s="1"/>
  <c r="F633" i="2" s="1"/>
  <c r="I633" i="2" s="1"/>
  <c r="A649" i="2"/>
  <c r="E649" i="2" s="1"/>
  <c r="F649" i="2" s="1"/>
  <c r="I649" i="2" s="1"/>
  <c r="A665" i="2"/>
  <c r="E665" i="2" s="1"/>
  <c r="F665" i="2" s="1"/>
  <c r="I665" i="2" s="1"/>
  <c r="A679" i="2"/>
  <c r="E679" i="2" s="1"/>
  <c r="F679" i="2" s="1"/>
  <c r="I679" i="2" s="1"/>
  <c r="A691" i="2"/>
  <c r="E691" i="2" s="1"/>
  <c r="F691" i="2" s="1"/>
  <c r="I691" i="2" s="1"/>
  <c r="A704" i="2"/>
  <c r="E704" i="2" s="1"/>
  <c r="F704" i="2" s="1"/>
  <c r="I704" i="2" s="1"/>
  <c r="A716" i="2"/>
  <c r="E716" i="2" s="1"/>
  <c r="F716" i="2" s="1"/>
  <c r="I716" i="2" s="1"/>
  <c r="A729" i="2"/>
  <c r="E729" i="2" s="1"/>
  <c r="F729" i="2" s="1"/>
  <c r="I729" i="2" s="1"/>
  <c r="A743" i="2"/>
  <c r="E743" i="2" s="1"/>
  <c r="F743" i="2" s="1"/>
  <c r="I743" i="2" s="1"/>
  <c r="A755" i="2"/>
  <c r="E755" i="2" s="1"/>
  <c r="F755" i="2" s="1"/>
  <c r="I755" i="2" s="1"/>
  <c r="A768" i="2"/>
  <c r="E768" i="2" s="1"/>
  <c r="F768" i="2" s="1"/>
  <c r="I768" i="2" s="1"/>
  <c r="A778" i="2"/>
  <c r="E778" i="2" s="1"/>
  <c r="F778" i="2" s="1"/>
  <c r="I778" i="2" s="1"/>
  <c r="A788" i="2"/>
  <c r="E788" i="2" s="1"/>
  <c r="F788" i="2" s="1"/>
  <c r="I788" i="2" s="1"/>
  <c r="A800" i="2"/>
  <c r="E800" i="2" s="1"/>
  <c r="F800" i="2" s="1"/>
  <c r="I800" i="2" s="1"/>
  <c r="A810" i="2"/>
  <c r="E810" i="2" s="1"/>
  <c r="F810" i="2" s="1"/>
  <c r="I810" i="2" s="1"/>
  <c r="A820" i="2"/>
  <c r="E820" i="2" s="1"/>
  <c r="F820" i="2" s="1"/>
  <c r="I820" i="2" s="1"/>
  <c r="A832" i="2"/>
  <c r="E832" i="2" s="1"/>
  <c r="F832" i="2" s="1"/>
  <c r="I832" i="2" s="1"/>
  <c r="A842" i="2"/>
  <c r="E842" i="2" s="1"/>
  <c r="F842" i="2" s="1"/>
  <c r="I842" i="2" s="1"/>
  <c r="A852" i="2"/>
  <c r="E852" i="2" s="1"/>
  <c r="F852" i="2" s="1"/>
  <c r="I852" i="2" s="1"/>
  <c r="A864" i="2"/>
  <c r="E864" i="2" s="1"/>
  <c r="F864" i="2" s="1"/>
  <c r="I864" i="2" s="1"/>
  <c r="A874" i="2"/>
  <c r="E874" i="2" s="1"/>
  <c r="F874" i="2" s="1"/>
  <c r="I874" i="2" s="1"/>
  <c r="A883" i="2"/>
  <c r="E883" i="2" s="1"/>
  <c r="F883" i="2" s="1"/>
  <c r="I883" i="2" s="1"/>
  <c r="A891" i="2"/>
  <c r="E891" i="2" s="1"/>
  <c r="F891" i="2" s="1"/>
  <c r="I891" i="2" s="1"/>
  <c r="A899" i="2"/>
  <c r="E899" i="2" s="1"/>
  <c r="F899" i="2" s="1"/>
  <c r="I899" i="2" s="1"/>
  <c r="A907" i="2"/>
  <c r="E907" i="2" s="1"/>
  <c r="F907" i="2" s="1"/>
  <c r="I907" i="2" s="1"/>
  <c r="A915" i="2"/>
  <c r="E915" i="2" s="1"/>
  <c r="F915" i="2" s="1"/>
  <c r="I915" i="2" s="1"/>
  <c r="A923" i="2"/>
  <c r="E923" i="2" s="1"/>
  <c r="F923" i="2" s="1"/>
  <c r="I923" i="2" s="1"/>
  <c r="A931" i="2"/>
  <c r="E931" i="2" s="1"/>
  <c r="F931" i="2" s="1"/>
  <c r="I931" i="2" s="1"/>
  <c r="A939" i="2"/>
  <c r="E939" i="2" s="1"/>
  <c r="F939" i="2" s="1"/>
  <c r="I939" i="2" s="1"/>
  <c r="A947" i="2"/>
  <c r="E947" i="2" s="1"/>
  <c r="F947" i="2" s="1"/>
  <c r="I947" i="2" s="1"/>
  <c r="A955" i="2"/>
  <c r="E955" i="2" s="1"/>
  <c r="F955" i="2" s="1"/>
  <c r="I955" i="2" s="1"/>
  <c r="A963" i="2"/>
  <c r="E963" i="2" s="1"/>
  <c r="F963" i="2" s="1"/>
  <c r="I963" i="2" s="1"/>
  <c r="A971" i="2"/>
  <c r="E971" i="2" s="1"/>
  <c r="F971" i="2" s="1"/>
  <c r="I971" i="2" s="1"/>
  <c r="A979" i="2"/>
  <c r="E979" i="2" s="1"/>
  <c r="F979" i="2" s="1"/>
  <c r="I979" i="2" s="1"/>
  <c r="A987" i="2"/>
  <c r="E987" i="2" s="1"/>
  <c r="F987" i="2" s="1"/>
  <c r="I987" i="2" s="1"/>
  <c r="A995" i="2"/>
  <c r="E995" i="2" s="1"/>
  <c r="F995" i="2" s="1"/>
  <c r="I995" i="2" s="1"/>
  <c r="A1003" i="2"/>
  <c r="E1003" i="2" s="1"/>
  <c r="F1003" i="2" s="1"/>
  <c r="I1003" i="2" s="1"/>
  <c r="A1011" i="2"/>
  <c r="E1011" i="2" s="1"/>
  <c r="F1011" i="2" s="1"/>
  <c r="I1011" i="2" s="1"/>
  <c r="A1019" i="2"/>
  <c r="E1019" i="2" s="1"/>
  <c r="F1019" i="2" s="1"/>
  <c r="I1019" i="2" s="1"/>
  <c r="A1027" i="2"/>
  <c r="E1027" i="2" s="1"/>
  <c r="F1027" i="2" s="1"/>
  <c r="I1027" i="2" s="1"/>
  <c r="A1035" i="2"/>
  <c r="E1035" i="2" s="1"/>
  <c r="F1035" i="2" s="1"/>
  <c r="I1035" i="2" s="1"/>
  <c r="A1043" i="2"/>
  <c r="E1043" i="2" s="1"/>
  <c r="F1043" i="2" s="1"/>
  <c r="I1043" i="2" s="1"/>
  <c r="A1051" i="2"/>
  <c r="E1051" i="2" s="1"/>
  <c r="F1051" i="2" s="1"/>
  <c r="I1051" i="2" s="1"/>
  <c r="A1059" i="2"/>
  <c r="E1059" i="2" s="1"/>
  <c r="F1059" i="2" s="1"/>
  <c r="I1059" i="2" s="1"/>
  <c r="A1067" i="2"/>
  <c r="E1067" i="2" s="1"/>
  <c r="F1067" i="2" s="1"/>
  <c r="I1067" i="2" s="1"/>
  <c r="A1075" i="2"/>
  <c r="E1075" i="2" s="1"/>
  <c r="F1075" i="2" s="1"/>
  <c r="I1075" i="2" s="1"/>
  <c r="A1083" i="2"/>
  <c r="E1083" i="2" s="1"/>
  <c r="F1083" i="2" s="1"/>
  <c r="I1083" i="2" s="1"/>
  <c r="A1091" i="2"/>
  <c r="E1091" i="2" s="1"/>
  <c r="F1091" i="2" s="1"/>
  <c r="I1091" i="2" s="1"/>
  <c r="A1099" i="2"/>
  <c r="E1099" i="2" s="1"/>
  <c r="F1099" i="2" s="1"/>
  <c r="I1099" i="2" s="1"/>
  <c r="A1107" i="2"/>
  <c r="E1107" i="2" s="1"/>
  <c r="F1107" i="2" s="1"/>
  <c r="I1107" i="2" s="1"/>
  <c r="A1115" i="2"/>
  <c r="E1115" i="2" s="1"/>
  <c r="F1115" i="2" s="1"/>
  <c r="I1115" i="2" s="1"/>
  <c r="A1123" i="2"/>
  <c r="E1123" i="2" s="1"/>
  <c r="F1123" i="2" s="1"/>
  <c r="I1123" i="2" s="1"/>
  <c r="A1131" i="2"/>
  <c r="E1131" i="2" s="1"/>
  <c r="F1131" i="2" s="1"/>
  <c r="I1131" i="2" s="1"/>
  <c r="A1139" i="2"/>
  <c r="E1139" i="2" s="1"/>
  <c r="F1139" i="2" s="1"/>
  <c r="I1139" i="2" s="1"/>
  <c r="A1147" i="2"/>
  <c r="E1147" i="2" s="1"/>
  <c r="F1147" i="2" s="1"/>
  <c r="I1147" i="2" s="1"/>
  <c r="A1155" i="2"/>
  <c r="E1155" i="2" s="1"/>
  <c r="F1155" i="2" s="1"/>
  <c r="I1155" i="2" s="1"/>
  <c r="A1163" i="2"/>
  <c r="E1163" i="2" s="1"/>
  <c r="F1163" i="2" s="1"/>
  <c r="I1163" i="2" s="1"/>
  <c r="A1171" i="2"/>
  <c r="E1171" i="2" s="1"/>
  <c r="F1171" i="2" s="1"/>
  <c r="I1171" i="2" s="1"/>
  <c r="A1179" i="2"/>
  <c r="E1179" i="2" s="1"/>
  <c r="F1179" i="2" s="1"/>
  <c r="I1179" i="2" s="1"/>
  <c r="A1187" i="2"/>
  <c r="E1187" i="2" s="1"/>
  <c r="F1187" i="2" s="1"/>
  <c r="I1187" i="2" s="1"/>
  <c r="A1195" i="2"/>
  <c r="E1195" i="2" s="1"/>
  <c r="F1195" i="2" s="1"/>
  <c r="I1195" i="2" s="1"/>
  <c r="A1203" i="2"/>
  <c r="E1203" i="2" s="1"/>
  <c r="F1203" i="2" s="1"/>
  <c r="I1203" i="2" s="1"/>
  <c r="C797" i="3"/>
  <c r="A79" i="2"/>
  <c r="E79" i="2" s="1"/>
  <c r="F79" i="2" s="1"/>
  <c r="I79" i="2" s="1"/>
  <c r="A139" i="2"/>
  <c r="E139" i="2" s="1"/>
  <c r="F139" i="2" s="1"/>
  <c r="I139" i="2" s="1"/>
  <c r="A194" i="2"/>
  <c r="E194" i="2" s="1"/>
  <c r="F194" i="2" s="1"/>
  <c r="I194" i="2" s="1"/>
  <c r="A250" i="2"/>
  <c r="E250" i="2" s="1"/>
  <c r="F250" i="2" s="1"/>
  <c r="I250" i="2" s="1"/>
  <c r="A311" i="2"/>
  <c r="E311" i="2" s="1"/>
  <c r="F311" i="2" s="1"/>
  <c r="I311" i="2" s="1"/>
  <c r="A363" i="2"/>
  <c r="E363" i="2" s="1"/>
  <c r="F363" i="2" s="1"/>
  <c r="I363" i="2" s="1"/>
  <c r="A395" i="2"/>
  <c r="E395" i="2" s="1"/>
  <c r="F395" i="2" s="1"/>
  <c r="I395" i="2" s="1"/>
  <c r="A427" i="2"/>
  <c r="E427" i="2" s="1"/>
  <c r="F427" i="2" s="1"/>
  <c r="I427" i="2" s="1"/>
  <c r="A447" i="2"/>
  <c r="E447" i="2" s="1"/>
  <c r="F447" i="2" s="1"/>
  <c r="I447" i="2" s="1"/>
  <c r="A463" i="2"/>
  <c r="E463" i="2" s="1"/>
  <c r="F463" i="2" s="1"/>
  <c r="I463" i="2" s="1"/>
  <c r="A479" i="2"/>
  <c r="E479" i="2" s="1"/>
  <c r="F479" i="2" s="1"/>
  <c r="I479" i="2" s="1"/>
  <c r="A495" i="2"/>
  <c r="E495" i="2" s="1"/>
  <c r="F495" i="2" s="1"/>
  <c r="I495" i="2" s="1"/>
  <c r="A511" i="2"/>
  <c r="E511" i="2" s="1"/>
  <c r="F511" i="2" s="1"/>
  <c r="I511" i="2" s="1"/>
  <c r="A527" i="2"/>
  <c r="E527" i="2" s="1"/>
  <c r="F527" i="2" s="1"/>
  <c r="I527" i="2" s="1"/>
  <c r="A543" i="2"/>
  <c r="E543" i="2" s="1"/>
  <c r="F543" i="2" s="1"/>
  <c r="I543" i="2" s="1"/>
  <c r="A559" i="2"/>
  <c r="E559" i="2" s="1"/>
  <c r="F559" i="2" s="1"/>
  <c r="I559" i="2" s="1"/>
  <c r="A575" i="2"/>
  <c r="E575" i="2" s="1"/>
  <c r="F575" i="2" s="1"/>
  <c r="I575" i="2" s="1"/>
  <c r="A591" i="2"/>
  <c r="E591" i="2" s="1"/>
  <c r="F591" i="2" s="1"/>
  <c r="I591" i="2" s="1"/>
  <c r="A607" i="2"/>
  <c r="E607" i="2" s="1"/>
  <c r="F607" i="2" s="1"/>
  <c r="I607" i="2" s="1"/>
  <c r="A623" i="2"/>
  <c r="E623" i="2" s="1"/>
  <c r="F623" i="2" s="1"/>
  <c r="I623" i="2" s="1"/>
  <c r="A639" i="2"/>
  <c r="E639" i="2" s="1"/>
  <c r="F639" i="2" s="1"/>
  <c r="I639" i="2" s="1"/>
  <c r="A655" i="2"/>
  <c r="E655" i="2" s="1"/>
  <c r="F655" i="2" s="1"/>
  <c r="I655" i="2" s="1"/>
  <c r="A671" i="2"/>
  <c r="E671" i="2" s="1"/>
  <c r="F671" i="2" s="1"/>
  <c r="I671" i="2" s="1"/>
  <c r="A683" i="2"/>
  <c r="E683" i="2" s="1"/>
  <c r="F683" i="2" s="1"/>
  <c r="I683" i="2" s="1"/>
  <c r="A696" i="2"/>
  <c r="E696" i="2" s="1"/>
  <c r="F696" i="2" s="1"/>
  <c r="I696" i="2" s="1"/>
  <c r="A708" i="2"/>
  <c r="E708" i="2" s="1"/>
  <c r="F708" i="2" s="1"/>
  <c r="I708" i="2" s="1"/>
  <c r="A721" i="2"/>
  <c r="E721" i="2" s="1"/>
  <c r="F721" i="2" s="1"/>
  <c r="I721" i="2" s="1"/>
  <c r="A735" i="2"/>
  <c r="E735" i="2" s="1"/>
  <c r="F735" i="2" s="1"/>
  <c r="I735" i="2" s="1"/>
  <c r="A747" i="2"/>
  <c r="E747" i="2" s="1"/>
  <c r="F747" i="2" s="1"/>
  <c r="I747" i="2" s="1"/>
  <c r="A760" i="2"/>
  <c r="E760" i="2" s="1"/>
  <c r="F760" i="2" s="1"/>
  <c r="I760" i="2" s="1"/>
  <c r="A771" i="2"/>
  <c r="E771" i="2" s="1"/>
  <c r="F771" i="2" s="1"/>
  <c r="I771" i="2" s="1"/>
  <c r="A783" i="2"/>
  <c r="E783" i="2" s="1"/>
  <c r="F783" i="2" s="1"/>
  <c r="I783" i="2" s="1"/>
  <c r="A235" i="2"/>
  <c r="E235" i="2" s="1"/>
  <c r="F235" i="2" s="1"/>
  <c r="I235" i="2" s="1"/>
  <c r="A390" i="2"/>
  <c r="E390" i="2" s="1"/>
  <c r="F390" i="2" s="1"/>
  <c r="I390" i="2" s="1"/>
  <c r="A459" i="2"/>
  <c r="E459" i="2" s="1"/>
  <c r="F459" i="2" s="1"/>
  <c r="I459" i="2" s="1"/>
  <c r="A499" i="2"/>
  <c r="E499" i="2" s="1"/>
  <c r="F499" i="2" s="1"/>
  <c r="I499" i="2" s="1"/>
  <c r="A540" i="2"/>
  <c r="E540" i="2" s="1"/>
  <c r="F540" i="2" s="1"/>
  <c r="I540" i="2" s="1"/>
  <c r="A587" i="2"/>
  <c r="E587" i="2" s="1"/>
  <c r="F587" i="2" s="1"/>
  <c r="I587" i="2" s="1"/>
  <c r="A627" i="2"/>
  <c r="E627" i="2" s="1"/>
  <c r="F627" i="2" s="1"/>
  <c r="I627" i="2" s="1"/>
  <c r="A668" i="2"/>
  <c r="E668" i="2" s="1"/>
  <c r="F668" i="2" s="1"/>
  <c r="I668" i="2" s="1"/>
  <c r="A705" i="2"/>
  <c r="E705" i="2" s="1"/>
  <c r="F705" i="2" s="1"/>
  <c r="I705" i="2" s="1"/>
  <c r="A737" i="2"/>
  <c r="E737" i="2" s="1"/>
  <c r="F737" i="2" s="1"/>
  <c r="I737" i="2" s="1"/>
  <c r="A770" i="2"/>
  <c r="E770" i="2" s="1"/>
  <c r="F770" i="2" s="1"/>
  <c r="I770" i="2" s="1"/>
  <c r="A795" i="2"/>
  <c r="E795" i="2" s="1"/>
  <c r="F795" i="2" s="1"/>
  <c r="I795" i="2" s="1"/>
  <c r="A817" i="2"/>
  <c r="E817" i="2" s="1"/>
  <c r="F817" i="2" s="1"/>
  <c r="I817" i="2" s="1"/>
  <c r="A839" i="2"/>
  <c r="E839" i="2" s="1"/>
  <c r="F839" i="2" s="1"/>
  <c r="I839" i="2" s="1"/>
  <c r="A859" i="2"/>
  <c r="E859" i="2" s="1"/>
  <c r="F859" i="2" s="1"/>
  <c r="I859" i="2" s="1"/>
  <c r="A880" i="2"/>
  <c r="E880" i="2" s="1"/>
  <c r="F880" i="2" s="1"/>
  <c r="I880" i="2" s="1"/>
  <c r="A896" i="2"/>
  <c r="E896" i="2" s="1"/>
  <c r="F896" i="2" s="1"/>
  <c r="I896" i="2" s="1"/>
  <c r="A912" i="2"/>
  <c r="E912" i="2" s="1"/>
  <c r="F912" i="2" s="1"/>
  <c r="I912" i="2" s="1"/>
  <c r="A928" i="2"/>
  <c r="E928" i="2" s="1"/>
  <c r="F928" i="2" s="1"/>
  <c r="I928" i="2" s="1"/>
  <c r="A944" i="2"/>
  <c r="E944" i="2" s="1"/>
  <c r="F944" i="2" s="1"/>
  <c r="I944" i="2" s="1"/>
  <c r="A960" i="2"/>
  <c r="E960" i="2" s="1"/>
  <c r="F960" i="2" s="1"/>
  <c r="I960" i="2" s="1"/>
  <c r="A976" i="2"/>
  <c r="E976" i="2" s="1"/>
  <c r="F976" i="2" s="1"/>
  <c r="I976" i="2" s="1"/>
  <c r="A992" i="2"/>
  <c r="E992" i="2" s="1"/>
  <c r="F992" i="2" s="1"/>
  <c r="I992" i="2" s="1"/>
  <c r="A1008" i="2"/>
  <c r="E1008" i="2" s="1"/>
  <c r="F1008" i="2" s="1"/>
  <c r="I1008" i="2" s="1"/>
  <c r="A1024" i="2"/>
  <c r="E1024" i="2" s="1"/>
  <c r="F1024" i="2" s="1"/>
  <c r="I1024" i="2" s="1"/>
  <c r="A1040" i="2"/>
  <c r="E1040" i="2" s="1"/>
  <c r="F1040" i="2" s="1"/>
  <c r="I1040" i="2" s="1"/>
  <c r="A1056" i="2"/>
  <c r="E1056" i="2" s="1"/>
  <c r="F1056" i="2" s="1"/>
  <c r="I1056" i="2" s="1"/>
  <c r="A1072" i="2"/>
  <c r="E1072" i="2" s="1"/>
  <c r="F1072" i="2" s="1"/>
  <c r="I1072" i="2" s="1"/>
  <c r="A1088" i="2"/>
  <c r="E1088" i="2" s="1"/>
  <c r="F1088" i="2" s="1"/>
  <c r="I1088" i="2" s="1"/>
  <c r="A1104" i="2"/>
  <c r="E1104" i="2" s="1"/>
  <c r="F1104" i="2" s="1"/>
  <c r="I1104" i="2" s="1"/>
  <c r="A1120" i="2"/>
  <c r="E1120" i="2" s="1"/>
  <c r="F1120" i="2" s="1"/>
  <c r="I1120" i="2" s="1"/>
  <c r="A1136" i="2"/>
  <c r="E1136" i="2" s="1"/>
  <c r="F1136" i="2" s="1"/>
  <c r="I1136" i="2" s="1"/>
  <c r="A1152" i="2"/>
  <c r="E1152" i="2" s="1"/>
  <c r="F1152" i="2" s="1"/>
  <c r="I1152" i="2" s="1"/>
  <c r="A1168" i="2"/>
  <c r="E1168" i="2" s="1"/>
  <c r="F1168" i="2" s="1"/>
  <c r="I1168" i="2" s="1"/>
  <c r="A1181" i="2"/>
  <c r="E1181" i="2" s="1"/>
  <c r="F1181" i="2" s="1"/>
  <c r="I1181" i="2" s="1"/>
  <c r="A1194" i="2"/>
  <c r="E1194" i="2" s="1"/>
  <c r="F1194" i="2" s="1"/>
  <c r="I1194" i="2" s="1"/>
  <c r="A1206" i="2"/>
  <c r="E1206" i="2" s="1"/>
  <c r="F1206" i="2" s="1"/>
  <c r="I1206" i="2" s="1"/>
  <c r="A1218" i="2"/>
  <c r="E1218" i="2" s="1"/>
  <c r="F1218" i="2" s="1"/>
  <c r="I1218" i="2" s="1"/>
  <c r="A1226" i="2"/>
  <c r="E1226" i="2" s="1"/>
  <c r="F1226" i="2" s="1"/>
  <c r="I1226" i="2" s="1"/>
  <c r="A1234" i="2"/>
  <c r="E1234" i="2" s="1"/>
  <c r="F1234" i="2" s="1"/>
  <c r="I1234" i="2" s="1"/>
  <c r="A1242" i="2"/>
  <c r="E1242" i="2" s="1"/>
  <c r="F1242" i="2" s="1"/>
  <c r="I1242" i="2" s="1"/>
  <c r="A1250" i="2"/>
  <c r="E1250" i="2" s="1"/>
  <c r="F1250" i="2" s="1"/>
  <c r="I1250" i="2" s="1"/>
  <c r="A1258" i="2"/>
  <c r="E1258" i="2" s="1"/>
  <c r="F1258" i="2" s="1"/>
  <c r="I1258" i="2" s="1"/>
  <c r="A1266" i="2"/>
  <c r="E1266" i="2" s="1"/>
  <c r="F1266" i="2" s="1"/>
  <c r="I1266" i="2" s="1"/>
  <c r="A1274" i="2"/>
  <c r="E1274" i="2" s="1"/>
  <c r="F1274" i="2" s="1"/>
  <c r="I1274" i="2" s="1"/>
  <c r="A1282" i="2"/>
  <c r="E1282" i="2" s="1"/>
  <c r="F1282" i="2" s="1"/>
  <c r="I1282" i="2" s="1"/>
  <c r="A1290" i="2"/>
  <c r="E1290" i="2" s="1"/>
  <c r="F1290" i="2" s="1"/>
  <c r="I1290" i="2" s="1"/>
  <c r="A1298" i="2"/>
  <c r="E1298" i="2" s="1"/>
  <c r="F1298" i="2" s="1"/>
  <c r="I1298" i="2" s="1"/>
  <c r="A1306" i="2"/>
  <c r="E1306" i="2" s="1"/>
  <c r="F1306" i="2" s="1"/>
  <c r="I1306" i="2" s="1"/>
  <c r="A1314" i="2"/>
  <c r="E1314" i="2" s="1"/>
  <c r="F1314" i="2" s="1"/>
  <c r="I1314" i="2" s="1"/>
  <c r="A1322" i="2"/>
  <c r="E1322" i="2" s="1"/>
  <c r="F1322" i="2" s="1"/>
  <c r="I1322" i="2" s="1"/>
  <c r="A1330" i="2"/>
  <c r="E1330" i="2" s="1"/>
  <c r="F1330" i="2" s="1"/>
  <c r="I1330" i="2" s="1"/>
  <c r="A1338" i="2"/>
  <c r="E1338" i="2" s="1"/>
  <c r="F1338" i="2" s="1"/>
  <c r="I1338" i="2" s="1"/>
  <c r="A1346" i="2"/>
  <c r="E1346" i="2" s="1"/>
  <c r="F1346" i="2" s="1"/>
  <c r="I1346" i="2" s="1"/>
  <c r="A1354" i="2"/>
  <c r="E1354" i="2" s="1"/>
  <c r="F1354" i="2" s="1"/>
  <c r="I1354" i="2" s="1"/>
  <c r="A1362" i="2"/>
  <c r="E1362" i="2" s="1"/>
  <c r="F1362" i="2" s="1"/>
  <c r="I1362" i="2" s="1"/>
  <c r="A1370" i="2"/>
  <c r="E1370" i="2" s="1"/>
  <c r="F1370" i="2" s="1"/>
  <c r="I1370" i="2" s="1"/>
  <c r="A1378" i="2"/>
  <c r="E1378" i="2" s="1"/>
  <c r="F1378" i="2" s="1"/>
  <c r="I1378" i="2" s="1"/>
  <c r="A1386" i="2"/>
  <c r="E1386" i="2" s="1"/>
  <c r="F1386" i="2" s="1"/>
  <c r="I1386" i="2" s="1"/>
  <c r="A1394" i="2"/>
  <c r="E1394" i="2" s="1"/>
  <c r="F1394" i="2" s="1"/>
  <c r="I1394" i="2" s="1"/>
  <c r="A1402" i="2"/>
  <c r="E1402" i="2" s="1"/>
  <c r="F1402" i="2" s="1"/>
  <c r="I1402" i="2" s="1"/>
  <c r="A1410" i="2"/>
  <c r="E1410" i="2" s="1"/>
  <c r="F1410" i="2" s="1"/>
  <c r="I1410" i="2" s="1"/>
  <c r="A1418" i="2"/>
  <c r="E1418" i="2" s="1"/>
  <c r="F1418" i="2" s="1"/>
  <c r="I1418" i="2" s="1"/>
  <c r="A1426" i="2"/>
  <c r="E1426" i="2" s="1"/>
  <c r="F1426" i="2" s="1"/>
  <c r="I1426" i="2" s="1"/>
  <c r="A1434" i="2"/>
  <c r="E1434" i="2" s="1"/>
  <c r="F1434" i="2" s="1"/>
  <c r="I1434" i="2" s="1"/>
  <c r="A1442" i="2"/>
  <c r="E1442" i="2" s="1"/>
  <c r="F1442" i="2" s="1"/>
  <c r="I1442" i="2" s="1"/>
  <c r="A1450" i="2"/>
  <c r="E1450" i="2" s="1"/>
  <c r="F1450" i="2" s="1"/>
  <c r="I1450" i="2" s="1"/>
  <c r="A1458" i="2"/>
  <c r="E1458" i="2" s="1"/>
  <c r="F1458" i="2" s="1"/>
  <c r="I1458" i="2" s="1"/>
  <c r="A1466" i="2"/>
  <c r="E1466" i="2" s="1"/>
  <c r="F1466" i="2" s="1"/>
  <c r="I1466" i="2" s="1"/>
  <c r="A1474" i="2"/>
  <c r="E1474" i="2" s="1"/>
  <c r="F1474" i="2" s="1"/>
  <c r="I1474" i="2" s="1"/>
  <c r="A1482" i="2"/>
  <c r="E1482" i="2" s="1"/>
  <c r="F1482" i="2" s="1"/>
  <c r="I1482" i="2" s="1"/>
  <c r="A1490" i="2"/>
  <c r="E1490" i="2" s="1"/>
  <c r="F1490" i="2" s="1"/>
  <c r="I1490" i="2" s="1"/>
  <c r="A1498" i="2"/>
  <c r="E1498" i="2" s="1"/>
  <c r="F1498" i="2" s="1"/>
  <c r="I1498" i="2" s="1"/>
  <c r="A1506" i="2"/>
  <c r="E1506" i="2" s="1"/>
  <c r="F1506" i="2" s="1"/>
  <c r="I1506" i="2" s="1"/>
  <c r="A1514" i="2"/>
  <c r="E1514" i="2" s="1"/>
  <c r="F1514" i="2" s="1"/>
  <c r="I1514" i="2" s="1"/>
  <c r="A1522" i="2"/>
  <c r="E1522" i="2" s="1"/>
  <c r="F1522" i="2" s="1"/>
  <c r="I1522" i="2" s="1"/>
  <c r="A1530" i="2"/>
  <c r="E1530" i="2" s="1"/>
  <c r="F1530" i="2" s="1"/>
  <c r="I1530" i="2" s="1"/>
  <c r="A1538" i="2"/>
  <c r="E1538" i="2" s="1"/>
  <c r="F1538" i="2" s="1"/>
  <c r="I1538" i="2" s="1"/>
  <c r="A1546" i="2"/>
  <c r="E1546" i="2" s="1"/>
  <c r="F1546" i="2" s="1"/>
  <c r="I1546" i="2" s="1"/>
  <c r="A1554" i="2"/>
  <c r="E1554" i="2" s="1"/>
  <c r="F1554" i="2" s="1"/>
  <c r="I1554" i="2" s="1"/>
  <c r="A1562" i="2"/>
  <c r="E1562" i="2" s="1"/>
  <c r="F1562" i="2" s="1"/>
  <c r="I1562" i="2" s="1"/>
  <c r="A1570" i="2"/>
  <c r="E1570" i="2" s="1"/>
  <c r="F1570" i="2" s="1"/>
  <c r="I1570" i="2" s="1"/>
  <c r="A1578" i="2"/>
  <c r="E1578" i="2" s="1"/>
  <c r="F1578" i="2" s="1"/>
  <c r="I1578" i="2" s="1"/>
  <c r="A1586" i="2"/>
  <c r="E1586" i="2" s="1"/>
  <c r="F1586" i="2" s="1"/>
  <c r="I1586" i="2" s="1"/>
  <c r="A247" i="2"/>
  <c r="E247" i="2" s="1"/>
  <c r="F247" i="2" s="1"/>
  <c r="I247" i="2" s="1"/>
  <c r="A403" i="2"/>
  <c r="E403" i="2" s="1"/>
  <c r="F403" i="2" s="1"/>
  <c r="I403" i="2" s="1"/>
  <c r="A460" i="2"/>
  <c r="E460" i="2" s="1"/>
  <c r="F460" i="2" s="1"/>
  <c r="I460" i="2" s="1"/>
  <c r="A507" i="2"/>
  <c r="E507" i="2" s="1"/>
  <c r="F507" i="2" s="1"/>
  <c r="I507" i="2" s="1"/>
  <c r="A547" i="2"/>
  <c r="E547" i="2" s="1"/>
  <c r="F547" i="2" s="1"/>
  <c r="I547" i="2" s="1"/>
  <c r="A588" i="2"/>
  <c r="E588" i="2" s="1"/>
  <c r="F588" i="2" s="1"/>
  <c r="I588" i="2" s="1"/>
  <c r="A635" i="2"/>
  <c r="E635" i="2" s="1"/>
  <c r="F635" i="2" s="1"/>
  <c r="I635" i="2" s="1"/>
  <c r="A673" i="2"/>
  <c r="E673" i="2" s="1"/>
  <c r="F673" i="2" s="1"/>
  <c r="I673" i="2" s="1"/>
  <c r="A707" i="2"/>
  <c r="E707" i="2" s="1"/>
  <c r="F707" i="2" s="1"/>
  <c r="I707" i="2" s="1"/>
  <c r="A744" i="2"/>
  <c r="E744" i="2" s="1"/>
  <c r="F744" i="2" s="1"/>
  <c r="I744" i="2" s="1"/>
  <c r="A775" i="2"/>
  <c r="E775" i="2" s="1"/>
  <c r="F775" i="2" s="1"/>
  <c r="I775" i="2" s="1"/>
  <c r="A801" i="2"/>
  <c r="E801" i="2" s="1"/>
  <c r="F801" i="2" s="1"/>
  <c r="I801" i="2" s="1"/>
  <c r="A823" i="2"/>
  <c r="E823" i="2" s="1"/>
  <c r="F823" i="2" s="1"/>
  <c r="I823" i="2" s="1"/>
  <c r="A843" i="2"/>
  <c r="E843" i="2" s="1"/>
  <c r="F843" i="2" s="1"/>
  <c r="I843" i="2" s="1"/>
  <c r="A865" i="2"/>
  <c r="E865" i="2" s="1"/>
  <c r="F865" i="2" s="1"/>
  <c r="I865" i="2" s="1"/>
  <c r="A884" i="2"/>
  <c r="E884" i="2" s="1"/>
  <c r="F884" i="2" s="1"/>
  <c r="I884" i="2" s="1"/>
  <c r="A900" i="2"/>
  <c r="E900" i="2" s="1"/>
  <c r="F900" i="2" s="1"/>
  <c r="I900" i="2" s="1"/>
  <c r="A916" i="2"/>
  <c r="E916" i="2" s="1"/>
  <c r="F916" i="2" s="1"/>
  <c r="I916" i="2" s="1"/>
  <c r="A932" i="2"/>
  <c r="E932" i="2" s="1"/>
  <c r="F932" i="2" s="1"/>
  <c r="I932" i="2" s="1"/>
  <c r="A948" i="2"/>
  <c r="E948" i="2" s="1"/>
  <c r="F948" i="2" s="1"/>
  <c r="I948" i="2" s="1"/>
  <c r="A964" i="2"/>
  <c r="E964" i="2" s="1"/>
  <c r="F964" i="2" s="1"/>
  <c r="I964" i="2" s="1"/>
  <c r="A980" i="2"/>
  <c r="E980" i="2" s="1"/>
  <c r="F980" i="2" s="1"/>
  <c r="I980" i="2" s="1"/>
  <c r="A996" i="2"/>
  <c r="E996" i="2" s="1"/>
  <c r="F996" i="2" s="1"/>
  <c r="I996" i="2" s="1"/>
  <c r="A1012" i="2"/>
  <c r="E1012" i="2" s="1"/>
  <c r="F1012" i="2" s="1"/>
  <c r="I1012" i="2" s="1"/>
  <c r="A1028" i="2"/>
  <c r="E1028" i="2" s="1"/>
  <c r="F1028" i="2" s="1"/>
  <c r="I1028" i="2" s="1"/>
  <c r="A1044" i="2"/>
  <c r="E1044" i="2" s="1"/>
  <c r="F1044" i="2" s="1"/>
  <c r="I1044" i="2" s="1"/>
  <c r="A1060" i="2"/>
  <c r="E1060" i="2" s="1"/>
  <c r="F1060" i="2" s="1"/>
  <c r="I1060" i="2" s="1"/>
  <c r="A1076" i="2"/>
  <c r="E1076" i="2" s="1"/>
  <c r="F1076" i="2" s="1"/>
  <c r="I1076" i="2" s="1"/>
  <c r="A1092" i="2"/>
  <c r="E1092" i="2" s="1"/>
  <c r="F1092" i="2" s="1"/>
  <c r="I1092" i="2" s="1"/>
  <c r="A1108" i="2"/>
  <c r="E1108" i="2" s="1"/>
  <c r="F1108" i="2" s="1"/>
  <c r="I1108" i="2" s="1"/>
  <c r="A1124" i="2"/>
  <c r="E1124" i="2" s="1"/>
  <c r="F1124" i="2" s="1"/>
  <c r="I1124" i="2" s="1"/>
  <c r="A1140" i="2"/>
  <c r="E1140" i="2" s="1"/>
  <c r="F1140" i="2" s="1"/>
  <c r="I1140" i="2" s="1"/>
  <c r="A1156" i="2"/>
  <c r="E1156" i="2" s="1"/>
  <c r="F1156" i="2" s="1"/>
  <c r="I1156" i="2" s="1"/>
  <c r="A1170" i="2"/>
  <c r="E1170" i="2" s="1"/>
  <c r="F1170" i="2" s="1"/>
  <c r="I1170" i="2" s="1"/>
  <c r="A1182" i="2"/>
  <c r="E1182" i="2" s="1"/>
  <c r="F1182" i="2" s="1"/>
  <c r="I1182" i="2" s="1"/>
  <c r="A1196" i="2"/>
  <c r="E1196" i="2" s="1"/>
  <c r="F1196" i="2" s="1"/>
  <c r="I1196" i="2" s="1"/>
  <c r="A1208" i="2"/>
  <c r="E1208" i="2" s="1"/>
  <c r="F1208" i="2" s="1"/>
  <c r="I1208" i="2" s="1"/>
  <c r="A1219" i="2"/>
  <c r="E1219" i="2" s="1"/>
  <c r="F1219" i="2" s="1"/>
  <c r="I1219" i="2" s="1"/>
  <c r="A1227" i="2"/>
  <c r="E1227" i="2" s="1"/>
  <c r="F1227" i="2" s="1"/>
  <c r="I1227" i="2" s="1"/>
  <c r="A1235" i="2"/>
  <c r="E1235" i="2" s="1"/>
  <c r="F1235" i="2" s="1"/>
  <c r="I1235" i="2" s="1"/>
  <c r="A1243" i="2"/>
  <c r="E1243" i="2" s="1"/>
  <c r="F1243" i="2" s="1"/>
  <c r="I1243" i="2" s="1"/>
  <c r="A1251" i="2"/>
  <c r="E1251" i="2" s="1"/>
  <c r="F1251" i="2" s="1"/>
  <c r="I1251" i="2" s="1"/>
  <c r="A1259" i="2"/>
  <c r="E1259" i="2" s="1"/>
  <c r="F1259" i="2" s="1"/>
  <c r="I1259" i="2" s="1"/>
  <c r="A1267" i="2"/>
  <c r="E1267" i="2" s="1"/>
  <c r="F1267" i="2" s="1"/>
  <c r="I1267" i="2" s="1"/>
  <c r="A1275" i="2"/>
  <c r="E1275" i="2" s="1"/>
  <c r="F1275" i="2" s="1"/>
  <c r="I1275" i="2" s="1"/>
  <c r="A1283" i="2"/>
  <c r="E1283" i="2" s="1"/>
  <c r="F1283" i="2" s="1"/>
  <c r="I1283" i="2" s="1"/>
  <c r="A1291" i="2"/>
  <c r="E1291" i="2" s="1"/>
  <c r="F1291" i="2" s="1"/>
  <c r="I1291" i="2" s="1"/>
  <c r="A1299" i="2"/>
  <c r="E1299" i="2" s="1"/>
  <c r="F1299" i="2" s="1"/>
  <c r="I1299" i="2" s="1"/>
  <c r="A1307" i="2"/>
  <c r="E1307" i="2" s="1"/>
  <c r="F1307" i="2" s="1"/>
  <c r="I1307" i="2" s="1"/>
  <c r="A1315" i="2"/>
  <c r="E1315" i="2" s="1"/>
  <c r="F1315" i="2" s="1"/>
  <c r="I1315" i="2" s="1"/>
  <c r="A1323" i="2"/>
  <c r="E1323" i="2" s="1"/>
  <c r="F1323" i="2" s="1"/>
  <c r="I1323" i="2" s="1"/>
  <c r="A1331" i="2"/>
  <c r="E1331" i="2" s="1"/>
  <c r="F1331" i="2" s="1"/>
  <c r="I1331" i="2" s="1"/>
  <c r="A1339" i="2"/>
  <c r="E1339" i="2" s="1"/>
  <c r="F1339" i="2" s="1"/>
  <c r="I1339" i="2" s="1"/>
  <c r="A1347" i="2"/>
  <c r="E1347" i="2" s="1"/>
  <c r="F1347" i="2" s="1"/>
  <c r="I1347" i="2" s="1"/>
  <c r="A1355" i="2"/>
  <c r="E1355" i="2" s="1"/>
  <c r="F1355" i="2" s="1"/>
  <c r="I1355" i="2" s="1"/>
  <c r="A1363" i="2"/>
  <c r="E1363" i="2" s="1"/>
  <c r="F1363" i="2" s="1"/>
  <c r="I1363" i="2" s="1"/>
  <c r="A1371" i="2"/>
  <c r="E1371" i="2" s="1"/>
  <c r="F1371" i="2" s="1"/>
  <c r="I1371" i="2" s="1"/>
  <c r="A1379" i="2"/>
  <c r="E1379" i="2" s="1"/>
  <c r="F1379" i="2" s="1"/>
  <c r="I1379" i="2" s="1"/>
  <c r="A1387" i="2"/>
  <c r="E1387" i="2" s="1"/>
  <c r="F1387" i="2" s="1"/>
  <c r="I1387" i="2" s="1"/>
  <c r="A1395" i="2"/>
  <c r="E1395" i="2" s="1"/>
  <c r="F1395" i="2" s="1"/>
  <c r="I1395" i="2" s="1"/>
  <c r="A1403" i="2"/>
  <c r="E1403" i="2" s="1"/>
  <c r="F1403" i="2" s="1"/>
  <c r="I1403" i="2" s="1"/>
  <c r="A1411" i="2"/>
  <c r="E1411" i="2" s="1"/>
  <c r="F1411" i="2" s="1"/>
  <c r="I1411" i="2" s="1"/>
  <c r="A1419" i="2"/>
  <c r="E1419" i="2" s="1"/>
  <c r="F1419" i="2" s="1"/>
  <c r="I1419" i="2" s="1"/>
  <c r="A1427" i="2"/>
  <c r="E1427" i="2" s="1"/>
  <c r="F1427" i="2" s="1"/>
  <c r="I1427" i="2" s="1"/>
  <c r="A1435" i="2"/>
  <c r="E1435" i="2" s="1"/>
  <c r="F1435" i="2" s="1"/>
  <c r="I1435" i="2" s="1"/>
  <c r="A1443" i="2"/>
  <c r="E1443" i="2" s="1"/>
  <c r="F1443" i="2" s="1"/>
  <c r="I1443" i="2" s="1"/>
  <c r="A1451" i="2"/>
  <c r="E1451" i="2" s="1"/>
  <c r="F1451" i="2" s="1"/>
  <c r="I1451" i="2" s="1"/>
  <c r="A1459" i="2"/>
  <c r="E1459" i="2" s="1"/>
  <c r="F1459" i="2" s="1"/>
  <c r="I1459" i="2" s="1"/>
  <c r="C733" i="3"/>
  <c r="A64" i="2"/>
  <c r="E64" i="2" s="1"/>
  <c r="F64" i="2" s="1"/>
  <c r="I64" i="2" s="1"/>
  <c r="A291" i="2"/>
  <c r="E291" i="2" s="1"/>
  <c r="F291" i="2" s="1"/>
  <c r="I291" i="2" s="1"/>
  <c r="A419" i="2"/>
  <c r="E419" i="2" s="1"/>
  <c r="F419" i="2" s="1"/>
  <c r="I419" i="2" s="1"/>
  <c r="A467" i="2"/>
  <c r="E467" i="2" s="1"/>
  <c r="F467" i="2" s="1"/>
  <c r="I467" i="2" s="1"/>
  <c r="A508" i="2"/>
  <c r="E508" i="2" s="1"/>
  <c r="F508" i="2" s="1"/>
  <c r="I508" i="2" s="1"/>
  <c r="A555" i="2"/>
  <c r="E555" i="2" s="1"/>
  <c r="F555" i="2" s="1"/>
  <c r="I555" i="2" s="1"/>
  <c r="A595" i="2"/>
  <c r="E595" i="2" s="1"/>
  <c r="F595" i="2" s="1"/>
  <c r="I595" i="2" s="1"/>
  <c r="A636" i="2"/>
  <c r="E636" i="2" s="1"/>
  <c r="F636" i="2" s="1"/>
  <c r="I636" i="2" s="1"/>
  <c r="A680" i="2"/>
  <c r="E680" i="2" s="1"/>
  <c r="F680" i="2" s="1"/>
  <c r="I680" i="2" s="1"/>
  <c r="A712" i="2"/>
  <c r="E712" i="2" s="1"/>
  <c r="F712" i="2" s="1"/>
  <c r="I712" i="2" s="1"/>
  <c r="A745" i="2"/>
  <c r="E745" i="2" s="1"/>
  <c r="F745" i="2" s="1"/>
  <c r="I745" i="2" s="1"/>
  <c r="A779" i="2"/>
  <c r="E779" i="2" s="1"/>
  <c r="F779" i="2" s="1"/>
  <c r="I779" i="2" s="1"/>
  <c r="A802" i="2"/>
  <c r="E802" i="2" s="1"/>
  <c r="F802" i="2" s="1"/>
  <c r="I802" i="2" s="1"/>
  <c r="A824" i="2"/>
  <c r="E824" i="2" s="1"/>
  <c r="F824" i="2" s="1"/>
  <c r="I824" i="2" s="1"/>
  <c r="A844" i="2"/>
  <c r="E844" i="2" s="1"/>
  <c r="F844" i="2" s="1"/>
  <c r="I844" i="2" s="1"/>
  <c r="A866" i="2"/>
  <c r="E866" i="2" s="1"/>
  <c r="F866" i="2" s="1"/>
  <c r="I866" i="2" s="1"/>
  <c r="A885" i="2"/>
  <c r="E885" i="2" s="1"/>
  <c r="F885" i="2" s="1"/>
  <c r="I885" i="2" s="1"/>
  <c r="A901" i="2"/>
  <c r="E901" i="2" s="1"/>
  <c r="F901" i="2" s="1"/>
  <c r="I901" i="2" s="1"/>
  <c r="A917" i="2"/>
  <c r="E917" i="2" s="1"/>
  <c r="F917" i="2" s="1"/>
  <c r="I917" i="2" s="1"/>
  <c r="A933" i="2"/>
  <c r="E933" i="2" s="1"/>
  <c r="F933" i="2" s="1"/>
  <c r="I933" i="2" s="1"/>
  <c r="A949" i="2"/>
  <c r="E949" i="2" s="1"/>
  <c r="F949" i="2" s="1"/>
  <c r="I949" i="2" s="1"/>
  <c r="A965" i="2"/>
  <c r="E965" i="2" s="1"/>
  <c r="F965" i="2" s="1"/>
  <c r="I965" i="2" s="1"/>
  <c r="A981" i="2"/>
  <c r="E981" i="2" s="1"/>
  <c r="F981" i="2" s="1"/>
  <c r="I981" i="2" s="1"/>
  <c r="A997" i="2"/>
  <c r="E997" i="2" s="1"/>
  <c r="F997" i="2" s="1"/>
  <c r="I997" i="2" s="1"/>
  <c r="A1013" i="2"/>
  <c r="E1013" i="2" s="1"/>
  <c r="F1013" i="2" s="1"/>
  <c r="I1013" i="2" s="1"/>
  <c r="A1029" i="2"/>
  <c r="E1029" i="2" s="1"/>
  <c r="F1029" i="2" s="1"/>
  <c r="I1029" i="2" s="1"/>
  <c r="A1045" i="2"/>
  <c r="E1045" i="2" s="1"/>
  <c r="F1045" i="2" s="1"/>
  <c r="I1045" i="2" s="1"/>
  <c r="A1061" i="2"/>
  <c r="E1061" i="2" s="1"/>
  <c r="F1061" i="2" s="1"/>
  <c r="I1061" i="2" s="1"/>
  <c r="A1077" i="2"/>
  <c r="E1077" i="2" s="1"/>
  <c r="F1077" i="2" s="1"/>
  <c r="I1077" i="2" s="1"/>
  <c r="A1093" i="2"/>
  <c r="E1093" i="2" s="1"/>
  <c r="F1093" i="2" s="1"/>
  <c r="I1093" i="2" s="1"/>
  <c r="A1109" i="2"/>
  <c r="E1109" i="2" s="1"/>
  <c r="F1109" i="2" s="1"/>
  <c r="I1109" i="2" s="1"/>
  <c r="A1125" i="2"/>
  <c r="E1125" i="2" s="1"/>
  <c r="F1125" i="2" s="1"/>
  <c r="I1125" i="2" s="1"/>
  <c r="A1141" i="2"/>
  <c r="E1141" i="2" s="1"/>
  <c r="F1141" i="2" s="1"/>
  <c r="I1141" i="2" s="1"/>
  <c r="A1157" i="2"/>
  <c r="E1157" i="2" s="1"/>
  <c r="F1157" i="2" s="1"/>
  <c r="I1157" i="2" s="1"/>
  <c r="A1172" i="2"/>
  <c r="E1172" i="2" s="1"/>
  <c r="F1172" i="2" s="1"/>
  <c r="I1172" i="2" s="1"/>
  <c r="A1184" i="2"/>
  <c r="E1184" i="2" s="1"/>
  <c r="F1184" i="2" s="1"/>
  <c r="I1184" i="2" s="1"/>
  <c r="A1197" i="2"/>
  <c r="E1197" i="2" s="1"/>
  <c r="F1197" i="2" s="1"/>
  <c r="I1197" i="2" s="1"/>
  <c r="A1210" i="2"/>
  <c r="E1210" i="2" s="1"/>
  <c r="F1210" i="2" s="1"/>
  <c r="I1210" i="2" s="1"/>
  <c r="A1220" i="2"/>
  <c r="E1220" i="2" s="1"/>
  <c r="F1220" i="2" s="1"/>
  <c r="I1220" i="2" s="1"/>
  <c r="A1228" i="2"/>
  <c r="E1228" i="2" s="1"/>
  <c r="F1228" i="2" s="1"/>
  <c r="I1228" i="2" s="1"/>
  <c r="A1236" i="2"/>
  <c r="E1236" i="2" s="1"/>
  <c r="F1236" i="2" s="1"/>
  <c r="I1236" i="2" s="1"/>
  <c r="A1244" i="2"/>
  <c r="E1244" i="2" s="1"/>
  <c r="F1244" i="2" s="1"/>
  <c r="I1244" i="2" s="1"/>
  <c r="A1252" i="2"/>
  <c r="E1252" i="2" s="1"/>
  <c r="F1252" i="2" s="1"/>
  <c r="I1252" i="2" s="1"/>
  <c r="A1260" i="2"/>
  <c r="E1260" i="2" s="1"/>
  <c r="F1260" i="2" s="1"/>
  <c r="I1260" i="2" s="1"/>
  <c r="A1268" i="2"/>
  <c r="E1268" i="2" s="1"/>
  <c r="F1268" i="2" s="1"/>
  <c r="I1268" i="2" s="1"/>
  <c r="A1276" i="2"/>
  <c r="E1276" i="2" s="1"/>
  <c r="F1276" i="2" s="1"/>
  <c r="I1276" i="2" s="1"/>
  <c r="A1284" i="2"/>
  <c r="E1284" i="2" s="1"/>
  <c r="F1284" i="2" s="1"/>
  <c r="I1284" i="2" s="1"/>
  <c r="A1292" i="2"/>
  <c r="E1292" i="2" s="1"/>
  <c r="F1292" i="2" s="1"/>
  <c r="I1292" i="2" s="1"/>
  <c r="A1300" i="2"/>
  <c r="E1300" i="2" s="1"/>
  <c r="F1300" i="2" s="1"/>
  <c r="I1300" i="2" s="1"/>
  <c r="A1308" i="2"/>
  <c r="E1308" i="2" s="1"/>
  <c r="F1308" i="2" s="1"/>
  <c r="I1308" i="2" s="1"/>
  <c r="A1316" i="2"/>
  <c r="E1316" i="2" s="1"/>
  <c r="F1316" i="2" s="1"/>
  <c r="I1316" i="2" s="1"/>
  <c r="A1324" i="2"/>
  <c r="E1324" i="2" s="1"/>
  <c r="F1324" i="2" s="1"/>
  <c r="I1324" i="2" s="1"/>
  <c r="A1332" i="2"/>
  <c r="E1332" i="2" s="1"/>
  <c r="F1332" i="2" s="1"/>
  <c r="I1332" i="2" s="1"/>
  <c r="A1340" i="2"/>
  <c r="E1340" i="2" s="1"/>
  <c r="F1340" i="2" s="1"/>
  <c r="I1340" i="2" s="1"/>
  <c r="A1348" i="2"/>
  <c r="E1348" i="2" s="1"/>
  <c r="F1348" i="2" s="1"/>
  <c r="I1348" i="2" s="1"/>
  <c r="A1356" i="2"/>
  <c r="E1356" i="2" s="1"/>
  <c r="F1356" i="2" s="1"/>
  <c r="I1356" i="2" s="1"/>
  <c r="A1364" i="2"/>
  <c r="E1364" i="2" s="1"/>
  <c r="F1364" i="2" s="1"/>
  <c r="I1364" i="2" s="1"/>
  <c r="A1372" i="2"/>
  <c r="E1372" i="2" s="1"/>
  <c r="F1372" i="2" s="1"/>
  <c r="I1372" i="2" s="1"/>
  <c r="A1380" i="2"/>
  <c r="E1380" i="2" s="1"/>
  <c r="F1380" i="2" s="1"/>
  <c r="I1380" i="2" s="1"/>
  <c r="A1388" i="2"/>
  <c r="E1388" i="2" s="1"/>
  <c r="F1388" i="2" s="1"/>
  <c r="I1388" i="2" s="1"/>
  <c r="A1396" i="2"/>
  <c r="E1396" i="2" s="1"/>
  <c r="F1396" i="2" s="1"/>
  <c r="I1396" i="2" s="1"/>
  <c r="A1404" i="2"/>
  <c r="E1404" i="2" s="1"/>
  <c r="F1404" i="2" s="1"/>
  <c r="I1404" i="2" s="1"/>
  <c r="A1412" i="2"/>
  <c r="E1412" i="2" s="1"/>
  <c r="F1412" i="2" s="1"/>
  <c r="I1412" i="2" s="1"/>
  <c r="A1420" i="2"/>
  <c r="E1420" i="2" s="1"/>
  <c r="F1420" i="2" s="1"/>
  <c r="I1420" i="2" s="1"/>
  <c r="A1428" i="2"/>
  <c r="E1428" i="2" s="1"/>
  <c r="F1428" i="2" s="1"/>
  <c r="I1428" i="2" s="1"/>
  <c r="A1436" i="2"/>
  <c r="E1436" i="2" s="1"/>
  <c r="F1436" i="2" s="1"/>
  <c r="I1436" i="2" s="1"/>
  <c r="A1444" i="2"/>
  <c r="E1444" i="2" s="1"/>
  <c r="F1444" i="2" s="1"/>
  <c r="I1444" i="2" s="1"/>
  <c r="A1452" i="2"/>
  <c r="E1452" i="2" s="1"/>
  <c r="F1452" i="2" s="1"/>
  <c r="I1452" i="2" s="1"/>
  <c r="A1460" i="2"/>
  <c r="E1460" i="2" s="1"/>
  <c r="F1460" i="2" s="1"/>
  <c r="I1460" i="2" s="1"/>
  <c r="A1468" i="2"/>
  <c r="E1468" i="2" s="1"/>
  <c r="F1468" i="2" s="1"/>
  <c r="I1468" i="2" s="1"/>
  <c r="A1476" i="2"/>
  <c r="E1476" i="2" s="1"/>
  <c r="F1476" i="2" s="1"/>
  <c r="I1476" i="2" s="1"/>
  <c r="A1484" i="2"/>
  <c r="E1484" i="2" s="1"/>
  <c r="F1484" i="2" s="1"/>
  <c r="I1484" i="2" s="1"/>
  <c r="A1492" i="2"/>
  <c r="E1492" i="2" s="1"/>
  <c r="F1492" i="2" s="1"/>
  <c r="I1492" i="2" s="1"/>
  <c r="A1500" i="2"/>
  <c r="E1500" i="2" s="1"/>
  <c r="F1500" i="2" s="1"/>
  <c r="I1500" i="2" s="1"/>
  <c r="A1508" i="2"/>
  <c r="E1508" i="2" s="1"/>
  <c r="F1508" i="2" s="1"/>
  <c r="I1508" i="2" s="1"/>
  <c r="A1516" i="2"/>
  <c r="E1516" i="2" s="1"/>
  <c r="F1516" i="2" s="1"/>
  <c r="I1516" i="2" s="1"/>
  <c r="A1524" i="2"/>
  <c r="E1524" i="2" s="1"/>
  <c r="F1524" i="2" s="1"/>
  <c r="I1524" i="2" s="1"/>
  <c r="A1532" i="2"/>
  <c r="E1532" i="2" s="1"/>
  <c r="F1532" i="2" s="1"/>
  <c r="I1532" i="2" s="1"/>
  <c r="A1540" i="2"/>
  <c r="E1540" i="2" s="1"/>
  <c r="F1540" i="2" s="1"/>
  <c r="I1540" i="2" s="1"/>
  <c r="A1548" i="2"/>
  <c r="E1548" i="2" s="1"/>
  <c r="F1548" i="2" s="1"/>
  <c r="I1548" i="2" s="1"/>
  <c r="A1556" i="2"/>
  <c r="E1556" i="2" s="1"/>
  <c r="F1556" i="2" s="1"/>
  <c r="I1556" i="2" s="1"/>
  <c r="A1564" i="2"/>
  <c r="E1564" i="2" s="1"/>
  <c r="F1564" i="2" s="1"/>
  <c r="I1564" i="2" s="1"/>
  <c r="A1572" i="2"/>
  <c r="E1572" i="2" s="1"/>
  <c r="F1572" i="2" s="1"/>
  <c r="I1572" i="2" s="1"/>
  <c r="A1580" i="2"/>
  <c r="E1580" i="2" s="1"/>
  <c r="F1580" i="2" s="1"/>
  <c r="I1580" i="2" s="1"/>
  <c r="C796" i="3"/>
  <c r="A75" i="2"/>
  <c r="E75" i="2" s="1"/>
  <c r="F75" i="2" s="1"/>
  <c r="I75" i="2" s="1"/>
  <c r="A299" i="2"/>
  <c r="E299" i="2" s="1"/>
  <c r="F299" i="2" s="1"/>
  <c r="I299" i="2" s="1"/>
  <c r="A422" i="2"/>
  <c r="E422" i="2" s="1"/>
  <c r="F422" i="2" s="1"/>
  <c r="I422" i="2" s="1"/>
  <c r="A475" i="2"/>
  <c r="E475" i="2" s="1"/>
  <c r="F475" i="2" s="1"/>
  <c r="I475" i="2" s="1"/>
  <c r="A515" i="2"/>
  <c r="E515" i="2" s="1"/>
  <c r="F515" i="2" s="1"/>
  <c r="I515" i="2" s="1"/>
  <c r="A556" i="2"/>
  <c r="E556" i="2" s="1"/>
  <c r="F556" i="2" s="1"/>
  <c r="I556" i="2" s="1"/>
  <c r="A603" i="2"/>
  <c r="E603" i="2" s="1"/>
  <c r="F603" i="2" s="1"/>
  <c r="I603" i="2" s="1"/>
  <c r="A643" i="2"/>
  <c r="E643" i="2" s="1"/>
  <c r="F643" i="2" s="1"/>
  <c r="I643" i="2" s="1"/>
  <c r="A681" i="2"/>
  <c r="E681" i="2" s="1"/>
  <c r="F681" i="2" s="1"/>
  <c r="I681" i="2" s="1"/>
  <c r="A719" i="2"/>
  <c r="E719" i="2" s="1"/>
  <c r="F719" i="2" s="1"/>
  <c r="I719" i="2" s="1"/>
  <c r="A751" i="2"/>
  <c r="E751" i="2" s="1"/>
  <c r="F751" i="2" s="1"/>
  <c r="I751" i="2" s="1"/>
  <c r="A780" i="2"/>
  <c r="E780" i="2" s="1"/>
  <c r="F780" i="2" s="1"/>
  <c r="I780" i="2" s="1"/>
  <c r="A803" i="2"/>
  <c r="E803" i="2" s="1"/>
  <c r="F803" i="2" s="1"/>
  <c r="I803" i="2" s="1"/>
  <c r="A825" i="2"/>
  <c r="E825" i="2" s="1"/>
  <c r="F825" i="2" s="1"/>
  <c r="I825" i="2" s="1"/>
  <c r="A847" i="2"/>
  <c r="E847" i="2" s="1"/>
  <c r="F847" i="2" s="1"/>
  <c r="I847" i="2" s="1"/>
  <c r="A867" i="2"/>
  <c r="E867" i="2" s="1"/>
  <c r="F867" i="2" s="1"/>
  <c r="I867" i="2" s="1"/>
  <c r="A886" i="2"/>
  <c r="E886" i="2" s="1"/>
  <c r="F886" i="2" s="1"/>
  <c r="I886" i="2" s="1"/>
  <c r="A902" i="2"/>
  <c r="E902" i="2" s="1"/>
  <c r="F902" i="2" s="1"/>
  <c r="I902" i="2" s="1"/>
  <c r="A918" i="2"/>
  <c r="E918" i="2" s="1"/>
  <c r="F918" i="2" s="1"/>
  <c r="I918" i="2" s="1"/>
  <c r="A934" i="2"/>
  <c r="E934" i="2" s="1"/>
  <c r="F934" i="2" s="1"/>
  <c r="I934" i="2" s="1"/>
  <c r="A950" i="2"/>
  <c r="E950" i="2" s="1"/>
  <c r="F950" i="2" s="1"/>
  <c r="I950" i="2" s="1"/>
  <c r="A966" i="2"/>
  <c r="E966" i="2" s="1"/>
  <c r="F966" i="2" s="1"/>
  <c r="I966" i="2" s="1"/>
  <c r="A982" i="2"/>
  <c r="E982" i="2" s="1"/>
  <c r="F982" i="2" s="1"/>
  <c r="I982" i="2" s="1"/>
  <c r="A998" i="2"/>
  <c r="E998" i="2" s="1"/>
  <c r="F998" i="2" s="1"/>
  <c r="I998" i="2" s="1"/>
  <c r="A1014" i="2"/>
  <c r="E1014" i="2" s="1"/>
  <c r="F1014" i="2" s="1"/>
  <c r="I1014" i="2" s="1"/>
  <c r="A1030" i="2"/>
  <c r="E1030" i="2" s="1"/>
  <c r="F1030" i="2" s="1"/>
  <c r="I1030" i="2" s="1"/>
  <c r="A1046" i="2"/>
  <c r="E1046" i="2" s="1"/>
  <c r="F1046" i="2" s="1"/>
  <c r="I1046" i="2" s="1"/>
  <c r="A1062" i="2"/>
  <c r="E1062" i="2" s="1"/>
  <c r="F1062" i="2" s="1"/>
  <c r="I1062" i="2" s="1"/>
  <c r="A1078" i="2"/>
  <c r="E1078" i="2" s="1"/>
  <c r="F1078" i="2" s="1"/>
  <c r="I1078" i="2" s="1"/>
  <c r="A1094" i="2"/>
  <c r="E1094" i="2" s="1"/>
  <c r="F1094" i="2" s="1"/>
  <c r="I1094" i="2" s="1"/>
  <c r="A1110" i="2"/>
  <c r="E1110" i="2" s="1"/>
  <c r="F1110" i="2" s="1"/>
  <c r="I1110" i="2" s="1"/>
  <c r="A1126" i="2"/>
  <c r="E1126" i="2" s="1"/>
  <c r="F1126" i="2" s="1"/>
  <c r="I1126" i="2" s="1"/>
  <c r="A1142" i="2"/>
  <c r="E1142" i="2" s="1"/>
  <c r="F1142" i="2" s="1"/>
  <c r="I1142" i="2" s="1"/>
  <c r="A1158" i="2"/>
  <c r="E1158" i="2" s="1"/>
  <c r="F1158" i="2" s="1"/>
  <c r="I1158" i="2" s="1"/>
  <c r="A1173" i="2"/>
  <c r="E1173" i="2" s="1"/>
  <c r="F1173" i="2" s="1"/>
  <c r="I1173" i="2" s="1"/>
  <c r="A1186" i="2"/>
  <c r="E1186" i="2" s="1"/>
  <c r="F1186" i="2" s="1"/>
  <c r="I1186" i="2" s="1"/>
  <c r="A1198" i="2"/>
  <c r="E1198" i="2" s="1"/>
  <c r="F1198" i="2" s="1"/>
  <c r="I1198" i="2" s="1"/>
  <c r="A1211" i="2"/>
  <c r="E1211" i="2" s="1"/>
  <c r="F1211" i="2" s="1"/>
  <c r="I1211" i="2" s="1"/>
  <c r="A1221" i="2"/>
  <c r="E1221" i="2" s="1"/>
  <c r="F1221" i="2" s="1"/>
  <c r="I1221" i="2" s="1"/>
  <c r="A1229" i="2"/>
  <c r="E1229" i="2" s="1"/>
  <c r="F1229" i="2" s="1"/>
  <c r="I1229" i="2" s="1"/>
  <c r="A1237" i="2"/>
  <c r="E1237" i="2" s="1"/>
  <c r="F1237" i="2" s="1"/>
  <c r="I1237" i="2" s="1"/>
  <c r="A1245" i="2"/>
  <c r="E1245" i="2" s="1"/>
  <c r="F1245" i="2" s="1"/>
  <c r="I1245" i="2" s="1"/>
  <c r="A1253" i="2"/>
  <c r="E1253" i="2" s="1"/>
  <c r="F1253" i="2" s="1"/>
  <c r="I1253" i="2" s="1"/>
  <c r="A1261" i="2"/>
  <c r="E1261" i="2" s="1"/>
  <c r="F1261" i="2" s="1"/>
  <c r="I1261" i="2" s="1"/>
  <c r="A1269" i="2"/>
  <c r="E1269" i="2" s="1"/>
  <c r="F1269" i="2" s="1"/>
  <c r="I1269" i="2" s="1"/>
  <c r="A1277" i="2"/>
  <c r="E1277" i="2" s="1"/>
  <c r="F1277" i="2" s="1"/>
  <c r="I1277" i="2" s="1"/>
  <c r="A1285" i="2"/>
  <c r="E1285" i="2" s="1"/>
  <c r="F1285" i="2" s="1"/>
  <c r="I1285" i="2" s="1"/>
  <c r="A1293" i="2"/>
  <c r="E1293" i="2" s="1"/>
  <c r="F1293" i="2" s="1"/>
  <c r="I1293" i="2" s="1"/>
  <c r="A1301" i="2"/>
  <c r="E1301" i="2" s="1"/>
  <c r="F1301" i="2" s="1"/>
  <c r="I1301" i="2" s="1"/>
  <c r="A1309" i="2"/>
  <c r="E1309" i="2" s="1"/>
  <c r="F1309" i="2" s="1"/>
  <c r="I1309" i="2" s="1"/>
  <c r="A1317" i="2"/>
  <c r="E1317" i="2" s="1"/>
  <c r="F1317" i="2" s="1"/>
  <c r="I1317" i="2" s="1"/>
  <c r="A1325" i="2"/>
  <c r="E1325" i="2" s="1"/>
  <c r="F1325" i="2" s="1"/>
  <c r="I1325" i="2" s="1"/>
  <c r="A1333" i="2"/>
  <c r="E1333" i="2" s="1"/>
  <c r="F1333" i="2" s="1"/>
  <c r="I1333" i="2" s="1"/>
  <c r="A1341" i="2"/>
  <c r="E1341" i="2" s="1"/>
  <c r="F1341" i="2" s="1"/>
  <c r="I1341" i="2" s="1"/>
  <c r="A1349" i="2"/>
  <c r="E1349" i="2" s="1"/>
  <c r="F1349" i="2" s="1"/>
  <c r="I1349" i="2" s="1"/>
  <c r="A1357" i="2"/>
  <c r="E1357" i="2" s="1"/>
  <c r="F1357" i="2" s="1"/>
  <c r="I1357" i="2" s="1"/>
  <c r="A1365" i="2"/>
  <c r="E1365" i="2" s="1"/>
  <c r="F1365" i="2" s="1"/>
  <c r="I1365" i="2" s="1"/>
  <c r="A1373" i="2"/>
  <c r="E1373" i="2" s="1"/>
  <c r="F1373" i="2" s="1"/>
  <c r="I1373" i="2" s="1"/>
  <c r="A1381" i="2"/>
  <c r="E1381" i="2" s="1"/>
  <c r="F1381" i="2" s="1"/>
  <c r="I1381" i="2" s="1"/>
  <c r="A1389" i="2"/>
  <c r="E1389" i="2" s="1"/>
  <c r="F1389" i="2" s="1"/>
  <c r="I1389" i="2" s="1"/>
  <c r="A1397" i="2"/>
  <c r="E1397" i="2" s="1"/>
  <c r="F1397" i="2" s="1"/>
  <c r="I1397" i="2" s="1"/>
  <c r="A1405" i="2"/>
  <c r="E1405" i="2" s="1"/>
  <c r="F1405" i="2" s="1"/>
  <c r="I1405" i="2" s="1"/>
  <c r="A1413" i="2"/>
  <c r="E1413" i="2" s="1"/>
  <c r="F1413" i="2" s="1"/>
  <c r="I1413" i="2" s="1"/>
  <c r="A1421" i="2"/>
  <c r="E1421" i="2" s="1"/>
  <c r="F1421" i="2" s="1"/>
  <c r="I1421" i="2" s="1"/>
  <c r="A1429" i="2"/>
  <c r="E1429" i="2" s="1"/>
  <c r="F1429" i="2" s="1"/>
  <c r="I1429" i="2" s="1"/>
  <c r="A1437" i="2"/>
  <c r="E1437" i="2" s="1"/>
  <c r="F1437" i="2" s="1"/>
  <c r="I1437" i="2" s="1"/>
  <c r="A1445" i="2"/>
  <c r="E1445" i="2" s="1"/>
  <c r="F1445" i="2" s="1"/>
  <c r="I1445" i="2" s="1"/>
  <c r="A1453" i="2"/>
  <c r="E1453" i="2" s="1"/>
  <c r="F1453" i="2" s="1"/>
  <c r="I1453" i="2" s="1"/>
  <c r="A1461" i="2"/>
  <c r="E1461" i="2" s="1"/>
  <c r="F1461" i="2" s="1"/>
  <c r="I1461" i="2" s="1"/>
  <c r="A1469" i="2"/>
  <c r="E1469" i="2" s="1"/>
  <c r="F1469" i="2" s="1"/>
  <c r="I1469" i="2" s="1"/>
  <c r="A1477" i="2"/>
  <c r="E1477" i="2" s="1"/>
  <c r="F1477" i="2" s="1"/>
  <c r="I1477" i="2" s="1"/>
  <c r="A1485" i="2"/>
  <c r="E1485" i="2" s="1"/>
  <c r="F1485" i="2" s="1"/>
  <c r="I1485" i="2" s="1"/>
  <c r="A1493" i="2"/>
  <c r="E1493" i="2" s="1"/>
  <c r="F1493" i="2" s="1"/>
  <c r="I1493" i="2" s="1"/>
  <c r="A1501" i="2"/>
  <c r="E1501" i="2" s="1"/>
  <c r="F1501" i="2" s="1"/>
  <c r="I1501" i="2" s="1"/>
  <c r="A1509" i="2"/>
  <c r="E1509" i="2" s="1"/>
  <c r="F1509" i="2" s="1"/>
  <c r="I1509" i="2" s="1"/>
  <c r="A1517" i="2"/>
  <c r="E1517" i="2" s="1"/>
  <c r="F1517" i="2" s="1"/>
  <c r="I1517" i="2" s="1"/>
  <c r="C957" i="3"/>
  <c r="A122" i="2"/>
  <c r="E122" i="2" s="1"/>
  <c r="F122" i="2" s="1"/>
  <c r="I122" i="2" s="1"/>
  <c r="A354" i="2"/>
  <c r="E354" i="2" s="1"/>
  <c r="F354" i="2" s="1"/>
  <c r="I354" i="2" s="1"/>
  <c r="A435" i="2"/>
  <c r="E435" i="2" s="1"/>
  <c r="F435" i="2" s="1"/>
  <c r="I435" i="2" s="1"/>
  <c r="A476" i="2"/>
  <c r="E476" i="2" s="1"/>
  <c r="F476" i="2" s="1"/>
  <c r="I476" i="2" s="1"/>
  <c r="A523" i="2"/>
  <c r="E523" i="2" s="1"/>
  <c r="F523" i="2" s="1"/>
  <c r="I523" i="2" s="1"/>
  <c r="A563" i="2"/>
  <c r="E563" i="2" s="1"/>
  <c r="F563" i="2" s="1"/>
  <c r="I563" i="2" s="1"/>
  <c r="A604" i="2"/>
  <c r="E604" i="2" s="1"/>
  <c r="F604" i="2" s="1"/>
  <c r="I604" i="2" s="1"/>
  <c r="A651" i="2"/>
  <c r="E651" i="2" s="1"/>
  <c r="F651" i="2" s="1"/>
  <c r="I651" i="2" s="1"/>
  <c r="A687" i="2"/>
  <c r="E687" i="2" s="1"/>
  <c r="F687" i="2" s="1"/>
  <c r="I687" i="2" s="1"/>
  <c r="A720" i="2"/>
  <c r="E720" i="2" s="1"/>
  <c r="F720" i="2" s="1"/>
  <c r="I720" i="2" s="1"/>
  <c r="A756" i="2"/>
  <c r="E756" i="2" s="1"/>
  <c r="F756" i="2" s="1"/>
  <c r="I756" i="2" s="1"/>
  <c r="A785" i="2"/>
  <c r="E785" i="2" s="1"/>
  <c r="F785" i="2" s="1"/>
  <c r="I785" i="2" s="1"/>
  <c r="A807" i="2"/>
  <c r="E807" i="2" s="1"/>
  <c r="F807" i="2" s="1"/>
  <c r="I807" i="2" s="1"/>
  <c r="A827" i="2"/>
  <c r="E827" i="2" s="1"/>
  <c r="F827" i="2" s="1"/>
  <c r="I827" i="2" s="1"/>
  <c r="A849" i="2"/>
  <c r="E849" i="2" s="1"/>
  <c r="F849" i="2" s="1"/>
  <c r="I849" i="2" s="1"/>
  <c r="A871" i="2"/>
  <c r="E871" i="2" s="1"/>
  <c r="F871" i="2" s="1"/>
  <c r="I871" i="2" s="1"/>
  <c r="A888" i="2"/>
  <c r="E888" i="2" s="1"/>
  <c r="F888" i="2" s="1"/>
  <c r="I888" i="2" s="1"/>
  <c r="A904" i="2"/>
  <c r="E904" i="2" s="1"/>
  <c r="F904" i="2" s="1"/>
  <c r="I904" i="2" s="1"/>
  <c r="A920" i="2"/>
  <c r="E920" i="2" s="1"/>
  <c r="F920" i="2" s="1"/>
  <c r="I920" i="2" s="1"/>
  <c r="A936" i="2"/>
  <c r="E936" i="2" s="1"/>
  <c r="F936" i="2" s="1"/>
  <c r="I936" i="2" s="1"/>
  <c r="A952" i="2"/>
  <c r="E952" i="2" s="1"/>
  <c r="F952" i="2" s="1"/>
  <c r="I952" i="2" s="1"/>
  <c r="A968" i="2"/>
  <c r="E968" i="2" s="1"/>
  <c r="F968" i="2" s="1"/>
  <c r="I968" i="2" s="1"/>
  <c r="A984" i="2"/>
  <c r="E984" i="2" s="1"/>
  <c r="F984" i="2" s="1"/>
  <c r="I984" i="2" s="1"/>
  <c r="A1000" i="2"/>
  <c r="E1000" i="2" s="1"/>
  <c r="F1000" i="2" s="1"/>
  <c r="I1000" i="2" s="1"/>
  <c r="A1016" i="2"/>
  <c r="E1016" i="2" s="1"/>
  <c r="F1016" i="2" s="1"/>
  <c r="I1016" i="2" s="1"/>
  <c r="A1032" i="2"/>
  <c r="E1032" i="2" s="1"/>
  <c r="F1032" i="2" s="1"/>
  <c r="I1032" i="2" s="1"/>
  <c r="A1048" i="2"/>
  <c r="E1048" i="2" s="1"/>
  <c r="F1048" i="2" s="1"/>
  <c r="I1048" i="2" s="1"/>
  <c r="A1064" i="2"/>
  <c r="E1064" i="2" s="1"/>
  <c r="F1064" i="2" s="1"/>
  <c r="I1064" i="2" s="1"/>
  <c r="A1080" i="2"/>
  <c r="E1080" i="2" s="1"/>
  <c r="F1080" i="2" s="1"/>
  <c r="I1080" i="2" s="1"/>
  <c r="A1096" i="2"/>
  <c r="E1096" i="2" s="1"/>
  <c r="F1096" i="2" s="1"/>
  <c r="I1096" i="2" s="1"/>
  <c r="A1112" i="2"/>
  <c r="E1112" i="2" s="1"/>
  <c r="F1112" i="2" s="1"/>
  <c r="I1112" i="2" s="1"/>
  <c r="A1128" i="2"/>
  <c r="E1128" i="2" s="1"/>
  <c r="F1128" i="2" s="1"/>
  <c r="I1128" i="2" s="1"/>
  <c r="A1144" i="2"/>
  <c r="E1144" i="2" s="1"/>
  <c r="F1144" i="2" s="1"/>
  <c r="I1144" i="2" s="1"/>
  <c r="A1160" i="2"/>
  <c r="E1160" i="2" s="1"/>
  <c r="F1160" i="2" s="1"/>
  <c r="I1160" i="2" s="1"/>
  <c r="A1174" i="2"/>
  <c r="E1174" i="2" s="1"/>
  <c r="F1174" i="2" s="1"/>
  <c r="I1174" i="2" s="1"/>
  <c r="A1188" i="2"/>
  <c r="E1188" i="2" s="1"/>
  <c r="F1188" i="2" s="1"/>
  <c r="I1188" i="2" s="1"/>
  <c r="A1200" i="2"/>
  <c r="E1200" i="2" s="1"/>
  <c r="F1200" i="2" s="1"/>
  <c r="I1200" i="2" s="1"/>
  <c r="A1212" i="2"/>
  <c r="E1212" i="2" s="1"/>
  <c r="F1212" i="2" s="1"/>
  <c r="I1212" i="2" s="1"/>
  <c r="A1222" i="2"/>
  <c r="E1222" i="2" s="1"/>
  <c r="F1222" i="2" s="1"/>
  <c r="I1222" i="2" s="1"/>
  <c r="A1230" i="2"/>
  <c r="E1230" i="2" s="1"/>
  <c r="F1230" i="2" s="1"/>
  <c r="I1230" i="2" s="1"/>
  <c r="A1238" i="2"/>
  <c r="E1238" i="2" s="1"/>
  <c r="F1238" i="2" s="1"/>
  <c r="I1238" i="2" s="1"/>
  <c r="A1246" i="2"/>
  <c r="E1246" i="2" s="1"/>
  <c r="F1246" i="2" s="1"/>
  <c r="I1246" i="2" s="1"/>
  <c r="A1254" i="2"/>
  <c r="E1254" i="2" s="1"/>
  <c r="F1254" i="2" s="1"/>
  <c r="I1254" i="2" s="1"/>
  <c r="A1262" i="2"/>
  <c r="E1262" i="2" s="1"/>
  <c r="F1262" i="2" s="1"/>
  <c r="I1262" i="2" s="1"/>
  <c r="A1270" i="2"/>
  <c r="E1270" i="2" s="1"/>
  <c r="F1270" i="2" s="1"/>
  <c r="I1270" i="2" s="1"/>
  <c r="A1278" i="2"/>
  <c r="E1278" i="2" s="1"/>
  <c r="F1278" i="2" s="1"/>
  <c r="I1278" i="2" s="1"/>
  <c r="A1286" i="2"/>
  <c r="E1286" i="2" s="1"/>
  <c r="F1286" i="2" s="1"/>
  <c r="I1286" i="2" s="1"/>
  <c r="A1294" i="2"/>
  <c r="E1294" i="2" s="1"/>
  <c r="F1294" i="2" s="1"/>
  <c r="I1294" i="2" s="1"/>
  <c r="A1302" i="2"/>
  <c r="E1302" i="2" s="1"/>
  <c r="F1302" i="2" s="1"/>
  <c r="I1302" i="2" s="1"/>
  <c r="A1310" i="2"/>
  <c r="E1310" i="2" s="1"/>
  <c r="F1310" i="2" s="1"/>
  <c r="I1310" i="2" s="1"/>
  <c r="A1318" i="2"/>
  <c r="E1318" i="2" s="1"/>
  <c r="F1318" i="2" s="1"/>
  <c r="I1318" i="2" s="1"/>
  <c r="A1326" i="2"/>
  <c r="E1326" i="2" s="1"/>
  <c r="F1326" i="2" s="1"/>
  <c r="I1326" i="2" s="1"/>
  <c r="A1334" i="2"/>
  <c r="E1334" i="2" s="1"/>
  <c r="F1334" i="2" s="1"/>
  <c r="I1334" i="2" s="1"/>
  <c r="A1342" i="2"/>
  <c r="E1342" i="2" s="1"/>
  <c r="F1342" i="2" s="1"/>
  <c r="I1342" i="2" s="1"/>
  <c r="A1350" i="2"/>
  <c r="E1350" i="2" s="1"/>
  <c r="F1350" i="2" s="1"/>
  <c r="I1350" i="2" s="1"/>
  <c r="A1358" i="2"/>
  <c r="E1358" i="2" s="1"/>
  <c r="F1358" i="2" s="1"/>
  <c r="I1358" i="2" s="1"/>
  <c r="A1366" i="2"/>
  <c r="E1366" i="2" s="1"/>
  <c r="F1366" i="2" s="1"/>
  <c r="I1366" i="2" s="1"/>
  <c r="A1374" i="2"/>
  <c r="E1374" i="2" s="1"/>
  <c r="F1374" i="2" s="1"/>
  <c r="I1374" i="2" s="1"/>
  <c r="A1382" i="2"/>
  <c r="E1382" i="2" s="1"/>
  <c r="F1382" i="2" s="1"/>
  <c r="I1382" i="2" s="1"/>
  <c r="A1390" i="2"/>
  <c r="E1390" i="2" s="1"/>
  <c r="F1390" i="2" s="1"/>
  <c r="I1390" i="2" s="1"/>
  <c r="A1398" i="2"/>
  <c r="E1398" i="2" s="1"/>
  <c r="F1398" i="2" s="1"/>
  <c r="I1398" i="2" s="1"/>
  <c r="A1406" i="2"/>
  <c r="E1406" i="2" s="1"/>
  <c r="F1406" i="2" s="1"/>
  <c r="I1406" i="2" s="1"/>
  <c r="A1414" i="2"/>
  <c r="E1414" i="2" s="1"/>
  <c r="F1414" i="2" s="1"/>
  <c r="I1414" i="2" s="1"/>
  <c r="A1422" i="2"/>
  <c r="E1422" i="2" s="1"/>
  <c r="F1422" i="2" s="1"/>
  <c r="I1422" i="2" s="1"/>
  <c r="A1430" i="2"/>
  <c r="E1430" i="2" s="1"/>
  <c r="F1430" i="2" s="1"/>
  <c r="I1430" i="2" s="1"/>
  <c r="A1438" i="2"/>
  <c r="E1438" i="2" s="1"/>
  <c r="F1438" i="2" s="1"/>
  <c r="I1438" i="2" s="1"/>
  <c r="A1446" i="2"/>
  <c r="E1446" i="2" s="1"/>
  <c r="F1446" i="2" s="1"/>
  <c r="I1446" i="2" s="1"/>
  <c r="A1454" i="2"/>
  <c r="E1454" i="2" s="1"/>
  <c r="F1454" i="2" s="1"/>
  <c r="I1454" i="2" s="1"/>
  <c r="A1462" i="2"/>
  <c r="E1462" i="2" s="1"/>
  <c r="F1462" i="2" s="1"/>
  <c r="I1462" i="2" s="1"/>
  <c r="A1470" i="2"/>
  <c r="E1470" i="2" s="1"/>
  <c r="F1470" i="2" s="1"/>
  <c r="I1470" i="2" s="1"/>
  <c r="A1478" i="2"/>
  <c r="E1478" i="2" s="1"/>
  <c r="F1478" i="2" s="1"/>
  <c r="I1478" i="2" s="1"/>
  <c r="A1486" i="2"/>
  <c r="E1486" i="2" s="1"/>
  <c r="F1486" i="2" s="1"/>
  <c r="I1486" i="2" s="1"/>
  <c r="A1494" i="2"/>
  <c r="E1494" i="2" s="1"/>
  <c r="F1494" i="2" s="1"/>
  <c r="I1494" i="2" s="1"/>
  <c r="A1502" i="2"/>
  <c r="E1502" i="2" s="1"/>
  <c r="F1502" i="2" s="1"/>
  <c r="I1502" i="2" s="1"/>
  <c r="A1510" i="2"/>
  <c r="E1510" i="2" s="1"/>
  <c r="F1510" i="2" s="1"/>
  <c r="I1510" i="2" s="1"/>
  <c r="A1518" i="2"/>
  <c r="E1518" i="2" s="1"/>
  <c r="F1518" i="2" s="1"/>
  <c r="I1518" i="2" s="1"/>
  <c r="A1526" i="2"/>
  <c r="E1526" i="2" s="1"/>
  <c r="F1526" i="2" s="1"/>
  <c r="I1526" i="2" s="1"/>
  <c r="A1534" i="2"/>
  <c r="E1534" i="2" s="1"/>
  <c r="F1534" i="2" s="1"/>
  <c r="I1534" i="2" s="1"/>
  <c r="A1542" i="2"/>
  <c r="E1542" i="2" s="1"/>
  <c r="F1542" i="2" s="1"/>
  <c r="I1542" i="2" s="1"/>
  <c r="A1550" i="2"/>
  <c r="E1550" i="2" s="1"/>
  <c r="F1550" i="2" s="1"/>
  <c r="I1550" i="2" s="1"/>
  <c r="A1558" i="2"/>
  <c r="E1558" i="2" s="1"/>
  <c r="F1558" i="2" s="1"/>
  <c r="I1558" i="2" s="1"/>
  <c r="C436" i="3"/>
  <c r="A130" i="2"/>
  <c r="E130" i="2" s="1"/>
  <c r="F130" i="2" s="1"/>
  <c r="I130" i="2" s="1"/>
  <c r="A355" i="2"/>
  <c r="E355" i="2" s="1"/>
  <c r="F355" i="2" s="1"/>
  <c r="I355" i="2" s="1"/>
  <c r="A443" i="2"/>
  <c r="E443" i="2" s="1"/>
  <c r="F443" i="2" s="1"/>
  <c r="I443" i="2" s="1"/>
  <c r="A483" i="2"/>
  <c r="E483" i="2" s="1"/>
  <c r="F483" i="2" s="1"/>
  <c r="I483" i="2" s="1"/>
  <c r="A524" i="2"/>
  <c r="E524" i="2" s="1"/>
  <c r="F524" i="2" s="1"/>
  <c r="I524" i="2" s="1"/>
  <c r="A571" i="2"/>
  <c r="E571" i="2" s="1"/>
  <c r="F571" i="2" s="1"/>
  <c r="I571" i="2" s="1"/>
  <c r="A611" i="2"/>
  <c r="E611" i="2" s="1"/>
  <c r="F611" i="2" s="1"/>
  <c r="I611" i="2" s="1"/>
  <c r="A652" i="2"/>
  <c r="E652" i="2" s="1"/>
  <c r="F652" i="2" s="1"/>
  <c r="I652" i="2" s="1"/>
  <c r="A692" i="2"/>
  <c r="E692" i="2" s="1"/>
  <c r="F692" i="2" s="1"/>
  <c r="I692" i="2" s="1"/>
  <c r="A724" i="2"/>
  <c r="E724" i="2" s="1"/>
  <c r="F724" i="2" s="1"/>
  <c r="I724" i="2" s="1"/>
  <c r="A759" i="2"/>
  <c r="E759" i="2" s="1"/>
  <c r="F759" i="2" s="1"/>
  <c r="I759" i="2" s="1"/>
  <c r="A791" i="2"/>
  <c r="E791" i="2" s="1"/>
  <c r="F791" i="2" s="1"/>
  <c r="I791" i="2" s="1"/>
  <c r="A811" i="2"/>
  <c r="E811" i="2" s="1"/>
  <c r="F811" i="2" s="1"/>
  <c r="I811" i="2" s="1"/>
  <c r="A833" i="2"/>
  <c r="E833" i="2" s="1"/>
  <c r="F833" i="2" s="1"/>
  <c r="I833" i="2" s="1"/>
  <c r="A855" i="2"/>
  <c r="E855" i="2" s="1"/>
  <c r="F855" i="2" s="1"/>
  <c r="I855" i="2" s="1"/>
  <c r="A875" i="2"/>
  <c r="E875" i="2" s="1"/>
  <c r="F875" i="2" s="1"/>
  <c r="I875" i="2" s="1"/>
  <c r="A892" i="2"/>
  <c r="E892" i="2" s="1"/>
  <c r="F892" i="2" s="1"/>
  <c r="I892" i="2" s="1"/>
  <c r="A908" i="2"/>
  <c r="E908" i="2" s="1"/>
  <c r="F908" i="2" s="1"/>
  <c r="I908" i="2" s="1"/>
  <c r="A924" i="2"/>
  <c r="E924" i="2" s="1"/>
  <c r="F924" i="2" s="1"/>
  <c r="I924" i="2" s="1"/>
  <c r="A940" i="2"/>
  <c r="E940" i="2" s="1"/>
  <c r="F940" i="2" s="1"/>
  <c r="I940" i="2" s="1"/>
  <c r="A956" i="2"/>
  <c r="E956" i="2" s="1"/>
  <c r="F956" i="2" s="1"/>
  <c r="I956" i="2" s="1"/>
  <c r="A972" i="2"/>
  <c r="E972" i="2" s="1"/>
  <c r="F972" i="2" s="1"/>
  <c r="I972" i="2" s="1"/>
  <c r="A988" i="2"/>
  <c r="E988" i="2" s="1"/>
  <c r="F988" i="2" s="1"/>
  <c r="I988" i="2" s="1"/>
  <c r="A1004" i="2"/>
  <c r="E1004" i="2" s="1"/>
  <c r="F1004" i="2" s="1"/>
  <c r="I1004" i="2" s="1"/>
  <c r="A1020" i="2"/>
  <c r="E1020" i="2" s="1"/>
  <c r="F1020" i="2" s="1"/>
  <c r="I1020" i="2" s="1"/>
  <c r="A1036" i="2"/>
  <c r="E1036" i="2" s="1"/>
  <c r="F1036" i="2" s="1"/>
  <c r="I1036" i="2" s="1"/>
  <c r="A1052" i="2"/>
  <c r="E1052" i="2" s="1"/>
  <c r="F1052" i="2" s="1"/>
  <c r="I1052" i="2" s="1"/>
  <c r="A1068" i="2"/>
  <c r="E1068" i="2" s="1"/>
  <c r="F1068" i="2" s="1"/>
  <c r="I1068" i="2" s="1"/>
  <c r="A1084" i="2"/>
  <c r="E1084" i="2" s="1"/>
  <c r="F1084" i="2" s="1"/>
  <c r="I1084" i="2" s="1"/>
  <c r="A1100" i="2"/>
  <c r="E1100" i="2" s="1"/>
  <c r="F1100" i="2" s="1"/>
  <c r="I1100" i="2" s="1"/>
  <c r="A1116" i="2"/>
  <c r="E1116" i="2" s="1"/>
  <c r="F1116" i="2" s="1"/>
  <c r="I1116" i="2" s="1"/>
  <c r="A1132" i="2"/>
  <c r="E1132" i="2" s="1"/>
  <c r="F1132" i="2" s="1"/>
  <c r="I1132" i="2" s="1"/>
  <c r="A1148" i="2"/>
  <c r="E1148" i="2" s="1"/>
  <c r="F1148" i="2" s="1"/>
  <c r="I1148" i="2" s="1"/>
  <c r="A1164" i="2"/>
  <c r="E1164" i="2" s="1"/>
  <c r="F1164" i="2" s="1"/>
  <c r="I1164" i="2" s="1"/>
  <c r="A1176" i="2"/>
  <c r="E1176" i="2" s="1"/>
  <c r="F1176" i="2" s="1"/>
  <c r="I1176" i="2" s="1"/>
  <c r="A1189" i="2"/>
  <c r="E1189" i="2" s="1"/>
  <c r="F1189" i="2" s="1"/>
  <c r="I1189" i="2" s="1"/>
  <c r="A1202" i="2"/>
  <c r="E1202" i="2" s="1"/>
  <c r="F1202" i="2" s="1"/>
  <c r="I1202" i="2" s="1"/>
  <c r="A1213" i="2"/>
  <c r="E1213" i="2" s="1"/>
  <c r="F1213" i="2" s="1"/>
  <c r="I1213" i="2" s="1"/>
  <c r="A1223" i="2"/>
  <c r="E1223" i="2" s="1"/>
  <c r="F1223" i="2" s="1"/>
  <c r="I1223" i="2" s="1"/>
  <c r="A1231" i="2"/>
  <c r="E1231" i="2" s="1"/>
  <c r="F1231" i="2" s="1"/>
  <c r="I1231" i="2" s="1"/>
  <c r="A1239" i="2"/>
  <c r="E1239" i="2" s="1"/>
  <c r="F1239" i="2" s="1"/>
  <c r="I1239" i="2" s="1"/>
  <c r="A186" i="2"/>
  <c r="E186" i="2" s="1"/>
  <c r="F186" i="2" s="1"/>
  <c r="I186" i="2" s="1"/>
  <c r="A387" i="2"/>
  <c r="E387" i="2" s="1"/>
  <c r="F387" i="2" s="1"/>
  <c r="I387" i="2" s="1"/>
  <c r="A451" i="2"/>
  <c r="E451" i="2" s="1"/>
  <c r="F451" i="2" s="1"/>
  <c r="I451" i="2" s="1"/>
  <c r="A492" i="2"/>
  <c r="E492" i="2" s="1"/>
  <c r="F492" i="2" s="1"/>
  <c r="I492" i="2" s="1"/>
  <c r="A539" i="2"/>
  <c r="E539" i="2" s="1"/>
  <c r="F539" i="2" s="1"/>
  <c r="I539" i="2" s="1"/>
  <c r="A579" i="2"/>
  <c r="E579" i="2" s="1"/>
  <c r="F579" i="2" s="1"/>
  <c r="I579" i="2" s="1"/>
  <c r="A620" i="2"/>
  <c r="E620" i="2" s="1"/>
  <c r="F620" i="2" s="1"/>
  <c r="I620" i="2" s="1"/>
  <c r="A667" i="2"/>
  <c r="E667" i="2" s="1"/>
  <c r="F667" i="2" s="1"/>
  <c r="I667" i="2" s="1"/>
  <c r="A699" i="2"/>
  <c r="E699" i="2" s="1"/>
  <c r="F699" i="2" s="1"/>
  <c r="I699" i="2" s="1"/>
  <c r="A732" i="2"/>
  <c r="E732" i="2" s="1"/>
  <c r="F732" i="2" s="1"/>
  <c r="I732" i="2" s="1"/>
  <c r="A769" i="2"/>
  <c r="E769" i="2" s="1"/>
  <c r="F769" i="2" s="1"/>
  <c r="I769" i="2" s="1"/>
  <c r="A793" i="2"/>
  <c r="E793" i="2" s="1"/>
  <c r="F793" i="2" s="1"/>
  <c r="I793" i="2" s="1"/>
  <c r="A815" i="2"/>
  <c r="E815" i="2" s="1"/>
  <c r="F815" i="2" s="1"/>
  <c r="I815" i="2" s="1"/>
  <c r="A835" i="2"/>
  <c r="E835" i="2" s="1"/>
  <c r="F835" i="2" s="1"/>
  <c r="I835" i="2" s="1"/>
  <c r="A857" i="2"/>
  <c r="E857" i="2" s="1"/>
  <c r="F857" i="2" s="1"/>
  <c r="I857" i="2" s="1"/>
  <c r="A878" i="2"/>
  <c r="E878" i="2" s="1"/>
  <c r="F878" i="2" s="1"/>
  <c r="I878" i="2" s="1"/>
  <c r="A894" i="2"/>
  <c r="E894" i="2" s="1"/>
  <c r="F894" i="2" s="1"/>
  <c r="I894" i="2" s="1"/>
  <c r="A910" i="2"/>
  <c r="E910" i="2" s="1"/>
  <c r="F910" i="2" s="1"/>
  <c r="I910" i="2" s="1"/>
  <c r="A926" i="2"/>
  <c r="E926" i="2" s="1"/>
  <c r="F926" i="2" s="1"/>
  <c r="I926" i="2" s="1"/>
  <c r="A942" i="2"/>
  <c r="E942" i="2" s="1"/>
  <c r="F942" i="2" s="1"/>
  <c r="I942" i="2" s="1"/>
  <c r="A958" i="2"/>
  <c r="E958" i="2" s="1"/>
  <c r="F958" i="2" s="1"/>
  <c r="I958" i="2" s="1"/>
  <c r="A974" i="2"/>
  <c r="E974" i="2" s="1"/>
  <c r="F974" i="2" s="1"/>
  <c r="I974" i="2" s="1"/>
  <c r="A990" i="2"/>
  <c r="E990" i="2" s="1"/>
  <c r="F990" i="2" s="1"/>
  <c r="I990" i="2" s="1"/>
  <c r="A1006" i="2"/>
  <c r="E1006" i="2" s="1"/>
  <c r="F1006" i="2" s="1"/>
  <c r="I1006" i="2" s="1"/>
  <c r="A1022" i="2"/>
  <c r="E1022" i="2" s="1"/>
  <c r="F1022" i="2" s="1"/>
  <c r="I1022" i="2" s="1"/>
  <c r="A1038" i="2"/>
  <c r="E1038" i="2" s="1"/>
  <c r="F1038" i="2" s="1"/>
  <c r="I1038" i="2" s="1"/>
  <c r="A1054" i="2"/>
  <c r="E1054" i="2" s="1"/>
  <c r="F1054" i="2" s="1"/>
  <c r="I1054" i="2" s="1"/>
  <c r="A1070" i="2"/>
  <c r="E1070" i="2" s="1"/>
  <c r="F1070" i="2" s="1"/>
  <c r="I1070" i="2" s="1"/>
  <c r="A1086" i="2"/>
  <c r="E1086" i="2" s="1"/>
  <c r="F1086" i="2" s="1"/>
  <c r="I1086" i="2" s="1"/>
  <c r="A1102" i="2"/>
  <c r="E1102" i="2" s="1"/>
  <c r="F1102" i="2" s="1"/>
  <c r="I1102" i="2" s="1"/>
  <c r="A1118" i="2"/>
  <c r="E1118" i="2" s="1"/>
  <c r="F1118" i="2" s="1"/>
  <c r="I1118" i="2" s="1"/>
  <c r="A1134" i="2"/>
  <c r="E1134" i="2" s="1"/>
  <c r="F1134" i="2" s="1"/>
  <c r="I1134" i="2" s="1"/>
  <c r="A1150" i="2"/>
  <c r="E1150" i="2" s="1"/>
  <c r="F1150" i="2" s="1"/>
  <c r="I1150" i="2" s="1"/>
  <c r="A1166" i="2"/>
  <c r="E1166" i="2" s="1"/>
  <c r="F1166" i="2" s="1"/>
  <c r="I1166" i="2" s="1"/>
  <c r="A1180" i="2"/>
  <c r="E1180" i="2" s="1"/>
  <c r="F1180" i="2" s="1"/>
  <c r="I1180" i="2" s="1"/>
  <c r="A1192" i="2"/>
  <c r="E1192" i="2" s="1"/>
  <c r="F1192" i="2" s="1"/>
  <c r="I1192" i="2" s="1"/>
  <c r="A1205" i="2"/>
  <c r="E1205" i="2" s="1"/>
  <c r="F1205" i="2" s="1"/>
  <c r="I1205" i="2" s="1"/>
  <c r="A1216" i="2"/>
  <c r="E1216" i="2" s="1"/>
  <c r="F1216" i="2" s="1"/>
  <c r="I1216" i="2" s="1"/>
  <c r="A1225" i="2"/>
  <c r="E1225" i="2" s="1"/>
  <c r="F1225" i="2" s="1"/>
  <c r="I1225" i="2" s="1"/>
  <c r="A1233" i="2"/>
  <c r="E1233" i="2" s="1"/>
  <c r="F1233" i="2" s="1"/>
  <c r="I1233" i="2" s="1"/>
  <c r="A1241" i="2"/>
  <c r="E1241" i="2" s="1"/>
  <c r="F1241" i="2" s="1"/>
  <c r="I1241" i="2" s="1"/>
  <c r="A1249" i="2"/>
  <c r="E1249" i="2" s="1"/>
  <c r="F1249" i="2" s="1"/>
  <c r="I1249" i="2" s="1"/>
  <c r="A1257" i="2"/>
  <c r="E1257" i="2" s="1"/>
  <c r="F1257" i="2" s="1"/>
  <c r="I1257" i="2" s="1"/>
  <c r="A1265" i="2"/>
  <c r="E1265" i="2" s="1"/>
  <c r="F1265" i="2" s="1"/>
  <c r="I1265" i="2" s="1"/>
  <c r="A1273" i="2"/>
  <c r="E1273" i="2" s="1"/>
  <c r="F1273" i="2" s="1"/>
  <c r="I1273" i="2" s="1"/>
  <c r="A1281" i="2"/>
  <c r="E1281" i="2" s="1"/>
  <c r="F1281" i="2" s="1"/>
  <c r="I1281" i="2" s="1"/>
  <c r="A1289" i="2"/>
  <c r="E1289" i="2" s="1"/>
  <c r="F1289" i="2" s="1"/>
  <c r="I1289" i="2" s="1"/>
  <c r="A1297" i="2"/>
  <c r="E1297" i="2" s="1"/>
  <c r="F1297" i="2" s="1"/>
  <c r="I1297" i="2" s="1"/>
  <c r="A1305" i="2"/>
  <c r="E1305" i="2" s="1"/>
  <c r="F1305" i="2" s="1"/>
  <c r="I1305" i="2" s="1"/>
  <c r="A1313" i="2"/>
  <c r="E1313" i="2" s="1"/>
  <c r="F1313" i="2" s="1"/>
  <c r="I1313" i="2" s="1"/>
  <c r="A1321" i="2"/>
  <c r="E1321" i="2" s="1"/>
  <c r="F1321" i="2" s="1"/>
  <c r="I1321" i="2" s="1"/>
  <c r="A1329" i="2"/>
  <c r="E1329" i="2" s="1"/>
  <c r="F1329" i="2" s="1"/>
  <c r="I1329" i="2" s="1"/>
  <c r="A1337" i="2"/>
  <c r="E1337" i="2" s="1"/>
  <c r="F1337" i="2" s="1"/>
  <c r="I1337" i="2" s="1"/>
  <c r="A1345" i="2"/>
  <c r="E1345" i="2" s="1"/>
  <c r="F1345" i="2" s="1"/>
  <c r="I1345" i="2" s="1"/>
  <c r="A1353" i="2"/>
  <c r="E1353" i="2" s="1"/>
  <c r="F1353" i="2" s="1"/>
  <c r="I1353" i="2" s="1"/>
  <c r="A1361" i="2"/>
  <c r="E1361" i="2" s="1"/>
  <c r="F1361" i="2" s="1"/>
  <c r="I1361" i="2" s="1"/>
  <c r="A1369" i="2"/>
  <c r="E1369" i="2" s="1"/>
  <c r="F1369" i="2" s="1"/>
  <c r="I1369" i="2" s="1"/>
  <c r="A1377" i="2"/>
  <c r="E1377" i="2" s="1"/>
  <c r="F1377" i="2" s="1"/>
  <c r="I1377" i="2" s="1"/>
  <c r="A1385" i="2"/>
  <c r="E1385" i="2" s="1"/>
  <c r="F1385" i="2" s="1"/>
  <c r="I1385" i="2" s="1"/>
  <c r="A1393" i="2"/>
  <c r="E1393" i="2" s="1"/>
  <c r="F1393" i="2" s="1"/>
  <c r="I1393" i="2" s="1"/>
  <c r="A1401" i="2"/>
  <c r="E1401" i="2" s="1"/>
  <c r="F1401" i="2" s="1"/>
  <c r="I1401" i="2" s="1"/>
  <c r="A1409" i="2"/>
  <c r="E1409" i="2" s="1"/>
  <c r="F1409" i="2" s="1"/>
  <c r="I1409" i="2" s="1"/>
  <c r="A1417" i="2"/>
  <c r="E1417" i="2" s="1"/>
  <c r="F1417" i="2" s="1"/>
  <c r="I1417" i="2" s="1"/>
  <c r="A1425" i="2"/>
  <c r="E1425" i="2" s="1"/>
  <c r="F1425" i="2" s="1"/>
  <c r="I1425" i="2" s="1"/>
  <c r="A1433" i="2"/>
  <c r="E1433" i="2" s="1"/>
  <c r="F1433" i="2" s="1"/>
  <c r="I1433" i="2" s="1"/>
  <c r="A1441" i="2"/>
  <c r="E1441" i="2" s="1"/>
  <c r="F1441" i="2" s="1"/>
  <c r="I1441" i="2" s="1"/>
  <c r="A1449" i="2"/>
  <c r="E1449" i="2" s="1"/>
  <c r="F1449" i="2" s="1"/>
  <c r="I1449" i="2" s="1"/>
  <c r="A1457" i="2"/>
  <c r="E1457" i="2" s="1"/>
  <c r="F1457" i="2" s="1"/>
  <c r="I1457" i="2" s="1"/>
  <c r="A1465" i="2"/>
  <c r="E1465" i="2" s="1"/>
  <c r="F1465" i="2" s="1"/>
  <c r="I1465" i="2" s="1"/>
  <c r="A1473" i="2"/>
  <c r="E1473" i="2" s="1"/>
  <c r="F1473" i="2" s="1"/>
  <c r="I1473" i="2" s="1"/>
  <c r="A1481" i="2"/>
  <c r="E1481" i="2" s="1"/>
  <c r="F1481" i="2" s="1"/>
  <c r="I1481" i="2" s="1"/>
  <c r="A1489" i="2"/>
  <c r="E1489" i="2" s="1"/>
  <c r="F1489" i="2" s="1"/>
  <c r="I1489" i="2" s="1"/>
  <c r="A1497" i="2"/>
  <c r="E1497" i="2" s="1"/>
  <c r="F1497" i="2" s="1"/>
  <c r="I1497" i="2" s="1"/>
  <c r="A1505" i="2"/>
  <c r="E1505" i="2" s="1"/>
  <c r="F1505" i="2" s="1"/>
  <c r="I1505" i="2" s="1"/>
  <c r="A1513" i="2"/>
  <c r="E1513" i="2" s="1"/>
  <c r="F1513" i="2" s="1"/>
  <c r="I1513" i="2" s="1"/>
  <c r="A1521" i="2"/>
  <c r="E1521" i="2" s="1"/>
  <c r="F1521" i="2" s="1"/>
  <c r="I1521" i="2" s="1"/>
  <c r="A1529" i="2"/>
  <c r="E1529" i="2" s="1"/>
  <c r="F1529" i="2" s="1"/>
  <c r="I1529" i="2" s="1"/>
  <c r="A1537" i="2"/>
  <c r="E1537" i="2" s="1"/>
  <c r="F1537" i="2" s="1"/>
  <c r="I1537" i="2" s="1"/>
  <c r="A1545" i="2"/>
  <c r="E1545" i="2" s="1"/>
  <c r="F1545" i="2" s="1"/>
  <c r="I1545" i="2" s="1"/>
  <c r="A1553" i="2"/>
  <c r="E1553" i="2" s="1"/>
  <c r="F1553" i="2" s="1"/>
  <c r="I1553" i="2" s="1"/>
  <c r="A1561" i="2"/>
  <c r="E1561" i="2" s="1"/>
  <c r="F1561" i="2" s="1"/>
  <c r="I1561" i="2" s="1"/>
  <c r="A444" i="2"/>
  <c r="E444" i="2" s="1"/>
  <c r="F444" i="2" s="1"/>
  <c r="I444" i="2" s="1"/>
  <c r="A763" i="2"/>
  <c r="E763" i="2" s="1"/>
  <c r="F763" i="2" s="1"/>
  <c r="I763" i="2" s="1"/>
  <c r="A925" i="2"/>
  <c r="E925" i="2" s="1"/>
  <c r="F925" i="2" s="1"/>
  <c r="I925" i="2" s="1"/>
  <c r="A1053" i="2"/>
  <c r="E1053" i="2" s="1"/>
  <c r="F1053" i="2" s="1"/>
  <c r="I1053" i="2" s="1"/>
  <c r="A1178" i="2"/>
  <c r="E1178" i="2" s="1"/>
  <c r="F1178" i="2" s="1"/>
  <c r="I1178" i="2" s="1"/>
  <c r="A1248" i="2"/>
  <c r="E1248" i="2" s="1"/>
  <c r="F1248" i="2" s="1"/>
  <c r="I1248" i="2" s="1"/>
  <c r="A1280" i="2"/>
  <c r="E1280" i="2" s="1"/>
  <c r="F1280" i="2" s="1"/>
  <c r="I1280" i="2" s="1"/>
  <c r="A1312" i="2"/>
  <c r="E1312" i="2" s="1"/>
  <c r="F1312" i="2" s="1"/>
  <c r="I1312" i="2" s="1"/>
  <c r="A1344" i="2"/>
  <c r="E1344" i="2" s="1"/>
  <c r="F1344" i="2" s="1"/>
  <c r="I1344" i="2" s="1"/>
  <c r="A1376" i="2"/>
  <c r="E1376" i="2" s="1"/>
  <c r="F1376" i="2" s="1"/>
  <c r="I1376" i="2" s="1"/>
  <c r="A1408" i="2"/>
  <c r="E1408" i="2" s="1"/>
  <c r="F1408" i="2" s="1"/>
  <c r="I1408" i="2" s="1"/>
  <c r="A1440" i="2"/>
  <c r="E1440" i="2" s="1"/>
  <c r="F1440" i="2" s="1"/>
  <c r="I1440" i="2" s="1"/>
  <c r="A1471" i="2"/>
  <c r="E1471" i="2" s="1"/>
  <c r="F1471" i="2" s="1"/>
  <c r="I1471" i="2" s="1"/>
  <c r="A1491" i="2"/>
  <c r="E1491" i="2" s="1"/>
  <c r="F1491" i="2" s="1"/>
  <c r="I1491" i="2" s="1"/>
  <c r="A1512" i="2"/>
  <c r="E1512" i="2" s="1"/>
  <c r="F1512" i="2" s="1"/>
  <c r="I1512" i="2" s="1"/>
  <c r="A1531" i="2"/>
  <c r="E1531" i="2" s="1"/>
  <c r="F1531" i="2" s="1"/>
  <c r="I1531" i="2" s="1"/>
  <c r="A1547" i="2"/>
  <c r="E1547" i="2" s="1"/>
  <c r="F1547" i="2" s="1"/>
  <c r="I1547" i="2" s="1"/>
  <c r="A1563" i="2"/>
  <c r="E1563" i="2" s="1"/>
  <c r="F1563" i="2" s="1"/>
  <c r="I1563" i="2" s="1"/>
  <c r="A1574" i="2"/>
  <c r="E1574" i="2" s="1"/>
  <c r="F1574" i="2" s="1"/>
  <c r="I1574" i="2" s="1"/>
  <c r="A1584" i="2"/>
  <c r="E1584" i="2" s="1"/>
  <c r="F1584" i="2" s="1"/>
  <c r="I1584" i="2" s="1"/>
  <c r="A1593" i="2"/>
  <c r="E1593" i="2" s="1"/>
  <c r="F1593" i="2" s="1"/>
  <c r="I1593" i="2" s="1"/>
  <c r="A1601" i="2"/>
  <c r="E1601" i="2" s="1"/>
  <c r="F1601" i="2" s="1"/>
  <c r="I1601" i="2" s="1"/>
  <c r="A1609" i="2"/>
  <c r="E1609" i="2" s="1"/>
  <c r="F1609" i="2" s="1"/>
  <c r="I1609" i="2" s="1"/>
  <c r="A1617" i="2"/>
  <c r="E1617" i="2" s="1"/>
  <c r="F1617" i="2" s="1"/>
  <c r="I1617" i="2" s="1"/>
  <c r="A1625" i="2"/>
  <c r="E1625" i="2" s="1"/>
  <c r="F1625" i="2" s="1"/>
  <c r="I1625" i="2" s="1"/>
  <c r="A941" i="2"/>
  <c r="E941" i="2" s="1"/>
  <c r="F941" i="2" s="1"/>
  <c r="I941" i="2" s="1"/>
  <c r="A1190" i="2"/>
  <c r="E1190" i="2" s="1"/>
  <c r="F1190" i="2" s="1"/>
  <c r="I1190" i="2" s="1"/>
  <c r="A1287" i="2"/>
  <c r="E1287" i="2" s="1"/>
  <c r="F1287" i="2" s="1"/>
  <c r="I1287" i="2" s="1"/>
  <c r="A1351" i="2"/>
  <c r="E1351" i="2" s="1"/>
  <c r="F1351" i="2" s="1"/>
  <c r="I1351" i="2" s="1"/>
  <c r="A1415" i="2"/>
  <c r="E1415" i="2" s="1"/>
  <c r="F1415" i="2" s="1"/>
  <c r="I1415" i="2" s="1"/>
  <c r="A1472" i="2"/>
  <c r="E1472" i="2" s="1"/>
  <c r="F1472" i="2" s="1"/>
  <c r="I1472" i="2" s="1"/>
  <c r="A1495" i="2"/>
  <c r="E1495" i="2" s="1"/>
  <c r="F1495" i="2" s="1"/>
  <c r="I1495" i="2" s="1"/>
  <c r="A1565" i="2"/>
  <c r="E1565" i="2" s="1"/>
  <c r="F1565" i="2" s="1"/>
  <c r="I1565" i="2" s="1"/>
  <c r="A1585" i="2"/>
  <c r="E1585" i="2" s="1"/>
  <c r="F1585" i="2" s="1"/>
  <c r="I1585" i="2" s="1"/>
  <c r="A1602" i="2"/>
  <c r="E1602" i="2" s="1"/>
  <c r="F1602" i="2" s="1"/>
  <c r="I1602" i="2" s="1"/>
  <c r="A1618" i="2"/>
  <c r="E1618" i="2" s="1"/>
  <c r="F1618" i="2" s="1"/>
  <c r="I1618" i="2" s="1"/>
  <c r="A1448" i="2"/>
  <c r="E1448" i="2" s="1"/>
  <c r="F1448" i="2" s="1"/>
  <c r="I1448" i="2" s="1"/>
  <c r="A1519" i="2"/>
  <c r="E1519" i="2" s="1"/>
  <c r="F1519" i="2" s="1"/>
  <c r="I1519" i="2" s="1"/>
  <c r="A1566" i="2"/>
  <c r="E1566" i="2" s="1"/>
  <c r="F1566" i="2" s="1"/>
  <c r="I1566" i="2" s="1"/>
  <c r="A1595" i="2"/>
  <c r="E1595" i="2" s="1"/>
  <c r="F1595" i="2" s="1"/>
  <c r="I1595" i="2" s="1"/>
  <c r="A1627" i="2"/>
  <c r="E1627" i="2" s="1"/>
  <c r="F1627" i="2" s="1"/>
  <c r="I1627" i="2" s="1"/>
  <c r="A491" i="2"/>
  <c r="E491" i="2" s="1"/>
  <c r="F491" i="2" s="1"/>
  <c r="I491" i="2" s="1"/>
  <c r="A531" i="2"/>
  <c r="E531" i="2" s="1"/>
  <c r="F531" i="2" s="1"/>
  <c r="I531" i="2" s="1"/>
  <c r="A812" i="2"/>
  <c r="E812" i="2" s="1"/>
  <c r="F812" i="2" s="1"/>
  <c r="I812" i="2" s="1"/>
  <c r="A957" i="2"/>
  <c r="E957" i="2" s="1"/>
  <c r="F957" i="2" s="1"/>
  <c r="I957" i="2" s="1"/>
  <c r="A1085" i="2"/>
  <c r="E1085" i="2" s="1"/>
  <c r="F1085" i="2" s="1"/>
  <c r="I1085" i="2" s="1"/>
  <c r="A1204" i="2"/>
  <c r="E1204" i="2" s="1"/>
  <c r="F1204" i="2" s="1"/>
  <c r="I1204" i="2" s="1"/>
  <c r="A1256" i="2"/>
  <c r="E1256" i="2" s="1"/>
  <c r="F1256" i="2" s="1"/>
  <c r="I1256" i="2" s="1"/>
  <c r="A1288" i="2"/>
  <c r="E1288" i="2" s="1"/>
  <c r="F1288" i="2" s="1"/>
  <c r="I1288" i="2" s="1"/>
  <c r="A1320" i="2"/>
  <c r="E1320" i="2" s="1"/>
  <c r="F1320" i="2" s="1"/>
  <c r="I1320" i="2" s="1"/>
  <c r="A1352" i="2"/>
  <c r="E1352" i="2" s="1"/>
  <c r="F1352" i="2" s="1"/>
  <c r="I1352" i="2" s="1"/>
  <c r="A1384" i="2"/>
  <c r="E1384" i="2" s="1"/>
  <c r="F1384" i="2" s="1"/>
  <c r="I1384" i="2" s="1"/>
  <c r="A572" i="2"/>
  <c r="E572" i="2" s="1"/>
  <c r="F572" i="2" s="1"/>
  <c r="I572" i="2" s="1"/>
  <c r="A834" i="2"/>
  <c r="E834" i="2" s="1"/>
  <c r="F834" i="2" s="1"/>
  <c r="I834" i="2" s="1"/>
  <c r="A973" i="2"/>
  <c r="E973" i="2" s="1"/>
  <c r="F973" i="2" s="1"/>
  <c r="I973" i="2" s="1"/>
  <c r="A1101" i="2"/>
  <c r="E1101" i="2" s="1"/>
  <c r="F1101" i="2" s="1"/>
  <c r="I1101" i="2" s="1"/>
  <c r="A1214" i="2"/>
  <c r="E1214" i="2" s="1"/>
  <c r="F1214" i="2" s="1"/>
  <c r="I1214" i="2" s="1"/>
  <c r="A1263" i="2"/>
  <c r="E1263" i="2" s="1"/>
  <c r="F1263" i="2" s="1"/>
  <c r="I1263" i="2" s="1"/>
  <c r="A1295" i="2"/>
  <c r="E1295" i="2" s="1"/>
  <c r="F1295" i="2" s="1"/>
  <c r="I1295" i="2" s="1"/>
  <c r="A1327" i="2"/>
  <c r="E1327" i="2" s="1"/>
  <c r="F1327" i="2" s="1"/>
  <c r="I1327" i="2" s="1"/>
  <c r="A1359" i="2"/>
  <c r="E1359" i="2" s="1"/>
  <c r="F1359" i="2" s="1"/>
  <c r="I1359" i="2" s="1"/>
  <c r="A1391" i="2"/>
  <c r="E1391" i="2" s="1"/>
  <c r="F1391" i="2" s="1"/>
  <c r="I1391" i="2" s="1"/>
  <c r="A1423" i="2"/>
  <c r="E1423" i="2" s="1"/>
  <c r="F1423" i="2" s="1"/>
  <c r="I1423" i="2" s="1"/>
  <c r="A1455" i="2"/>
  <c r="E1455" i="2" s="1"/>
  <c r="F1455" i="2" s="1"/>
  <c r="I1455" i="2" s="1"/>
  <c r="A1479" i="2"/>
  <c r="E1479" i="2" s="1"/>
  <c r="F1479" i="2" s="1"/>
  <c r="I1479" i="2" s="1"/>
  <c r="A1499" i="2"/>
  <c r="E1499" i="2" s="1"/>
  <c r="F1499" i="2" s="1"/>
  <c r="I1499" i="2" s="1"/>
  <c r="A1520" i="2"/>
  <c r="E1520" i="2" s="1"/>
  <c r="F1520" i="2" s="1"/>
  <c r="I1520" i="2" s="1"/>
  <c r="A1536" i="2"/>
  <c r="E1536" i="2" s="1"/>
  <c r="F1536" i="2" s="1"/>
  <c r="I1536" i="2" s="1"/>
  <c r="A1552" i="2"/>
  <c r="E1552" i="2" s="1"/>
  <c r="F1552" i="2" s="1"/>
  <c r="I1552" i="2" s="1"/>
  <c r="A1567" i="2"/>
  <c r="E1567" i="2" s="1"/>
  <c r="F1567" i="2" s="1"/>
  <c r="I1567" i="2" s="1"/>
  <c r="A1577" i="2"/>
  <c r="E1577" i="2" s="1"/>
  <c r="F1577" i="2" s="1"/>
  <c r="I1577" i="2" s="1"/>
  <c r="A1588" i="2"/>
  <c r="E1588" i="2" s="1"/>
  <c r="F1588" i="2" s="1"/>
  <c r="I1588" i="2" s="1"/>
  <c r="A1596" i="2"/>
  <c r="E1596" i="2" s="1"/>
  <c r="F1596" i="2" s="1"/>
  <c r="I1596" i="2" s="1"/>
  <c r="A1604" i="2"/>
  <c r="E1604" i="2" s="1"/>
  <c r="F1604" i="2" s="1"/>
  <c r="I1604" i="2" s="1"/>
  <c r="A1612" i="2"/>
  <c r="E1612" i="2" s="1"/>
  <c r="F1612" i="2" s="1"/>
  <c r="I1612" i="2" s="1"/>
  <c r="A1620" i="2"/>
  <c r="E1620" i="2" s="1"/>
  <c r="F1620" i="2" s="1"/>
  <c r="I1620" i="2" s="1"/>
  <c r="A1628" i="2"/>
  <c r="E1628" i="2" s="1"/>
  <c r="F1628" i="2" s="1"/>
  <c r="I1628" i="2" s="1"/>
  <c r="A1523" i="2"/>
  <c r="E1523" i="2" s="1"/>
  <c r="F1523" i="2" s="1"/>
  <c r="I1523" i="2" s="1"/>
  <c r="A1555" i="2"/>
  <c r="E1555" i="2" s="1"/>
  <c r="F1555" i="2" s="1"/>
  <c r="I1555" i="2" s="1"/>
  <c r="A1568" i="2"/>
  <c r="E1568" i="2" s="1"/>
  <c r="F1568" i="2" s="1"/>
  <c r="I1568" i="2" s="1"/>
  <c r="A1579" i="2"/>
  <c r="E1579" i="2" s="1"/>
  <c r="F1579" i="2" s="1"/>
  <c r="I1579" i="2" s="1"/>
  <c r="A1589" i="2"/>
  <c r="E1589" i="2" s="1"/>
  <c r="F1589" i="2" s="1"/>
  <c r="I1589" i="2" s="1"/>
  <c r="A1597" i="2"/>
  <c r="E1597" i="2" s="1"/>
  <c r="F1597" i="2" s="1"/>
  <c r="I1597" i="2" s="1"/>
  <c r="A1605" i="2"/>
  <c r="E1605" i="2" s="1"/>
  <c r="F1605" i="2" s="1"/>
  <c r="I1605" i="2" s="1"/>
  <c r="A1613" i="2"/>
  <c r="E1613" i="2" s="1"/>
  <c r="F1613" i="2" s="1"/>
  <c r="I1613" i="2" s="1"/>
  <c r="A1621" i="2"/>
  <c r="E1621" i="2" s="1"/>
  <c r="F1621" i="2" s="1"/>
  <c r="I1621" i="2" s="1"/>
  <c r="A1629" i="2"/>
  <c r="E1629" i="2" s="1"/>
  <c r="F1629" i="2" s="1"/>
  <c r="I1629" i="2" s="1"/>
  <c r="A619" i="2"/>
  <c r="E619" i="2" s="1"/>
  <c r="F619" i="2" s="1"/>
  <c r="I619" i="2" s="1"/>
  <c r="A856" i="2"/>
  <c r="E856" i="2" s="1"/>
  <c r="F856" i="2" s="1"/>
  <c r="I856" i="2" s="1"/>
  <c r="A989" i="2"/>
  <c r="E989" i="2" s="1"/>
  <c r="F989" i="2" s="1"/>
  <c r="I989" i="2" s="1"/>
  <c r="A1117" i="2"/>
  <c r="E1117" i="2" s="1"/>
  <c r="F1117" i="2" s="1"/>
  <c r="I1117" i="2" s="1"/>
  <c r="A1224" i="2"/>
  <c r="E1224" i="2" s="1"/>
  <c r="F1224" i="2" s="1"/>
  <c r="I1224" i="2" s="1"/>
  <c r="A1264" i="2"/>
  <c r="E1264" i="2" s="1"/>
  <c r="F1264" i="2" s="1"/>
  <c r="I1264" i="2" s="1"/>
  <c r="A1296" i="2"/>
  <c r="E1296" i="2" s="1"/>
  <c r="F1296" i="2" s="1"/>
  <c r="I1296" i="2" s="1"/>
  <c r="A1328" i="2"/>
  <c r="E1328" i="2" s="1"/>
  <c r="F1328" i="2" s="1"/>
  <c r="I1328" i="2" s="1"/>
  <c r="A1360" i="2"/>
  <c r="E1360" i="2" s="1"/>
  <c r="F1360" i="2" s="1"/>
  <c r="I1360" i="2" s="1"/>
  <c r="A1392" i="2"/>
  <c r="E1392" i="2" s="1"/>
  <c r="F1392" i="2" s="1"/>
  <c r="I1392" i="2" s="1"/>
  <c r="A1424" i="2"/>
  <c r="E1424" i="2" s="1"/>
  <c r="F1424" i="2" s="1"/>
  <c r="I1424" i="2" s="1"/>
  <c r="A1456" i="2"/>
  <c r="E1456" i="2" s="1"/>
  <c r="F1456" i="2" s="1"/>
  <c r="I1456" i="2" s="1"/>
  <c r="A1480" i="2"/>
  <c r="E1480" i="2" s="1"/>
  <c r="F1480" i="2" s="1"/>
  <c r="I1480" i="2" s="1"/>
  <c r="A1503" i="2"/>
  <c r="E1503" i="2" s="1"/>
  <c r="F1503" i="2" s="1"/>
  <c r="I1503" i="2" s="1"/>
  <c r="A1539" i="2"/>
  <c r="E1539" i="2" s="1"/>
  <c r="F1539" i="2" s="1"/>
  <c r="I1539" i="2" s="1"/>
  <c r="A659" i="2"/>
  <c r="E659" i="2" s="1"/>
  <c r="F659" i="2" s="1"/>
  <c r="I659" i="2" s="1"/>
  <c r="A876" i="2"/>
  <c r="E876" i="2" s="1"/>
  <c r="F876" i="2" s="1"/>
  <c r="I876" i="2" s="1"/>
  <c r="A1005" i="2"/>
  <c r="E1005" i="2" s="1"/>
  <c r="F1005" i="2" s="1"/>
  <c r="I1005" i="2" s="1"/>
  <c r="A1133" i="2"/>
  <c r="E1133" i="2" s="1"/>
  <c r="F1133" i="2" s="1"/>
  <c r="I1133" i="2" s="1"/>
  <c r="A1232" i="2"/>
  <c r="E1232" i="2" s="1"/>
  <c r="F1232" i="2" s="1"/>
  <c r="I1232" i="2" s="1"/>
  <c r="A1271" i="2"/>
  <c r="E1271" i="2" s="1"/>
  <c r="F1271" i="2" s="1"/>
  <c r="I1271" i="2" s="1"/>
  <c r="A1303" i="2"/>
  <c r="E1303" i="2" s="1"/>
  <c r="F1303" i="2" s="1"/>
  <c r="I1303" i="2" s="1"/>
  <c r="A1335" i="2"/>
  <c r="E1335" i="2" s="1"/>
  <c r="F1335" i="2" s="1"/>
  <c r="I1335" i="2" s="1"/>
  <c r="A1367" i="2"/>
  <c r="E1367" i="2" s="1"/>
  <c r="F1367" i="2" s="1"/>
  <c r="I1367" i="2" s="1"/>
  <c r="A1399" i="2"/>
  <c r="E1399" i="2" s="1"/>
  <c r="F1399" i="2" s="1"/>
  <c r="I1399" i="2" s="1"/>
  <c r="A1431" i="2"/>
  <c r="E1431" i="2" s="1"/>
  <c r="F1431" i="2" s="1"/>
  <c r="I1431" i="2" s="1"/>
  <c r="A1463" i="2"/>
  <c r="E1463" i="2" s="1"/>
  <c r="F1463" i="2" s="1"/>
  <c r="I1463" i="2" s="1"/>
  <c r="A1483" i="2"/>
  <c r="E1483" i="2" s="1"/>
  <c r="F1483" i="2" s="1"/>
  <c r="I1483" i="2" s="1"/>
  <c r="A1504" i="2"/>
  <c r="E1504" i="2" s="1"/>
  <c r="F1504" i="2" s="1"/>
  <c r="I1504" i="2" s="1"/>
  <c r="A1525" i="2"/>
  <c r="E1525" i="2" s="1"/>
  <c r="F1525" i="2" s="1"/>
  <c r="I1525" i="2" s="1"/>
  <c r="A1541" i="2"/>
  <c r="E1541" i="2" s="1"/>
  <c r="F1541" i="2" s="1"/>
  <c r="I1541" i="2" s="1"/>
  <c r="A1557" i="2"/>
  <c r="E1557" i="2" s="1"/>
  <c r="F1557" i="2" s="1"/>
  <c r="I1557" i="2" s="1"/>
  <c r="A1569" i="2"/>
  <c r="E1569" i="2" s="1"/>
  <c r="F1569" i="2" s="1"/>
  <c r="I1569" i="2" s="1"/>
  <c r="A1581" i="2"/>
  <c r="E1581" i="2" s="1"/>
  <c r="F1581" i="2" s="1"/>
  <c r="I1581" i="2" s="1"/>
  <c r="A1590" i="2"/>
  <c r="E1590" i="2" s="1"/>
  <c r="F1590" i="2" s="1"/>
  <c r="I1590" i="2" s="1"/>
  <c r="A1598" i="2"/>
  <c r="E1598" i="2" s="1"/>
  <c r="F1598" i="2" s="1"/>
  <c r="I1598" i="2" s="1"/>
  <c r="A1606" i="2"/>
  <c r="E1606" i="2" s="1"/>
  <c r="F1606" i="2" s="1"/>
  <c r="I1606" i="2" s="1"/>
  <c r="A1614" i="2"/>
  <c r="E1614" i="2" s="1"/>
  <c r="F1614" i="2" s="1"/>
  <c r="I1614" i="2" s="1"/>
  <c r="A1622" i="2"/>
  <c r="E1622" i="2" s="1"/>
  <c r="F1622" i="2" s="1"/>
  <c r="I1622" i="2" s="1"/>
  <c r="A1630" i="2"/>
  <c r="E1630" i="2" s="1"/>
  <c r="F1630" i="2" s="1"/>
  <c r="I1630" i="2" s="1"/>
  <c r="A1549" i="2"/>
  <c r="E1549" i="2" s="1"/>
  <c r="F1549" i="2" s="1"/>
  <c r="I1549" i="2" s="1"/>
  <c r="A1475" i="2"/>
  <c r="E1475" i="2" s="1"/>
  <c r="F1475" i="2" s="1"/>
  <c r="I1475" i="2" s="1"/>
  <c r="A1576" i="2"/>
  <c r="E1576" i="2" s="1"/>
  <c r="F1576" i="2" s="1"/>
  <c r="I1576" i="2" s="1"/>
  <c r="A1611" i="2"/>
  <c r="E1611" i="2" s="1"/>
  <c r="F1611" i="2" s="1"/>
  <c r="I1611" i="2" s="1"/>
  <c r="A183" i="2"/>
  <c r="E183" i="2" s="1"/>
  <c r="F183" i="2" s="1"/>
  <c r="I183" i="2" s="1"/>
  <c r="A695" i="2"/>
  <c r="E695" i="2" s="1"/>
  <c r="F695" i="2" s="1"/>
  <c r="I695" i="2" s="1"/>
  <c r="A893" i="2"/>
  <c r="E893" i="2" s="1"/>
  <c r="F893" i="2" s="1"/>
  <c r="I893" i="2" s="1"/>
  <c r="A1021" i="2"/>
  <c r="E1021" i="2" s="1"/>
  <c r="F1021" i="2" s="1"/>
  <c r="I1021" i="2" s="1"/>
  <c r="A1149" i="2"/>
  <c r="E1149" i="2" s="1"/>
  <c r="F1149" i="2" s="1"/>
  <c r="I1149" i="2" s="1"/>
  <c r="A1240" i="2"/>
  <c r="E1240" i="2" s="1"/>
  <c r="F1240" i="2" s="1"/>
  <c r="I1240" i="2" s="1"/>
  <c r="A1272" i="2"/>
  <c r="E1272" i="2" s="1"/>
  <c r="F1272" i="2" s="1"/>
  <c r="I1272" i="2" s="1"/>
  <c r="A1304" i="2"/>
  <c r="E1304" i="2" s="1"/>
  <c r="F1304" i="2" s="1"/>
  <c r="I1304" i="2" s="1"/>
  <c r="A1336" i="2"/>
  <c r="E1336" i="2" s="1"/>
  <c r="F1336" i="2" s="1"/>
  <c r="I1336" i="2" s="1"/>
  <c r="A1368" i="2"/>
  <c r="E1368" i="2" s="1"/>
  <c r="F1368" i="2" s="1"/>
  <c r="I1368" i="2" s="1"/>
  <c r="A1400" i="2"/>
  <c r="E1400" i="2" s="1"/>
  <c r="F1400" i="2" s="1"/>
  <c r="I1400" i="2" s="1"/>
  <c r="A1432" i="2"/>
  <c r="E1432" i="2" s="1"/>
  <c r="F1432" i="2" s="1"/>
  <c r="I1432" i="2" s="1"/>
  <c r="A1464" i="2"/>
  <c r="E1464" i="2" s="1"/>
  <c r="F1464" i="2" s="1"/>
  <c r="I1464" i="2" s="1"/>
  <c r="A1487" i="2"/>
  <c r="E1487" i="2" s="1"/>
  <c r="F1487" i="2" s="1"/>
  <c r="I1487" i="2" s="1"/>
  <c r="A1507" i="2"/>
  <c r="E1507" i="2" s="1"/>
  <c r="F1507" i="2" s="1"/>
  <c r="I1507" i="2" s="1"/>
  <c r="A1527" i="2"/>
  <c r="E1527" i="2" s="1"/>
  <c r="F1527" i="2" s="1"/>
  <c r="I1527" i="2" s="1"/>
  <c r="A1543" i="2"/>
  <c r="E1543" i="2" s="1"/>
  <c r="F1543" i="2" s="1"/>
  <c r="I1543" i="2" s="1"/>
  <c r="A1559" i="2"/>
  <c r="E1559" i="2" s="1"/>
  <c r="F1559" i="2" s="1"/>
  <c r="I1559" i="2" s="1"/>
  <c r="A1571" i="2"/>
  <c r="E1571" i="2" s="1"/>
  <c r="F1571" i="2" s="1"/>
  <c r="I1571" i="2" s="1"/>
  <c r="A1582" i="2"/>
  <c r="E1582" i="2" s="1"/>
  <c r="F1582" i="2" s="1"/>
  <c r="I1582" i="2" s="1"/>
  <c r="A1591" i="2"/>
  <c r="E1591" i="2" s="1"/>
  <c r="F1591" i="2" s="1"/>
  <c r="I1591" i="2" s="1"/>
  <c r="A1599" i="2"/>
  <c r="E1599" i="2" s="1"/>
  <c r="F1599" i="2" s="1"/>
  <c r="I1599" i="2" s="1"/>
  <c r="A1607" i="2"/>
  <c r="E1607" i="2" s="1"/>
  <c r="F1607" i="2" s="1"/>
  <c r="I1607" i="2" s="1"/>
  <c r="A1615" i="2"/>
  <c r="E1615" i="2" s="1"/>
  <c r="F1615" i="2" s="1"/>
  <c r="I1615" i="2" s="1"/>
  <c r="A1623" i="2"/>
  <c r="E1623" i="2" s="1"/>
  <c r="F1623" i="2" s="1"/>
  <c r="I1623" i="2" s="1"/>
  <c r="A1631" i="2"/>
  <c r="E1631" i="2" s="1"/>
  <c r="F1631" i="2" s="1"/>
  <c r="I1631" i="2" s="1"/>
  <c r="A1533" i="2"/>
  <c r="E1533" i="2" s="1"/>
  <c r="F1533" i="2" s="1"/>
  <c r="I1533" i="2" s="1"/>
  <c r="A1496" i="2"/>
  <c r="E1496" i="2" s="1"/>
  <c r="F1496" i="2" s="1"/>
  <c r="I1496" i="2" s="1"/>
  <c r="A1587" i="2"/>
  <c r="E1587" i="2" s="1"/>
  <c r="F1587" i="2" s="1"/>
  <c r="I1587" i="2" s="1"/>
  <c r="A1619" i="2"/>
  <c r="E1619" i="2" s="1"/>
  <c r="F1619" i="2" s="1"/>
  <c r="I1619" i="2" s="1"/>
  <c r="A371" i="2"/>
  <c r="E371" i="2" s="1"/>
  <c r="F371" i="2" s="1"/>
  <c r="I371" i="2" s="1"/>
  <c r="A731" i="2"/>
  <c r="E731" i="2" s="1"/>
  <c r="F731" i="2" s="1"/>
  <c r="I731" i="2" s="1"/>
  <c r="A909" i="2"/>
  <c r="E909" i="2" s="1"/>
  <c r="F909" i="2" s="1"/>
  <c r="I909" i="2" s="1"/>
  <c r="A1037" i="2"/>
  <c r="E1037" i="2" s="1"/>
  <c r="F1037" i="2" s="1"/>
  <c r="I1037" i="2" s="1"/>
  <c r="A1165" i="2"/>
  <c r="E1165" i="2" s="1"/>
  <c r="F1165" i="2" s="1"/>
  <c r="I1165" i="2" s="1"/>
  <c r="A1247" i="2"/>
  <c r="E1247" i="2" s="1"/>
  <c r="F1247" i="2" s="1"/>
  <c r="I1247" i="2" s="1"/>
  <c r="A1279" i="2"/>
  <c r="E1279" i="2" s="1"/>
  <c r="F1279" i="2" s="1"/>
  <c r="I1279" i="2" s="1"/>
  <c r="A1311" i="2"/>
  <c r="E1311" i="2" s="1"/>
  <c r="F1311" i="2" s="1"/>
  <c r="I1311" i="2" s="1"/>
  <c r="A1343" i="2"/>
  <c r="E1343" i="2" s="1"/>
  <c r="F1343" i="2" s="1"/>
  <c r="I1343" i="2" s="1"/>
  <c r="A1375" i="2"/>
  <c r="E1375" i="2" s="1"/>
  <c r="F1375" i="2" s="1"/>
  <c r="I1375" i="2" s="1"/>
  <c r="A1407" i="2"/>
  <c r="E1407" i="2" s="1"/>
  <c r="F1407" i="2" s="1"/>
  <c r="I1407" i="2" s="1"/>
  <c r="A1439" i="2"/>
  <c r="E1439" i="2" s="1"/>
  <c r="F1439" i="2" s="1"/>
  <c r="I1439" i="2" s="1"/>
  <c r="A1467" i="2"/>
  <c r="E1467" i="2" s="1"/>
  <c r="F1467" i="2" s="1"/>
  <c r="I1467" i="2" s="1"/>
  <c r="A1488" i="2"/>
  <c r="E1488" i="2" s="1"/>
  <c r="F1488" i="2" s="1"/>
  <c r="I1488" i="2" s="1"/>
  <c r="A1511" i="2"/>
  <c r="E1511" i="2" s="1"/>
  <c r="F1511" i="2" s="1"/>
  <c r="I1511" i="2" s="1"/>
  <c r="A1528" i="2"/>
  <c r="E1528" i="2" s="1"/>
  <c r="F1528" i="2" s="1"/>
  <c r="I1528" i="2" s="1"/>
  <c r="A1544" i="2"/>
  <c r="E1544" i="2" s="1"/>
  <c r="F1544" i="2" s="1"/>
  <c r="I1544" i="2" s="1"/>
  <c r="A1560" i="2"/>
  <c r="E1560" i="2" s="1"/>
  <c r="F1560" i="2" s="1"/>
  <c r="I1560" i="2" s="1"/>
  <c r="A1573" i="2"/>
  <c r="E1573" i="2" s="1"/>
  <c r="F1573" i="2" s="1"/>
  <c r="I1573" i="2" s="1"/>
  <c r="A1583" i="2"/>
  <c r="E1583" i="2" s="1"/>
  <c r="F1583" i="2" s="1"/>
  <c r="I1583" i="2" s="1"/>
  <c r="A1592" i="2"/>
  <c r="E1592" i="2" s="1"/>
  <c r="F1592" i="2" s="1"/>
  <c r="I1592" i="2" s="1"/>
  <c r="A1600" i="2"/>
  <c r="E1600" i="2" s="1"/>
  <c r="F1600" i="2" s="1"/>
  <c r="I1600" i="2" s="1"/>
  <c r="A1608" i="2"/>
  <c r="E1608" i="2" s="1"/>
  <c r="F1608" i="2" s="1"/>
  <c r="I1608" i="2" s="1"/>
  <c r="A1616" i="2"/>
  <c r="E1616" i="2" s="1"/>
  <c r="F1616" i="2" s="1"/>
  <c r="I1616" i="2" s="1"/>
  <c r="A1624" i="2"/>
  <c r="E1624" i="2" s="1"/>
  <c r="F1624" i="2" s="1"/>
  <c r="I1624" i="2" s="1"/>
  <c r="A792" i="2"/>
  <c r="E792" i="2" s="1"/>
  <c r="F792" i="2" s="1"/>
  <c r="I792" i="2" s="1"/>
  <c r="A1069" i="2"/>
  <c r="E1069" i="2" s="1"/>
  <c r="F1069" i="2" s="1"/>
  <c r="I1069" i="2" s="1"/>
  <c r="A1255" i="2"/>
  <c r="E1255" i="2" s="1"/>
  <c r="F1255" i="2" s="1"/>
  <c r="I1255" i="2" s="1"/>
  <c r="A1319" i="2"/>
  <c r="E1319" i="2" s="1"/>
  <c r="F1319" i="2" s="1"/>
  <c r="I1319" i="2" s="1"/>
  <c r="A1383" i="2"/>
  <c r="E1383" i="2" s="1"/>
  <c r="F1383" i="2" s="1"/>
  <c r="I1383" i="2" s="1"/>
  <c r="A1447" i="2"/>
  <c r="E1447" i="2" s="1"/>
  <c r="F1447" i="2" s="1"/>
  <c r="I1447" i="2" s="1"/>
  <c r="A1515" i="2"/>
  <c r="E1515" i="2" s="1"/>
  <c r="F1515" i="2" s="1"/>
  <c r="I1515" i="2" s="1"/>
  <c r="A1575" i="2"/>
  <c r="E1575" i="2" s="1"/>
  <c r="F1575" i="2" s="1"/>
  <c r="I1575" i="2" s="1"/>
  <c r="A1594" i="2"/>
  <c r="E1594" i="2" s="1"/>
  <c r="F1594" i="2" s="1"/>
  <c r="I1594" i="2" s="1"/>
  <c r="A1610" i="2"/>
  <c r="E1610" i="2" s="1"/>
  <c r="F1610" i="2" s="1"/>
  <c r="I1610" i="2" s="1"/>
  <c r="A1626" i="2"/>
  <c r="E1626" i="2" s="1"/>
  <c r="F1626" i="2" s="1"/>
  <c r="I1626" i="2" s="1"/>
  <c r="A1416" i="2"/>
  <c r="E1416" i="2" s="1"/>
  <c r="F1416" i="2" s="1"/>
  <c r="I1416" i="2" s="1"/>
  <c r="A1535" i="2"/>
  <c r="E1535" i="2" s="1"/>
  <c r="F1535" i="2" s="1"/>
  <c r="I1535" i="2" s="1"/>
  <c r="A1551" i="2"/>
  <c r="E1551" i="2" s="1"/>
  <c r="F1551" i="2" s="1"/>
  <c r="I1551" i="2" s="1"/>
  <c r="A1603" i="2"/>
  <c r="E1603" i="2" s="1"/>
  <c r="F1603" i="2" s="1"/>
  <c r="I1603" i="2" s="1"/>
  <c r="O32" i="8"/>
  <c r="G32" i="8" s="1"/>
  <c r="H32" i="8" s="1"/>
  <c r="O24" i="8"/>
  <c r="G24" i="8" s="1"/>
  <c r="H24" i="8" s="1"/>
  <c r="O33" i="8"/>
  <c r="G33" i="8" s="1"/>
  <c r="H33" i="8" s="1"/>
  <c r="O25" i="8"/>
  <c r="G25" i="8" s="1"/>
  <c r="H25" i="8" s="1"/>
  <c r="O16" i="8"/>
  <c r="G16" i="8" s="1"/>
  <c r="H16" i="8" s="1"/>
  <c r="O8" i="8"/>
  <c r="G8" i="8" s="1"/>
  <c r="H8" i="8" s="1"/>
  <c r="O39" i="8"/>
  <c r="G39" i="8" s="1"/>
  <c r="H39" i="8" s="1"/>
  <c r="O31" i="8"/>
  <c r="G31" i="8" s="1"/>
  <c r="H31" i="8" s="1"/>
  <c r="O23" i="8"/>
  <c r="G23" i="8" s="1"/>
  <c r="H23" i="8" s="1"/>
  <c r="O15" i="8"/>
  <c r="G15" i="8" s="1"/>
  <c r="H15" i="8" s="1"/>
  <c r="O7" i="8"/>
  <c r="G7" i="8" s="1"/>
  <c r="H7" i="8" s="1"/>
  <c r="O38" i="8"/>
  <c r="G38" i="8" s="1"/>
  <c r="H38" i="8" s="1"/>
  <c r="O30" i="8"/>
  <c r="G30" i="8" s="1"/>
  <c r="H30" i="8" s="1"/>
  <c r="O22" i="8"/>
  <c r="G22" i="8" s="1"/>
  <c r="H22" i="8" s="1"/>
  <c r="O6" i="8"/>
  <c r="G6" i="8" s="1"/>
  <c r="H6" i="8" s="1"/>
  <c r="O36" i="8"/>
  <c r="G36" i="8" s="1"/>
  <c r="H36" i="8" s="1"/>
  <c r="O28" i="8"/>
  <c r="G28" i="8" s="1"/>
  <c r="H28" i="8" s="1"/>
  <c r="O20" i="8"/>
  <c r="G20" i="8" s="1"/>
  <c r="H20" i="8" s="1"/>
  <c r="O12" i="8"/>
  <c r="G12" i="8" s="1"/>
  <c r="H12" i="8" s="1"/>
  <c r="O17" i="8"/>
  <c r="G17" i="8" s="1"/>
  <c r="H17" i="8" s="1"/>
  <c r="O35" i="8"/>
  <c r="G35" i="8" s="1"/>
  <c r="H35" i="8" s="1"/>
  <c r="O27" i="8"/>
  <c r="G27" i="8" s="1"/>
  <c r="H27" i="8" s="1"/>
  <c r="O19" i="8"/>
  <c r="G19" i="8" s="1"/>
  <c r="H19" i="8" s="1"/>
  <c r="O11" i="8"/>
  <c r="G11" i="8" s="1"/>
  <c r="H11" i="8" s="1"/>
  <c r="K20" i="8"/>
  <c r="K12" i="8"/>
  <c r="O37" i="8"/>
  <c r="G37" i="8" s="1"/>
  <c r="H37" i="8" s="1"/>
  <c r="O29" i="8"/>
  <c r="G29" i="8" s="1"/>
  <c r="H29" i="8" s="1"/>
  <c r="O21" i="8"/>
  <c r="G21" i="8" s="1"/>
  <c r="H21" i="8" s="1"/>
  <c r="O13" i="8"/>
  <c r="G13" i="8" s="1"/>
  <c r="H13" i="8" s="1"/>
  <c r="O5" i="8"/>
  <c r="G5" i="8" s="1"/>
  <c r="H5" i="8" s="1"/>
  <c r="O4" i="8"/>
  <c r="G4" i="8" s="1"/>
  <c r="H4" i="8" s="1"/>
  <c r="O34" i="8"/>
  <c r="G34" i="8" s="1"/>
  <c r="H34" i="8" s="1"/>
  <c r="O26" i="8"/>
  <c r="G26" i="8" s="1"/>
  <c r="H26" i="8" s="1"/>
  <c r="O18" i="8"/>
  <c r="G18" i="8" s="1"/>
  <c r="H18" i="8" s="1"/>
  <c r="O10" i="8"/>
  <c r="G10" i="8" s="1"/>
  <c r="H10" i="8" s="1"/>
  <c r="O14" i="8"/>
  <c r="G14" i="8" s="1"/>
  <c r="H14" i="8" s="1"/>
  <c r="K16" i="8"/>
  <c r="K8" i="8"/>
  <c r="O9" i="8"/>
  <c r="G9" i="8" s="1"/>
  <c r="H9" i="8" s="1"/>
  <c r="K15" i="8"/>
  <c r="K7" i="8"/>
  <c r="K6" i="8"/>
  <c r="K13" i="8"/>
  <c r="K5" i="8"/>
  <c r="K19" i="8"/>
  <c r="K11" i="8"/>
  <c r="K18" i="8"/>
  <c r="K10" i="8"/>
  <c r="K17" i="8"/>
</calcChain>
</file>

<file path=xl/sharedStrings.xml><?xml version="1.0" encoding="utf-8"?>
<sst xmlns="http://schemas.openxmlformats.org/spreadsheetml/2006/main" count="6520" uniqueCount="957">
  <si>
    <t>KWIV-profiel</t>
  </si>
  <si>
    <t>1 PLANNEN</t>
  </si>
  <si>
    <t>1.1</t>
  </si>
  <si>
    <t>1.1 ARCHITECTUUR</t>
  </si>
  <si>
    <t>1.1.1 INFORMATIEARCHITECTUUR</t>
  </si>
  <si>
    <t>1.1.3 APPLICATIEARCHITECTUUR</t>
  </si>
  <si>
    <t>1.1.4 TECHNISCHE ARCHITECTUUR</t>
  </si>
  <si>
    <t>1.1.6 ENTERPRISE ARCHITECTUUR</t>
  </si>
  <si>
    <t>1.2</t>
  </si>
  <si>
    <t>1.2.1 INFORMATIEBELEID</t>
  </si>
  <si>
    <t>1.2.2  INNOVATIEMANAGEMENT</t>
  </si>
  <si>
    <t>1.2.3  MANAGEMENT INFORMATIEVOORZIENING</t>
  </si>
  <si>
    <t>1.3</t>
  </si>
  <si>
    <t>2 BOUWEN</t>
  </si>
  <si>
    <t>2.1</t>
  </si>
  <si>
    <t>2.1 ONTWIKKELEN</t>
  </si>
  <si>
    <t>2.1.1 APPLICATIEONTWIKKELING</t>
  </si>
  <si>
    <t>2.1.2 SYSTEEMONTWIKKELING</t>
  </si>
  <si>
    <t>2.1.3 NETWERKONTWIKKELING</t>
  </si>
  <si>
    <t>2.1.4 DATA ENGINEERING</t>
  </si>
  <si>
    <t>2.2.1 TESTMANAGEMENT</t>
  </si>
  <si>
    <t>2.2 TESTEN</t>
  </si>
  <si>
    <t>3.1.1 SYSTEEMBEHEER</t>
  </si>
  <si>
    <t>3.1 ONDERHOUD</t>
  </si>
  <si>
    <t>3 UITVOEREN</t>
  </si>
  <si>
    <t>2.2</t>
  </si>
  <si>
    <t>3.1.3 FUNCTIONEEL BEHEER</t>
  </si>
  <si>
    <t>3.1.4 SERVERBEHEER</t>
  </si>
  <si>
    <t>3.1.5 NETWERKBEHEER</t>
  </si>
  <si>
    <t>3.1.6 APPLICATIEBEHEER</t>
  </si>
  <si>
    <t>3.1</t>
  </si>
  <si>
    <t>3.1.7 DATABASEBEHEER</t>
  </si>
  <si>
    <t>3.1.8 RECORDBEHEER</t>
  </si>
  <si>
    <t>3.1.9 DATA STEWARDSHIP</t>
  </si>
  <si>
    <t>3.2.1 TECHNICAL SUPPORT</t>
  </si>
  <si>
    <t>3.2 SUPPORT</t>
  </si>
  <si>
    <t>3.2.2 1e LIJNS GEBRUIKERSONDERSTEUNING</t>
  </si>
  <si>
    <t>3.3.1 SERVICE LEVEL MANAGEMENT</t>
  </si>
  <si>
    <t>3.3 SERVICE DELIVERY</t>
  </si>
  <si>
    <t>3.3.3 CONFIGURATION MANAGEMENT</t>
  </si>
  <si>
    <t>3.3.4 RELEASE MANAGEMENT</t>
  </si>
  <si>
    <t>3.2</t>
  </si>
  <si>
    <t>4 MOGELIJK MAKEN</t>
  </si>
  <si>
    <t>4.2 LEVERANCIERSMANAGEMENT</t>
  </si>
  <si>
    <t>3.3</t>
  </si>
  <si>
    <t>4.3.1 INFORMATIEANALYSE</t>
  </si>
  <si>
    <t>4.3.2 BUSINESS ANALYSE</t>
  </si>
  <si>
    <t>4.3.4 DATA SCIENCE</t>
  </si>
  <si>
    <t>4.4.1 INFORMATIECOACHING</t>
  </si>
  <si>
    <t>4.4 INFORMATIE EDUCATIE</t>
  </si>
  <si>
    <t>4.4.3 (AGILE) COACHING</t>
  </si>
  <si>
    <t>4.1</t>
  </si>
  <si>
    <t>4.5.1 PRODUCT OWNER</t>
  </si>
  <si>
    <t>4.5 AGILE (SAFe) EIGENAARS</t>
  </si>
  <si>
    <t>4.5.2 PRODUCT MANAGER</t>
  </si>
  <si>
    <t>5.1 PROJECT, PROGRAMMA- EN PORTFOLIOMANAGEMENT</t>
  </si>
  <si>
    <t>5 STUREN</t>
  </si>
  <si>
    <t>4.2</t>
  </si>
  <si>
    <t>5.2.1 SCRUM MASTER</t>
  </si>
  <si>
    <t>5.2  AGILE (SAFe) FACILITATORS</t>
  </si>
  <si>
    <t>5.2.2 RELEASE TRAIN ENGINEER</t>
  </si>
  <si>
    <t>5.3.1 INFORMATIEMANAGEMENT</t>
  </si>
  <si>
    <t>5.3 INFORMATIE STRATEGIE</t>
  </si>
  <si>
    <t>4.3</t>
  </si>
  <si>
    <t>5.3.3 RECORDMANAGEMENT</t>
  </si>
  <si>
    <t>5.4.1 IT-CONTROL</t>
  </si>
  <si>
    <t>5.4 CONTROL</t>
  </si>
  <si>
    <t>4.4</t>
  </si>
  <si>
    <t>4.5</t>
  </si>
  <si>
    <t>5.1</t>
  </si>
  <si>
    <t>5.2</t>
  </si>
  <si>
    <t>5.3</t>
  </si>
  <si>
    <t>5.4</t>
  </si>
  <si>
    <t>Profielnaam</t>
  </si>
  <si>
    <t>Profielnr</t>
  </si>
  <si>
    <t>Competentienr</t>
  </si>
  <si>
    <t>Niveau</t>
  </si>
  <si>
    <t>CompxLevel</t>
  </si>
  <si>
    <t>Competentieomschrijving</t>
  </si>
  <si>
    <t>Competentienaam</t>
  </si>
  <si>
    <t>1.1.1</t>
  </si>
  <si>
    <t>A.05</t>
  </si>
  <si>
    <t>A.10</t>
  </si>
  <si>
    <t>D.10</t>
  </si>
  <si>
    <t>D.11</t>
  </si>
  <si>
    <t>E.05</t>
  </si>
  <si>
    <t>E.08</t>
  </si>
  <si>
    <t>A.01</t>
  </si>
  <si>
    <t>D.02</t>
  </si>
  <si>
    <t>D.07</t>
  </si>
  <si>
    <t>T.01</t>
  </si>
  <si>
    <t>T.02</t>
  </si>
  <si>
    <t>T.03</t>
  </si>
  <si>
    <t>T.04</t>
  </si>
  <si>
    <t>T.05</t>
  </si>
  <si>
    <t>T.06</t>
  </si>
  <si>
    <t>T.07</t>
  </si>
  <si>
    <t>1.1.2</t>
  </si>
  <si>
    <t>A.06</t>
  </si>
  <si>
    <t>B.03</t>
  </si>
  <si>
    <t>B.05</t>
  </si>
  <si>
    <t>E.06</t>
  </si>
  <si>
    <t>1.1.3</t>
  </si>
  <si>
    <t>B.02</t>
  </si>
  <si>
    <t>1.1.4</t>
  </si>
  <si>
    <t>E.03</t>
  </si>
  <si>
    <t>A.08</t>
  </si>
  <si>
    <t>A.07</t>
  </si>
  <si>
    <t>A.09</t>
  </si>
  <si>
    <t>1.1.5</t>
  </si>
  <si>
    <t>1.1.6</t>
  </si>
  <si>
    <t>A.04</t>
  </si>
  <si>
    <t>1.2.1</t>
  </si>
  <si>
    <t>E.02</t>
  </si>
  <si>
    <t>D.01</t>
  </si>
  <si>
    <t>E.09</t>
  </si>
  <si>
    <t>1.2.2</t>
  </si>
  <si>
    <t>D.05</t>
  </si>
  <si>
    <t>1.2.3</t>
  </si>
  <si>
    <t>1.3.1</t>
  </si>
  <si>
    <t>A.03</t>
  </si>
  <si>
    <t>D.04</t>
  </si>
  <si>
    <t>D.08</t>
  </si>
  <si>
    <t>E.01</t>
  </si>
  <si>
    <t>E.04</t>
  </si>
  <si>
    <t>2.1.1</t>
  </si>
  <si>
    <t>B.01</t>
  </si>
  <si>
    <t>C.04</t>
  </si>
  <si>
    <t>B.06</t>
  </si>
  <si>
    <t>2.1.2</t>
  </si>
  <si>
    <t>B.04</t>
  </si>
  <si>
    <t>2.1.3</t>
  </si>
  <si>
    <t>2.1.4</t>
  </si>
  <si>
    <t>D.06</t>
  </si>
  <si>
    <t>2.2.1</t>
  </si>
  <si>
    <t>3.1.1</t>
  </si>
  <si>
    <t>C.03</t>
  </si>
  <si>
    <t>C.05</t>
  </si>
  <si>
    <t>A.02</t>
  </si>
  <si>
    <t>3.1.2</t>
  </si>
  <si>
    <t>C.02</t>
  </si>
  <si>
    <t>3.1.3</t>
  </si>
  <si>
    <t>C.01</t>
  </si>
  <si>
    <t>E.07</t>
  </si>
  <si>
    <t>3.1.4</t>
  </si>
  <si>
    <t>3.1.5</t>
  </si>
  <si>
    <t>3.1.6</t>
  </si>
  <si>
    <t>3.1.7</t>
  </si>
  <si>
    <t>3.1.8</t>
  </si>
  <si>
    <t>3.1.9</t>
  </si>
  <si>
    <t>3.2.1</t>
  </si>
  <si>
    <t>3.2.2</t>
  </si>
  <si>
    <t>D.03</t>
  </si>
  <si>
    <t>3.2.3</t>
  </si>
  <si>
    <t>3.2.4</t>
  </si>
  <si>
    <t>3.3.1</t>
  </si>
  <si>
    <t>3.3.2</t>
  </si>
  <si>
    <t>3.3.3</t>
  </si>
  <si>
    <t>3.3.4</t>
  </si>
  <si>
    <t>4.1.1</t>
  </si>
  <si>
    <t>4.1.2</t>
  </si>
  <si>
    <t>4.1.3</t>
  </si>
  <si>
    <t>4.2.1</t>
  </si>
  <si>
    <t>4.2.2</t>
  </si>
  <si>
    <t>4.2.3</t>
  </si>
  <si>
    <t>4.2.4</t>
  </si>
  <si>
    <t>4.3.1</t>
  </si>
  <si>
    <t>4.3.2</t>
  </si>
  <si>
    <t>4.3.3</t>
  </si>
  <si>
    <t>4.3.4</t>
  </si>
  <si>
    <t>4.4.1</t>
  </si>
  <si>
    <t>D.09</t>
  </si>
  <si>
    <t>4.4.2</t>
  </si>
  <si>
    <t>4.4.3</t>
  </si>
  <si>
    <t>4.5.1</t>
  </si>
  <si>
    <t>4.5.2</t>
  </si>
  <si>
    <t>4.5.3</t>
  </si>
  <si>
    <t>5.1.1</t>
  </si>
  <si>
    <t>5.1.2</t>
  </si>
  <si>
    <t>5.1.3</t>
  </si>
  <si>
    <t>5.1.4</t>
  </si>
  <si>
    <t>5.2.1</t>
  </si>
  <si>
    <t>5.2.2</t>
  </si>
  <si>
    <t>5.3.1</t>
  </si>
  <si>
    <t>5.3.2</t>
  </si>
  <si>
    <t>5.3.3</t>
  </si>
  <si>
    <t>5.3.4</t>
  </si>
  <si>
    <t>5.3.5</t>
  </si>
  <si>
    <t>5.4.1</t>
  </si>
  <si>
    <t>Werkzaam als</t>
  </si>
  <si>
    <t>(Agile) ontwikkelaar</t>
  </si>
  <si>
    <t>(lead) datamodelleur</t>
  </si>
  <si>
    <t>(resource) planner</t>
  </si>
  <si>
    <t>1e / 2e lijnmedewerker / ondersteuner</t>
  </si>
  <si>
    <t>aansluitcoordinator</t>
  </si>
  <si>
    <t>accountmanager</t>
  </si>
  <si>
    <t>adviseur</t>
  </si>
  <si>
    <t>adviseur CIO / CTO office</t>
  </si>
  <si>
    <t>adviseur CIO control</t>
  </si>
  <si>
    <t>adviseur CTO-office</t>
  </si>
  <si>
    <t>adviseur dienstverlening</t>
  </si>
  <si>
    <t>adviseur DM/RM</t>
  </si>
  <si>
    <t>adviseur informatiebeleid</t>
  </si>
  <si>
    <t>adviseur informatiebeveiliging</t>
  </si>
  <si>
    <t>adviseur informatievoorziening</t>
  </si>
  <si>
    <t>adviseur IT-academy</t>
  </si>
  <si>
    <t>adviseur IV</t>
  </si>
  <si>
    <t>adviseur mobiliteit- en kenniscentrum</t>
  </si>
  <si>
    <t>adviseur privacy</t>
  </si>
  <si>
    <t>adviseur processen / procedures</t>
  </si>
  <si>
    <t>adviseur regelbeheersing</t>
  </si>
  <si>
    <t>adviseur sourcing</t>
  </si>
  <si>
    <t>adviseur/medewerker planning &amp; control</t>
  </si>
  <si>
    <t>Agile coach</t>
  </si>
  <si>
    <t>Agile tester</t>
  </si>
  <si>
    <t>applicatie- en infrastructuurarchitect</t>
  </si>
  <si>
    <t>applicatieontwikkelaar</t>
  </si>
  <si>
    <t>applicatiebeheerder</t>
  </si>
  <si>
    <t>archiefmedewerker</t>
  </si>
  <si>
    <t>applicatie-architect</t>
  </si>
  <si>
    <t>architect-coach</t>
  </si>
  <si>
    <t>AVG-projectleider</t>
  </si>
  <si>
    <t>back-end developer</t>
  </si>
  <si>
    <t>backup-specialist</t>
  </si>
  <si>
    <t>bedrijfs(voering)analist</t>
  </si>
  <si>
    <t>bedrijfsarchitect</t>
  </si>
  <si>
    <t>beheerder applicatie / specials 2e / 3e lijn</t>
  </si>
  <si>
    <t>beheerder informatiebeveiliging</t>
  </si>
  <si>
    <t>beheerder organisatiegegevensmodel</t>
  </si>
  <si>
    <t>beheerspecialist</t>
  </si>
  <si>
    <t>BI-analist</t>
  </si>
  <si>
    <t>BI-consultant</t>
  </si>
  <si>
    <t>big data engineer</t>
  </si>
  <si>
    <t>big data specialist</t>
  </si>
  <si>
    <t>BI-ontwikkelaar</t>
  </si>
  <si>
    <t>BI-specialist</t>
  </si>
  <si>
    <t>bouwer</t>
  </si>
  <si>
    <t>business analist</t>
  </si>
  <si>
    <t>business architect</t>
  </si>
  <si>
    <t>business consultant</t>
  </si>
  <si>
    <t>business development manager</t>
  </si>
  <si>
    <t>business intelligence specialist</t>
  </si>
  <si>
    <t>business liaison</t>
  </si>
  <si>
    <t>business owner</t>
  </si>
  <si>
    <t>business relation manager</t>
  </si>
  <si>
    <t>business solution consultant</t>
  </si>
  <si>
    <t>business/informatie-analist</t>
  </si>
  <si>
    <t>capaciteits- en beschikbaarheidsmanager</t>
  </si>
  <si>
    <t>capaciteitsmanager</t>
  </si>
  <si>
    <t>categoriemanager</t>
  </si>
  <si>
    <t>categoriemanager IV-inhuur</t>
  </si>
  <si>
    <t>categoriemanager leren en ontwikkelen (IV opleidingen)</t>
  </si>
  <si>
    <t>CD-beheerder</t>
  </si>
  <si>
    <t>changemanager</t>
  </si>
  <si>
    <t>chief information security officer</t>
  </si>
  <si>
    <t>CIO-adviseur</t>
  </si>
  <si>
    <t>clusterleider</t>
  </si>
  <si>
    <t>clustermanager</t>
  </si>
  <si>
    <t>coach</t>
  </si>
  <si>
    <t>compliance officer</t>
  </si>
  <si>
    <t>compliancy specialist</t>
  </si>
  <si>
    <t>concernarchitect</t>
  </si>
  <si>
    <t>configuratiemanager</t>
  </si>
  <si>
    <t>configurator</t>
  </si>
  <si>
    <t>consultant IV</t>
  </si>
  <si>
    <t>consultant kwaliteit / experimenten</t>
  </si>
  <si>
    <t>contentbeheerder</t>
  </si>
  <si>
    <t>continuous delivery engineer</t>
  </si>
  <si>
    <t>contractmanager</t>
  </si>
  <si>
    <t>coordinator</t>
  </si>
  <si>
    <t xml:space="preserve">coordinator </t>
  </si>
  <si>
    <t>coördinator (beheerder) informatiebeveiliging</t>
  </si>
  <si>
    <t>coordinator servicecentrum</t>
  </si>
  <si>
    <t>coordinerend ICT-specialist</t>
  </si>
  <si>
    <t xml:space="preserve">coordinerend/specialistisch adviseur </t>
  </si>
  <si>
    <t>coördinerend/specialistisch adviseur informatiemanagement</t>
  </si>
  <si>
    <t>cost engineer</t>
  </si>
  <si>
    <t>data analist</t>
  </si>
  <si>
    <t>data architect</t>
  </si>
  <si>
    <t>data custodian</t>
  </si>
  <si>
    <t>data engineer</t>
  </si>
  <si>
    <t>data management &amp; security officer</t>
  </si>
  <si>
    <t>data manager</t>
  </si>
  <si>
    <t>dataprogrammeur</t>
  </si>
  <si>
    <t>data scientist</t>
  </si>
  <si>
    <t>data steward</t>
  </si>
  <si>
    <t>data-architect</t>
  </si>
  <si>
    <t>databasebeheerder</t>
  </si>
  <si>
    <t>data-engineer</t>
  </si>
  <si>
    <t>datamigratiespecialist</t>
  </si>
  <si>
    <t>datamodelleur</t>
  </si>
  <si>
    <t>dataspecialist</t>
  </si>
  <si>
    <t>datavisualisator</t>
  </si>
  <si>
    <t>DBA / database-administrator</t>
  </si>
  <si>
    <t>deliverymanager</t>
  </si>
  <si>
    <t>deliverymanager aansluitondersteuning</t>
  </si>
  <si>
    <t>demand manager</t>
  </si>
  <si>
    <t>developer</t>
  </si>
  <si>
    <t>development manager</t>
  </si>
  <si>
    <t>DevOps script developer</t>
  </si>
  <si>
    <t>DevOps-coach</t>
  </si>
  <si>
    <t>DevOps-engineer</t>
  </si>
  <si>
    <t>DevOps-manager</t>
  </si>
  <si>
    <t>dienstenmanager</t>
  </si>
  <si>
    <t>divisiemanager</t>
  </si>
  <si>
    <t>domeinarchitect</t>
  </si>
  <si>
    <t>domeinmanager</t>
  </si>
  <si>
    <t>EDP auditor</t>
  </si>
  <si>
    <t>end user support</t>
  </si>
  <si>
    <t>enterprise architect</t>
  </si>
  <si>
    <t>Enterprise architect</t>
  </si>
  <si>
    <t>epic owner</t>
  </si>
  <si>
    <t>ERP-consultant</t>
  </si>
  <si>
    <t>ethisch / ethical hacker</t>
  </si>
  <si>
    <t>floormanager</t>
  </si>
  <si>
    <t>forecaster</t>
  </si>
  <si>
    <t>front-end developer</t>
  </si>
  <si>
    <t>front-office medewerker</t>
  </si>
  <si>
    <t>full stack developer</t>
  </si>
  <si>
    <t>functioneel / applicatiebeheerder</t>
  </si>
  <si>
    <t>functioneel beheerder</t>
  </si>
  <si>
    <t>Functioneel beheerder</t>
  </si>
  <si>
    <t>functioneel beheerder 1e / 2e / 3e lijn</t>
  </si>
  <si>
    <t>functioneel lead consultant</t>
  </si>
  <si>
    <t>functioneel ontwerper</t>
  </si>
  <si>
    <t>functioneel tester</t>
  </si>
  <si>
    <t>gegevensarchitect</t>
  </si>
  <si>
    <t>gegevensbeheerder</t>
  </si>
  <si>
    <t>gegevensmanager</t>
  </si>
  <si>
    <t>gegevensmodelleur</t>
  </si>
  <si>
    <t>go live manager</t>
  </si>
  <si>
    <t>hacktester</t>
  </si>
  <si>
    <t>helpdeskmedewerker</t>
  </si>
  <si>
    <t>IB-coordinator</t>
  </si>
  <si>
    <t>IB-specialist</t>
  </si>
  <si>
    <t>I-controller</t>
  </si>
  <si>
    <t>I-coordinator</t>
  </si>
  <si>
    <t>ICT-adviseur</t>
  </si>
  <si>
    <t>ICT-beheerder</t>
  </si>
  <si>
    <t>ICT-consultant</t>
  </si>
  <si>
    <t>ICT-expert</t>
  </si>
  <si>
    <t>ICT-expert infra</t>
  </si>
  <si>
    <t>ICT-expert servicebeheer</t>
  </si>
  <si>
    <t>ICT-medewerker servicebeheer</t>
  </si>
  <si>
    <t>implementatiebegeleider</t>
  </si>
  <si>
    <t>implementatieconsultant</t>
  </si>
  <si>
    <t>implementatiecoordinator</t>
  </si>
  <si>
    <t>implementatiemanager</t>
  </si>
  <si>
    <t>implementatie-ondersteuner</t>
  </si>
  <si>
    <t>incidentmanager</t>
  </si>
  <si>
    <t>informatie/enterprise architect</t>
  </si>
  <si>
    <t>informatieanalist</t>
  </si>
  <si>
    <t>informatiearchitect</t>
  </si>
  <si>
    <t>informatiebeheerder</t>
  </si>
  <si>
    <t>informatiebeleid</t>
  </si>
  <si>
    <t>informatiemanager</t>
  </si>
  <si>
    <t>informatiespecialist</t>
  </si>
  <si>
    <t>infrastructuurontwikkelaar</t>
  </si>
  <si>
    <t>infrastructuurarchitect</t>
  </si>
  <si>
    <t>infrastructuurbeheerder</t>
  </si>
  <si>
    <t>infrastructuurspecialist</t>
  </si>
  <si>
    <t>inkoper</t>
  </si>
  <si>
    <t>innovatiemanager</t>
  </si>
  <si>
    <t>inrichtingsmanager</t>
  </si>
  <si>
    <t>installateur</t>
  </si>
  <si>
    <t>integratiearchitect</t>
  </si>
  <si>
    <t>integratiespecialist</t>
  </si>
  <si>
    <t>interactie ontwerper</t>
  </si>
  <si>
    <t>IT controller</t>
  </si>
  <si>
    <t>IT-architect</t>
  </si>
  <si>
    <t>IT-assetmanager</t>
  </si>
  <si>
    <t>IT-auditor</t>
  </si>
  <si>
    <t>IT-directeur</t>
  </si>
  <si>
    <t>ITIL/BISL procesmanager</t>
  </si>
  <si>
    <t>IV-consultant</t>
  </si>
  <si>
    <t>IV-gegevensbeheerder</t>
  </si>
  <si>
    <t>Kanban-trainer</t>
  </si>
  <si>
    <t>ketenbeheerder</t>
  </si>
  <si>
    <t>ketencoordinator</t>
  </si>
  <si>
    <t>klantketenbeheerder</t>
  </si>
  <si>
    <t>klantketenmanager</t>
  </si>
  <si>
    <t>klantreisexpert</t>
  </si>
  <si>
    <t>kwaliteitsarchitect</t>
  </si>
  <si>
    <t>kwaliteitsmedewerker</t>
  </si>
  <si>
    <t>kwartiermaker</t>
  </si>
  <si>
    <t>labmaster</t>
  </si>
  <si>
    <t>lead architect</t>
  </si>
  <si>
    <t>lead data scientist</t>
  </si>
  <si>
    <t>lead security analist</t>
  </si>
  <si>
    <t>leer- en ontwikkelmanager</t>
  </si>
  <si>
    <t>leveranciersmanager</t>
  </si>
  <si>
    <t>licentiebeheerder</t>
  </si>
  <si>
    <t>licentiemanager</t>
  </si>
  <si>
    <t>machine learning engineer</t>
  </si>
  <si>
    <t>manager informatiebeveiliging</t>
  </si>
  <si>
    <t>medewerker business development</t>
  </si>
  <si>
    <t>medewerker DIV</t>
  </si>
  <si>
    <t>medewerker monitoring</t>
  </si>
  <si>
    <t>medewerker Servicedesk</t>
  </si>
  <si>
    <t>medewerker servicedesk</t>
  </si>
  <si>
    <t>medewerker servicedesk/support</t>
  </si>
  <si>
    <t>medewerker werkplekbeheer</t>
  </si>
  <si>
    <t>migratiecoordinator</t>
  </si>
  <si>
    <t>migratiespecialist</t>
  </si>
  <si>
    <t>modelleur</t>
  </si>
  <si>
    <t>netwerkarchitect</t>
  </si>
  <si>
    <t>netwerkbeheerder</t>
  </si>
  <si>
    <t>netwerkengineer</t>
  </si>
  <si>
    <t>netwerkontwikkelaar</t>
  </si>
  <si>
    <t>netwerkspecialist</t>
  </si>
  <si>
    <t>on-site support (oss) medewerker</t>
  </si>
  <si>
    <t>on-site support (oss) werkvoorbereider</t>
  </si>
  <si>
    <t>ontwerper</t>
  </si>
  <si>
    <t>ontwikkelaar</t>
  </si>
  <si>
    <t>operationeel beheerder</t>
  </si>
  <si>
    <t>operationeel problem manager</t>
  </si>
  <si>
    <t>opleider</t>
  </si>
  <si>
    <t>Ops-engineer</t>
  </si>
  <si>
    <t>packager</t>
  </si>
  <si>
    <t>penetration tester</t>
  </si>
  <si>
    <t>performance tester</t>
  </si>
  <si>
    <t>pilotmanager</t>
  </si>
  <si>
    <t>PMO / projectmanagementondersteuner</t>
  </si>
  <si>
    <t>portfoliomanager</t>
  </si>
  <si>
    <t>privacy officer</t>
  </si>
  <si>
    <t>privacy specialist</t>
  </si>
  <si>
    <t>problem manager</t>
  </si>
  <si>
    <t>procesadviseur</t>
  </si>
  <si>
    <t>procesanalist</t>
  </si>
  <si>
    <t>procesarchitect</t>
  </si>
  <si>
    <t>procesbeheerder</t>
  </si>
  <si>
    <t>procescoordinator</t>
  </si>
  <si>
    <t>procesmanager</t>
  </si>
  <si>
    <t>procesmanager IV</t>
  </si>
  <si>
    <t>procesontwerper</t>
  </si>
  <si>
    <t>product designer</t>
  </si>
  <si>
    <t>product manager</t>
  </si>
  <si>
    <t>product owner</t>
  </si>
  <si>
    <t>productmanager</t>
  </si>
  <si>
    <t>productspecialist</t>
  </si>
  <si>
    <t>programma adviseur</t>
  </si>
  <si>
    <t>programma-architect</t>
  </si>
  <si>
    <t>programmamanager</t>
  </si>
  <si>
    <t>programmeur</t>
  </si>
  <si>
    <t>project control IV</t>
  </si>
  <si>
    <t>project coördinator</t>
  </si>
  <si>
    <t>projectarchitect</t>
  </si>
  <si>
    <t>projectcoordinator</t>
  </si>
  <si>
    <t>projectleider</t>
  </si>
  <si>
    <t>projectleider aanbesteding</t>
  </si>
  <si>
    <t>projectmanager</t>
  </si>
  <si>
    <t>projectsecretaris</t>
  </si>
  <si>
    <t>QA  / quality assurance officer</t>
  </si>
  <si>
    <t>recordmanager</t>
  </si>
  <si>
    <t>regelanalist</t>
  </si>
  <si>
    <t>relatiebeheerder</t>
  </si>
  <si>
    <t>release manager</t>
  </si>
  <si>
    <t>release train engineer</t>
  </si>
  <si>
    <t>release train manager</t>
  </si>
  <si>
    <t>release train ondersteuner</t>
  </si>
  <si>
    <t>requirements engineer / specifier</t>
  </si>
  <si>
    <t>risico-adviseur</t>
  </si>
  <si>
    <t>scrum master</t>
  </si>
  <si>
    <t>security &amp; innovatieconsultant</t>
  </si>
  <si>
    <t>security engineer</t>
  </si>
  <si>
    <t>security officer</t>
  </si>
  <si>
    <t>security specialist</t>
  </si>
  <si>
    <t>security tester</t>
  </si>
  <si>
    <t>securitymanager</t>
  </si>
  <si>
    <t>senior IV consultant</t>
  </si>
  <si>
    <t>serverbeheerder</t>
  </si>
  <si>
    <t>service delivery manager</t>
  </si>
  <si>
    <t>service level en proces management</t>
  </si>
  <si>
    <t>service level manager</t>
  </si>
  <si>
    <t>service manager</t>
  </si>
  <si>
    <t>servicemanager</t>
  </si>
  <si>
    <t>SIEM-specialist</t>
  </si>
  <si>
    <t>SLA-manager</t>
  </si>
  <si>
    <t>SOC-specialist</t>
  </si>
  <si>
    <t>software architect</t>
  </si>
  <si>
    <t>software asset manager</t>
  </si>
  <si>
    <t>software assetmanager</t>
  </si>
  <si>
    <t>software engineer</t>
  </si>
  <si>
    <t>software-architect</t>
  </si>
  <si>
    <t>solution architect</t>
  </si>
  <si>
    <t>solution engineer</t>
  </si>
  <si>
    <t>solution manager</t>
  </si>
  <si>
    <t>sourcingsexpert</t>
  </si>
  <si>
    <t>sourcingsmanager</t>
  </si>
  <si>
    <t>specialist cyber-investigation</t>
  </si>
  <si>
    <t>specialist ontwikkeling</t>
  </si>
  <si>
    <t>specialist opleidingen</t>
  </si>
  <si>
    <t>stackbeheerder / full-stack</t>
  </si>
  <si>
    <t>stelselspecialist</t>
  </si>
  <si>
    <t>storagespecialist</t>
  </si>
  <si>
    <t>strategisch IV-inkoper</t>
  </si>
  <si>
    <t>strategisch leveranciersmanager</t>
  </si>
  <si>
    <t>supportmedewerker</t>
  </si>
  <si>
    <t>systeemarchitect</t>
  </si>
  <si>
    <t>systeembeheerder</t>
  </si>
  <si>
    <t>systeemontwerper</t>
  </si>
  <si>
    <t>systeemontwikkelaar</t>
  </si>
  <si>
    <t>systeemprogrammeur</t>
  </si>
  <si>
    <t>system engineer</t>
  </si>
  <si>
    <t>systemengineer</t>
  </si>
  <si>
    <t>tactisch beheerder</t>
  </si>
  <si>
    <t>talent manager</t>
  </si>
  <si>
    <t>team manager</t>
  </si>
  <si>
    <t>teamleider</t>
  </si>
  <si>
    <t>teamleider kwaliteit</t>
  </si>
  <si>
    <t>teamleider ontwikkeling</t>
  </si>
  <si>
    <t>teamleider portfolio</t>
  </si>
  <si>
    <t>technical operations</t>
  </si>
  <si>
    <t>technisch adviseur</t>
  </si>
  <si>
    <t>technisch applicatiebeheerder</t>
  </si>
  <si>
    <t>technisch architect</t>
  </si>
  <si>
    <t>technisch beheerder</t>
  </si>
  <si>
    <t>technisch consultant</t>
  </si>
  <si>
    <t>technisch innovatiemanager</t>
  </si>
  <si>
    <t>technisch ontwerper</t>
  </si>
  <si>
    <t>technisch projectleider</t>
  </si>
  <si>
    <t>technisch specialist</t>
  </si>
  <si>
    <t>technisch tester</t>
  </si>
  <si>
    <t>technology consultant</t>
  </si>
  <si>
    <t>test engineer</t>
  </si>
  <si>
    <t>testadviseur</t>
  </si>
  <si>
    <t>testanalist</t>
  </si>
  <si>
    <t>testautomatiseerder</t>
  </si>
  <si>
    <t>testbegeleider</t>
  </si>
  <si>
    <t>testconsultant</t>
  </si>
  <si>
    <t>testcoördinator</t>
  </si>
  <si>
    <t>tester</t>
  </si>
  <si>
    <t>tester / testuitvoerder</t>
  </si>
  <si>
    <t>testmanager</t>
  </si>
  <si>
    <t>toetsspecialist</t>
  </si>
  <si>
    <t>trainer</t>
  </si>
  <si>
    <t>transitie-/migratiemanager</t>
  </si>
  <si>
    <t>transitie-/migratiespecialist</t>
  </si>
  <si>
    <t>transitie-architect</t>
  </si>
  <si>
    <t>UX designer</t>
  </si>
  <si>
    <t>UX researcher</t>
  </si>
  <si>
    <t>UX-designer</t>
  </si>
  <si>
    <t>vendormanager</t>
  </si>
  <si>
    <t>verandermanager</t>
  </si>
  <si>
    <t>verwerver</t>
  </si>
  <si>
    <t>visual designer</t>
  </si>
  <si>
    <t>webanalist</t>
  </si>
  <si>
    <t>werkplekbeheerder</t>
  </si>
  <si>
    <t>werkplekspecialist</t>
  </si>
  <si>
    <t>wetenschappelijk onderzoeker</t>
  </si>
  <si>
    <t>Competentieomschrijving e-CF</t>
  </si>
  <si>
    <t>Afstemming informatiesysteem en bedrijfsstrategie</t>
  </si>
  <si>
    <t>het organiseren en borgen van de bouw en implementatie van innovatieve IV oplossingen op de lange termijn</t>
  </si>
  <si>
    <t xml:space="preserve">Management dienstverleningsniveau </t>
  </si>
  <si>
    <t>de inhoud van de SLA garanderen</t>
  </si>
  <si>
    <r>
      <t>het onderhandelen over her</t>
    </r>
    <r>
      <rPr>
        <sz val="9"/>
        <color theme="1"/>
        <rFont val="Verdana"/>
        <family val="2"/>
      </rPr>
      <t>ziening</t>
    </r>
    <r>
      <rPr>
        <i/>
        <sz val="9"/>
        <color theme="1"/>
        <rFont val="Verdana"/>
        <family val="2"/>
      </rPr>
      <t xml:space="preserve"> van SLA’s in overeenstemming met de organisatiedoelstellingen en het garanderen van het succes van de geplande resultaten</t>
    </r>
  </si>
  <si>
    <t xml:space="preserve">Ontwikkelen van bedrijfsplannen </t>
  </si>
  <si>
    <t>het gebruik maken van specifieke (product) kennis voor markt analyses</t>
  </si>
  <si>
    <t>het organiseren en borgen van een Informatie Systeem strategie dat voldoet aan de vereisten van de organisatie, inclusief risico’s en kansen</t>
  </si>
  <si>
    <t xml:space="preserve">Product- of serviceplanning </t>
  </si>
  <si>
    <t>het systematisch handelen om standaard product documentatie te onderhouden</t>
  </si>
  <si>
    <t>het gebruik maken van specifieke kennis om complexe documentatie te maken en te onderhouden</t>
  </si>
  <si>
    <t>het organiseren en borgen van het ontwikkelen en onderhouden van de planning</t>
  </si>
  <si>
    <t xml:space="preserve">Ontwerpen van Architectuur </t>
  </si>
  <si>
    <t>het gebruik maken van specifieke kennis om relevante IV-technologie en -specificaties te definiëren die kunnen worden ingezet bij de bouw van meerdere IV-projecten, toepassingen/of infrastructuurverbeteringen</t>
  </si>
  <si>
    <t>het vanuit een brede verantwoordelijk definiëren van een strategie zodat IV-technologie overeenkomstig de behoeften van de organisatie geïmplementeerd wordt, rekening houdend met de huidige IV-platformen, legacy en de laatste innovatieve ontwikkelingen</t>
  </si>
  <si>
    <t xml:space="preserve">Ontwerp van Applicaties </t>
  </si>
  <si>
    <t>het bijdragen aan het ontwerp van applicaties, aan generieke functionele specificaties en aan koppelvlakken</t>
  </si>
  <si>
    <t>het organiseren van de totale planning van het ontwerp van de applicatie</t>
  </si>
  <si>
    <t xml:space="preserve">de verantwoordelijkheid nemen voor eigen acties en die van anderen om te garanderen dat de applicatie op een correcte manier is geïntegreerd in een complexe omgeving en voldoet aan de behoeften van gebruikers / klanten </t>
  </si>
  <si>
    <t xml:space="preserve">Monitoren technologische ontwikkelingen </t>
  </si>
  <si>
    <t>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t>
  </si>
  <si>
    <t xml:space="preserve">Duurzame ontwikkeling </t>
  </si>
  <si>
    <t>het bevorderen van bewustzijn, trainingen en borging (via hulpmiddelen) voor de ontwikkeling van duurzame ontwikkeling</t>
  </si>
  <si>
    <t>het bepalen van doel en strategie voor duurzame ontwikkeling van informatiesystemen in overeenstemming met het duurzaamheidsbeleid van de organisatie</t>
  </si>
  <si>
    <t xml:space="preserve">Innoveren </t>
  </si>
  <si>
    <t>het inzetten van onafhankelijk denken en technologische kennis om verschillende concepten te integreren zodat unieke oplossingen ontstaan</t>
  </si>
  <si>
    <t>Gebruikergedreven ontwerpen</t>
  </si>
  <si>
    <t>het toepassen van digitale interface-opties (web, mobiel, Internet of things) en richtlijnen om bruikbaarheid voor iedereen te bereiken</t>
  </si>
  <si>
    <t>het bewerkstelligen en cultiveren van relaties met klanten en gebruikers om hun taken, behoeften en doelen te begrijpen. Gebruikt een breed scala aan specialistische methoden om belangrijke gebruikersbetrokkenheid te krijgen</t>
  </si>
  <si>
    <t>het bieden van deskundige begeleiding om continue verbetering te garanderen en een succesvolle omnichannel gebruikerervaring te bewerkstelligen.</t>
  </si>
  <si>
    <t>Applicatie Ontwikkeling</t>
  </si>
  <si>
    <t>het onder aansturing ontwikkelen, testen en documenteren van applicaties</t>
  </si>
  <si>
    <t>het systematisch ontwikkelen en valideren van applicaties</t>
  </si>
  <si>
    <t>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t>
  </si>
  <si>
    <t xml:space="preserve">Systeemintegratie </t>
  </si>
  <si>
    <t>het systematisch handelen om de verenigbaarheid van soft- en hardware specificatie te identificeren, het documenteren van alle activiteiten, afwijkingen en correcties tijdens het installeren</t>
  </si>
  <si>
    <t>verantwoordelijk zijn voor eigen acties en die van anderen in het integratieproces, het naleven van de toepasbare normen en wijzigingsprocedures om de integriteit te bewaren van de gehele functionaliteit en betrouwbaarheid</t>
  </si>
  <si>
    <t xml:space="preserve">het gebruik maken van uiteenlopende specifieke kennis voor het creëren van een proces voor de gehele integratiecyclus, inclusief het opzetten van interne standaarden. Het organiseren en borgen van resources voor integratie programma’s </t>
  </si>
  <si>
    <t xml:space="preserve">Testen </t>
  </si>
  <si>
    <t>het uitvoeren van eenvoudige testen op basis van gedetailleerde instructies</t>
  </si>
  <si>
    <t>opzetten van testprogramma’s en het bouwen van testscripts zodat potentiële kwetsbaarheden aan stresstests onderworpen kunnen worden; op analytische wijze documenteren en rapporteren van de uitkomsten</t>
  </si>
  <si>
    <r>
      <t>het gebruik maken van</t>
    </r>
    <r>
      <rPr>
        <b/>
        <sz val="9"/>
        <color theme="1"/>
        <rFont val="Verdana"/>
        <family val="2"/>
      </rPr>
      <t xml:space="preserve"> </t>
    </r>
    <r>
      <rPr>
        <i/>
        <sz val="9"/>
        <color theme="1"/>
        <rFont val="Verdana"/>
        <family val="2"/>
      </rPr>
      <t>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t>
    </r>
  </si>
  <si>
    <t>het gebruik maken van uiteenlopende specifieke kennis om een proces te ontwerpen voor het gehele testtraject, inclusief het vaststellen van interne teststandaarden en het geven van deskundige begeleiding en advies voor het testteam</t>
  </si>
  <si>
    <t xml:space="preserve">Implementeren oplossingen </t>
  </si>
  <si>
    <t>het onder aansturing verwijderen en/of installeren van IV-componenten op basis van gedetailleerde instructies</t>
  </si>
  <si>
    <t>het systematisch handelen om systeemelementen te bouwen/of deconstrueren, het identificeren van falende componenten en het vaststellen van de hoofdoorzaken van storingen, biedt ondersteuning aan minder ervaren collega's</t>
  </si>
  <si>
    <t>verantwoordelijk zijn voor eigen acties en die van anderen voor het leveren van oplossingen en het initiëren van uitgebreide communicatie met belanghebbenden; het gebruiken van specifieke kennis om de juiste oplossing te bewerkstelligen door advies en begeleiding te geven</t>
  </si>
  <si>
    <t xml:space="preserve">Vervaardigen van documentatie </t>
  </si>
  <si>
    <t>het gebruiken en /of toepassen van standaarden om de documentatiestructuur te bepalen</t>
  </si>
  <si>
    <t>het bepalen van documentatie eisen op basis van het doel en de doelgroep</t>
  </si>
  <si>
    <t xml:space="preserve">het detailniveau bepalen op basis van het doel en de doelgroep </t>
  </si>
  <si>
    <t xml:space="preserve">Systeembouw </t>
  </si>
  <si>
    <t>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t>
  </si>
  <si>
    <t xml:space="preserve">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t>
  </si>
  <si>
    <t xml:space="preserve">Gebruikersondersteuning </t>
  </si>
  <si>
    <t>de interactie met gebruikers, het toepassen van basis productkennis om verzoeken van gebruikers te beantwoorden, het oplossen van incidenten en het opvolgen van voorgeschreven procedures</t>
  </si>
  <si>
    <t>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t>
  </si>
  <si>
    <t>het beheren  van het ondersteuningsproces en het verantwoordelijk zijn voor de overeengekomen SLA, het plannen van middelen om te voldoen aan het gedefinieerde serviceniveau, het creatief handelen, continue serviceverbetering toepassen, het budget voor de ondersteuningsrol beheren</t>
  </si>
  <si>
    <t xml:space="preserve">Ondersteunen van wijzigingen </t>
  </si>
  <si>
    <r>
      <t>h</t>
    </r>
    <r>
      <rPr>
        <i/>
        <sz val="9"/>
        <color theme="1"/>
        <rFont val="Verdana"/>
        <family val="2"/>
      </rPr>
      <t>et systematisch handelen om tijdens wijzigingen te reageren op de dagelijkse operationele behoefte, het voorkomen van serviceonderbrekingen en de samenhang met SLA en informatiebeveiligingsvereisten te handhaven</t>
    </r>
  </si>
  <si>
    <t xml:space="preserve">het zorgen voor de integriteit van het systeem door het toepassen van functionele-updates, software- of hardware toevoegingen en het inregelen van onderhoudsactiviteiten; het voldoen aan de budget requirements </t>
  </si>
  <si>
    <t xml:space="preserve">Dienstverlening </t>
  </si>
  <si>
    <t>het onder begeleiding vastleggen en bijhouden van bedrijfszekerheidsgegevens</t>
  </si>
  <si>
    <t xml:space="preserve">het systematisch analyseren van productdata, het escaleren bij potentiële veiligheidsrisico’s, het nemen van actie om het serviceniveau (continu) te verbeteren </t>
  </si>
  <si>
    <t>het opzetten van roosters voor operationele taken, het beheren van kosten en budget op basis van interne procedures en externe beperkingen, het vaststellen van het optimaal benodigde aantal fte voor de infrastructuur van het Informatiesysteem</t>
  </si>
  <si>
    <t xml:space="preserve">Probleemmanagement </t>
  </si>
  <si>
    <t>het identificeren en classificeren van soorten incident- en service-interrupties, het vastleggen en catalogiseren van incidenten op basis van oorzaak en oplossing</t>
  </si>
  <si>
    <t>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t>
  </si>
  <si>
    <t>het organiseren en borgen van het volledige probleem management proces, het inzetten van goed opgeleide resources; middelen, waaronder diagnostische, zijn beschikbaar voor noodgevallen; het hebben van diepgaande kennis zodat geanticipeerd kan worden op falende kritische componenten en het treffen van voorzieningen om de overlast tot een minimum te beperken; het inregelen van een escalatieprocedure zodat de juiste resources op incidenten kunnen worden ingezet</t>
  </si>
  <si>
    <t>Systeembeheer</t>
  </si>
  <si>
    <t>het uitvoeren van basale systeemoperaties</t>
  </si>
  <si>
    <t>het systematisch dagelijks beheer van operationele behoeften in de IT-systemen, het vermijden van serviceonderbrekingen conform de service- ein IT-strategie</t>
  </si>
  <si>
    <t>het optimaliseren van technische en cloud-ontwikkeling. Het evalueren van systeemperformance en vragen/problemen van gebruikers. Verantwoordelijk voor tijdige vervanging van resources binnen het toegestane budget</t>
  </si>
  <si>
    <t xml:space="preserve">Strategieontwikkeling informatiebeveiliging </t>
  </si>
  <si>
    <t>het gebruik maken van specifieke kennis en van externe standaarden en best practices</t>
  </si>
  <si>
    <t xml:space="preserve">Ontwikkeling ICT-Kwaliteitsstrategie </t>
  </si>
  <si>
    <t xml:space="preserve">het gebruiken van uiteenlopende specifieke kennis en het zorgen dat gebruik wordt gemaakt en het autoriseren van externe standaarden en best practices </t>
  </si>
  <si>
    <t xml:space="preserve">Opleiding en training </t>
  </si>
  <si>
    <t>het identificeren van trainings- en organisatiebehoeften, het identificeren en samenbrengen van organisatie eisen, het selecteren en voorbereiden van een planning voor (noodzakelijke) trainingen</t>
  </si>
  <si>
    <t>het creatief handelen om vaardigheden te analyseren; het uitwerken van specifieke vereisten en potentiële bronnen om opleidingsvoorzieningen te identificeren; het hebben van diepgaande kennis van de trainingsmarkt en het instellen van een feedbackmechanisme om de toegevoegde waarde van alternatieve trainingsprogramma's te beoordelen</t>
  </si>
  <si>
    <t>het identificeren van trainings- en organisatie behoeften, het identificeren en samenbrengen van organisatie eisen, het selecteren en voorbereiden van een planning voor (noodzakelijke) trainingen</t>
  </si>
  <si>
    <t>Inkoop IV</t>
  </si>
  <si>
    <r>
      <t>het toepassen van</t>
    </r>
    <r>
      <rPr>
        <b/>
        <sz val="9"/>
        <color theme="1"/>
        <rFont val="Verdana"/>
        <family val="2"/>
      </rPr>
      <t xml:space="preserve"> </t>
    </r>
    <r>
      <rPr>
        <i/>
        <sz val="9"/>
        <color theme="1"/>
        <rFont val="Verdana"/>
        <family val="2"/>
      </rPr>
      <t>specifieke kennis</t>
    </r>
    <r>
      <rPr>
        <sz val="9"/>
        <color theme="1"/>
        <rFont val="Verdana"/>
        <family val="2"/>
      </rPr>
      <t xml:space="preserve"> </t>
    </r>
    <r>
      <rPr>
        <i/>
        <sz val="9"/>
        <color theme="1"/>
        <rFont val="Verdana"/>
        <family val="2"/>
      </rPr>
      <t>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t>
    </r>
  </si>
  <si>
    <t xml:space="preserve">het organiseren en borgen van het inkoopbeleid van de organisatie en het aanbevelen van procesverbeteringen; het toepassen van praktijkervaring en kennis op het gebied van inkoop om de beste besluiten te kunnen nemen    </t>
  </si>
  <si>
    <t>Verkoopontwikkeling</t>
  </si>
  <si>
    <t>het samenwerken in de totstandkoming van proposals/voorstellen in overeenstemming met de bedrijfscapaciteit en klantbehoeften</t>
  </si>
  <si>
    <t>het op creatieve wijze ontwikkelen van proposals/voorstellen in complexe situaties. Het waar nodig aanpassen van oplossingen in een complexe technische en juridische omgeving, waarbij de haalbaarheid, legitimiteit en technische validiteit worden zekergesteld</t>
  </si>
  <si>
    <t>het reviewen en implementeren van een passende verkoopstrategie om de organisatiedoeleinden te behalen. Het bepalen en alloceren van doelen om de marktcondities aan te pakken. Het coördineren van multidisciplinaire teams</t>
  </si>
  <si>
    <t>Digitale marketing</t>
  </si>
  <si>
    <t>het begrijpen en toepassen van digitale marketingtactieken om een geïntegreerd en effectief digitaal marketingplan te ontwikkelen, gebruikmakend van gebieden als search, beeldscherm, e-mail, sociale media en mobiele marketing</t>
  </si>
  <si>
    <t>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t>
  </si>
  <si>
    <t>het ontwikkelen van heldere, betekenisvolle doelen voor het digitale marketingplan. Het selecteren van passende tools en budgetdoelstellingen bepalen voor de kanalen die worden gebruikt. Het op continue wijze monitoren, analyseren en verbeteren van digitale marketingactiviteiten</t>
  </si>
  <si>
    <t>Datascience en analytics</t>
  </si>
  <si>
    <t>het zoeken en verzamelen van data. Het voor analyses voorbereiden van data uit meerdere bronnen en formaten</t>
  </si>
  <si>
    <t>het ontwerpen en creëren van data-analysetools om de organisatorische datalevenscyclus te ondersteunen. Het verifiëren van de waarheidsgetrouwheid van de data. Het verwerken en visualiseren van data-analyseresultaten binnen het domein</t>
  </si>
  <si>
    <t>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t>
  </si>
  <si>
    <t>het bieden van leiderschap om te optimaliseren hoe data in de organisatie wordt gebruikt om innovatie te bevorderen. Het gebruiken van data voor procesverbetering en om de bedrijfsstrategie te voeden en/of te ontwikkelen</t>
  </si>
  <si>
    <t xml:space="preserve">Contractmanagement </t>
  </si>
  <si>
    <t>het systematisch monitoren van contracten en bij afwijkingen meteen escaleren</t>
  </si>
  <si>
    <t>het evalueren van contractprestaties op basis van prestatie indicatoren en het borgen van de prestaties van de volledige supply chain; het invloed uitoefenen op (nieuwe) contractbesprekingen</t>
  </si>
  <si>
    <t>het organiseren en borgen van het naleven van contracten en het fungeren als laatste escalatiepunt</t>
  </si>
  <si>
    <t>Personeelsontwikkeling</t>
  </si>
  <si>
    <t>het onderrichten van individuen en groepen, het geven van cursussen op instructieniveau</t>
  </si>
  <si>
    <r>
      <t>h</t>
    </r>
    <r>
      <rPr>
        <i/>
        <sz val="9"/>
        <color theme="1"/>
        <rFont val="Verdana"/>
        <family val="2"/>
      </rPr>
      <t>et monitoren en het voldoen aan ontwikkelingsbehoeften van individuen en groepen</t>
    </r>
  </si>
  <si>
    <t xml:space="preserve">het proactief ontwikkelen van organisatorische processen om te voldoen aan ontwikkelingsbehoeften van individuen en groepen </t>
  </si>
  <si>
    <t xml:space="preserve">Informatie- en kennismanagement </t>
  </si>
  <si>
    <t>het analyseren van bedrijfsprocessen en bijbehorende informatie-eisen en het daarmee voorzien in de meest geschikte informatiestructuur</t>
  </si>
  <si>
    <t>de juiste informatiestructuur integreren in de organisatie omgeving</t>
  </si>
  <si>
    <t xml:space="preserve">Behoeftemanagement </t>
  </si>
  <si>
    <t>betrouwbare relaties met de klanten creëren en helpen in het identificeren van de klantbehoeften</t>
  </si>
  <si>
    <t>het organiseren en ondersteunen van strategische besluiten van de organisaties, het helpen van organisaties om nieuwe IV-oplossingen te bedenken, het bevorderen van partnerschappen en het creëren van waarde proposities</t>
  </si>
  <si>
    <t xml:space="preserve">Ontwikkelen van prognoses </t>
  </si>
  <si>
    <t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t>
  </si>
  <si>
    <t>de verantwoordelijkheid nemen voor het ontwikkelen van lange termijn prognoses; het identificeren en evalueren van input uit de wijde omgeving inclusief de politieke en sociale context</t>
  </si>
  <si>
    <t xml:space="preserve">Project- en portfoliomanagement </t>
  </si>
  <si>
    <r>
      <t xml:space="preserve">het </t>
    </r>
    <r>
      <rPr>
        <i/>
        <sz val="9"/>
        <color theme="1"/>
        <rFont val="Verdana"/>
        <family val="2"/>
      </rPr>
      <t xml:space="preserve">begrijpen en toepassen van projectmanagement principes inclusief het toepassen van methodes, hulpmiddelen en processen om eenvoudige projecten te leiden en de kosten en ‘waste’ te minimaliseren  </t>
    </r>
  </si>
  <si>
    <t>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t>
  </si>
  <si>
    <t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t>
  </si>
  <si>
    <t xml:space="preserve">Risicomanagement </t>
  </si>
  <si>
    <t>het begrijpen en toepassen van de principes van risicomanagement en het onderzoeken van IV-oplossingen om geïdentificeerde risico’s te mitigeren</t>
  </si>
  <si>
    <t>het in staat zijn de juiste acties te ondernemen om de veiligheid te borgen en risicoblootstelling te vermijden, evalueert, managet en garandeert de validering van uitzonderingen, voert audits uit op IV-processen en -omgeving</t>
  </si>
  <si>
    <t>het organiseren en borgen van het definiëren en toepasbaar maken van beleid voor risicobeheer door rekening te houden met alle mogelijke beperkingen, waaronder technische, economische en politieke kwesties en daarbij taken te delegeren</t>
  </si>
  <si>
    <t xml:space="preserve">Relatiemanagement </t>
  </si>
  <si>
    <t>de verantwoording nemen voor eigen acties en die van anderen in het onderhouden van contacten met een gelimiteerd aantal stakeholders</t>
  </si>
  <si>
    <t xml:space="preserve">het organiseren en borgen van stakeholdermanagement, het autoriseren van investeringen in nieuwe en bestaande relaties, het voortouw nemen in het ontwerpen van werkbare procedures om positieve relaties te kunnen onderhouden met organisaties </t>
  </si>
  <si>
    <t xml:space="preserve">Procesverbetering </t>
  </si>
  <si>
    <r>
      <t>het toepassen van</t>
    </r>
    <r>
      <rPr>
        <b/>
        <sz val="9"/>
        <color theme="1"/>
        <rFont val="Verdana"/>
        <family val="2"/>
      </rPr>
      <t xml:space="preserve"> </t>
    </r>
    <r>
      <rPr>
        <i/>
        <sz val="9"/>
        <color theme="1"/>
        <rFont val="Verdana"/>
        <family val="2"/>
      </rPr>
      <t>specifieke kennis</t>
    </r>
    <r>
      <rPr>
        <sz val="9"/>
        <color theme="1"/>
        <rFont val="Verdana"/>
        <family val="2"/>
      </rPr>
      <t xml:space="preserve"> </t>
    </r>
    <r>
      <rPr>
        <i/>
        <sz val="9"/>
        <color theme="1"/>
        <rFont val="Verdana"/>
        <family val="2"/>
      </rPr>
      <t>om bestaande IV-processen en oplossingen te onderzoeken zodat potentiële verbeteringen / innovaties bepaald kunnen worden en het  aanbevelingen kunnen worden opgesteld</t>
    </r>
  </si>
  <si>
    <t>het organiseren en borgen van innovatieve implementaties / verbeteringen die bijdragen aan grotere efficiëntie; het aantonen aan de directie dat de organisatie voordeel heeft van potentiële wijzigingen</t>
  </si>
  <si>
    <t xml:space="preserve">ICT kwaliteitsmanagement </t>
  </si>
  <si>
    <t>het communiceren over en het toezicht houden op de toepassing van het kwaliteitsbeleid in de organisatie</t>
  </si>
  <si>
    <t>het evalueren van kwaliteitsindicatoren en processen op basis van het kwaliteitsbeleid en indien nodig het voorstellen van herstelacties</t>
  </si>
  <si>
    <t>het evalueren en inschatten in hoeverre aan kwaliteitseisen is voldaan en het organiseren en borgen dat het kwaliteitsbeleid wordt geïmplementeerd; het tonen van multifunctioneel leiderschap voor het stellen en overtreffen van kwaliteitsnormen</t>
  </si>
  <si>
    <t xml:space="preserve">Management van veranderingen in bedrijfsprocessent </t>
  </si>
  <si>
    <t>Het evalueren van wijziging requirements en het gebruiken van specifieke vaardigheden om potentiële methoden en standaarden te identificeren die ingezet kunnen worden</t>
  </si>
  <si>
    <t xml:space="preserve">het organiseren en borgen van het plannen, beheren en implementeren van significante IV wijzigingen in de organisatie </t>
  </si>
  <si>
    <t xml:space="preserve">Informatiebeveiligingsmanagement </t>
  </si>
  <si>
    <t>het systematisch scannen van de omgeving om kwetsbaarheden en bedreigingen te identificeren en te bepalen, vast te leggen en het escaleren bij non-compliance</t>
  </si>
  <si>
    <t xml:space="preserve">het evalueren van indicatoren en maatregelen op het gebied van security management en bepalen/of ze aan de normen voldoen; het onderzoeken van inbreuken op de beveiliging en het nemen van correctiemaatregelen </t>
  </si>
  <si>
    <t>het organiseren en borgen dat de integriteit, vertrouwelijkheid en beschikbaarheid van gegevens zijn opgeslagen in de Informatiesystemen en dat ze voldoen aan alle wettelijke vereisten</t>
  </si>
  <si>
    <t xml:space="preserve">IT-governance </t>
  </si>
  <si>
    <t>het organiseren en borgen van governance strategie voor Informatie Systemen door relevante processen over de gehele IV-infrastructuur te communiceren, uit te dragen en te beheersen</t>
  </si>
  <si>
    <t>Toegankelijkheid</t>
  </si>
  <si>
    <t>Toegankelijkheid is van toepassing op het ontwerp van producten, apparaten, services of omgevingen om ervoor te zorgen dat ze voor iedereen bruikbaar zijn, ongeacht hun persoonlijke capaciteiten</t>
  </si>
  <si>
    <t>Ethiek</t>
  </si>
  <si>
    <t>Ethiek in ICT behandelt de procedures, waarden en praktijken die ICT en haar gerelateerde disciplines beheersen zonder de integriteit, morele waarden of overtuigingen van een individu, organisatie of de mensheid: professioneel gedrag in de ICT</t>
  </si>
  <si>
    <t>Juridische kwesties</t>
  </si>
  <si>
    <t>Er zijn veel wetten die direct of indirect relevant zijn voor de ICT-industrie, zoals copyright, naleving van octrooien, voorkomen van plagiaat en bescherming van intellectuele eigendom</t>
  </si>
  <si>
    <t>Privacy</t>
  </si>
  <si>
    <t>Beveiliging</t>
  </si>
  <si>
    <t>Beveiliging omvat (1) informatiebeveiliging: beschermen tegen ongeautoriseerde toegang, gebruik, openbaarmaking, verstoring, wijziging, inzage, inspectie, opname of verwoesting en (2) IT-beveiliging: ongeoorloofde toegang tot computers, netwerken en data voorkomen</t>
  </si>
  <si>
    <t>Duurzaamheid</t>
  </si>
  <si>
    <t xml:space="preserve">Duurzaamheid staat voor het voldoen aan behoeften zonder de toekomst in gevaar te brengen en kan worden gecategoriseerd als ecologische, sociale of economische duurzaamheid. </t>
  </si>
  <si>
    <t>Bruikbaarheid</t>
  </si>
  <si>
    <t>Bruikbaarheid is de kwaliteit van een product, dienst of systeem, zoals ervaren door eindgebruikers, voor specifiek te bereiken doelen, effectief, efficiënt en bevredigend in een vooraf bepaalde context</t>
  </si>
  <si>
    <t>KWIV-rol</t>
  </si>
  <si>
    <t>Toelichting</t>
  </si>
  <si>
    <t>Functiefamilie</t>
  </si>
  <si>
    <t>Functiegroep</t>
  </si>
  <si>
    <t>Ind. Schaalrange</t>
  </si>
  <si>
    <t>Bijbehorende competenties</t>
  </si>
  <si>
    <t>De informatiearchitect stelt – uitgaande van de principes van architectuur – de informatiearchitectuur op en beheert die architectuur (bijvoorbeeld gelet op gewijzigde informatiebehoeften van gebruikers). De informatiearchitectuur is de structuur van applicaties, databases en andere (data)gegevensverzamelingen (ook die in de niet-geautomatiseerde of in persoonlijke applicaties (zoals spreadsheets). Daarnaast worden de beleidsregels met betrekking tot het beheer van de (elementen van de) informatiearchitectuur opgesteld en beheerd. Een belangrijk aspect van deze rol is de integratie van informatiesystemen en (data) gegevens in een organisatie. Hoewel een datamanager meestal verantwoordelijk is voor het beheer van het bedrijfsdata model wordt dit voor de invulling van dit model vaak bij de data- of informatiearchitect belegd.</t>
  </si>
  <si>
    <t>Uitvoering</t>
  </si>
  <si>
    <t>Expert IV</t>
  </si>
  <si>
    <t>Bedrijfsvoering</t>
  </si>
  <si>
    <t>Senior Adviseur Bedrijfsvoering</t>
  </si>
  <si>
    <t xml:space="preserve">De functioneel ontwerper is gespecialiseerd in het opstellen van ontwerpen voor nieuwe informatiesystemen. De functioneel ontwerper stelt samen met gebruikers en de opdrachtgever de functionele specificaties op waaraan een informatiesysteem moet voldoen. De functioneel ontwerper stelt het ontwerp op (mede) op basis van de input van een informatieanalist en/of business analist die specifiek de eisen aan informatie bij de gebruikers analyseert en vaststelt (en modelleert). Het beheer en onderhoud van een informatiesysteem ligt meestal bij een functioneel beheerder en/of een applicatiebeheerder. De functioneel ontwerper levert ook een bijdrage aan testplannen voor functionele en acceptatietesten.  </t>
  </si>
  <si>
    <t>Senior Medewerker IV</t>
  </si>
  <si>
    <t>Adviseur Bedrijfsvoering</t>
  </si>
  <si>
    <t xml:space="preserve">De applicatie- of softwarearchitect draagt zorg voor het ontwerp van de architectuur van een totaal softwaresysteem en/of individuele applicaties en het technisch ontwerp daarvan. De applicatie- of softwarearchitect werkt daarbij vanuit de principes van de architectuur (Nora – Gemma etc.).  Deze rol komt voor in organisaties waar grote en complexe systemen worden ontwikkeld, bij de ontwikkeling van administratieve systemen en ook bij de ontwikkeling van embedded software.  </t>
  </si>
  <si>
    <t>De technische architect (o.a. infrastructuur) ontwerpt – op basis van architectuurprincipes – de (overall) structuur van de technische infrastructuur (netwerk, servers, storage). Deze architectuur van de technische infrastructuur moet worden gebaseerd op de informatiearchitectuur, het automatiseringsbeleid en de automatiseringsplannen. Hierbij wordt niet alleen een structuur ontworpen, maar moet ook aan de eisen worden voldaan die aan de componenten van de technische infrastructuur zijn gesteld, zoals: eisen aan passieve en actieve netwerkcomponenten (ook multimedia), systeemsoftware (operating systemen en middleware), de netwerk(beheer)software, servers, server(beheer)software en storage.</t>
  </si>
  <si>
    <r>
      <t>De systeem architect is een rol die met name in het Scaled Agile Framework voorkomt. De systeem architect is verantwoordelijk voor het opstellen van de architectural features op programma niveau. De systeem architect overziet het gehele domein in technische zin. In die hoedanigheid is dit een belangrijke schakel tussen de product- of domeinvisie, en de benodigde aanpassingen aan het specifieke IV-landschap die realisatie van deze visie ondersteunt. Om te komen tot realisatie van de corporate doelen op het gebied van convergentie en ondersteunen van de strategie, vertaalt de systeem architect de corporate architectural epics in architectural features. Deze vult hij/zij aan met eventuele lokaal benodigde architectural features. De systeem architect is een belangrijke sparringpartner voor de product manager en product owners. De systeem architect zal moeten onderhandelen en bedingen welke architectural features gerealiseerd dienen te worden, alvorens de business features gerealiseerd kunnen worden. Vaak moet de fundering eerst worden versterkt, voordat er op voortgebouwd kan worden. Dit noemt SAFe de ‘architectural runway’. In deze hoedanigheid maakt de systeem architect deel uit van het product management team</t>
    </r>
    <r>
      <rPr>
        <sz val="10"/>
        <color theme="1"/>
        <rFont val="Verdana"/>
        <family val="2"/>
      </rPr>
      <t xml:space="preserve">. </t>
    </r>
  </si>
  <si>
    <t>De enterprise architect is ontwerper van de totale informatievoorziening. Meestal is hij ook betrokken bij het ontwerp en het beheer van de bedrijfsarchitectuur c.q. de architectuur van het bedrijfsproces. De enterprise architect is in een SAFe omgeving verantwoordelijk voor het opstellen van de architectural epics op portfolio niveau. In die hoedanigheid is dit een belangrijke schakel tussen de product- of domeinvisie, en de benodigde aanpassingen aan het specifieke IV-landschap die realisatie van deze visie ondersteunt. Het hebben van zicht op de huidige vorm en status en de gewenste vorm en status van het IV-landschap en de business processen (IST en SOLL) biedt de mogelijkheid om stappen (delta’s) te definiëren om tot het doellandschap te komen. Deze stappen kunnen worden vertaald naar architectural epics. Op bedrijfsniveau - dan wel domein portfolio niveau - kan de enterprise architect samen met de businessanalisten een team vormen die samen als een scrumteam zorgdragen voor het opstellen van epics, om zodoende de organisatie van werkvoorraad te voorzien. Het team kan werken als een scrumteam in sprints, maar de kanban werkwijze past hier ook. In elk geval visualiseren zij de voortgang van alle Epics middels op een fysiek kanban bord. Voor die epics die de enterprise architect opstelt kan hij de rol aan van epic owner aannemen.</t>
  </si>
  <si>
    <t>Het belang van het kwaliteitenprofiel Informatiebeleid voor de goede samenhang tussen missie, bedrijfsdoelstellingen en benodigde informatievoorziening binnen het Rijk neemt toe. Werkzaamheden worden tegenwoordig in groter verband uitgevoerd waarbij nadrukkelijk relaties worden gelegd tussen overheidsorganisaties en bestuurlijke niveaus en waarbij gebruik wordt gemaakt van rijksbrede standaards, richtlijnen en afspraken.</t>
  </si>
  <si>
    <t>Advisering</t>
  </si>
  <si>
    <t>Coördinerend Specialistisch Adviseur</t>
  </si>
  <si>
    <t>Coördinerend/Specialistisch Adviseur Bedrijfsvoering</t>
  </si>
  <si>
    <t>Geen nadere toelichting.</t>
  </si>
  <si>
    <t>(Senior) Adviseur</t>
  </si>
  <si>
    <t xml:space="preserve">Het vakgebied Informatievoorziening in een digitale werkomgeving is sterk dynamisch en vernieuwt zichzelf voortdurend door nieuwe innovatieve mogelijkheden die een IV-landschap biedt. Het creëert context voor vernieuwing of verbetering van de informatievoorziening in zowel de bedrijfsprocessen van de organisatie als in de keten. In de vertaling van technologische en maatschappelijke ontwikkelingen en de nieuwe informatiebehoeften die hierdoor ontstaan dient het management van de informatievoorziening hierin initiatiefvol te handelen. Binnen deze context moet het management van de informatievoorziening een duurzaam toegankelijke informatiehuishouding realiseren door de uiteenlopende kaders, normen en eisen systematisch te wegen en af te zetten tegen huidig en toekomstig gebruik. Ook wordt verwacht dat zij adequaat adviseren over de proportionaliteit van te nemen maatregelen. </t>
  </si>
  <si>
    <t xml:space="preserve">Uitbesteding vindt steeds vaker plaats op basis van resultaatafspraken. De resultaatafspraken kunnen betrekking hebben op vernieuwing of ontwikkeling van applicaties, het beheer van applicaties of zelfs het exploiteren van een geheel nieuw rekencentrum. De afspraken kunnen gemaakt worden met al bestaande private partijen/of met een gezamenlijk Service Centrum. Regionale of landsgrenzen spelen hierbij vrijwel geen rol meer. Uitbesteding kan direct plaatsvinden of indirect omdat een leverancier zijn werkzaamheden elders laat uitvoeren. Al deze factoren veroorzaken dat sourcing steeds belangrijker wordt voor organisaties. De sourcing adviseur is specialist wat betreft het vaststellen van de behoeften aan IV-diensten en het vertalen daarvan naar advies over eisen die aan leveranciers en hun dienstverlening moeten worden gesteld. Daarbij beoordeelt hij/zij – meestal in het kader van structurele outsourcing – welke IV-activiteiten door een organisatie (beter) zelf kunnen worden uitgevoerd en welke (beter) kunnen worden uitbesteed aan een leverancier van IV-diensten. Ook de wijze waarop de samenwerking tussen klant en leverancier het beste vorm en inhoud kan worden gegeven, behoort tot de scope van de werkzaamheden van de sourcing adviseur. Vaak wordt de beslissing over al dan niet outsourcen en de contractuele vorm van samenwerking vastgelegd in een sourcing beleid. </t>
  </si>
  <si>
    <t xml:space="preserve">Senior Medewerker Behandelen en Ontwikkelen </t>
  </si>
  <si>
    <t xml:space="preserve">Applicatieontwikkeling vindt tegenwoordig op een andere manier plaats dan een aantal jaren geleden. Geen enkel systeem wordt meer van de grond af aan geprogrammeerd. De meeste nieuwe systemen zijn opgebouwd uit bouwstenen/of zijn standaardapplicaties waarvan de parameters zodanig zijn ingesteld dat de standaardapplicatie geschikt wordt gemaakt voor een specifieke situatie. De manier van technisch ontwerpen en applicatieontwikkeling is hierop aangepast. Voorts is er een sterke specialisatie rond de te gebruiken technologie. Als afzonderlijke deskundigheid is het gebruik van open software toegevoegd. Veel gebruikte methodieken bij het ontwikkelen van softwaresystemen zijn agile scrum, agile XP en SAFe, waarbij de ontwikkelaars in toenemende mate deel gaan uitmaken van DevOps teams. In dat laatste geval zal kennis van continuous delivery en continuous integration opgedaan moeten worden. </t>
  </si>
  <si>
    <t>Systeemontwikkelaar of system engineer is meestal een bouwer (en ontwerper) van technische systemen (embedded software). Het is in die zin een combinatie van de rol van technisch ontwerper en programmeur met als specialisatie technische systemen.</t>
  </si>
  <si>
    <t>De netwerkontwikkelaar of netwerkengineer ontwerpt en configureert het netwerk (interne/LAN en de koppelingen met externe WAN-netwerken). De netwerk engineer selecteert de componenten van het netwerk (netwerkapparatuur en besturings-, beheer- en netwerkprogrammatuur) en stuurt de installatie en het beheer van deze componenten aan.</t>
  </si>
  <si>
    <t>De data engineer heeft niet alleen ervaring met grote data volumes, verschillende dataformaten en uitwisseling van gegevens tussen diverse systemen (ETL), maar ook ervaring met relationele datastructuren. Daarnaast lost de data engineer op zijn tijd productie-issues op en neemt hij regelmatig deel aan projecten voor productontwikkeling. De meest gebruikte methodiek bij het ontwikkelen van softwaresystemen is agile scrum (SAFe).</t>
  </si>
  <si>
    <t xml:space="preserve">Veel nieuwe systemen zijn momenteel opgebouwd uit bouwstenen of zijn standaardapplicaties waarvan de parameters zodanig zijn ingesteld dat de standaardapplicatie geschikt wordt gemaakt voor een specifieke situatie. De betrokkenheid van (eind)gebruikers en de wijze van testen zijn hierop aangepast. Daarnaast is door de invoering van agile scrum en test driven development veel meer de nadruk komen te liggen op zoveel mogelijk geautomatiseerde testen door de systemen zelf. De laatste ontwikkelingen in testmanagement liggen op het vlak van testengineering. </t>
  </si>
  <si>
    <t>Systeembeheerder is een algemene functietitel voor een beheerder van servers en netwerken. In grote organisaties is vaak een verbijzondering doorgevoerd naar serverbeheerder en netwerkbeheerder. De titel wordt ook wel toegekend aan een technisch beheerder van een systeem, zijnde een applicatie of de combinatie van een of meerdere applicaties en de servers waarop die draaien. Incidenten en changes kunnen grote gevolgen hebben voor de continuïteit van systemen en daarmee voor de continuïteit van en beeldvorming over de organisatie. De systeembeheerder moet in dergelijke situaties onder druk nauwkeurig en volgens de voorgeschreven procedures kunnen werken. De laatste tijd worden ontwikkel- en beheerrollen vaker samengevoegd in DevOps-teams. In dat geval zal kennis van continuous delivery en continuous integration opgedaan moeten worden.</t>
  </si>
  <si>
    <t xml:space="preserve">De changemanager is verantwoordelijk voor het beheer en gecoördineerd invoeren van wijzigingen in de IV-omgeving; daarmee moet worden geborgd dat wijzigingen zonder merkbare of onacceptabele gevolgen voor gebruikers worden ingevoerd en dat de continuïteit van de informatievoorziening niet in gevaar komt. Changes (wijzigingen) in de IV-omgeving kunnen betrekking hebben op informatiesystemen of applicaties en/of de technische infrastructuur (netwerk, servers, storage). </t>
  </si>
  <si>
    <t>De functioneel beheerder is primair verantwoordelijk dat een informatiesysteem voldoet aan de eisen van de gebruikers, daaraan blijft voldoen en dat de functionaliteit consistent is. De functioneel beheerder werkt nauw samen met gebruikers voor het evalueren van de functionele specificaties van een informatiesysteem en het uitwerken van de functionele specificaties bij gewenste wijzigingen in de functionaliteit. Gerealiseerde wijzigingen worden door de functioneel beheerder getest in acceptatietesten. Daarnaast coördineert de functioneel beheerder de invoering van wijzigingen in de gebruikersorganisatie. Tot slot is de functioneel beheerder een vraagbaak voor gebruikers (in de tweede lijn) en coördineert oplossingen voor problemen.</t>
  </si>
  <si>
    <t xml:space="preserve">Serverbeheer is een technische beheerrol en heeft primair tot taak om servers aan de gestelde eisen of prestatiekenmerken te laten voldoen. Vaak is de serverbeheerder betrokken bij de configuratie van een server en installeert en configureert de wijzigingen. De serverbeheerder monitort de werking van servers (vaak met specifieke tooling) en onderneemt acties of voert preventief maatregelen door om een server aan de gestelde eisen te laten voldoen. Bij storingen aan de server is de serverbeheerder de persoon die de storingen oplost. </t>
  </si>
  <si>
    <t>Netwerkbeheer is een technische beheerrol en heeft primair tot taak om een netwerk aan de gestelde eisen of prestatiekenmerken te laten voldoen. Vaak is de netwerkbeheerder betrokken bij het ontwerp van een netwerk en installeert en configureert (wijzigingen) in de netwerkcomponenten. De netwerkbeheerder monitort de werking van een netwerk (vaak met specifieke monitoringtools) en neemt reactief of preventief maatregelen om het netwerk aan de gestelde eisen te laten voldoen. Storingen in het netwerk worden door de netwerkbeheerder opgelost.</t>
  </si>
  <si>
    <t xml:space="preserve">De applicatiebeheerder is primair verantwoordelijk dat een applicatie aan de overeengekomen prestatiekenmerken (performance, bedrijfszekerheid) blijft voldoen. De applicatiebeheerder werkt vaak samen met een DBA en/of serverbeheerder. De applicatiebeheerder stuurt de realisatie van gewenste wijzigingen door een programmeur of DBA aan en coördineert de (technische) implementatie van de wijziging in de productieomgeving. Vaak is de applicatiebeheerder – in de tweede lijn – betrokken bij het oplossen van incidenten en problemen die ontstaan zijn door technische redenen. </t>
  </si>
  <si>
    <t>De databasebeheerder draagt zorg voor de kwaliteit, actualiteit, volledigheid en consistentie van gegevens in een database. De databasebeheerder (i.t.t. de datamanager) is operationeel verantwoordelijk voor gegevens in een database (eventueel benoemd per database). De databasebeheerder stelt vaak het gegevensmodel voor een applicatie op in samenwerking met een informatieanalist of -architect en beheert dat model inclusief de regels die moeten worden geborgd om de gegevens actueel, consistent, etc. te houden. De databasebeheerder verifieert de productieresultaten (op het aspect gegevensconsistentie en –correctheid) en voert periodieke analyses uit op de kwaliteit van de gegevens.</t>
  </si>
  <si>
    <t>Recordbeheer vervult een belangrijke ondersteunende en stimulerende rol waarbij continuïteit van dienstverlening van groot belang is, draagt zorg voor kwalitatieve intake, formele ontsluiting, distributie en archivering van gekanaliseerde inkomende poststromen en monitort de eenduidigheid en juistheid van metagegevenssets op zaken, proces- en documentniveau en signaleert tijdig de afwijkingen en de noodzakelijke herstelbewerkingen hierop. Recordbeheer onderhoudt hiertoe veelvuldig contact met zaakhouders/(mede)behandelaren teneinde de informatiebehoeften zo goed mogelijk af te stemmen en informatieprocessen bij het organisatieonderdeel beter te laten verlopen.</t>
  </si>
  <si>
    <t>Medewerker IV</t>
  </si>
  <si>
    <t>Het vakgebied van een data steward is jong. De data steward houdt zich voornamelijk bezig met het ondersteunen van de klant/business in het onderhouden en creëren van data met een hoge kwaliteit. Het komt erop neer dat de data steward de kwaliteit van de data definieert, meet en verbetert in een continu proces, bijvoorbeeld conform criteria voor juistheid, compleetheid of actualiteit (vanuit business perspectief). Hier valt ook onder het correcte formaat en de correcte betekenis (vanuit vorm, perspectief, conform gegevensdefinitie).</t>
  </si>
  <si>
    <t>Technical support betreft een zware inhoudelijke rol. Technical support is in staat om het totaal van een vraagstuk te overzien. Breedte (overzicht) en diepte (specialistische deskundigheid) op enkele terreinen zijn hierbij van belang. Waar actuele kennis te kort schiet is technical support in staat zich nieuwe materie snel eigen te maken. Vaak is technisch support in de tweede lijn betrokken bij het oplossen van incidenten en problemen die ontstaan zijn door technische redenen.</t>
  </si>
  <si>
    <r>
      <t>De 1</t>
    </r>
    <r>
      <rPr>
        <vertAlign val="superscript"/>
        <sz val="9"/>
        <color theme="1"/>
        <rFont val="Verdana"/>
        <family val="2"/>
      </rPr>
      <t>e</t>
    </r>
    <r>
      <rPr>
        <sz val="9"/>
        <color theme="1"/>
        <rFont val="Verdana"/>
        <family val="2"/>
      </rPr>
      <t xml:space="preserve"> lijns medewerker gebruikersondersteuning (servicedesk/helpdesk) geeft – meestal telefonisch, maar ook via email – ondersteuning aan gebruikers die vragen hebben op het gebied van IV en is het 1</t>
    </r>
    <r>
      <rPr>
        <vertAlign val="superscript"/>
        <sz val="9"/>
        <color theme="1"/>
        <rFont val="Verdana"/>
        <family val="2"/>
      </rPr>
      <t>e</t>
    </r>
    <r>
      <rPr>
        <sz val="9"/>
        <color theme="1"/>
        <rFont val="Verdana"/>
        <family val="2"/>
      </rPr>
      <t xml:space="preserve"> aanspreekpunt bij het oplossen van storingen, problemen, etc. in de informatievoorziening. De 1</t>
    </r>
    <r>
      <rPr>
        <vertAlign val="superscript"/>
        <sz val="9"/>
        <color theme="1"/>
        <rFont val="Verdana"/>
        <family val="2"/>
      </rPr>
      <t>e</t>
    </r>
    <r>
      <rPr>
        <sz val="9"/>
        <color theme="1"/>
        <rFont val="Verdana"/>
        <family val="2"/>
      </rPr>
      <t xml:space="preserve"> lijns medewerker registreert de vragen/of meldingen van incidenten en biedt ook vaak oplossingen hiervoor. Lukt dat niet, dan wordt de het incident doorgezet naar de 2</t>
    </r>
    <r>
      <rPr>
        <vertAlign val="superscript"/>
        <sz val="9"/>
        <color theme="1"/>
        <rFont val="Verdana"/>
        <family val="2"/>
      </rPr>
      <t>e</t>
    </r>
    <r>
      <rPr>
        <sz val="9"/>
        <color theme="1"/>
        <rFont val="Verdana"/>
        <family val="2"/>
      </rPr>
      <t xml:space="preserve"> lijns (technisch support, applicatiebeheer etc.), maar de coördinatie blijft bij de 1</t>
    </r>
    <r>
      <rPr>
        <vertAlign val="superscript"/>
        <sz val="9"/>
        <color theme="1"/>
        <rFont val="Verdana"/>
        <family val="2"/>
      </rPr>
      <t>e</t>
    </r>
    <r>
      <rPr>
        <sz val="9"/>
        <color theme="1"/>
        <rFont val="Verdana"/>
        <family val="2"/>
      </rPr>
      <t xml:space="preserve"> lijns medewerker die bewaakt dat incidenten conform de SLA worden afgehandeld. Bij een service/helpdesk kunnen veel meer taken worden belegd, al naar gelang de grootte van de organisatie. Dat kan bijvoorbeeld zijn: het identificeren van problemen, het coördineren van wijzigingen, het registreren van gebruikers, het instellen van autorisaties, etc.</t>
    </r>
  </si>
  <si>
    <t xml:space="preserve">Medewerker Verwerken en Behandelen </t>
  </si>
  <si>
    <t>Medewerker IV/Techniek/Beheer/DIV</t>
  </si>
  <si>
    <t xml:space="preserve">De incidentmanager is verantwoordelijk voor het oplossen van verstoringen in en problemen met de informatievoorziening, zowel in informatiesystemen of applicaties als in de technische infrastructuur.  Deze rol van incidentmanager is afgeleid van het ITIL-proces incidentmanagement. Het kan zowel een management/procesrol zijn als een operationele rol. </t>
  </si>
  <si>
    <t>De problem manager is, in de rol van coördinator, verantwoordelijk voor het oplossen van verstoringen in en problemen met de informatievoorziening, zowel in informatiesystemen/applicaties als in de technische infrastructuur. Deze rol is afgeleid van het ITIL-proces ‘problem management’. De problem manager komt in actie wanneer het incidentmanagementproces niet tot de juiste oplossing heeft geleid of een structurele oplossing moet worden gerealiseerd nadat in het kader van incidentmanagement een workaround is geïmplementeerd of geboden.</t>
  </si>
  <si>
    <t>De service level manager is verantwoordelijk voor het beheer van de met gebruikers of klanten overeengekomen dienstverlening (meestal vastgelegd in SLA’s). Daarvoor wordt met gebruikers en lijnmanagement afgestemd over de behoeften aan producten en diensten en de eisen die daaraan worden gesteld. De vastlegging daarvan vindt plaats in SLA’s. De service level manager is verantwoordelijk voor het toezicht op de levering van de overeengekomen diensten en het beheer van de SLA’s. Met de leverancier wordt afgestemd over de mogelijkheden, de kosten van levering en eventuele specifieke condities die aan leveringen worden gesteld. De rol van service level manager is ontstaan vanuit ITIL, waarbij de interne automatiseringsafdeling SLA’s afsloot met de gebruikersafdelingen. Vervolgens werden ook met de externe leveranciers SLA’s afgesloten. De service level manager bewaakt proactief of de daadwerkelijk geboden dienstverlening conform de SLA wordt uitgevoerd. Het is cruciaal dat de service level manager afstand kan nemen van de dagelijkse ‘waan van de dag’, patronen in problemen kan onderscheiden en binnen de IV-organisatie die maatregelen treft ter oplossing en voorkoming daarvan.</t>
  </si>
  <si>
    <t>Capaciteitsmanagement is erop gericht om de vraag naar en het aanbod van capaciteit (storage) op optimale wijze op elkaar af te stemmen. In het geval van een ketenproces worden van tevoren met ketenpartners afspraken gemaakt over de capaciteit die zij ten behoeve van de keten beschikbaar moeten hebben.</t>
  </si>
  <si>
    <t>De rol van configuration manager is afgeleid van het ITIL proces ‘configuratiemanagement’. De configuratiemanager is meer een operationeel beheerder van de configuratiedatabase. Hij identificeert en classificeert de zogenoemde ‘configuratie-items’ en legt deze - al dan niet zelf – vast in de configuratiedatabase. Als gevolg van de tendens tot concentratie van rekencentra en dus grotere mainframeomgevingen, evenals de noodzaak van een zeer zorgvuldig licentiebeheer, neemt de druk op de kwaliteit van het configuratiemanagement toe. Configuratiemanagement heeft dus een belangrijke taak in de op- en verdere uitbouw van het configuratieproces en vervult hierin een actieve ‘voortrekkersrol’.</t>
  </si>
  <si>
    <t>De releasemanager is verantwoordelijk voor het samenstellen en invoeren van releases (versies) van informatiesystemen. Niet alleen de afstemming van releases op de businesseisen (zoals invoerings- en beschikbaarheidsdata) is van belang maar ook het bewaken dat releases zonder problemen voor de continuïteit en consistentie van de informatievoorziening en de bedrijfsvoering plaatsvinden.</t>
  </si>
  <si>
    <r>
      <t>IV security/s</t>
    </r>
    <r>
      <rPr>
        <sz val="9"/>
        <color rgb="FF000000"/>
        <rFont val="Verdana"/>
        <family val="2"/>
      </rPr>
      <t xml:space="preserve">ecuritymanagement (informatiebeveiliging) </t>
    </r>
    <r>
      <rPr>
        <sz val="9"/>
        <color theme="1"/>
        <rFont val="Verdana"/>
        <family val="2"/>
      </rPr>
      <t>omvat het ontwerpen, implementeren, onderhouden en evalueren van beveiligingsmaatregelen met betrekking tot de IV (hardware en software). De securitymanager is verantwoordelijk voor de beveiliging van de informatievoorziening/IV. De focus ligt op het beveiligen van de informatievoorziening/IV wat betreft de vertrouwelijkheid, de integriteit en de beschikbaarheid van informatie.</t>
    </r>
  </si>
  <si>
    <t>De risicomanager is primair verantwoordelijk voor het identificeren en mitigeren van risico’s die zijn verbonden aan de beschikbaarstelling en het gebruik van componenten van de informatievoorziening, zoals netwerken, servers, informatiesystemen, of applicaties, etc. Meestal is de scope van de verantwoordelijkheden beperkt tot de informatievoorziening, maar soms wordt deze rol ook ingezet voor het identificeren en mitigeren van risico’s in programma’s of projecten. In vele gevallen levert de risicomanager bijdragen aan het beleid en de richtlijnen voor risicomanagement. Daarnaast stelt de risicomanager ook concrete risicobeheersmaatregelen op en/of toets de gewenste werking.</t>
  </si>
  <si>
    <t>Cybersecurity is een relatief jong vakgebied dat volop in ontwikkeling is. Over het algemeen zijn cybersecurity analisten belast met het proactief detecteren van kwetsbaarheden en dreigingen en het nemen van maatregelen om gevolgen van onbekende dreigingen te voorkomen en/of te mitigeren. Daarnaast worden cybersecurity specialisten ingezet op diepgaande analyses en forensisch onderzoek van eventueel besmette en gecompromitteerde systemen. De cybersecurityspecialist moet als het ware in de huid van een hacker kunnen kruipen.</t>
  </si>
  <si>
    <t>Coördinerend Adviseur Bedrijfsvoering</t>
  </si>
  <si>
    <t>De informatieanalist analyseert op basis van organisatieonderzoek de behoeften aan informatie van een organisatie en/of gebruikers. Hij vertaalt de onderzoeksresultaten in geïdentificeerde objecten en in het informatie- of gegevens- of datamodel. Ook wel functioneel ontwerp genoemd. Het vakgebied informatievoorziening vernieuwt zichzelf voortdurend en geeft mogelijkheden voor vernieuwing of verbetering van IV-bedrijfsprocessen en organisatie. Informatieanalyse toont zich initiatiefvol in de vertaling van technologische en maatschappelijke ontwikkelingen, maar ook in het (doen) uitvoeren van onderzoek naar de kwaliteit van de IV-bedrijfsprocessen en het vertalen daarvan naar realistische mogelijkheden voor verbetering van- en consequenties voor de IV-bedrijfsvoering.</t>
  </si>
  <si>
    <t xml:space="preserve">De business analist is een adviseur voor de inrichting van bedrijfsprocessen, de bedrijfsvoering en de daarvoor benodigde informatievoorziening. De business analist analyseert (de behoeften aan) informatie en informatiesystemen, uitgaande van de eisen aan de bedrijfsprocessen en de workflow daarbinnen. In het verlengde daarvan wordt meegewerkt aan het vaststellen en verbeteren van de informatievoorziening in het algemeen en aan specifieke of individuele informatiesystemen om daarmee bedrijfsprocessen optimaal te ondersteunen. In het geval van SAFe is de business analist in de meeste gevallen verantwoordelijk voor het opstellen van de business epics op portfolio niveau. In die hoedanigheid vormt deze rol een belangrijke schakel tussen de bedrijfsvisie en de realisatie van de bedrijfsdoelen die deze visie invullen. Op corporate-, dan wel domeinportfolioniveau, zal de business analist samen met de enterprise architecten een team vormen dat als team zorgdraagt voor het opstellen van epics om zodoende de organisatie van werkvoorraad te voorzien. Het team kan werken als team, maar de kanban-werkwijze past hier ook. In elk geval visualiseren zij de voortgang van alle epics door middel van een fysiek kanbanbord. Voor die epics die de business analist opstelt kan de rol van epic owner worden aangevuld. </t>
  </si>
  <si>
    <t>Business intelligence data analyse is erop gericht informatie te verzamelen en te analyseren teneinde beslissingsondersteunende informatie te verkrijgen. De BI/data-specialist is een rol die sterk in ontwikkeling is als gevolg van de toegevoegde waarde van datamining (big-data). De BI/data-specialist analyseert behoeften aan (strategische of tactische) managementinformatie en stelt query’s op waarmee datamining wordt gerealiseerd en waarmee de gevraagde informatie kan worden gepresenteerd.</t>
  </si>
  <si>
    <t xml:space="preserve">Data Science is een specialisme voor het definiëren en verkrijgen van relevante informatie voor de bedrijfsvoering van een organisatie of afdeling. Vaak zet de data scientist geavanceerde BI-tooling in en definieert algoritmen om de gewenste informatie beschikbaar te krijgen. Er zijn raakvlakken met Business Intelligence / Data Analyse. Echter zit dat vakgebied meer aan de ‘voorkant’, dicht bij de business, om bijvoorbeeld het MT te adviseren. De data scientist zit meer aan de ‘achterkant’, werkzaam met (veel) grotere datasets of specialistischere data. Daarmee kunnen onder meer patronen worden ontdekt, (beleids)beslissingen worden gevalideerd en voorspellingen worden gedaan over mogelijke gebeurtenissen, gebaseerd op de historische data. </t>
  </si>
  <si>
    <r>
      <t>Informatiecoaching leert medewerkers persoonlijk, in klassikale vorm of met digitale instrumenten hun digivaardigheid te vergroten. Onder andere hoe ze sneller met de nodige accuratesse - gegeven de beschikbare middelen - de benodigde informatie het best kunnen vinden, gebruiken en vastleggen voor toekomstig (her)gebruik. Met kennis van zaken (processen, kaders, richtlijnen en mogelijkheden van systemen) biedt informatiecoaching praktische handvatten zodat medewerkers hun werk efficiënt en met plezier vormgeven. Informatiecoaching draagt bij aan de lerende organisatie door informatieprofielen (informatiebehoeften &amp; zoekgedrag persona’s) op te stellen, te onderhouden, te analyseren en voorstellen voor structurele verbeteringen te doen</t>
    </r>
    <r>
      <rPr>
        <sz val="10"/>
        <color rgb="FF000000"/>
        <rFont val="Verdana"/>
        <family val="2"/>
      </rPr>
      <t>.</t>
    </r>
  </si>
  <si>
    <t xml:space="preserve">Medewerker Behandelen en Ontwikkelen </t>
  </si>
  <si>
    <t xml:space="preserve">De leer-ontwikkelmanager is een manager die de principes en de toepassing van Lean-Agile leiderschap uitdraagt in een SAFe omgeving. Meer specifiek: hHeeft de HR-verantwoordelijkheid voor individuele medewerkers in een ART of team. Zorgt voor een leer- en ontwikkelomgeving waarin medewerkers in eerste instantie beter kunnen worden in het eigen werkgebied (mastery) en in tweede instantie werken aan de persoonlijke (carrière-)ontwikkeling. Zorgt ervoor dat governance, ondersteunende processen zo worden ingericht dat medewerkers en teams kunnen excelleren. Ontwikkelt mensen die op hun beurt zorgen voor oplossingen. Begeleidt teams naar zelforganisatie en team excellence (high performance teams). Is getraind in lean- en agile principes; deze lange-termijn-filosofie vormt de basis voor het dagelijks handelen en de dagelijkse beslissingen. Begrijpt lean- en agile gedrag en coacht hierop/hierin. Is praktijk-ervaren met het gedachtengoed en de tools van continu-verbeteren en draagt dit over. Is het voorbeeld van ‘practice what you preach’ en voelt persoonlijke verantwoordelijkheid voor lean- en agile successen. Ondersteunt scrummasters en releasetrain engineers in het wegnemen van impediments. </t>
  </si>
  <si>
    <t xml:space="preserve">Om de verandering naar agile werken te begeleiden is het noodzakelijk om ondersteuning te geven bij de introductie van nieuwe denkwijzen, methoden en raamwerken. Dit gebeurt op proces, rol en inhoud. Agile coaching is een rol in de organisatie die het mogelijk maakt om organisatorische veranderingen te faciliteren, aan te jagen/of zelfs te leiden. Een (agile) coach heeft skills nodig op het gebied van veranderingsmanagement en psychologie; de rol vereist tevens kennis van en gevoel voor organisatiecultuur en -ontwikkeling. Een (agile) coach kan inschatten wat de mate van volwassenheid is en welke coaching technieken en leer- en ontwikkelinterventies passend zijn. Een (agile) coach heeft een bredere visie op het bedrijf en de medewerkers. Een (agile) coach kan werkzaam zijn op elke afdeling vanuit de taakopdracht om teams/medewerkers/managers te helpen zich te ontwikkelen. Uitgangspunt daarbij is dat teams zelf-organiserend zijn. Het is niet de taak van een (agile) coach om te bepalen hoe problemen moeten worden opgelost maar om het probleemoplossend vermogen van een individu en/of team te vergroten. </t>
  </si>
  <si>
    <t>De product owner is verantwoordelijk voor het maximaliseren van de waarde van het (business) product en de werkzaamheden van het ontwikkelteam. Hoe dit precies gedaan wordt verschilt enorm per organisatie, scrum team en individu. Een product owner bij bijvoorbeeld een ontwikkelafdeling van een uitvoeringsorganisatie zal die rol waarschijnlijk full time vervullen en met name inhoudelijk werkzaam zijn. Een product owner werkzaam in een beleidsdirectie heeft veel meer een procesmatige rol die parttime kan worden ingevuld. De product owner is de enige persoon die verantwoordelijk is voor het managen van de Product Backlog zoals benoemd in Scrum. In SAFe heet deze de Program of Solution Backlog of Team Backlog. In een SAFe omgeving heeft de product owner meer focus op het scrumteam dan op andere zaken zoals de buitenwereld. Dat laatste wordt vaak ingevuld door de product manager.</t>
  </si>
  <si>
    <t xml:space="preserve">De product manager is verantwoordelijk voor het maximaliseren van de waarde van het (business) product en de werkzaamheden van de ontwikkelteams. Hoe dit precies gedaan wordt verschilt enorm per organisatie, scrum team en individu. De product manager is de enige persoon die verantwoordelijk is voor het managen van de Program Backlog (voor een ART) zoals benoemd in SAFe en kan daarbij de rol van epic owner op zich nemen. Over het algemeen is een product manager in een SAFe omgeving meer in contact met de buitenwereld, met name met het afstemmen met alle belanghebbenden.  </t>
  </si>
  <si>
    <t>De business owner heeft een essentiële rol die (in samenwerking met andere business owners) de verantwoordelijkheid draagt voor de governance, doelgerichtheid, return on investment van een ART (Agile Release Train) of Value Stream, ook wel vertaald als productline, center of excellence, etc. De business owner toont het leiderschap en heeft het vertrouwen van de organisatie dat er richting geven wordt aan: de doelstellingen van het IV-project of -programma, aan belemmeringen die worden weggenomen, vertegenwoordiging die is georganiseerd voor de business en de klant in relatie tot de ontwikkelorganisatie. De business owner legt rekenschap af over doelen en resultaten en indien nodig over de gemaakte keuzes. De business owner geeft richting aan zelf-organiserende teams &amp; releasetrains met behulp van ontwikkeling en onderhoud van de missie en visie. De business owner zorgt voor alignement op de strategische thema’s. De business owner ondersteunt de teams met coaching en ontwikkeling van vaardigheden. De business owner is een lean-agile leider. Daarnaast is de business owner tevens epic owner.</t>
  </si>
  <si>
    <t>De projectleider is operationeel verantwoordelijk voor een project op het gebied van projectmanagement. Hij werkt in opdracht van een project- of programmamanager, of van een andere opdrachtgever, bijvoorbeeld een manager van een afdeling. Zie ook het FGR.</t>
  </si>
  <si>
    <t>Project-/Programmamanagement</t>
  </si>
  <si>
    <t>Projectleider</t>
  </si>
  <si>
    <t>Project-/Programmamanager</t>
  </si>
  <si>
    <t>De projectmanager is verantwoordelijk voor een project op strategisch/tactisch niveau. Zie ook het FGR.</t>
  </si>
  <si>
    <t>De programmamanager is verantwoordelijk voor het beheer en de coördinatie van de realisatie van een portfolio aan projecten of soms een specifiek programma van activiteiten en projecten. De programmamanager coördineert daarbij het definiëren van projecten en het prioriteren en opnemen van projecten in zijn programmaplan of projectenportfolio. Zie ook FGR.</t>
  </si>
  <si>
    <t>Portfoliomanagement is een relatief nieuw taakgebied. De meeste organisaties met portfoliomanagement houden zich vooral bezig met PPM (project portfoliomanagement). Een portfoliomanager is in dat geval iemand die een portfolio van projecten monitort en het management daarover periodiek rapporteert. Indien gewenst kan de portfoliomanager ook adviezen opstellen.</t>
  </si>
  <si>
    <t>De scrum master is ervoor verantwoordelijk dat scrum wordt begrepen en goed wordt uitgevoerd. Scrum masters doen dit door ervoor te zorgen dat het scrum team zich houdt aan de scrum theorie, praktijk en regels. De scrum master is een dienend leider voor het scrum team. De scrum master helpt diegenen buiten het scrum team te begrijpen welke van hun interacties met het scrum team behulpzaam zijn en welke niet. De scrum master helpt iedereen deze interacties te veranderen om zo de waarde die door het scrum team wordt gecreëerd te maximaliseren.</t>
  </si>
  <si>
    <r>
      <t xml:space="preserve">De release train engineer (RTE) in het Scaled Agile Framework (SAFe) is de scrum master van het geheel van teams dat wordt aangeduid met de term ‘Agile Release Train’, (ART). De RTE ondersteunt meerdere niveaus (team van teams, ondersteunende teams, voorbereidende teams, uitvoerende teams, afrondende teams), en moet het inzicht hebben om over al die niveaus zijn taken en inspanning te verdelen. De RTE zorgt er letterlijk voor dat de ART goed wordt onderhouden en kan blijven rijden. </t>
    </r>
    <r>
      <rPr>
        <sz val="12"/>
        <color rgb="FF000000"/>
        <rFont val="Arial"/>
        <family val="2"/>
      </rPr>
      <t>De RTE is tevens verantwoordelijk voor het faciliteren van alle evenementen tijdens de rit, zoals de tweedaagse planning of de kwartaal systeem review.</t>
    </r>
  </si>
  <si>
    <t>De informatiemanager is eindverantwoordelijk voor de informatievoorziening van een organisatie, directoraat-generaal of directie op tactisch/operationeel niveau. Informatiemanagement wordt sterk wisselend ingevuld. Dit wordt veroorzaakt door het feit dat informatievoorziening in sommige organisaties beschouwd wordt als een kostenpost, waar in andere organisaties informatievoorziening beschouwd wordt als belangrijkste strategische factor. Afhankelijk van deze verschillende betekenissen wordt ook de invulling van informatiemanagement bepaald. De verwachting is dat de strategische invulling op termijn gemeengoed zal zijn.</t>
  </si>
  <si>
    <t xml:space="preserve">De datamanager is strategisch/tactisch verantwoordelijk voor de gegevens in een organisatie. In die rol stuurt de datamanager vaak op het opstellen van een corporate datamodel, waarin de voor de organisatie van belang zijnde gegevens (informatie) en de gegevensdefinitie worden vastgelegd (overigens vaak ook de meer technische informatie over gegevens, zoals informatie over de (fysieke) vastlegging van gegevens in databases en in welke applicaties of systemen gegevens worden beheerd). </t>
  </si>
  <si>
    <t>Recordmanagement is het deel van het management dat verantwoordelijk is voor de efficiënte en systematische controle over het aanmaken, ontvangen, onderhoud, gebruik en beschikbaarheid van records, met inbegrip van het proces van het bemachtigen en in stand houden van bewijs en informatie over bedrijfsactiviteiten en transacties in de vorm van records. Recordmanagement staat nadrukkelijk in dienst van de taken/of functies die een organisatie uitvoert en de risico's die zij loopt als er geen goede archivering zou plaatsvinden. Voor het digitaal inrichten van het gehele werk- en archiveringsproces is record-management een fundamenteel onderdeel van een integrale procesgerichte aanpak waarin alle aspecten van goed informatie-/recordbeheer en integrale kwaliteitszorg zijn meegenomen. Niet alleen de technische maar vooral de organisatorische aspecten die mede bepaald worden door de formele inrichting van de werkprocessen. Onder andere door vóór, tijdens en na het werkproces de noodzakelijke beheeracties zo in te richten dat deze de kwaliteitseisen voor digitale duurzaamheid garanderen. Recordmanagement biedt de specialistische kennis en kunde die vereist is om de noodzakelijke kwaliteitseisen in de organisatie te verankeren.</t>
  </si>
  <si>
    <t>Om digitale informatie te begrijpen (waardebepaling) en uit te kunnen wisselen, is het noodzakelijk dat we bekend zijn met elkaars manier van vastleggen van metagegevens. Standaardisatie van de manier waarop metagegevens worden beschreven is hierbij rand voorwaardelijk. Dat doen we door afspraken te maken over welke metagegevens minimaal nodig zijn, wat hun definitie is en over de manier waarop die gegevens binnen de organisatie worden vastgelegd en beheerd. Metagegevensmanagement borgt de eenheid in definitie en gebruik van sets van verplichte en niet verplichte metagegevens en biedt het fundament voor het duurzaam beheer, de (inter)departementale uitwisseling en het actief openbaar maken van overheidsinformatie. Met een visie op het domein geeft metagegevensmanagement inzicht in de toegevoegde waarde van metagegevens voor de strategische, tactische en operationele doelstellingen van de organisatie. Metagegevensmanagement zorgt in het tactische beheer ervoor dat de bedrijfsgegevens in de organisatie correct en consistent worden geïnterpreteerd en gebruikt. Dit geheel conform wet- en regelgeving en de door de organisatie gestelde eisen op het gebied van onder andere (duurzame) toegankelijkheid, vertrouwelijkheid en privacybescherming.</t>
  </si>
  <si>
    <t>Kwaliteitsmanagement IV richt zich op het optimaliseren van de kwaliteit van IV-processen, -producten &amp; -services. Het is geen op zichzelf staand domein maar komt terug in alle delen van het management van de organisatie. Het verbeteren van de kwaliteit is iets waar de organisatie op kan sturen waarbij de (interne) klant centraal staat. Met als focus het borgen van een optimale beschikbaarheid en kwaliteit van de duurzaam toegankelijke informatiehuishouding verbindt kwaliteitsmanagement IV de verschillende bedrijfsonderdelen die output leveren aan het uiteindelijke resultaat: de ‘end to end’ benadering. Kwaliteitsmanagement is continu op zoek naar verbeteracties en is gericht op innovaties en het implementeren hiervan. Met name in grote programma’s is het gebruikelijk een kwaliteitsmanager aan te stellen.</t>
  </si>
  <si>
    <t>Het vakgebied IV-control is volop in ontwikkeling. Steeds zwaardere eisen worden gesteld aan de kwaliteit van het oordeel. Het belang van IV-control voor de strategie van de organisatie neemt toe. IV-control staat aan de vooravond van een verdergaande professionalisering tot uitdrukking komend in onder andere de ontwikkeling van realistische normenkaders voor onderzoek. De IV-controller is, evenals zijn evenknie de financieel controller, toezichthouder en verantwoordelijk voor de controle op het verantwoorde beheer van de informatievoorziening/IV. De IV-controller voert soms de rol uit van EDP-auditor (die specifiek een controlerende rol heeft), en is voorts verantwoordelijk voor het toetsen van de kwaliteit, de integratie en de kosten van de informatievoorziening/IV, inclusief projecten.</t>
  </si>
  <si>
    <t>Competenties</t>
  </si>
  <si>
    <t>S11-13</t>
  </si>
  <si>
    <t>analyseren, creativiteit, netwerken, omgevingsbewustzijn, organisatiesensitiviteit, overtuigingskracht, plannen en organiseren, resultaatgerichtheid</t>
  </si>
  <si>
    <t>S8-11</t>
  </si>
  <si>
    <t>analyseren, klantgerichtheid, omgevingsbewustzijn, plannen en organiseren, resultaatgerichtheid, samenwerken, voortgangscontrole, zelfontwikkeling</t>
  </si>
  <si>
    <t>S13-15</t>
  </si>
  <si>
    <t>bestuurssensitiviteit, creativiteit, netwerken, motiveren, samenwerken, overtuigingskracht, plannen en organiseren</t>
  </si>
  <si>
    <t>analyseren, creativiteit, netwerken, flexibiliteit, organisatiesensitiviteit, overtuigingskracht, plannen en organiseren</t>
  </si>
  <si>
    <t>analyseren, creativiteit, samenwerken, motiveren, bestuurssensitiviteit, overtuigingskracht, plannen en organiseren, klantgerichtheid</t>
  </si>
  <si>
    <t>analyseren, creativiteit, netwerken, omgevingsbewustzijn, organisatiesensitiviteit, overtuigingskracht, plannen en organiseren</t>
  </si>
  <si>
    <t>analyseren, klantgerichtheid, omgevingsbewustzijn, plannen en organiseren, samenwerken, voortgangscontrole, zelfontwikkeling</t>
  </si>
  <si>
    <t>oordeelsvorming, creativiteit, netwerken, motiveren, omgevingsbewustzijn, organisatiesensitiviteit, overtuigingskracht, plannen en organiseren</t>
  </si>
  <si>
    <t>S8-9</t>
  </si>
  <si>
    <t>S3-8</t>
  </si>
  <si>
    <t>flexibiliteit; klantgerichtheid, mondelinge uitdrukkingsvaardigheid; resultaatgerichtheid, samenwerken, schriftelijke uitdrukkingsvaardigheid, stressbestendigheid</t>
  </si>
  <si>
    <t>S5-8</t>
  </si>
  <si>
    <t>luisteren, klantgerichtheid, analyseren, initiatief, integriteit, accuraat werken, zelfontwikkeling</t>
  </si>
  <si>
    <t>S9-10</t>
  </si>
  <si>
    <t>S9-11</t>
  </si>
  <si>
    <t>netwerken, motiveren, organisatiesensitiviteit, plannen en organiseren, resultaatgerichtheid, zelfontwikkeling</t>
  </si>
  <si>
    <t>S12-15</t>
  </si>
  <si>
    <t>bestuurssensitiviteit, plannen en organiseren, resultaatgerichtheid, omgevingsbewustzijn, netwerken, aansturen organisatie, motiveren, creativiteit</t>
  </si>
  <si>
    <t xml:space="preserve">A.06 Ontwerp van Applicaties </t>
  </si>
  <si>
    <t>A.10 Gebruikergedreven ontwerpen</t>
  </si>
  <si>
    <t xml:space="preserve">B.02 Systeemintegratie </t>
  </si>
  <si>
    <t>D.07 Datascience en analytics</t>
  </si>
  <si>
    <t>T.01 Toegankelijkheid</t>
  </si>
  <si>
    <t>T.02 Ethiek</t>
  </si>
  <si>
    <t>T.03 Juridische kwesties</t>
  </si>
  <si>
    <t>T.04 Privacy</t>
  </si>
  <si>
    <t>T.05 Beveiliging</t>
  </si>
  <si>
    <t>T.06 Duurzaamheid</t>
  </si>
  <si>
    <t>T.07 Bruikbaarheid</t>
  </si>
  <si>
    <t xml:space="preserve">E.03 Risicomanagement </t>
  </si>
  <si>
    <t xml:space="preserve">E.08 Informatiebeveiligingsmanagement </t>
  </si>
  <si>
    <t>Rijlabels</t>
  </si>
  <si>
    <t xml:space="preserve">A.05 Ontwerpen van Architectuur </t>
  </si>
  <si>
    <t xml:space="preserve">A.07 Monitoren technologische ontwikkelingen </t>
  </si>
  <si>
    <t xml:space="preserve">A.08 Duurzame ontwikkeling </t>
  </si>
  <si>
    <t xml:space="preserve">A.09 Innoveren </t>
  </si>
  <si>
    <t xml:space="preserve">E.06 ICT kwaliteitsmanagement </t>
  </si>
  <si>
    <t>Competenties ook 
in nieuw profiel</t>
  </si>
  <si>
    <t>Competenties alleen 
in nieuw profiel</t>
  </si>
  <si>
    <t xml:space="preserve">Gemiddeld niveau </t>
  </si>
  <si>
    <t>Gemiddeld niveau</t>
  </si>
  <si>
    <t>Voorblad: werking deel II  van het KWIV</t>
  </si>
  <si>
    <t>In dit bestand zijn meerdere tabbladen opgenomen. Een toelichting daarop is als volgt.</t>
  </si>
  <si>
    <t>MEER INFORMATIE:</t>
  </si>
  <si>
    <t>Willem Koevoets</t>
  </si>
  <si>
    <t xml:space="preserve">Rechts worden de bovenliggende FGR-zaken getoond, zoals functiegroep, competenties en schaalrange (welke voor KWIV indicatief is). </t>
  </si>
  <si>
    <t>Organisatieadviseur</t>
  </si>
  <si>
    <t>Links worden alle bijbehorende competenties van het e-CF getoond, specifiek bij het KWIV-profiel.</t>
  </si>
  <si>
    <t>Secretaris Gebruikersoverleg KWIV</t>
  </si>
  <si>
    <t>06-18 59 68 35</t>
  </si>
  <si>
    <r>
      <t>·</t>
    </r>
    <r>
      <rPr>
        <sz val="7"/>
        <color theme="1"/>
        <rFont val="Times New Roman"/>
        <family val="1"/>
      </rPr>
      <t xml:space="preserve">         </t>
    </r>
    <r>
      <rPr>
        <sz val="9"/>
        <color theme="1"/>
        <rFont val="Verdana"/>
        <family val="2"/>
      </rPr>
      <t xml:space="preserve">competentienaam e-CF </t>
    </r>
  </si>
  <si>
    <t>willem.koevoets@rijksoverheid.nl</t>
  </si>
  <si>
    <r>
      <t>·</t>
    </r>
    <r>
      <rPr>
        <sz val="7"/>
        <color theme="1"/>
        <rFont val="Times New Roman"/>
        <family val="1"/>
      </rPr>
      <t xml:space="preserve">         </t>
    </r>
    <r>
      <rPr>
        <sz val="9"/>
        <color theme="1"/>
        <rFont val="Verdana"/>
        <family val="2"/>
      </rPr>
      <t xml:space="preserve">competentieomschrijving e-CF en </t>
    </r>
  </si>
  <si>
    <r>
      <t>·</t>
    </r>
    <r>
      <rPr>
        <sz val="7"/>
        <color theme="1"/>
        <rFont val="Times New Roman"/>
        <family val="1"/>
      </rPr>
      <t xml:space="preserve">         </t>
    </r>
    <r>
      <rPr>
        <sz val="9"/>
        <color theme="1"/>
        <rFont val="Verdana"/>
        <family val="2"/>
      </rPr>
      <t>niveau (1-4) e-CF</t>
    </r>
  </si>
  <si>
    <t>Directie CIO Rijk</t>
  </si>
  <si>
    <t>In deze tab worden:</t>
  </si>
  <si>
    <t>Delano Gonzalez Möllers</t>
  </si>
  <si>
    <t>Senior Adviseur Monitoring IV-personeel</t>
  </si>
  <si>
    <t>Voorzitter Gebruikersoverleg KWIV</t>
  </si>
  <si>
    <r>
      <t>o</t>
    </r>
    <r>
      <rPr>
        <sz val="7"/>
        <color theme="1"/>
        <rFont val="Times New Roman"/>
        <family val="1"/>
      </rPr>
      <t xml:space="preserve">    </t>
    </r>
    <r>
      <rPr>
        <sz val="9"/>
        <color theme="1"/>
        <rFont val="Verdana"/>
        <family val="2"/>
      </rPr>
      <t xml:space="preserve">Het is mogelijk de functietitel te selecteren (aanklikken), of te typen in het veld ‘Zoeken’. </t>
    </r>
  </si>
  <si>
    <t>06-50 15 60 61</t>
  </si>
  <si>
    <r>
      <t>o</t>
    </r>
    <r>
      <rPr>
        <sz val="7"/>
        <color theme="1"/>
        <rFont val="Times New Roman"/>
        <family val="1"/>
      </rPr>
      <t xml:space="preserve">    </t>
    </r>
    <r>
      <rPr>
        <sz val="9"/>
        <color theme="1"/>
        <rFont val="Verdana"/>
        <family val="2"/>
      </rPr>
      <t>Eventueel zijn meerdere functietitels tegelijkertijd te selecteren, via het vinkboxje.</t>
    </r>
  </si>
  <si>
    <t>delano.gonzalez@minbzk.nl</t>
  </si>
  <si>
    <r>
      <t>o</t>
    </r>
    <r>
      <rPr>
        <sz val="7"/>
        <color theme="1"/>
        <rFont val="Times New Roman"/>
        <family val="1"/>
      </rPr>
      <t xml:space="preserve">    </t>
    </r>
    <r>
      <rPr>
        <sz val="9"/>
        <color theme="1"/>
        <rFont val="Verdana"/>
        <family val="2"/>
      </rPr>
      <t>Tevens kunnen selecties worden gemaakt op e-CF-niveau (1-4).</t>
    </r>
  </si>
  <si>
    <t>In de vergelijking kan nader worden geselecteerd op:</t>
  </si>
  <si>
    <r>
      <t>·</t>
    </r>
    <r>
      <rPr>
        <sz val="7"/>
        <color theme="1"/>
        <rFont val="Times New Roman"/>
        <family val="1"/>
      </rPr>
      <t xml:space="preserve">         </t>
    </r>
    <r>
      <rPr>
        <sz val="9"/>
        <color theme="1"/>
        <rFont val="Verdana"/>
        <family val="2"/>
      </rPr>
      <t>Competentienaam e-CF</t>
    </r>
  </si>
  <si>
    <r>
      <t>·</t>
    </r>
    <r>
      <rPr>
        <sz val="7"/>
        <color theme="1"/>
        <rFont val="Times New Roman"/>
        <family val="1"/>
      </rPr>
      <t xml:space="preserve">         </t>
    </r>
    <r>
      <rPr>
        <sz val="9"/>
        <color theme="1"/>
        <rFont val="Verdana"/>
        <family val="2"/>
      </rPr>
      <t>Niveau e-CF</t>
    </r>
  </si>
  <si>
    <t>3. Vergelijking KWIV-profielen</t>
  </si>
  <si>
    <t>In deze tab wordt met één muisklik (via het filtertje) één van de 61 KWIV-profielen in zijn geheel zichtbaar.</t>
  </si>
  <si>
    <t xml:space="preserve">·         Van een gekozen functietitel (cel E2) getoond in welke KWIV-profielen die voorkomt. </t>
  </si>
  <si>
    <t>·         Van een gekozen e-CF-competentie getoond in welke KWIV-profielen die voorkomen</t>
  </si>
  <si>
    <t>In deze tab kunnen 2 KWIV-profielen naast elkaar worden gezet.</t>
  </si>
  <si>
    <t>4. Matrix KWIV-profielen versus competenties e-CF</t>
  </si>
  <si>
    <t>In deze tab wordt een matrix getoond waarin de 61 KWIV-profielen en de 41 e-CF-competenties (2019) worden gematcht.</t>
  </si>
  <si>
    <t>Binnen een KWIV-profiel kunnen vervolgens selecties worden gemaakt op:</t>
  </si>
  <si>
    <t>1. KWIV-profiel</t>
  </si>
  <si>
    <t>2. Functie versus KWIV-profiel</t>
  </si>
  <si>
    <r>
      <t>·</t>
    </r>
    <r>
      <rPr>
        <sz val="7"/>
        <color theme="1"/>
        <rFont val="Times New Roman"/>
        <family val="1"/>
      </rPr>
      <t xml:space="preserve">         </t>
    </r>
    <r>
      <rPr>
        <sz val="9"/>
        <color theme="1"/>
        <rFont val="Verdana"/>
        <family val="2"/>
      </rPr>
      <t>Van een gekozen KWIV-profiel (in cel B2) alle passende functietitels getoond: ‘Voorbeelden werkzaam als’.</t>
    </r>
  </si>
  <si>
    <t>o    In de getoonde KWIV-profielen kunnen nadere selecties worden gemaakt op profielnaam.</t>
  </si>
  <si>
    <t>Kies huidig profiel</t>
  </si>
  <si>
    <t>Kies nieuw profiel</t>
  </si>
  <si>
    <t xml:space="preserve">B.03 Testen </t>
  </si>
  <si>
    <t xml:space="preserve">B.05 Vervaardigen van documentatie </t>
  </si>
  <si>
    <t xml:space="preserve">D.10 Informatie- en kennismanagement </t>
  </si>
  <si>
    <t xml:space="preserve">D.11 Behoeftemanagement </t>
  </si>
  <si>
    <t>Van KWIV-profiel naar functietitel ('Werkzaam als...')</t>
  </si>
  <si>
    <t>klik op filtertje hierboven</t>
  </si>
  <si>
    <t>Per competentie (e-CF) de KWIV-profielen</t>
  </si>
  <si>
    <t xml:space="preserve">B.06 Systeembouw </t>
  </si>
  <si>
    <t>Functietitel / Werkzaam als</t>
  </si>
  <si>
    <t xml:space="preserve">A.03 Ontwikkelen van bedrijfsplannen </t>
  </si>
  <si>
    <t>A.01 Afstemming informatiesysteem en bedrijfsstrategie</t>
  </si>
  <si>
    <t xml:space="preserve">A.02 Management dienstverleningsniveau </t>
  </si>
  <si>
    <t xml:space="preserve">A.04 Product- of serviceplanning </t>
  </si>
  <si>
    <t>B.01 Applicatie Ontwikkeling</t>
  </si>
  <si>
    <t xml:space="preserve">B.04 Implementeren oplossingen </t>
  </si>
  <si>
    <t xml:space="preserve">C.01 Gebruikersondersteuning </t>
  </si>
  <si>
    <t xml:space="preserve">C.02 Ondersteunen van wijzigingen </t>
  </si>
  <si>
    <t xml:space="preserve">C.03 Dienstverlening </t>
  </si>
  <si>
    <t xml:space="preserve">C.04 Probleemmanagement </t>
  </si>
  <si>
    <t>C.05 Systeembeheer</t>
  </si>
  <si>
    <t xml:space="preserve">D.01 Strategieontwikkeling informatiebeveiliging </t>
  </si>
  <si>
    <t xml:space="preserve">D.02 Ontwikkeling ICT-Kwaliteitsstrategie </t>
  </si>
  <si>
    <t xml:space="preserve">D.03 Opleiding en training </t>
  </si>
  <si>
    <t>D.04 Inkoop IV</t>
  </si>
  <si>
    <t>D.05 Verkoopontwikkeling</t>
  </si>
  <si>
    <t>D.06 Digitale marketing</t>
  </si>
  <si>
    <t xml:space="preserve">D.08 Contractmanagement </t>
  </si>
  <si>
    <t>D.09 Personeelsontwikkeling</t>
  </si>
  <si>
    <t xml:space="preserve">E.01 Ontwikkelen van prognoses </t>
  </si>
  <si>
    <t xml:space="preserve">E.02 Project- en portfoliomanagement </t>
  </si>
  <si>
    <t xml:space="preserve">E.04 Relatiemanagement </t>
  </si>
  <si>
    <t xml:space="preserve">E.05 Procesverbetering </t>
  </si>
  <si>
    <t xml:space="preserve">E.07 Management van veranderingen in bedrijfsprocessent </t>
  </si>
  <si>
    <t xml:space="preserve">E.09 IT-governance </t>
  </si>
  <si>
    <t>het toepassen van specifieke kennis om bestaande IV-processen en oplossingen te onderzoeken zodat potentiële verbeteringen / innovaties bepaald kunnen worden en het  aanbevelingen kunnen worden opgesteld</t>
  </si>
  <si>
    <t>&lt;-- klik filtertje</t>
  </si>
  <si>
    <t>KWIV-dimensie 1:  Hoofdcategorie</t>
  </si>
  <si>
    <t>KWIV-dimensie 2:  Subcategorie</t>
  </si>
  <si>
    <t>KWIV-dimensie 3:  
KWIV-profiel</t>
  </si>
  <si>
    <t>FGR-Functiefamilie, FGR-Functiegroep</t>
  </si>
  <si>
    <t>Bijbehorende competenties FGR</t>
  </si>
  <si>
    <t>Indicatieve schaalrange</t>
  </si>
  <si>
    <t>KWIV-dimensie 3</t>
  </si>
  <si>
    <t>KWIV-dimensie 2</t>
  </si>
  <si>
    <t>KWIV-dimensie 1</t>
  </si>
  <si>
    <t/>
  </si>
  <si>
    <t>Visuele weergave matrix KWIV-profiel vs. competenties e-CF</t>
  </si>
  <si>
    <t>Privacy is het vermogen van een organisatie of individu te bepalen welke gegevens met derden kunnen worden gedeeld: bijvoorbeeld de algemene verordening gegevensbescherming (AVG) over gegevensbescherming en privacy voor alle individuen</t>
  </si>
  <si>
    <t>Transversaal</t>
  </si>
  <si>
    <t>Van functietitel naar KWIV-profiel</t>
  </si>
  <si>
    <t>1.1.2 FUNCTIONEEL ONTWERP/STARTARCHITECTUUR</t>
  </si>
  <si>
    <t>1.1.5 SYSTEEMARCHITECTUUR</t>
  </si>
  <si>
    <t>1.2 INFORMATIEPLANNING</t>
  </si>
  <si>
    <t>1.3 SOURCING MANAGEMENT</t>
  </si>
  <si>
    <t>1.3.1 SOURCING MANAGEMENT</t>
  </si>
  <si>
    <t>3.1.2 CHANGE MANAGEMENT</t>
  </si>
  <si>
    <t>3.2.3 INCIDENT MANAGEMENT</t>
  </si>
  <si>
    <t>3.2.4 PROBLEM MANAGEMENT</t>
  </si>
  <si>
    <t>3.3.2 CAPACITY MANAGEMENT</t>
  </si>
  <si>
    <t>4.1 INFORMATIEBEVEILIGING</t>
  </si>
  <si>
    <t>4.1.1 SECURITY MANAGEMENT</t>
  </si>
  <si>
    <t>4.1.2 INFORMATIERISICOMANAGEMENT</t>
  </si>
  <si>
    <t>4.1.3 CYBERSECURITY MANAGEMENT</t>
  </si>
  <si>
    <t>4.2.1 CATEGORIEMANAGEMENT IV</t>
  </si>
  <si>
    <t>4.2.2 INKOOP IV</t>
  </si>
  <si>
    <t>4.2.3 RELATIEMANAGEMENT IV</t>
  </si>
  <si>
    <t>4.2.4 CONTRACT- / LEVERANCIERMANAGEMENT IV</t>
  </si>
  <si>
    <t>4.3 INFORMATIEANALYSE</t>
  </si>
  <si>
    <t>4.3.3 BUSINESS INTELLIGENCE/DATA ANALYSE</t>
  </si>
  <si>
    <t>4.4.2 LEER- EN ONTWIKKELMANAGEMENT</t>
  </si>
  <si>
    <t>4.5.3 BUSINESS OWNER (GEDELEGEERD)</t>
  </si>
  <si>
    <t>5.1.1 PROJECTLEIDERSCHAP IV</t>
  </si>
  <si>
    <t>5.1.2 PROJECTMANAGEMENT IV</t>
  </si>
  <si>
    <t>5.1.3 PROGRAMMAMANAGEMENT IV</t>
  </si>
  <si>
    <t>5.1.4 PORTFOLIOMANAGEMENT IV</t>
  </si>
  <si>
    <t>5.3.2 DATA/GEGEVENSMANAGEMENT</t>
  </si>
  <si>
    <t>5.3.4 METADATA/GEGEVENSMANAGEMENT</t>
  </si>
  <si>
    <t>5.3.5 KWALITEITSMANAGEMENT IV</t>
  </si>
  <si>
    <t>UBR Organisatie-ontwikkeling (UBR OI)</t>
  </si>
  <si>
    <t xml:space="preserve">kwiv@rijksoverheid.nl </t>
  </si>
  <si>
    <r>
      <t xml:space="preserve">Indien Niveau </t>
    </r>
    <r>
      <rPr>
        <b/>
        <i/>
        <sz val="11"/>
        <color theme="1"/>
        <rFont val="Calibri"/>
        <family val="2"/>
        <scheme val="minor"/>
      </rPr>
      <t>9</t>
    </r>
    <r>
      <rPr>
        <i/>
        <sz val="11"/>
        <color theme="1"/>
        <rFont val="Calibri"/>
        <family val="2"/>
        <scheme val="minor"/>
      </rPr>
      <t>: niveau dient te passen bij eigen senioriteit</t>
    </r>
  </si>
  <si>
    <r>
      <t xml:space="preserve">Onder categoriemanagement vallen de activiteiten om optimaal in te kopen, contracten goed te benutten en invloed uit te kunnen oefenen op de vraag. Het gaat niet alleen om de feitelijke inkoop (al dan niet gezamenlijk aanbesteed), of om contracten af te sluiten met leveranciers. Categoriemanagement is meer dan dat. Het gaat om het ontwikkelen van een visie op de hele levenscyclus van een product of dienst. Dat begint bij de behoeftebepaling: welke diensten of producten hebben de interne klanten nodig, aan welke eisen moeten ze voldoen? Ook gezamenlijk nadenken over een sourcingstrategie hoort erbij: is het beter sommige werkzaamheden in- of uit te besteden? Goed beheren en benutten van eenmaal afgesloten contracten en een evaluatie aan het einde van het inkooptraject zijn ook wezenlijke onderdelen van categoriemanagement. </t>
    </r>
    <r>
      <rPr>
        <b/>
        <sz val="9"/>
        <color theme="1"/>
        <rFont val="Verdana"/>
        <family val="2"/>
      </rPr>
      <t>NB. In het KWIK (InkoopKolom) bestaat een profiel dat raakvlakken heeft met dit KWIV-profiel.</t>
    </r>
  </si>
  <si>
    <t>Voor sommige producten en diensten binnen de informatievoorziening staat de klassieke benadering van inkopen onder druk. Het paradigma van ‘het controleren en beheersen van aanbieders én het sturen door de opdrachtgever’ tendeert naar meer ‘loslaten en vertrouwen én het laten leiden door de opdrachtnemer’. Naast deze tendens naar meer strategisch partnerschap, waarbij veeleer op toegevoegde waarde dan op prijs wordt ingekocht, ontstaat er ook aandacht voor budgetneutrale vormen van inkoop (ruilmodellen, uitwisselingsplatforms). NB. In het KWIK (InkoopKolom) bestaat een profiel dat raakvlakken heeft met dit KWIV-profiel.</t>
  </si>
  <si>
    <t>De relatiemanager is verantwoordelijk voor het relatiebeheer met de klant en het adviseren van klanten bij behoeften/of problemen. De relatiemanager draagt zorg voor de nakoming van gemaakte afspraken conform contracten. NB. In het KWIK (InkoopKolom) bestaat een profiel dat raakvlakken heeft met dit KWIV-profiel.</t>
  </si>
  <si>
    <t>De contractmanager bij een klantorganisatie is verantwoordelijk voor het, namens de klant, afsluiten en beheren van contracten met leveranciers. De focus van deze rol ligt meestal op het beheren van de juridische en financiële aspecten van een contractuele overeenkomst. De leveranciersmanager is verantwoordelijk voor het aansturen van een leverancier op de inhoudelijke aspecten van de met een leverancier overeengekomen dienstverlening. Hij werkt nauw samen met de contractmanager. NB. In het KWIK (InkoopKolom) bestaat een profiel dat raakvlakken heeft met dit KWIV-profiel.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</si>
</sst>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1"/>
      <color theme="1"/>
      <name val="Calibri"/>
      <family val="2"/>
      <scheme val="minor"/>
    </font>
    <font>
      <b/>
      <sz val="11"/>
      <color theme="1"/>
      <name val="Calibri"/>
      <family val="2"/>
      <scheme val="minor"/>
    </font>
    <font>
      <sz val="10"/>
      <name val="Arial"/>
      <family val="2"/>
    </font>
    <font>
      <sz val="9"/>
      <color theme="1"/>
      <name val="Verdana"/>
      <family val="2"/>
    </font>
    <font>
      <b/>
      <sz val="9"/>
      <color theme="1"/>
      <name val="Verdana"/>
      <family val="2"/>
    </font>
    <font>
      <i/>
      <sz val="9"/>
      <color theme="1"/>
      <name val="Verdana"/>
      <family val="2"/>
    </font>
    <font>
      <sz val="10"/>
      <color theme="1"/>
      <name val="Verdana"/>
      <family val="2"/>
    </font>
    <font>
      <vertAlign val="superscript"/>
      <sz val="9"/>
      <color theme="1"/>
      <name val="Verdana"/>
      <family val="2"/>
    </font>
    <font>
      <sz val="9"/>
      <color rgb="FF000000"/>
      <name val="Verdana"/>
      <family val="2"/>
    </font>
    <font>
      <sz val="10"/>
      <color rgb="FF000000"/>
      <name val="Verdana"/>
      <family val="2"/>
    </font>
    <font>
      <sz val="12"/>
      <color rgb="FF000000"/>
      <name val="Arial"/>
      <family val="2"/>
    </font>
    <font>
      <b/>
      <sz val="14"/>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9"/>
      <color theme="1"/>
      <name val="Symbol"/>
      <family val="1"/>
      <charset val="2"/>
    </font>
    <font>
      <sz val="7"/>
      <color theme="1"/>
      <name val="Times New Roman"/>
      <family val="1"/>
    </font>
    <font>
      <u/>
      <sz val="10"/>
      <color theme="10"/>
      <name val="Arial"/>
      <family val="2"/>
    </font>
    <font>
      <sz val="9"/>
      <color theme="1"/>
      <name val="Courier New"/>
      <family val="3"/>
    </font>
    <font>
      <sz val="9"/>
      <color rgb="FF444444"/>
      <name val="Verdana"/>
      <family val="2"/>
    </font>
    <font>
      <b/>
      <sz val="12"/>
      <name val="Calibri"/>
      <family val="2"/>
      <scheme val="minor"/>
    </font>
    <font>
      <b/>
      <sz val="18"/>
      <color theme="0"/>
      <name val="Calibri"/>
      <family val="2"/>
      <scheme val="minor"/>
    </font>
    <font>
      <b/>
      <sz val="13"/>
      <color theme="0"/>
      <name val="Calibri"/>
      <family val="2"/>
      <scheme val="minor"/>
    </font>
    <font>
      <b/>
      <sz val="13"/>
      <color theme="1"/>
      <name val="Calibri"/>
      <family val="2"/>
      <scheme val="minor"/>
    </font>
    <font>
      <b/>
      <i/>
      <sz val="11"/>
      <name val="Calibri"/>
      <family val="2"/>
      <scheme val="minor"/>
    </font>
    <font>
      <sz val="14"/>
      <color theme="1"/>
      <name val="Calibri"/>
      <family val="2"/>
      <scheme val="minor"/>
    </font>
    <font>
      <i/>
      <sz val="11"/>
      <color theme="1"/>
      <name val="Calibri"/>
      <family val="2"/>
      <scheme val="minor"/>
    </font>
    <font>
      <b/>
      <sz val="18"/>
      <color theme="1"/>
      <name val="Calibri"/>
      <family val="2"/>
      <scheme val="minor"/>
    </font>
    <font>
      <b/>
      <i/>
      <sz val="11"/>
      <color theme="1"/>
      <name val="Calibri"/>
      <family val="2"/>
      <scheme val="minor"/>
    </font>
    <font>
      <b/>
      <sz val="16"/>
      <color theme="1"/>
      <name val="Calibri"/>
      <family val="2"/>
      <scheme val="minor"/>
    </font>
    <font>
      <sz val="11"/>
      <color theme="0"/>
      <name val="Calibri"/>
      <family val="2"/>
      <scheme val="minor"/>
    </font>
    <font>
      <sz val="14"/>
      <color theme="0"/>
      <name val="Calibri"/>
      <family val="2"/>
      <scheme val="minor"/>
    </font>
    <font>
      <b/>
      <i/>
      <sz val="11"/>
      <color theme="0"/>
      <name val="Calibri"/>
      <family val="2"/>
      <scheme val="minor"/>
    </font>
    <font>
      <u/>
      <sz val="14"/>
      <color theme="1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bgColor indexed="64"/>
      </patternFill>
    </fill>
    <fill>
      <patternFill patternType="solid">
        <fgColor theme="1" tint="0.499984740745262"/>
        <bgColor indexed="64"/>
      </patternFill>
    </fill>
    <fill>
      <patternFill patternType="solid">
        <fgColor theme="8"/>
        <bgColor indexed="64"/>
      </patternFill>
    </fill>
    <fill>
      <patternFill patternType="solid">
        <fgColor rgb="FFC000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4"/>
        <bgColor indexed="64"/>
      </patternFill>
    </fill>
    <fill>
      <patternFill patternType="solid">
        <fgColor rgb="FF7030A0"/>
        <bgColor indexed="64"/>
      </patternFill>
    </fill>
  </fills>
  <borders count="24">
    <border>
      <left/>
      <right/>
      <top/>
      <bottom/>
      <diagonal/>
    </border>
    <border>
      <left style="thin">
        <color rgb="FF999999"/>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top/>
      <bottom/>
      <diagonal/>
    </border>
    <border>
      <left style="thin">
        <color rgb="FF999999"/>
      </left>
      <right/>
      <top style="thin">
        <color rgb="FF999999"/>
      </top>
      <bottom/>
      <diagonal/>
    </border>
    <border>
      <left/>
      <right/>
      <top/>
      <bottom style="thin">
        <color rgb="FF999999"/>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top/>
      <bottom style="thin">
        <color auto="1"/>
      </bottom>
      <diagonal/>
    </border>
    <border>
      <left/>
      <right/>
      <top style="thin">
        <color auto="1"/>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style="thin">
        <color indexed="65"/>
      </top>
      <bottom/>
      <diagonal/>
    </border>
    <border>
      <left style="thin">
        <color rgb="FF999999"/>
      </left>
      <right style="thin">
        <color rgb="FF999999"/>
      </right>
      <top style="thin">
        <color indexed="65"/>
      </top>
      <bottom style="thin">
        <color rgb="FF999999"/>
      </bottom>
      <diagonal/>
    </border>
    <border>
      <left style="medium">
        <color auto="1"/>
      </left>
      <right style="medium">
        <color auto="1"/>
      </right>
      <top style="medium">
        <color auto="1"/>
      </top>
      <bottom/>
      <diagonal/>
    </border>
  </borders>
  <cellStyleXfs count="3">
    <xf numFmtId="0" fontId="0" fillId="0" borderId="0"/>
    <xf numFmtId="0" fontId="2" fillId="0" borderId="0"/>
    <xf numFmtId="0" fontId="17" fillId="0" borderId="0" applyNumberFormat="0" applyFill="0" applyBorder="0" applyAlignment="0" applyProtection="0"/>
  </cellStyleXfs>
  <cellXfs count="166">
    <xf numFmtId="0" fontId="0" fillId="0" borderId="0" xfId="0"/>
    <xf numFmtId="0" fontId="2" fillId="0" borderId="0" xfId="1" applyFill="1"/>
    <xf numFmtId="0" fontId="0" fillId="0" borderId="1" xfId="0" applyFill="1" applyBorder="1"/>
    <xf numFmtId="0" fontId="0" fillId="0" borderId="0" xfId="0" applyFill="1"/>
    <xf numFmtId="0" fontId="2" fillId="0" borderId="0" xfId="1" applyFont="1" applyFill="1"/>
    <xf numFmtId="0" fontId="1" fillId="0" borderId="0" xfId="0" applyFont="1"/>
    <xf numFmtId="0" fontId="1" fillId="2" borderId="0" xfId="0" applyFont="1" applyFill="1"/>
    <xf numFmtId="0" fontId="1" fillId="2" borderId="0" xfId="0" applyFont="1" applyFill="1" applyAlignment="1">
      <alignment horizontal="center"/>
    </xf>
    <xf numFmtId="0" fontId="1" fillId="0" borderId="0" xfId="0" applyFont="1" applyFill="1"/>
    <xf numFmtId="0" fontId="1" fillId="0" borderId="0" xfId="0" applyFont="1" applyFill="1" applyAlignment="1">
      <alignment horizontal="left"/>
    </xf>
    <xf numFmtId="0" fontId="3" fillId="0" borderId="2" xfId="0" applyFont="1" applyBorder="1"/>
    <xf numFmtId="0" fontId="3" fillId="2" borderId="3" xfId="0" applyFont="1" applyFill="1" applyBorder="1" applyAlignment="1">
      <alignment horizontal="left" vertical="top"/>
    </xf>
    <xf numFmtId="0" fontId="3" fillId="2" borderId="0" xfId="0" applyFont="1" applyFill="1" applyBorder="1"/>
    <xf numFmtId="0" fontId="0" fillId="2" borderId="0" xfId="0" applyFont="1" applyFill="1" applyAlignment="1">
      <alignment horizontal="center"/>
    </xf>
    <xf numFmtId="0" fontId="0" fillId="0" borderId="0" xfId="0" applyFont="1" applyFill="1" applyAlignment="1">
      <alignment horizontal="center"/>
    </xf>
    <xf numFmtId="0" fontId="3" fillId="0" borderId="2" xfId="0" quotePrefix="1" applyFont="1" applyBorder="1"/>
    <xf numFmtId="0" fontId="0" fillId="2" borderId="3" xfId="0" applyFont="1" applyFill="1" applyBorder="1"/>
    <xf numFmtId="0" fontId="0" fillId="2" borderId="0" xfId="0" applyFont="1" applyFill="1"/>
    <xf numFmtId="0" fontId="4" fillId="2" borderId="3" xfId="0" applyFont="1" applyFill="1" applyBorder="1" applyAlignment="1">
      <alignment horizontal="left" vertical="top"/>
    </xf>
    <xf numFmtId="0" fontId="3" fillId="2" borderId="0" xfId="0" applyFont="1" applyFill="1" applyBorder="1" applyAlignment="1">
      <alignment horizontal="left" vertical="top"/>
    </xf>
    <xf numFmtId="0" fontId="0" fillId="2" borderId="0" xfId="0" applyFont="1" applyFill="1" applyBorder="1"/>
    <xf numFmtId="0" fontId="4" fillId="2" borderId="0" xfId="0" applyFont="1" applyFill="1" applyBorder="1" applyAlignment="1">
      <alignment horizontal="left" vertical="top"/>
    </xf>
    <xf numFmtId="0" fontId="0" fillId="0" borderId="0" xfId="0" applyAlignment="1">
      <alignment horizontal="left"/>
    </xf>
    <xf numFmtId="0" fontId="3" fillId="0" borderId="0" xfId="0" applyFont="1" applyAlignment="1">
      <alignment vertical="center"/>
    </xf>
    <xf numFmtId="0" fontId="3" fillId="0" borderId="0" xfId="0" applyFont="1"/>
    <xf numFmtId="0" fontId="1" fillId="0" borderId="0" xfId="0" applyFont="1" applyBorder="1" applyAlignment="1">
      <alignment vertical="top" readingOrder="1"/>
    </xf>
    <xf numFmtId="0" fontId="1" fillId="2" borderId="0" xfId="0" applyFont="1" applyFill="1" applyAlignment="1">
      <alignment horizontal="left" wrapText="1"/>
    </xf>
    <xf numFmtId="0" fontId="3" fillId="0" borderId="0" xfId="0" applyFont="1" applyBorder="1" applyAlignment="1">
      <alignment readingOrder="1"/>
    </xf>
    <xf numFmtId="0" fontId="5" fillId="0" borderId="0" xfId="0" applyFont="1" applyAlignment="1">
      <alignment wrapText="1"/>
    </xf>
    <xf numFmtId="0" fontId="0" fillId="2" borderId="0" xfId="0" applyFill="1" applyAlignment="1">
      <alignment horizontal="left" wrapText="1"/>
    </xf>
    <xf numFmtId="0" fontId="0" fillId="0" borderId="0" xfId="0" applyFill="1" applyBorder="1" applyAlignment="1">
      <alignment vertical="top" readingOrder="1"/>
    </xf>
    <xf numFmtId="0" fontId="1" fillId="0" borderId="0" xfId="0" applyFont="1" applyAlignment="1"/>
    <xf numFmtId="0" fontId="1" fillId="0" borderId="0" xfId="0" applyFont="1" applyAlignment="1">
      <alignment wrapText="1"/>
    </xf>
    <xf numFmtId="0" fontId="0" fillId="0" borderId="0" xfId="0" applyAlignment="1">
      <alignment horizontal="center" vertical="center"/>
    </xf>
    <xf numFmtId="0" fontId="0" fillId="0" borderId="4" xfId="0" applyBorder="1"/>
    <xf numFmtId="0" fontId="0" fillId="0" borderId="0" xfId="0" applyAlignment="1">
      <alignment wrapText="1"/>
    </xf>
    <xf numFmtId="49" fontId="0" fillId="0" borderId="0" xfId="0" applyNumberFormat="1" applyAlignment="1">
      <alignment wrapText="1"/>
    </xf>
    <xf numFmtId="0" fontId="3" fillId="0" borderId="0" xfId="0" applyFont="1" applyAlignment="1">
      <alignment wrapText="1"/>
    </xf>
    <xf numFmtId="0" fontId="0" fillId="0" borderId="0" xfId="0" applyAlignment="1"/>
    <xf numFmtId="0" fontId="3" fillId="0" borderId="0" xfId="0" applyFont="1" applyAlignment="1">
      <alignment vertical="center" wrapText="1"/>
    </xf>
    <xf numFmtId="0" fontId="0" fillId="4" borderId="0" xfId="0" applyFill="1" applyAlignment="1">
      <alignment wrapText="1"/>
    </xf>
    <xf numFmtId="0" fontId="0" fillId="6" borderId="0" xfId="0" applyFill="1" applyAlignment="1">
      <alignment wrapText="1"/>
    </xf>
    <xf numFmtId="164" fontId="0" fillId="0" borderId="0" xfId="0" applyNumberFormat="1" applyAlignment="1">
      <alignment horizontal="right" wrapText="1"/>
    </xf>
    <xf numFmtId="164" fontId="0" fillId="6" borderId="0" xfId="0" applyNumberFormat="1" applyFill="1" applyAlignment="1">
      <alignment horizontal="right" wrapText="1"/>
    </xf>
    <xf numFmtId="0" fontId="12" fillId="0" borderId="0" xfId="0" applyFont="1" applyAlignment="1">
      <alignment wrapText="1"/>
    </xf>
    <xf numFmtId="0" fontId="13" fillId="0" borderId="0" xfId="0" applyFont="1" applyAlignment="1">
      <alignment wrapText="1"/>
    </xf>
    <xf numFmtId="0" fontId="12" fillId="0" borderId="0" xfId="0" applyFont="1"/>
    <xf numFmtId="0" fontId="1" fillId="0" borderId="0" xfId="0" applyFont="1" applyBorder="1" applyAlignment="1">
      <alignment wrapText="1"/>
    </xf>
    <xf numFmtId="164" fontId="1" fillId="0" borderId="0" xfId="0" applyNumberFormat="1" applyFont="1" applyBorder="1" applyAlignment="1">
      <alignment horizontal="center" wrapText="1"/>
    </xf>
    <xf numFmtId="0" fontId="11" fillId="4" borderId="0" xfId="0" applyFont="1" applyFill="1" applyAlignment="1">
      <alignment horizontal="left" vertical="top" wrapText="1"/>
    </xf>
    <xf numFmtId="0" fontId="0" fillId="4" borderId="0" xfId="0" applyFill="1"/>
    <xf numFmtId="0" fontId="1" fillId="4" borderId="0" xfId="0" applyFont="1" applyFill="1" applyAlignment="1">
      <alignment wrapText="1"/>
    </xf>
    <xf numFmtId="0" fontId="1" fillId="4" borderId="0" xfId="0" applyFont="1" applyFill="1"/>
    <xf numFmtId="0" fontId="14" fillId="8" borderId="0" xfId="0" applyFont="1" applyFill="1" applyAlignment="1">
      <alignment wrapText="1"/>
    </xf>
    <xf numFmtId="0" fontId="4" fillId="4" borderId="6" xfId="0" applyFont="1" applyFill="1" applyBorder="1" applyAlignment="1">
      <alignment vertical="center" wrapText="1"/>
    </xf>
    <xf numFmtId="0" fontId="3" fillId="4" borderId="0" xfId="0" applyFont="1" applyFill="1" applyAlignment="1">
      <alignment vertical="center"/>
    </xf>
    <xf numFmtId="0" fontId="3" fillId="4" borderId="7" xfId="0" applyFont="1" applyFill="1" applyBorder="1" applyAlignment="1">
      <alignment vertical="center" wrapText="1"/>
    </xf>
    <xf numFmtId="0" fontId="5" fillId="4" borderId="7" xfId="0" applyFont="1" applyFill="1" applyBorder="1" applyAlignment="1">
      <alignment vertical="center" wrapText="1"/>
    </xf>
    <xf numFmtId="0" fontId="8" fillId="4" borderId="7" xfId="0" applyFont="1" applyFill="1" applyBorder="1" applyAlignment="1">
      <alignment vertical="center" wrapText="1"/>
    </xf>
    <xf numFmtId="0" fontId="15" fillId="4" borderId="0" xfId="0" applyFont="1" applyFill="1" applyAlignment="1">
      <alignment horizontal="left" vertical="center" indent="5"/>
    </xf>
    <xf numFmtId="0" fontId="17" fillId="4" borderId="7" xfId="2" applyFill="1" applyBorder="1" applyAlignment="1">
      <alignment vertical="center" wrapText="1"/>
    </xf>
    <xf numFmtId="0" fontId="14" fillId="9" borderId="0" xfId="0" applyFont="1" applyFill="1" applyAlignment="1">
      <alignment wrapText="1"/>
    </xf>
    <xf numFmtId="0" fontId="18" fillId="4" borderId="0" xfId="0" applyFont="1" applyFill="1" applyAlignment="1">
      <alignment horizontal="left" vertical="center" indent="10"/>
    </xf>
    <xf numFmtId="0" fontId="19" fillId="4" borderId="7" xfId="0" applyFont="1" applyFill="1" applyBorder="1" applyAlignment="1">
      <alignment vertical="center" wrapText="1"/>
    </xf>
    <xf numFmtId="0" fontId="3" fillId="4" borderId="0" xfId="0" applyFont="1" applyFill="1" applyAlignment="1">
      <alignment horizontal="left" vertical="center" indent="5"/>
    </xf>
    <xf numFmtId="0" fontId="14" fillId="3" borderId="0" xfId="0" applyFont="1" applyFill="1" applyAlignment="1">
      <alignment wrapText="1"/>
    </xf>
    <xf numFmtId="0" fontId="20" fillId="10" borderId="0" xfId="0" applyFont="1" applyFill="1" applyAlignment="1">
      <alignment wrapText="1"/>
    </xf>
    <xf numFmtId="0" fontId="3" fillId="4" borderId="0" xfId="0" applyFont="1" applyFill="1" applyAlignment="1">
      <alignment horizontal="left" vertical="center" indent="10"/>
    </xf>
    <xf numFmtId="164" fontId="22" fillId="3" borderId="5" xfId="0" applyNumberFormat="1" applyFont="1" applyFill="1" applyBorder="1" applyAlignment="1">
      <alignment horizontal="center" wrapText="1"/>
    </xf>
    <xf numFmtId="0" fontId="23" fillId="0" borderId="0" xfId="0" applyFont="1" applyBorder="1" applyAlignment="1">
      <alignment wrapText="1"/>
    </xf>
    <xf numFmtId="0" fontId="23" fillId="5" borderId="5" xfId="0" applyFont="1" applyFill="1" applyBorder="1" applyAlignment="1">
      <alignment horizontal="left"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11" borderId="0" xfId="0" applyFill="1"/>
    <xf numFmtId="0" fontId="24" fillId="11" borderId="0" xfId="0" quotePrefix="1" applyFont="1" applyFill="1" applyAlignment="1">
      <alignment horizontal="right"/>
    </xf>
    <xf numFmtId="0" fontId="0" fillId="11" borderId="0" xfId="0" applyFill="1" applyAlignment="1">
      <alignment wrapText="1"/>
    </xf>
    <xf numFmtId="164" fontId="0" fillId="11" borderId="0" xfId="0" applyNumberFormat="1" applyFill="1" applyAlignment="1">
      <alignment horizontal="right" wrapText="1"/>
    </xf>
    <xf numFmtId="0" fontId="0" fillId="13" borderId="0" xfId="0" applyFill="1"/>
    <xf numFmtId="0" fontId="25" fillId="11" borderId="0" xfId="0" applyFont="1" applyFill="1"/>
    <xf numFmtId="0" fontId="25" fillId="0" borderId="0" xfId="0" applyFont="1"/>
    <xf numFmtId="0" fontId="25" fillId="13" borderId="0" xfId="0" applyFont="1" applyFill="1"/>
    <xf numFmtId="0" fontId="0" fillId="0" borderId="0" xfId="0" applyFont="1" applyAlignment="1">
      <alignment wrapText="1"/>
    </xf>
    <xf numFmtId="0" fontId="26" fillId="0" borderId="0" xfId="0" quotePrefix="1" applyFont="1" applyFill="1" applyAlignment="1">
      <alignment horizontal="center" vertical="center" wrapText="1"/>
    </xf>
    <xf numFmtId="0" fontId="0" fillId="12" borderId="0" xfId="0" applyFont="1" applyFill="1" applyAlignment="1">
      <alignment vertical="center" wrapText="1"/>
    </xf>
    <xf numFmtId="0" fontId="0" fillId="0" borderId="0" xfId="0" applyAlignment="1">
      <alignment horizontal="left" vertical="center"/>
    </xf>
    <xf numFmtId="0" fontId="0" fillId="0" borderId="4" xfId="0" pivotButton="1" applyBorder="1"/>
    <xf numFmtId="0" fontId="0" fillId="0" borderId="19" xfId="0" pivotButton="1" applyBorder="1"/>
    <xf numFmtId="0" fontId="0" fillId="0" borderId="19" xfId="0" applyBorder="1"/>
    <xf numFmtId="0" fontId="0" fillId="0" borderId="4" xfId="0" pivotButton="1" applyBorder="1" applyAlignment="1">
      <alignment wrapText="1"/>
    </xf>
    <xf numFmtId="0" fontId="1" fillId="0" borderId="19" xfId="0" pivotButton="1" applyFont="1" applyBorder="1" applyAlignment="1">
      <alignment wrapText="1"/>
    </xf>
    <xf numFmtId="0" fontId="1" fillId="0" borderId="4" xfId="0" applyFont="1" applyBorder="1" applyAlignment="1">
      <alignment wrapText="1"/>
    </xf>
    <xf numFmtId="0" fontId="1" fillId="0" borderId="4" xfId="0" pivotButton="1" applyFont="1" applyBorder="1" applyAlignment="1">
      <alignment wrapText="1"/>
    </xf>
    <xf numFmtId="0" fontId="0" fillId="0" borderId="19" xfId="0" applyFont="1" applyBorder="1" applyAlignment="1">
      <alignment wrapText="1"/>
    </xf>
    <xf numFmtId="0" fontId="0" fillId="0" borderId="4" xfId="0" applyFont="1" applyBorder="1" applyAlignment="1">
      <alignment wrapText="1"/>
    </xf>
    <xf numFmtId="0" fontId="0" fillId="0" borderId="8" xfId="0" applyFont="1" applyBorder="1" applyAlignment="1">
      <alignment wrapText="1"/>
    </xf>
    <xf numFmtId="0" fontId="0" fillId="0" borderId="9" xfId="0" applyFont="1" applyBorder="1" applyAlignment="1">
      <alignment wrapText="1"/>
    </xf>
    <xf numFmtId="0" fontId="0" fillId="0" borderId="10" xfId="0" applyFont="1" applyBorder="1" applyAlignment="1">
      <alignment wrapText="1"/>
    </xf>
    <xf numFmtId="0" fontId="0" fillId="0" borderId="11" xfId="0" applyFont="1" applyBorder="1" applyAlignment="1">
      <alignment wrapText="1"/>
    </xf>
    <xf numFmtId="0" fontId="0" fillId="0" borderId="12" xfId="0" applyFont="1" applyBorder="1" applyAlignment="1">
      <alignment wrapText="1"/>
    </xf>
    <xf numFmtId="0" fontId="0" fillId="0" borderId="18" xfId="0" applyFont="1" applyBorder="1" applyAlignment="1">
      <alignment wrapText="1"/>
    </xf>
    <xf numFmtId="0" fontId="0" fillId="0" borderId="13" xfId="0" applyFont="1" applyBorder="1" applyAlignment="1">
      <alignment wrapText="1"/>
    </xf>
    <xf numFmtId="0" fontId="0" fillId="0" borderId="14" xfId="0" applyFont="1" applyBorder="1" applyAlignment="1">
      <alignment wrapText="1"/>
    </xf>
    <xf numFmtId="0" fontId="0" fillId="0" borderId="15" xfId="0" applyFont="1" applyBorder="1" applyAlignment="1">
      <alignment wrapText="1"/>
    </xf>
    <xf numFmtId="0" fontId="1" fillId="0" borderId="0" xfId="0" applyFont="1" applyAlignment="1">
      <alignment horizontal="center" vertical="center"/>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1" fillId="0" borderId="20" xfId="0" pivotButton="1" applyFont="1" applyBorder="1"/>
    <xf numFmtId="0" fontId="1" fillId="0" borderId="4" xfId="0" pivotButton="1" applyFont="1" applyBorder="1"/>
    <xf numFmtId="0" fontId="0" fillId="0" borderId="0" xfId="0" applyAlignment="1">
      <alignment textRotation="90"/>
    </xf>
    <xf numFmtId="0" fontId="0" fillId="0" borderId="4" xfId="0" applyBorder="1" applyAlignment="1">
      <alignment horizontal="left" wrapText="1"/>
    </xf>
    <xf numFmtId="0" fontId="0" fillId="0" borderId="10" xfId="0" applyBorder="1" applyAlignment="1">
      <alignment horizontal="left" wrapText="1"/>
    </xf>
    <xf numFmtId="0" fontId="0" fillId="0" borderId="13" xfId="0" applyBorder="1" applyAlignment="1">
      <alignment horizontal="left" wrapText="1"/>
    </xf>
    <xf numFmtId="0" fontId="0" fillId="0" borderId="19" xfId="0" applyNumberFormat="1" applyBorder="1"/>
    <xf numFmtId="0" fontId="0" fillId="0" borderId="20" xfId="0" applyBorder="1" applyAlignment="1">
      <alignment textRotation="90"/>
    </xf>
    <xf numFmtId="0" fontId="22" fillId="3" borderId="5" xfId="0" applyFont="1" applyFill="1" applyBorder="1" applyAlignment="1">
      <alignment horizontal="left" wrapText="1"/>
    </xf>
    <xf numFmtId="164" fontId="23" fillId="5" borderId="5" xfId="0" applyNumberFormat="1" applyFont="1" applyFill="1" applyBorder="1" applyAlignment="1">
      <alignment horizontal="center" wrapText="1"/>
    </xf>
    <xf numFmtId="0" fontId="25" fillId="13" borderId="0" xfId="0" applyFont="1" applyFill="1" applyAlignment="1"/>
    <xf numFmtId="0" fontId="0" fillId="13" borderId="0" xfId="0" applyFill="1" applyAlignment="1"/>
    <xf numFmtId="0" fontId="25" fillId="11" borderId="0" xfId="0" applyFont="1" applyFill="1" applyAlignment="1"/>
    <xf numFmtId="0" fontId="0" fillId="11" borderId="0" xfId="0" applyFill="1" applyAlignment="1"/>
    <xf numFmtId="0" fontId="25" fillId="0" borderId="0" xfId="0" applyFont="1" applyFill="1" applyAlignment="1"/>
    <xf numFmtId="0" fontId="0" fillId="0" borderId="0" xfId="0" applyFill="1" applyAlignment="1"/>
    <xf numFmtId="0" fontId="24" fillId="0" borderId="0" xfId="0" quotePrefix="1" applyFont="1" applyFill="1" applyAlignment="1">
      <alignment horizontal="right"/>
    </xf>
    <xf numFmtId="0" fontId="31" fillId="9" borderId="0" xfId="0" applyFont="1" applyFill="1"/>
    <xf numFmtId="0" fontId="31" fillId="9" borderId="0" xfId="0" applyFont="1" applyFill="1" applyAlignment="1"/>
    <xf numFmtId="0" fontId="30" fillId="9" borderId="0" xfId="0" applyFont="1" applyFill="1"/>
    <xf numFmtId="0" fontId="30" fillId="9" borderId="0" xfId="0" applyFont="1" applyFill="1" applyAlignment="1"/>
    <xf numFmtId="0" fontId="32" fillId="9" borderId="0" xfId="0" quotePrefix="1" applyFont="1" applyFill="1" applyAlignment="1">
      <alignment horizontal="right"/>
    </xf>
    <xf numFmtId="0" fontId="0" fillId="0" borderId="0" xfId="0" applyFill="1" applyBorder="1"/>
    <xf numFmtId="0" fontId="0" fillId="0" borderId="19" xfId="0" applyBorder="1" applyAlignment="1">
      <alignment wrapText="1"/>
    </xf>
    <xf numFmtId="164" fontId="0" fillId="0" borderId="20" xfId="0" applyNumberFormat="1" applyBorder="1" applyAlignment="1">
      <alignment horizontal="right" wrapText="1"/>
    </xf>
    <xf numFmtId="164" fontId="0" fillId="0" borderId="21" xfId="0" applyNumberFormat="1" applyBorder="1" applyAlignment="1">
      <alignment horizontal="right" wrapText="1"/>
    </xf>
    <xf numFmtId="164" fontId="0" fillId="0" borderId="22" xfId="0" applyNumberFormat="1" applyBorder="1" applyAlignment="1">
      <alignment horizontal="right" wrapText="1"/>
    </xf>
    <xf numFmtId="0" fontId="0" fillId="11" borderId="4" xfId="0" applyFill="1" applyBorder="1" applyAlignment="1">
      <alignment wrapText="1"/>
    </xf>
    <xf numFmtId="164" fontId="0" fillId="11" borderId="20" xfId="0" applyNumberFormat="1" applyFill="1" applyBorder="1" applyAlignment="1">
      <alignment horizontal="right" wrapText="1"/>
    </xf>
    <xf numFmtId="0" fontId="0" fillId="6" borderId="4" xfId="0" applyFill="1" applyBorder="1" applyAlignment="1">
      <alignment wrapText="1"/>
    </xf>
    <xf numFmtId="164" fontId="0" fillId="6" borderId="20" xfId="0" applyNumberFormat="1" applyFill="1" applyBorder="1" applyAlignment="1">
      <alignment horizontal="right" wrapText="1"/>
    </xf>
    <xf numFmtId="0" fontId="26" fillId="0" borderId="0" xfId="0" applyFont="1"/>
    <xf numFmtId="0" fontId="0" fillId="0" borderId="18" xfId="0" applyBorder="1"/>
    <xf numFmtId="0" fontId="0" fillId="0" borderId="4" xfId="0" applyBorder="1" applyAlignment="1">
      <alignment horizontal="left"/>
    </xf>
    <xf numFmtId="0" fontId="0" fillId="0" borderId="10" xfId="0" applyBorder="1" applyAlignment="1">
      <alignment horizontal="left"/>
    </xf>
    <xf numFmtId="0" fontId="0" fillId="0" borderId="13" xfId="0" applyBorder="1" applyAlignment="1">
      <alignment horizontal="left"/>
    </xf>
    <xf numFmtId="0" fontId="0" fillId="0" borderId="19" xfId="0" applyBorder="1" applyAlignment="1"/>
    <xf numFmtId="0" fontId="11" fillId="11" borderId="23" xfId="0" applyFont="1" applyFill="1" applyBorder="1"/>
    <xf numFmtId="0" fontId="33" fillId="11" borderId="7" xfId="2" applyFont="1" applyFill="1" applyBorder="1" applyAlignment="1">
      <alignment vertical="center" wrapText="1"/>
    </xf>
    <xf numFmtId="0" fontId="0" fillId="4" borderId="0" xfId="0" applyFont="1" applyFill="1" applyAlignment="1">
      <alignment horizontal="left" vertical="top" wrapText="1"/>
    </xf>
    <xf numFmtId="0" fontId="1" fillId="12" borderId="0" xfId="0" applyFont="1" applyFill="1" applyAlignment="1">
      <alignment horizontal="left" vertical="top" wrapText="1"/>
    </xf>
    <xf numFmtId="0" fontId="26" fillId="12" borderId="0" xfId="0" applyFont="1" applyFill="1" applyAlignment="1">
      <alignment horizontal="left" vertical="center" wrapText="1"/>
    </xf>
    <xf numFmtId="0" fontId="0" fillId="4" borderId="17"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0" xfId="0" applyFill="1" applyBorder="1" applyAlignment="1">
      <alignment horizontal="center" vertical="center" wrapText="1"/>
    </xf>
    <xf numFmtId="0" fontId="27" fillId="12" borderId="0" xfId="0" applyFont="1" applyFill="1" applyAlignment="1">
      <alignment horizontal="center"/>
    </xf>
    <xf numFmtId="0" fontId="1" fillId="12" borderId="0" xfId="0" applyFont="1" applyFill="1" applyAlignment="1">
      <alignment horizontal="center" vertical="center" wrapText="1"/>
    </xf>
    <xf numFmtId="0" fontId="1" fillId="12" borderId="16" xfId="0" applyFont="1" applyFill="1" applyBorder="1" applyAlignment="1">
      <alignment horizontal="center" vertical="center" wrapText="1"/>
    </xf>
    <xf numFmtId="0" fontId="21" fillId="7" borderId="0" xfId="0" applyFont="1" applyFill="1" applyBorder="1" applyAlignment="1">
      <alignment horizontal="center" wrapText="1"/>
    </xf>
    <xf numFmtId="0" fontId="0" fillId="0" borderId="5" xfId="0" applyBorder="1" applyAlignment="1">
      <alignment horizontal="center" vertical="center" wrapText="1"/>
    </xf>
    <xf numFmtId="0" fontId="26" fillId="4" borderId="5" xfId="0" applyFont="1" applyFill="1" applyBorder="1" applyAlignment="1">
      <alignment horizontal="center" vertical="center"/>
    </xf>
    <xf numFmtId="0" fontId="29" fillId="10" borderId="0" xfId="0" applyFont="1" applyFill="1" applyAlignment="1">
      <alignment horizontal="left"/>
    </xf>
    <xf numFmtId="0" fontId="0" fillId="14" borderId="5" xfId="0" applyFill="1" applyBorder="1" applyAlignment="1">
      <alignment horizontal="center" vertical="center" wrapText="1"/>
    </xf>
  </cellXfs>
  <cellStyles count="3">
    <cellStyle name="Hyperlink" xfId="2" builtinId="8"/>
    <cellStyle name="Standaard" xfId="0" builtinId="0"/>
    <cellStyle name="Standaard 3" xfId="1"/>
  </cellStyles>
  <dxfs count="1735">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horizontal="center" readingOrder="0"/>
    </dxf>
    <dxf>
      <alignment horizontal="left" readingOrder="0"/>
    </dxf>
    <dxf>
      <alignment vertical="center" readingOrder="0"/>
    </dxf>
    <dxf>
      <font>
        <b/>
      </font>
    </dxf>
    <dxf>
      <font>
        <b/>
      </font>
    </dxf>
    <dxf>
      <font>
        <b/>
      </font>
    </dxf>
    <dxf>
      <font>
        <b/>
      </font>
    </dxf>
    <dxf>
      <font>
        <b/>
      </font>
    </dxf>
    <dxf>
      <font>
        <b/>
      </font>
    </dxf>
    <dxf>
      <font>
        <b/>
      </font>
    </dxf>
    <dxf>
      <font>
        <b/>
      </font>
    </dxf>
    <dxf>
      <font>
        <b val="0"/>
      </font>
    </dxf>
    <dxf>
      <font>
        <b val="0"/>
      </font>
    </dxf>
    <dxf>
      <font>
        <b val="0"/>
      </font>
    </dxf>
    <dxf>
      <font>
        <b val="0"/>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horizontal="center" readingOrder="0"/>
    </dxf>
    <dxf>
      <alignment horizontal="left" readingOrder="0"/>
    </dxf>
    <dxf>
      <alignment vertical="center" readingOrder="0"/>
    </dxf>
    <dxf>
      <font>
        <b/>
      </font>
    </dxf>
    <dxf>
      <font>
        <b/>
      </font>
    </dxf>
    <dxf>
      <font>
        <b/>
      </font>
    </dxf>
    <dxf>
      <font>
        <b/>
      </font>
    </dxf>
    <dxf>
      <font>
        <b/>
      </font>
    </dxf>
    <dxf>
      <font>
        <b/>
      </font>
    </dxf>
    <dxf>
      <font>
        <b/>
      </font>
    </dxf>
    <dxf>
      <font>
        <b/>
      </font>
    </dxf>
    <dxf>
      <font>
        <b val="0"/>
      </font>
    </dxf>
    <dxf>
      <font>
        <b val="0"/>
      </font>
    </dxf>
    <dxf>
      <font>
        <b val="0"/>
      </font>
    </dxf>
    <dxf>
      <font>
        <b val="0"/>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horizontal="center" readingOrder="0"/>
    </dxf>
    <dxf>
      <alignment horizontal="left" readingOrder="0"/>
    </dxf>
    <dxf>
      <alignment vertical="center" readingOrder="0"/>
    </dxf>
    <dxf>
      <font>
        <b/>
      </font>
    </dxf>
    <dxf>
      <font>
        <b/>
      </font>
    </dxf>
    <dxf>
      <font>
        <b/>
      </font>
    </dxf>
    <dxf>
      <font>
        <b/>
      </font>
    </dxf>
    <dxf>
      <font>
        <b/>
      </font>
    </dxf>
    <dxf>
      <font>
        <b/>
      </font>
    </dxf>
    <dxf>
      <font>
        <b/>
      </font>
    </dxf>
    <dxf>
      <font>
        <b/>
      </font>
    </dxf>
    <dxf>
      <font>
        <b val="0"/>
      </font>
    </dxf>
    <dxf>
      <font>
        <b val="0"/>
      </font>
    </dxf>
    <dxf>
      <font>
        <b val="0"/>
      </font>
    </dxf>
    <dxf>
      <font>
        <b val="0"/>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horizontal="center" readingOrder="0"/>
    </dxf>
    <dxf>
      <alignment horizontal="left" readingOrder="0"/>
    </dxf>
    <dxf>
      <alignment vertical="center" readingOrder="0"/>
    </dxf>
    <dxf>
      <font>
        <b/>
      </font>
    </dxf>
    <dxf>
      <font>
        <b/>
      </font>
    </dxf>
    <dxf>
      <font>
        <b/>
      </font>
    </dxf>
    <dxf>
      <font>
        <b/>
      </font>
    </dxf>
    <dxf>
      <font>
        <b/>
      </font>
    </dxf>
    <dxf>
      <font>
        <b/>
      </font>
    </dxf>
    <dxf>
      <font>
        <b/>
      </font>
    </dxf>
    <dxf>
      <font>
        <b/>
      </font>
    </dxf>
    <dxf>
      <font>
        <b val="0"/>
      </font>
    </dxf>
    <dxf>
      <font>
        <b val="0"/>
      </font>
    </dxf>
    <dxf>
      <font>
        <b val="0"/>
      </font>
    </dxf>
    <dxf>
      <font>
        <b val="0"/>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horizontal="center" readingOrder="0"/>
    </dxf>
    <dxf>
      <alignment horizontal="left" readingOrder="0"/>
    </dxf>
    <dxf>
      <alignment vertical="center" readingOrder="0"/>
    </dxf>
    <dxf>
      <font>
        <b/>
      </font>
    </dxf>
    <dxf>
      <font>
        <b/>
      </font>
    </dxf>
    <dxf>
      <font>
        <b/>
      </font>
    </dxf>
    <dxf>
      <font>
        <b/>
      </font>
    </dxf>
    <dxf>
      <font>
        <b/>
      </font>
    </dxf>
    <dxf>
      <font>
        <b/>
      </font>
    </dxf>
    <dxf>
      <font>
        <b/>
      </font>
    </dxf>
    <dxf>
      <font>
        <b/>
      </font>
    </dxf>
    <dxf>
      <font>
        <b val="0"/>
      </font>
    </dxf>
    <dxf>
      <font>
        <b val="0"/>
      </font>
    </dxf>
    <dxf>
      <font>
        <b val="0"/>
      </font>
    </dxf>
    <dxf>
      <font>
        <b val="0"/>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ill>
        <patternFill>
          <bgColor theme="7" tint="0.59996337778862885"/>
        </patternFill>
      </fill>
    </dxf>
    <dxf>
      <font>
        <color rgb="FF9C0006"/>
      </font>
      <fill>
        <patternFill>
          <bgColor rgb="FFFFC7CE"/>
        </patternFill>
      </fill>
    </dxf>
    <dxf>
      <fill>
        <patternFill>
          <bgColor theme="9" tint="0.59996337778862885"/>
        </patternFill>
      </fill>
    </dxf>
    <dxf>
      <fill>
        <patternFill>
          <bgColor theme="4" tint="0.39994506668294322"/>
        </patternFill>
      </fill>
    </dxf>
    <dxf>
      <border>
        <vertical style="thin">
          <color rgb="FF999999"/>
        </vertical>
        <horizontal style="thin">
          <color rgb="FF999999"/>
        </horizontal>
      </border>
    </dxf>
    <dxf>
      <border>
        <vertical style="thin">
          <color rgb="FF999999"/>
        </vertical>
        <horizontal style="thin">
          <color rgb="FF999999"/>
        </horizontal>
      </border>
    </dxf>
    <dxf>
      <alignment wrapText="1" readingOrder="0"/>
    </dxf>
    <dxf>
      <alignment wrapText="1" readingOrder="0"/>
    </dxf>
    <dxf>
      <alignment wrapText="1" readingOrder="0"/>
    </dxf>
    <dxf>
      <alignment textRotation="0" readingOrder="0"/>
    </dxf>
    <dxf>
      <alignment textRotation="135" readingOrder="0"/>
    </dxf>
    <dxf>
      <font>
        <b/>
      </font>
    </dxf>
    <dxf>
      <alignment textRotation="90" readingOrder="0"/>
    </dxf>
    <dxf>
      <alignment textRotation="90" readingOrder="0"/>
    </dxf>
    <dxf>
      <alignment textRotation="90" readingOrder="0"/>
    </dxf>
    <dxf>
      <font>
        <color theme="9" tint="0.39994506668294322"/>
      </font>
      <fill>
        <patternFill>
          <bgColor theme="9" tint="0.39994506668294322"/>
        </patternFill>
      </fill>
    </dxf>
    <dxf>
      <font>
        <b/>
        <i val="0"/>
        <color theme="0"/>
      </font>
      <fill>
        <patternFill>
          <bgColor rgb="FF002060"/>
        </patternFill>
      </fill>
    </dxf>
    <dxf>
      <font>
        <b/>
        <i val="0"/>
      </font>
      <fill>
        <patternFill>
          <bgColor rgb="FFFFFF00"/>
        </patternFill>
      </fill>
    </dxf>
    <dxf>
      <font>
        <b/>
        <i val="0"/>
        <color auto="1"/>
      </font>
      <fill>
        <patternFill>
          <bgColor theme="5"/>
        </patternFill>
      </fill>
    </dxf>
    <dxf>
      <font>
        <b/>
        <i val="0"/>
        <color theme="0"/>
      </font>
      <fill>
        <patternFill>
          <bgColor rgb="FF7030A0"/>
        </patternFill>
      </fill>
    </dxf>
    <dxf>
      <font>
        <b/>
        <i val="0"/>
      </font>
      <fill>
        <patternFill>
          <bgColor theme="4" tint="0.39994506668294322"/>
        </patternFill>
      </fill>
    </dxf>
    <dxf>
      <font>
        <b/>
        <i val="0"/>
        <color theme="0"/>
      </font>
      <fill>
        <patternFill>
          <bgColor rgb="FF002060"/>
        </patternFill>
      </fill>
    </dxf>
    <dxf>
      <font>
        <b/>
        <i val="0"/>
      </font>
      <fill>
        <patternFill>
          <bgColor rgb="FFFFFF00"/>
        </patternFill>
      </fill>
    </dxf>
    <dxf>
      <font>
        <b/>
        <i val="0"/>
        <color auto="1"/>
      </font>
      <fill>
        <patternFill>
          <bgColor theme="5"/>
        </patternFill>
      </fill>
    </dxf>
    <dxf>
      <font>
        <b/>
        <i val="0"/>
      </font>
      <fill>
        <patternFill>
          <bgColor theme="9" tint="0.39994506668294322"/>
        </patternFill>
      </fill>
    </dxf>
    <dxf>
      <font>
        <b/>
        <i val="0"/>
      </font>
      <fill>
        <patternFill>
          <bgColor theme="4" tint="0.39994506668294322"/>
        </patternFill>
      </fill>
    </dxf>
    <dxf>
      <font>
        <b/>
        <i val="0"/>
        <color theme="0"/>
      </font>
      <fill>
        <patternFill>
          <bgColor rgb="FF002060"/>
        </patternFill>
      </fill>
    </dxf>
    <dxf>
      <font>
        <b/>
        <i val="0"/>
      </font>
      <fill>
        <patternFill>
          <bgColor rgb="FFFFFF00"/>
        </patternFill>
      </fill>
    </dxf>
    <dxf>
      <font>
        <b/>
        <i val="0"/>
        <color auto="1"/>
      </font>
      <fill>
        <patternFill>
          <bgColor theme="5"/>
        </patternFill>
      </fill>
    </dxf>
    <dxf>
      <font>
        <b/>
        <i val="0"/>
        <color theme="0"/>
      </font>
      <fill>
        <patternFill>
          <bgColor rgb="FF7030A0"/>
        </patternFill>
      </fill>
    </dxf>
    <dxf>
      <font>
        <b/>
        <i val="0"/>
      </font>
      <fill>
        <patternFill>
          <bgColor theme="4" tint="0.39994506668294322"/>
        </patternFill>
      </fill>
    </dxf>
    <dxf>
      <font>
        <b/>
        <i val="0"/>
        <color theme="0"/>
      </font>
      <fill>
        <patternFill>
          <bgColor rgb="FF002060"/>
        </patternFill>
      </fill>
    </dxf>
    <dxf>
      <font>
        <b/>
        <i val="0"/>
      </font>
      <fill>
        <patternFill>
          <bgColor rgb="FFFFFF00"/>
        </patternFill>
      </fill>
    </dxf>
    <dxf>
      <font>
        <b/>
        <i val="0"/>
        <color auto="1"/>
      </font>
      <fill>
        <patternFill>
          <bgColor theme="5"/>
        </patternFill>
      </fill>
    </dxf>
    <dxf>
      <font>
        <b/>
        <i val="0"/>
      </font>
      <fill>
        <patternFill>
          <bgColor theme="9" tint="0.39994506668294322"/>
        </patternFill>
      </fill>
    </dxf>
    <dxf>
      <font>
        <b/>
        <i val="0"/>
      </font>
      <fill>
        <patternFill>
          <bgColor theme="4" tint="0.39994506668294322"/>
        </patternFill>
      </fill>
    </dxf>
    <dxf>
      <font>
        <b/>
        <i val="0"/>
        <color theme="0"/>
      </font>
      <fill>
        <patternFill>
          <bgColor rgb="FF002060"/>
        </patternFill>
      </fill>
    </dxf>
    <dxf>
      <font>
        <b/>
        <i val="0"/>
      </font>
      <fill>
        <patternFill>
          <bgColor rgb="FFFFFF00"/>
        </patternFill>
      </fill>
    </dxf>
    <dxf>
      <font>
        <b/>
        <i val="0"/>
        <color auto="1"/>
      </font>
      <fill>
        <patternFill>
          <bgColor theme="5"/>
        </patternFill>
      </fill>
    </dxf>
    <dxf>
      <font>
        <b/>
        <i val="0"/>
      </font>
      <fill>
        <patternFill>
          <bgColor theme="9" tint="0.39994506668294322"/>
        </patternFill>
      </fill>
    </dxf>
    <dxf>
      <font>
        <b/>
        <i val="0"/>
      </font>
      <fill>
        <patternFill>
          <bgColor theme="4" tint="0.39994506668294322"/>
        </patternFill>
      </fill>
    </dxf>
    <dxf>
      <font>
        <b/>
        <i val="0"/>
        <color theme="0"/>
      </font>
      <fill>
        <patternFill>
          <bgColor rgb="FF002060"/>
        </patternFill>
      </fill>
    </dxf>
    <dxf>
      <font>
        <b/>
        <i val="0"/>
      </font>
      <fill>
        <patternFill>
          <bgColor rgb="FFFFFF00"/>
        </patternFill>
      </fill>
    </dxf>
    <dxf>
      <font>
        <b/>
        <i val="0"/>
        <color auto="1"/>
      </font>
      <fill>
        <patternFill>
          <bgColor theme="5"/>
        </patternFill>
      </fill>
    </dxf>
    <dxf>
      <font>
        <b/>
        <i val="0"/>
      </font>
      <fill>
        <patternFill>
          <bgColor theme="9" tint="0.39994506668294322"/>
        </patternFill>
      </fill>
    </dxf>
    <dxf>
      <font>
        <b/>
        <i val="0"/>
      </font>
      <fill>
        <patternFill>
          <bgColor theme="4" tint="0.39994506668294322"/>
        </patternFill>
      </fill>
    </dxf>
    <dxf>
      <font>
        <b/>
        <i val="0"/>
        <color theme="0"/>
      </font>
      <fill>
        <patternFill>
          <bgColor rgb="FF002060"/>
        </patternFill>
      </fill>
    </dxf>
    <dxf>
      <font>
        <b/>
        <i val="0"/>
      </font>
      <fill>
        <patternFill>
          <bgColor rgb="FFFFFF00"/>
        </patternFill>
      </fill>
    </dxf>
    <dxf>
      <font>
        <b/>
        <i val="0"/>
        <color auto="1"/>
      </font>
      <fill>
        <patternFill>
          <bgColor theme="5"/>
        </patternFill>
      </fill>
    </dxf>
    <dxf>
      <font>
        <b/>
        <i val="0"/>
        <color theme="0"/>
      </font>
      <fill>
        <patternFill>
          <bgColor rgb="FF7030A0"/>
        </patternFill>
      </fill>
    </dxf>
    <dxf>
      <font>
        <b/>
        <i val="0"/>
      </font>
      <fill>
        <patternFill>
          <bgColor theme="4" tint="0.39994506668294322"/>
        </patternFill>
      </fill>
    </dxf>
    <dxf>
      <fill>
        <patternFill>
          <bgColor theme="7" tint="0.39997558519241921"/>
        </patternFill>
      </fill>
    </dxf>
    <dxf>
      <fill>
        <patternFill>
          <bgColor theme="7" tint="0.39997558519241921"/>
        </patternFill>
      </fill>
    </dxf>
    <dxf>
      <fill>
        <patternFill>
          <bgColor theme="7" tint="0.39997558519241921"/>
        </patternFill>
      </fill>
    </dxf>
    <dxf>
      <font>
        <b/>
      </font>
    </dxf>
    <dxf>
      <alignment horizontal="left" readingOrder="0"/>
    </dxf>
    <dxf>
      <alignment horizontal="right" readingOrder="0"/>
    </dxf>
    <dxf>
      <alignment horizontal="right" readingOrder="0"/>
    </dxf>
    <dxf>
      <alignment horizontal="right" readingOrder="0"/>
    </dxf>
    <dxf>
      <alignment horizontal="right" readingOrder="0"/>
    </dxf>
    <dxf>
      <numFmt numFmtId="164" formatCode="0.0"/>
    </dxf>
    <dxf>
      <numFmt numFmtId="164" formatCode="0.0"/>
    </dxf>
    <dxf>
      <numFmt numFmtId="164" formatCode="0.0"/>
    </dxf>
    <dxf>
      <numFmt numFmtId="164" formatCode="0.0"/>
    </dxf>
    <dxf>
      <numFmt numFmtId="2" formatCode="0.00"/>
    </dxf>
    <dxf>
      <numFmt numFmtId="2" formatCode="0.00"/>
    </dxf>
    <dxf>
      <numFmt numFmtId="2" formatCode="0.00"/>
    </dxf>
    <dxf>
      <numFmt numFmtId="2" formatCode="0.00"/>
    </dxf>
    <dxf>
      <fill>
        <patternFill patternType="solid">
          <bgColor theme="7"/>
        </patternFill>
      </fill>
    </dxf>
    <dxf>
      <fill>
        <patternFill patternType="solid">
          <bgColor theme="7"/>
        </patternFill>
      </fill>
    </dxf>
    <dxf>
      <fill>
        <patternFill patternType="solid">
          <bgColor theme="7"/>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font>
    </dxf>
    <dxf>
      <alignment horizontal="left" readingOrder="0"/>
    </dxf>
    <dxf>
      <alignment horizontal="right" readingOrder="0"/>
    </dxf>
    <dxf>
      <alignment horizontal="right" readingOrder="0"/>
    </dxf>
    <dxf>
      <alignment horizontal="right" readingOrder="0"/>
    </dxf>
    <dxf>
      <alignment horizontal="right" readingOrder="0"/>
    </dxf>
    <dxf>
      <numFmt numFmtId="164" formatCode="0.0"/>
    </dxf>
    <dxf>
      <numFmt numFmtId="164" formatCode="0.0"/>
    </dxf>
    <dxf>
      <numFmt numFmtId="164" formatCode="0.0"/>
    </dxf>
    <dxf>
      <numFmt numFmtId="164" formatCode="0.0"/>
    </dxf>
    <dxf>
      <numFmt numFmtId="2" formatCode="0.00"/>
    </dxf>
    <dxf>
      <numFmt numFmtId="2" formatCode="0.00"/>
    </dxf>
    <dxf>
      <numFmt numFmtId="2" formatCode="0.00"/>
    </dxf>
    <dxf>
      <numFmt numFmtId="2" formatCode="0.00"/>
    </dxf>
    <dxf>
      <fill>
        <patternFill patternType="solid">
          <bgColor theme="5"/>
        </patternFill>
      </fill>
    </dxf>
    <dxf>
      <fill>
        <patternFill patternType="solid">
          <bgColor theme="5"/>
        </patternFill>
      </fill>
    </dxf>
    <dxf>
      <fill>
        <patternFill patternType="solid">
          <bgColor theme="5"/>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color theme="0"/>
      </font>
      <fill>
        <patternFill patternType="none">
          <bgColor auto="1"/>
        </patternFill>
      </fill>
    </dxf>
    <dxf>
      <alignment wrapText="0" readingOrder="0"/>
    </dxf>
    <dxf>
      <alignment wrapText="0" readingOrder="0"/>
    </dxf>
    <dxf>
      <alignment wrapText="1" readingOrder="0"/>
    </dxf>
    <dxf>
      <font>
        <b/>
      </font>
    </dxf>
    <dxf>
      <font>
        <b/>
      </font>
    </dxf>
    <dxf>
      <alignment wrapText="0" readingOrder="0"/>
    </dxf>
    <dxf>
      <alignment wrapText="1" readingOrder="0"/>
    </dxf>
    <dxf>
      <font>
        <b/>
      </font>
    </dxf>
    <dxf>
      <alignment wrapText="0" readingOrder="0"/>
    </dxf>
    <dxf>
      <alignment wrapText="1" readingOrder="0"/>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font>
    </dxf>
    <dxf>
      <font>
        <b/>
      </font>
    </dxf>
    <dxf>
      <font>
        <b/>
      </font>
    </dxf>
    <dxf>
      <font>
        <b/>
      </font>
    </dxf>
    <dxf>
      <font>
        <b/>
      </font>
    </dxf>
    <dxf>
      <font>
        <b/>
      </font>
    </dxf>
    <dxf>
      <font>
        <b/>
      </font>
    </dxf>
    <dxf>
      <font>
        <b/>
      </font>
    </dxf>
    <dxf>
      <alignment vertical="center" readingOrder="0"/>
    </dxf>
    <dxf>
      <alignment horizontal="left" readingOrder="0"/>
    </dxf>
    <dxf>
      <alignment horizontal="center" readingOrder="0"/>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fgColor theme="0" tint="-4.9989318521683403E-2"/>
          <bgColor theme="0" tint="-4.9989318521683403E-2"/>
        </patternFill>
      </fill>
    </dxf>
    <dxf>
      <font>
        <color theme="0" tint="-4.9989318521683403E-2"/>
      </font>
      <fill>
        <patternFill>
          <bgColor theme="0" tint="-4.9989318521683403E-2"/>
        </patternFill>
      </fill>
    </dxf>
    <dxf>
      <font>
        <color theme="0" tint="-4.9989318521683403E-2"/>
      </font>
      <fill>
        <patternFill>
          <fgColor theme="0" tint="-4.9989318521683403E-2"/>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9" tint="0.59996337778862885"/>
        </patternFill>
      </fill>
    </dxf>
    <dxf>
      <fill>
        <patternFill>
          <bgColor theme="9"/>
        </patternFill>
      </fill>
    </dxf>
    <dxf>
      <fill>
        <patternFill>
          <bgColor theme="7" tint="0.39994506668294322"/>
        </patternFill>
      </fill>
    </dxf>
    <dxf>
      <fill>
        <patternFill>
          <bgColor theme="5"/>
        </patternFill>
      </fill>
    </dxf>
    <dxf>
      <fill>
        <patternFill patternType="lightUp">
          <bgColor theme="0" tint="-4.9989318521683403E-2"/>
        </patternFill>
      </fill>
    </dxf>
    <dxf>
      <fill>
        <patternFill>
          <bgColor theme="9"/>
        </patternFill>
      </fill>
    </dxf>
    <dxf>
      <fill>
        <patternFill>
          <bgColor theme="7" tint="0.39994506668294322"/>
        </patternFill>
      </fill>
    </dxf>
    <dxf>
      <fill>
        <patternFill>
          <bgColor theme="5"/>
        </patternFill>
      </fill>
    </dxf>
    <dxf>
      <fill>
        <patternFill patternType="lightDown">
          <fgColor rgb="FFF8F8F8"/>
          <bgColor theme="0" tint="-0.24994659260841701"/>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18</xdr:row>
      <xdr:rowOff>95250</xdr:rowOff>
    </xdr:from>
    <xdr:to>
      <xdr:col>1</xdr:col>
      <xdr:colOff>2990850</xdr:colOff>
      <xdr:row>22</xdr:row>
      <xdr:rowOff>85725</xdr:rowOff>
    </xdr:to>
    <xdr:pic>
      <xdr:nvPicPr>
        <xdr:cNvPr id="2" name="Afbeelding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3724275"/>
          <a:ext cx="23241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2905125</xdr:colOff>
      <xdr:row>19</xdr:row>
      <xdr:rowOff>57151</xdr:rowOff>
    </xdr:from>
    <xdr:to>
      <xdr:col>1</xdr:col>
      <xdr:colOff>3562350</xdr:colOff>
      <xdr:row>20</xdr:row>
      <xdr:rowOff>0</xdr:rowOff>
    </xdr:to>
    <xdr:cxnSp macro="">
      <xdr:nvCxnSpPr>
        <xdr:cNvPr id="3" name="Rechte verbindingslijn met pijl 2"/>
        <xdr:cNvCxnSpPr/>
      </xdr:nvCxnSpPr>
      <xdr:spPr>
        <a:xfrm flipV="1">
          <a:off x="3152775" y="3876676"/>
          <a:ext cx="657225" cy="13334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3571875</xdr:colOff>
      <xdr:row>18</xdr:row>
      <xdr:rowOff>133350</xdr:rowOff>
    </xdr:from>
    <xdr:to>
      <xdr:col>1</xdr:col>
      <xdr:colOff>5886450</xdr:colOff>
      <xdr:row>22</xdr:row>
      <xdr:rowOff>95250</xdr:rowOff>
    </xdr:to>
    <xdr:pic>
      <xdr:nvPicPr>
        <xdr:cNvPr id="4" name="Afbeelding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9525" y="3762375"/>
          <a:ext cx="231457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Gonzalez Möllers, Delano" refreshedDate="44251.670123379627" createdVersion="6" refreshedVersion="6" minRefreshableVersion="3" recordCount="1632">
  <cacheSource type="worksheet">
    <worksheetSource ref="A1:G10000" sheet="Bron profiel competenties"/>
  </cacheSource>
  <cacheFields count="7">
    <cacheField name="Profielnaam" numFmtId="0">
      <sharedItems containsBlank="1" count="85">
        <s v="1.1.1 INFORMATIEARCHITECTUUR"/>
        <s v="1.1.2 FUNCTIONEEL ONTWERP/STARTARCHITECTUUR"/>
        <s v="1.1.3 APPLICATIEARCHITECTUUR"/>
        <s v="1.1.4 TECHNISCHE ARCHITECTUUR"/>
        <s v="1.1.5 SYSTEEMARCHITECTUUR"/>
        <s v="1.1.6 ENTERPRISE ARCHITECTUUR"/>
        <s v="1.2.1 INFORMATIEBELEID"/>
        <s v="1.2.2  INNOVATIEMANAGEMENT"/>
        <s v="1.2.3  MANAGEMENT INFORMATIEVOORZIENING"/>
        <s v="1.3.1 SOURCING MANAGEMENT"/>
        <s v="2.1.1 APPLICATIEONTWIKKELING"/>
        <s v="2.1.2 SYSTEEMONTWIKKELING"/>
        <s v="2.1.3 NETWERKONTWIKKELING"/>
        <s v="2.1.4 DATA ENGINEERING"/>
        <s v="2.2.1 TESTMANAGEMENT"/>
        <s v="3.1.1 SYSTEEMBEHEER"/>
        <s v="3.1.2 CHANGE MANAGEMENT"/>
        <s v="3.1.3 FUNCTIONEEL BEHEER"/>
        <s v="3.1.4 SERVERBEHEER"/>
        <s v="3.1.5 NETWERKBEHEER"/>
        <s v="3.1.6 APPLICATIEBEHEER"/>
        <s v="3.1.7 DATABASEBEHEER"/>
        <s v="3.1.8 RECORDBEHEER"/>
        <s v="3.1.9 DATA STEWARDSHIP"/>
        <s v="3.2.1 TECHNICAL SUPPORT"/>
        <s v="3.2.2 1e LIJNS GEBRUIKERSONDERSTEUNING"/>
        <s v="3.2.3 INCIDENT MANAGEMENT"/>
        <s v="3.2.4 PROBLEM MANAGEMENT"/>
        <s v="3.3.1 SERVICE LEVEL MANAGEMENT"/>
        <s v="3.3.2 CAPACITY MANAGEMENT"/>
        <s v="3.3.3 CONFIGURATION MANAGEMENT"/>
        <s v="3.3.4 RELEASE MANAGEMENT"/>
        <s v="4.1.1 SECURITY MANAGEMENT"/>
        <s v="4.1.2 INFORMATIERISICOMANAGEMENT"/>
        <s v="4.1.3 CYBERSECURITY MANAGEMENT"/>
        <s v="4.2.1 CATEGORIEMANAGEMENT IV"/>
        <s v="4.2.2 INKOOP IV"/>
        <s v="4.2.3 RELATIEMANAGEMENT IV"/>
        <s v="4.2.4 CONTRACT- / LEVERANCIERMANAGEMENT IV"/>
        <s v="4.3.1 INFORMATIEANALYSE"/>
        <s v="4.3.2 BUSINESS ANALYSE"/>
        <s v="4.3.3 BUSINESS INTELLIGENCE/DATA ANALYSE"/>
        <s v="4.3.4 DATA SCIENCE"/>
        <s v="4.4.1 INFORMATIECOACHING"/>
        <s v="4.4.2 LEER- EN ONTWIKKELMANAGEMENT"/>
        <s v="4.4.3 (AGILE) COACHING"/>
        <s v="4.5.1 PRODUCT OWNER"/>
        <s v="4.5.2 PRODUCT MANAGER"/>
        <s v="4.5.3 BUSINESS OWNER (GEDELEGEERD)"/>
        <s v="5.1.1 PROJECTLEIDERSCHAP IV"/>
        <s v="5.1.2 PROJECTMANAGEMENT IV"/>
        <s v="5.1.3 PROGRAMMAMANAGEMENT IV"/>
        <s v="5.1.4 PORTFOLIOMANAGEMENT IV"/>
        <s v="5.2.1 SCRUM MASTER"/>
        <s v="5.2.2 RELEASE TRAIN ENGINEER"/>
        <s v="5.3.1 INFORMATIEMANAGEMENT"/>
        <s v="5.3.2 DATA/GEGEVENSMANAGEMENT"/>
        <s v="5.3.3 RECORDMANAGEMENT"/>
        <s v="5.3.4 METADATA/GEGEVENSMANAGEMENT"/>
        <s v="5.3.5 KWALITEITSMANAGEMENT IV"/>
        <s v="5.4.1 IT-CONTROL"/>
        <m/>
        <s v="5.1.3 PROGRAMMAMANAGEMENT I(v)" u="1"/>
        <s v="4.1.2 INFORMATIE RISICOMANAGEMENT" u="1"/>
        <s v="4.2.4 CONTRACT- / LEVERANCIERMANAGEMENT" u="1"/>
        <s v="4.1.3 CYBER SECURITYMANAGEMENT" u="1"/>
        <s v="5.1.1 PROJECTLEIDERSCHAP I(v)" u="1"/>
        <s v="4.2.1 CATEGORIEMANAGEMENT I(v)" u="1"/>
        <s v="3.2.4 PROBLEMMANAGEMENT" u="1"/>
        <s v="1.3.1 SOURCINGMANAGEMENT" u="1"/>
        <s v="4.3.3 BUSINESS INTELLIGENCE / DATA ANALYSE" u="1"/>
        <s v="1.1.5 SYSTEEM ARCHITECTUUR" u="1"/>
        <s v="1.1.2 FUNCTIONEEL ONTWERP / STARTARCHITECTUUR" u="1"/>
        <s v="3.1.2 CHANGEMANAGEMENT" u="1"/>
        <s v="4.1.1 SECURITYMANAGEMENT" u="1"/>
        <s v="5.3.4 META DATA / GEGEVENSMANAGEMENT" u="1"/>
        <s v="5.1.4 PORTFOLIOMANAGEMENT" u="1"/>
        <s v="4.2.2 INKOOP I(v)" u="1"/>
        <s v="5.3.2 DATA / GEGEVENSMANAGEMENT" u="1"/>
        <s v="5.1.2 PROJECTMANAGEMENT I(v)" u="1"/>
        <s v="4.5.3 (GEDELEGEERD) BUSINESS OWNER" u="1"/>
        <s v="3.2.3 INCIDENTMANAGEMENT" u="1"/>
        <s v="3.3.2 CAPACITYMANAGEMENT" u="1"/>
        <s v="4.4.2 LEER- ONTWIKKELMANAGEMENT" u="1"/>
        <s v="4.2.3 RELATIEMANAGEMENT I(v)" u="1"/>
      </sharedItems>
    </cacheField>
    <cacheField name="Profielnr" numFmtId="0">
      <sharedItems containsBlank="1"/>
    </cacheField>
    <cacheField name="Competentienr" numFmtId="0">
      <sharedItems containsBlank="1"/>
    </cacheField>
    <cacheField name="Niveau" numFmtId="0">
      <sharedItems containsString="0" containsBlank="1" containsNumber="1" containsInteger="1" minValue="1" maxValue="9" count="6">
        <n v="3"/>
        <n v="4"/>
        <n v="9"/>
        <n v="1"/>
        <n v="2"/>
        <m/>
      </sharedItems>
    </cacheField>
    <cacheField name="CompxLevel" numFmtId="0">
      <sharedItems containsBlank="1"/>
    </cacheField>
    <cacheField name="Competentieomschrijving" numFmtId="0">
      <sharedItems containsBlank="1" count="109" longText="1">
        <s v="het gebruik maken van specifieke kennis om relevante IV-technologie en -specificaties te definiëren die kunnen worden ingezet bij de bouw van meerdere IV-projecten, toepassingen/of infrastructuurverbeteringen"/>
        <s v="het bewerkstelligen en cultiveren van relaties met klanten en gebruikers om hun taken, behoeften en doelen te begrijpen. Gebruikt een breed scala aan specialistische methoden om belangrijke gebruikersbetrokkenheid te krijgen"/>
        <s v="het analyseren van bedrijfsprocessen en bijbehorende informatie-eisen en het daarmee voorzien in de meest geschikte informatiestructuur"/>
        <s v="betrouwbare relaties met de klanten creëren en helpen in het identificeren van de klantbehoeften"/>
        <s v="het toepassen van specifieke kennis om bestaande IV-processen en oplossingen te onderzoeken zodat potentiële verbeteringen / innovaties bepaald kunnen worden en het  aanbevelingen kunnen worden opgesteld"/>
        <s v="het evalueren van indicatoren en maatregelen op het gebied van security management en bepalen/of ze aan de normen voldoen; het onderzoeken van inbreuken op de beveiliging en het nemen van correctiemaatregelen "/>
        <s v="het organiseren en borgen van de bouw en implementatie van innovatieve IV oplossingen op de lange termijn"/>
        <s v="het vanuit een brede verantwoordelijk definiëren van een strategie zodat IV-technologie overeenkomstig de behoeften van de organisatie geïmplementeerd wordt, rekening houdend met de huidige IV-platformen, legacy en de laatste innovatieve ontwikkelingen"/>
        <s v="het bieden van deskundige begeleiding om continue verbetering te garanderen en een succesvolle omnichannel gebruikerervaring te bewerkstelligen."/>
        <s v="het gebruiken van uiteenlopende specifieke kennis en het zorgen dat gebruik wordt gemaakt en het autoriseren van externe standaarden en best practices "/>
        <s v="de juiste informatiestructuur integreren in de organisatie omgeving"/>
        <s v="het organiseren en ondersteunen van strategische besluiten van de organisaties, het helpen van organisaties om nieuwe IV-oplossingen te bedenken, het bevorderen van partnerschappen en het creëren van waarde proposities"/>
        <s v="het organiseren en borgen van innovatieve implementaties / verbeteringen die bijdragen aan grotere efficiëntie; het aantonen aan de directie dat de organisatie voordeel heeft van potentiële wijzigingen"/>
        <s v="het organiseren en borgen dat de integriteit, vertrouwelijkheid en beschikbaarheid van gegevens zijn opgeslagen in de Informatiesystemen en dat ze voldoen aan alle wettelijke vereisten"/>
        <s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
        <s v="Toegankelijkheid is van toepassing op het ontwerp van producten, apparaten, services of omgevingen om ervoor te zorgen dat ze voor iedereen bruikbaar zijn, ongeacht hun persoonlijke capaciteiten"/>
        <s v="Ethiek in ICT behandelt de procedures, waarden en praktijken die ICT en haar gerelateerde disciplines beheersen zonder de integriteit, morele waarden of overtuigingen van een individu, organisatie of de mensheid: professioneel gedrag in de ICT"/>
        <s v="Er zijn veel wetten die direct of indirect relevant zijn voor de ICT-industrie, zoals copyright, naleving van octrooien, voorkomen van plagiaat en bescherming van intellectuele eigendom"/>
        <s v="Privacy is het vermogen van een organisatie of individu te bepalen welke gegevens met derden kunnen worden gedeeld: bijvoorbeeld de algemene verordening gegevensbescherming (AVG) over gegevensbescherming en privacy voor alle individuen"/>
        <s v="Beveiliging omvat (1) informatiebeveiliging: beschermen tegen ongeautoriseerde toegang, gebruik, openbaarmaking, verstoring, wijziging, inzage, inspectie, opname of verwoesting en (2) IT-beveiliging: ongeoorloofde toegang tot computers, netwerken en data voorkomen"/>
        <s v="Duurzaamheid staat voor het voldoen aan behoeften zonder de toekomst in gevaar te brengen en kan worden gecategoriseerd als ecologische, sociale of economische duurzaamheid. "/>
        <s v="Bruikbaarheid is de kwaliteit van een product, dienst of systeem, zoals ervaren door eindgebruikers, voor specifiek te bereiken doelen, effectief, efficiënt en bevredigend in een vooraf bepaalde context"/>
        <s v="het bijdragen aan het ontwerp van applicaties, aan generieke functionele specificaties en aan koppelvlakken"/>
        <s v="het uitvoeren van eenvoudige testen op basis van gedetailleerde instructies"/>
        <s v="het gebruiken en /of toepassen van standaarden om de documentatiestructuur te bepalen"/>
        <s v="het organiseren van de totale planning van het ontwerp van de applicatie"/>
        <s v="het toepassen van digitale interface-opties (web, mobiel, Internet of things) en richtlijnen om bruikbaarheid voor iedereen te bereiken"/>
        <s v="opzetten van testprogramma’s en het bouwen van testscripts zodat potentiële kwetsbaarheden aan stresstests onderworpen kunnen worden; op analytische wijze documenteren en rapporteren van de uitkomsten"/>
        <s v="het bepalen van documentatie eisen op basis van het doel en de doelgroep"/>
        <s v="het communiceren over en het toezicht houden op de toepassing van het kwaliteitsbeleid in de organisatie"/>
        <s v="de verantwoordelijkheid nemen voor eigen acties en die van anderen om te garanderen dat de applicatie op een correcte manier is geïntegreerd in een complexe omgeving en voldoet aan de behoeften van gebruikers / klanten "/>
        <s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
        <s v="het detailniveau bepalen op basis van het doel en de doelgroep "/>
        <s v="het evalueren van kwaliteitsindicatoren en processen op basis van het kwaliteitsbeleid en indien nodig het voorstellen van herstelacties"/>
        <s v="het gebruik maken van uiteenlopende specifieke kennis om een proces te ontwerpen voor het gehele testtraject, inclusief het vaststellen van interne teststandaarden en het geven van deskundige begeleiding en advies voor het testteam"/>
        <s v="het evalueren en inschatten in hoeverre aan kwaliteitseisen is voldaan en het organiseren en borgen dat het kwaliteitsbeleid wordt geïmplementeerd; het tonen van multifunctioneel leiderschap voor het stellen en overtreffen van kwaliteitsnormen"/>
        <s v="het systematisch handelen om de verenigbaarheid van soft- en hardware specificatie te identificeren, het documenteren van alle activiteiten, afwijkingen en correcties tijdens het installeren"/>
        <s v="verantwoordelijk zijn voor eigen acties en die van anderen in het integratieproces, het naleven van de toepasbare normen en wijzigingsprocedures om de integriteit te bewaren van de gehele functionaliteit en betrouwbaarheid"/>
        <s v="het gebruik maken van uiteenlopende specifieke kennis voor het creëren van een proces voor de gehele integratiecyclus, inclusief het opzetten van interne standaarden. Het organiseren en borgen van resources voor integratie programma’s "/>
        <s v="het begrijpen en toepassen van de principes van risicomanagement en het onderzoeken van IV-oplossingen om geïdentificeerde risico’s te mitigeren"/>
        <s v="het systematisch scannen van de omgeving om kwetsbaarheden en bedreigingen te identificeren en te bepalen, vast te leggen en het escaleren bij non-compliance"/>
        <s v="het bevorderen van bewustzijn, trainingen en borging (via hulpmiddelen) voor de ontwikkeling van duurzame ontwikkeling"/>
        <s v="het in staat zijn de juiste acties te ondernemen om de veiligheid te borgen en risicoblootstelling te vermijden, evalueert, managet en garandeert de validering van uitzonderingen, voert audits uit op IV-processen en -omgeving"/>
        <s v="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
        <s v="het bepalen van doel en strategie voor duurzame ontwikkeling van informatiesystemen in overeenstemming met het duurzaamheidsbeleid van de organisatie"/>
        <s v="het inzetten van onafhankelijk denken en technologische kennis om verschillende concepten te integreren zodat unieke oplossingen ontstaan"/>
        <s v="het organiseren en borgen van het definiëren en toepasbaar maken van beleid voor risicobeheer door rekening te houden met alle mogelijke beperkingen, waaronder technische, economische en politieke kwesties en daarbij taken te delegeren"/>
        <s v="het gebruik maken van specifieke kennis om complexe documentatie te maken en te onderhouden"/>
        <s v="het organiseren en borgen van het ontwikkelen en onderhouden van de planning"/>
        <s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s v="het gebruik maken van specifieke kennis en van externe standaarden en best practices"/>
        <s v="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
        <s v="het organiseren en borgen van governance strategie voor Informatie Systemen door relevante processen over de gehele IV-infrastructuur te communiceren, uit te dragen en te beheersen"/>
        <s v="het samenwerken in de totstandkoming van proposals/voorstellen in overeenstemming met de bedrijfscapaciteit en klantbehoeften"/>
        <s v="het op creatieve wijze ontwikkelen van proposals/voorstellen in complexe situaties. Het waar nodig aanpassen van oplossingen in een complexe technische en juridische omgeving, waarbij de haalbaarheid, legitimiteit en technische validiteit worden zekergesteld"/>
        <s v="het reviewen en implementeren van een passende verkoopstrategie om de organisatiedoeleinden te behalen. Het bepalen en alloceren van doelen om de marktcondities aan te pakken. Het coördineren van multidisciplinaire teams"/>
        <s v="het gebruik maken van specifieke (product) kennis voor markt analyses"/>
        <s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
        <s v="het evalueren van contractprestaties op basis van prestatie indicatoren en het borgen van de prestaties van de volledige supply chain; het invloed uitoefenen op (nieuwe) contractbesprekingen"/>
        <s v="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
        <s v="de verantwoording nemen voor eigen acties en die van anderen in het onderhouden van contacten met een gelimiteerd aantal stakeholders"/>
        <s v="het organiseren en borgen van een Informatie Systeem strategie dat voldoet aan de vereisten van de organisatie, inclusief risico’s en kansen"/>
        <s v="het organiseren en borgen van het inkoopbeleid van de organisatie en het aanbevelen van procesverbeteringen; het toepassen van praktijkervaring en kennis op het gebied van inkoop om de beste besluiten te kunnen nemen    "/>
        <s v="het organiseren en borgen van het naleven van contracten en het fungeren als laatste escalatiepunt"/>
        <s v="de verantwoordelijkheid nemen voor het ontwikkelen van lange termijn prognoses; het identificeren en evalueren van input uit de wijde omgeving inclusief de politieke en sociale context"/>
        <s v="het organiseren en borgen van stakeholdermanagement, het autoriseren van investeringen in nieuwe en bestaande relaties, het voortouw nemen in het ontwerpen van werkbare procedures om positieve relaties te kunnen onderhouden met organisaties "/>
        <s v="het onder aansturing ontwikkelen, testen en documenteren van applicaties"/>
        <s v="het systematisch ontwikkelen en valideren van applicaties"/>
        <s v="het identificeren en classificeren van soorten incident- en service-interrupties, het vastleggen en catalogiseren van incidenten op basis van oorzaak en oplossing"/>
        <s v="het zoeken en verzamelen van data. Het voor analyses voorbereiden van data uit meerdere bronnen en formaten"/>
        <s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
        <s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
        <s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
        <s v="het ontwerpen en creëren van data-analysetools om de organisatorische datalevenscyclus te ondersteunen. Het verifiëren van de waarheidsgetrouwheid van de data. Het verwerken en visualiseren van data-analyseresultaten binnen het domein"/>
        <s v="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
        <s v="het organiseren en borgen van het volledige probleem management proces, het inzetten van goed opgeleide resources; middelen, waaronder diagnostische, zijn beschikbaar voor noodgevallen; het hebben van diepgaande kennis zodat geanticipeerd kan worden op falende kritische componenten en het treffen van voorzieningen om de overlast tot een minimum te beperken; het inregelen van een escalatieprocedure zodat de juiste resources op incidenten kunnen worden ingezet"/>
        <s v="het onder aansturing verwijderen en/of installeren van IV-componenten op basis van gedetailleerde instructies"/>
        <s v="het systematisch handelen om systeemelementen te bouwen/of deconstrueren, het identificeren van falende componenten en het vaststellen van de hoofdoorzaken van storingen, biedt ondersteuning aan minder ervaren collega's"/>
        <s v="het begrijpen en toepassen van projectmanagement principes inclusief het toepassen van methodes, hulpmiddelen en processen om eenvoudige projecten te leiden en de kosten en ‘waste’ te minimaliseren  "/>
        <s v="verantwoordelijk zijn voor eigen acties en die van anderen voor het leveren van oplossingen en het initiëren van uitgebreide communicatie met belanghebbenden; het gebruiken van specifieke kennis om de juiste oplossing te bewerkstelligen door advies en begeleiding te geven"/>
        <s v="het begrijpen en toepassen van digitale marketingtactieken om een geïntegreerd en effectief digitaal marketingplan te ontwikkelen, gebruikmakend van gebieden als search, beeldscherm, e-mail, sociale media en mobiele marketing"/>
        <s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
        <s v="het ontwikkelen van heldere, betekenisvolle doelen voor het digitale marketingplan. Het selecteren van passende tools en budgetdoelstellingen bepalen voor de kanalen die worden gebruikt. Het op continue wijze monitoren, analyseren en verbeteren van digitale marketingactiviteiten"/>
        <s v="het onder begeleiding vastleggen en bijhouden van bedrijfszekerheidsgegevens"/>
        <s v="het uitvoeren van basale systeemoperaties"/>
        <s v="het systematisch analyseren van productdata, het escaleren bij potentiële veiligheidsrisico’s, het nemen van actie om het serviceniveau (continu) te verbeteren "/>
        <s v="het systematisch dagelijks beheer van operationele behoeften in de IT-systemen, het vermijden van serviceonderbrekingen conform de service- ein IT-strategie"/>
        <s v="de inhoud van de SLA garanderen"/>
        <s v="het opzetten van roosters voor operationele taken, het beheren van kosten en budget op basis van interne procedures en externe beperkingen, het vaststellen van het optimaal benodigde aantal fte voor de infrastructuur van het Informatiesysteem"/>
        <s v="het optimaliseren van technische en cloud-ontwikkeling. Het evalueren van systeemperformance en vragen/problemen van gebruikers. Verantwoordelijk voor tijdige vervanging van resources binnen het toegestane budget"/>
        <s v="het systematisch handelen om tijdens wijzigingen te reageren op de dagelijkse operationele behoefte, het voorkomen van serviceonderbrekingen en de samenhang met SLA en informatiebeveiligingsvereisten te handhaven"/>
        <s v="het zorgen voor de integriteit van het systeem door het toepassen van functionele-updates, software- of hardware toevoegingen en het inregelen van onderhoudsactiviteiten; het voldoen aan de budget requirements "/>
        <s v="de interactie met gebruikers, het toepassen van basis productkennis om verzoeken van gebruikers te beantwoorden, het oplossen van incidenten en het opvolgen van voorgeschreven procedures"/>
        <s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
        <s v="het beheren  van het ondersteuningsproces en het verantwoordelijk zijn voor de overeengekomen SLA, het plannen van middelen om te voldoen aan het gedefinieerde serviceniveau, het creatief handelen, continue serviceverbetering toepassen, het budget voor de ondersteuningsrol beheren"/>
        <s v="Het evalueren van wijziging requirements en het gebruiken van specifieke vaardigheden om potentiële methoden en standaarden te identificeren die ingezet kunnen worden"/>
        <s v="het identificeren van trainings- en organisatiebehoeften, het identificeren en samenbrengen van organisatie eisen, het selecteren en voorbereiden van een planning voor (noodzakelijke) trainingen"/>
        <s v="het systematisch handelen om standaard product documentatie te onderhouden"/>
        <s v="het onderhandelen over herziening van SLA’s in overeenstemming met de organisatiedoelstellingen en het garanderen van het succes van de geplande resultaten"/>
        <s v="het organiseren en borgen van het plannen, beheren en implementeren van significante IV wijzigingen in de organisatie "/>
        <s v="het onderrichten van individuen en groepen, het geven van cursussen op instructieniveau"/>
        <s v="het creatief handelen om vaardigheden te analyseren; het uitwerken van specifieke vereisten en potentiële bronnen om opleidingsvoorzieningen te identificeren; het hebben van diepgaande kennis van de trainingsmarkt en het instellen van een feedbackmechanisme om de toegevoegde waarde van alternatieve trainingsprogramma's te beoordelen"/>
        <s v="het monitoren en het voldoen aan ontwikkelingsbehoeften van individuen en groepen"/>
        <s v="het proactief ontwikkelen van organisatorische processen om te voldoen aan ontwikkelingsbehoeften van individuen en groepen "/>
        <s v="het identificeren van trainings- en organisatie behoeften, het identificeren en samenbrengen van organisatie eisen, het selecteren en voorbereiden van een planning voor (noodzakelijke) trainingen"/>
        <s v="het systematisch monitoren van contracten en bij afwijkingen meteen escaleren"/>
        <m/>
        <s v="Privacy is het vermogen van een organisatie of individu te bepalen welke gegevens met derden kunnen worden gedeeld: bijvoorbeeld de Europese algemene verordening gegevensbescherming (AVG) over gegevensbescherming en privacy voor alle individuen" u="1"/>
        <s v="Privacy is het vermogen van een organisatie of individu te bepalen welke gegevens met derden kunnen worden gedeeld: denk daarbij aan de Europese algemene verordening gegevensbescherming (AVG) over gegevensbescherming en privacy voor alle individuen" u="1"/>
      </sharedItems>
    </cacheField>
    <cacheField name="Competentienaam" numFmtId="0">
      <sharedItems containsBlank="1" count="49">
        <s v="A.05 Ontwerpen van Architectuur "/>
        <s v="A.10 Gebruikergedreven ontwerpen"/>
        <s v="D.10 Informatie- en kennismanagement "/>
        <s v="D.11 Behoeftemanagement "/>
        <s v="E.05 Procesverbetering "/>
        <s v="E.08 Informatiebeveiligingsmanagement "/>
        <s v="A.01 Afstemming informatiesysteem en bedrijfsstrategie"/>
        <s v="D.02 Ontwikkeling ICT-Kwaliteitsstrategie "/>
        <s v="D.07 Datascience en analytics"/>
        <s v="T.01 Toegankelijkheid"/>
        <s v="T.02 Ethiek"/>
        <s v="T.03 Juridische kwesties"/>
        <s v="T.04 Privacy"/>
        <s v="T.05 Beveiliging"/>
        <s v="T.06 Duurzaamheid"/>
        <s v="T.07 Bruikbaarheid"/>
        <s v="A.06 Ontwerp van Applicaties "/>
        <s v="B.03 Testen "/>
        <s v="B.05 Vervaardigen van documentatie "/>
        <s v="E.06 ICT kwaliteitsmanagement "/>
        <s v="B.02 Systeemintegratie "/>
        <s v="E.03 Risicomanagement "/>
        <s v="A.08 Duurzame ontwikkeling "/>
        <s v="A.07 Monitoren technologische ontwikkelingen "/>
        <s v="A.09 Innoveren "/>
        <s v="A.04 Product- of serviceplanning "/>
        <s v="E.02 Project- en portfoliomanagement "/>
        <s v="D.01 Strategieontwikkeling informatiebeveiliging "/>
        <s v="E.09 IT-governance "/>
        <s v="D.05 Verkoopontwikkeling"/>
        <s v="A.03 Ontwikkelen van bedrijfsplannen "/>
        <s v="D.04 Inkoop IV"/>
        <s v="D.08 Contractmanagement "/>
        <s v="E.01 Ontwikkelen van prognoses "/>
        <s v="E.04 Relatiemanagement "/>
        <s v="B.01 Applicatie Ontwikkeling"/>
        <s v="C.04 Probleemmanagement "/>
        <s v="B.06 Systeembouw "/>
        <s v="B.04 Implementeren oplossingen "/>
        <s v="D.06 Digitale marketing"/>
        <s v="C.03 Dienstverlening "/>
        <s v="C.05 Systeembeheer"/>
        <s v="A.02 Management dienstverleningsniveau "/>
        <s v="C.02 Ondersteunen van wijzigingen "/>
        <s v="C.01 Gebruikersondersteuning "/>
        <s v="E.07 Management van veranderingen in bedrijfsprocessent "/>
        <s v="D.03 Opleiding en training "/>
        <s v="D.09 Personeelsontwikkeling"/>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Gonzalez Möllers, Delano" refreshedDate="44251.670128587961" createdVersion="6" refreshedVersion="6" minRefreshableVersion="3" recordCount="1000">
  <cacheSource type="worksheet">
    <worksheetSource ref="A1:C10000" sheet="Bron functie profiel"/>
  </cacheSource>
  <cacheFields count="3">
    <cacheField name="Profielnr" numFmtId="0">
      <sharedItems containsBlank="1"/>
    </cacheField>
    <cacheField name="Werkzaam als" numFmtId="0">
      <sharedItems containsBlank="1" count="358">
        <s v="(Agile) ontwikkelaar"/>
        <s v="(lead) datamodelleur"/>
        <s v="(resource) planner"/>
        <s v="1e / 2e lijnmedewerker / ondersteuner"/>
        <s v="aansluitcoordinator"/>
        <s v="accountmanager"/>
        <s v="adviseur"/>
        <s v="adviseur CIO / CTO office"/>
        <s v="adviseur CIO control"/>
        <s v="adviseur CTO-office"/>
        <s v="adviseur dienstverlening"/>
        <s v="adviseur DM/RM"/>
        <s v="adviseur informatiebeleid"/>
        <s v="adviseur informatiebeveiliging"/>
        <s v="adviseur informatievoorziening"/>
        <s v="adviseur IT-academy"/>
        <s v="adviseur IV"/>
        <s v="adviseur mobiliteit- en kenniscentrum"/>
        <s v="adviseur privacy"/>
        <s v="adviseur processen / procedures"/>
        <s v="adviseur regelbeheersing"/>
        <s v="adviseur sourcing"/>
        <s v="adviseur/medewerker planning &amp; control"/>
        <s v="Agile coach"/>
        <s v="Agile tester"/>
        <s v="applicatie- en infrastructuurarchitect"/>
        <s v="applicatieontwikkelaar"/>
        <s v="applicatiebeheerder"/>
        <s v="archiefmedewerker"/>
        <s v="applicatie-architect"/>
        <s v="architect-coach"/>
        <s v="AVG-projectleider"/>
        <s v="back-end developer"/>
        <s v="backup-specialist"/>
        <s v="bedrijfs(voering)analist"/>
        <s v="bedrijfsarchitect"/>
        <s v="beheerder applicatie / specials 2e / 3e lijn"/>
        <s v="beheerder informatiebeveiliging"/>
        <s v="beheerder organisatiegegevensmodel"/>
        <s v="beheerspecialist"/>
        <s v="BI-analist"/>
        <s v="BI-consultant"/>
        <s v="big data engineer"/>
        <s v="big data specialist"/>
        <s v="BI-ontwikkelaar"/>
        <s v="BI-specialist"/>
        <s v="bouwer"/>
        <s v="business analist"/>
        <s v="business architect"/>
        <s v="business consultant"/>
        <s v="business development manager"/>
        <s v="business intelligence specialist"/>
        <s v="business liaison"/>
        <s v="business owner"/>
        <s v="business relation manager"/>
        <s v="business solution consultant"/>
        <s v="business/informatie-analist"/>
        <s v="capaciteits- en beschikbaarheidsmanager"/>
        <s v="capaciteitsmanager"/>
        <s v="categoriemanager"/>
        <s v="categoriemanager IV-inhuur"/>
        <s v="categoriemanager leren en ontwikkelen (IV opleidingen)"/>
        <s v="CD-beheerder"/>
        <s v="changemanager"/>
        <s v="chief information security officer"/>
        <s v="CIO-adviseur"/>
        <s v="clusterleider"/>
        <s v="clustermanager"/>
        <s v="coach"/>
        <s v="compliance officer"/>
        <s v="compliancy specialist"/>
        <s v="concernarchitect"/>
        <s v="configuratiemanager"/>
        <s v="configurator"/>
        <s v="consultant IV"/>
        <s v="consultant kwaliteit / experimenten"/>
        <s v="contentbeheerder"/>
        <s v="continuous delivery engineer"/>
        <s v="contractmanager"/>
        <s v="coordinator"/>
        <s v="coordinator "/>
        <s v="coördinator (beheerder) informatiebeveiliging"/>
        <s v="coordinator servicecentrum"/>
        <s v="coordinerend ICT-specialist"/>
        <s v="coordinerend/specialistisch adviseur "/>
        <s v="coördinerend/specialistisch adviseur informatiemanagement"/>
        <s v="cost engineer"/>
        <s v="data analist"/>
        <s v="data architect"/>
        <s v="data custodian"/>
        <s v="data engineer"/>
        <s v="data management &amp; security officer"/>
        <s v="data manager"/>
        <s v="dataprogrammeur"/>
        <s v="data scientist"/>
        <s v="data steward"/>
        <s v="data-architect"/>
        <s v="databasebeheerder"/>
        <s v="data-engineer"/>
        <s v="datamigratiespecialist"/>
        <s v="datamodelleur"/>
        <s v="dataspecialist"/>
        <s v="datavisualisator"/>
        <s v="DBA / database-administrator"/>
        <s v="deliverymanager"/>
        <s v="deliverymanager aansluitondersteuning"/>
        <s v="demand manager"/>
        <s v="developer"/>
        <s v="development manager"/>
        <s v="DevOps script developer"/>
        <s v="DevOps-coach"/>
        <s v="DevOps-engineer"/>
        <s v="DevOps-manager"/>
        <s v="dienstenmanager"/>
        <s v="divisiemanager"/>
        <s v="domeinarchitect"/>
        <s v="domeinmanager"/>
        <s v="EDP auditor"/>
        <s v="end user support"/>
        <s v="enterprise architect"/>
        <s v="epic owner"/>
        <s v="ERP-consultant"/>
        <s v="ethisch / ethical hacker"/>
        <s v="floormanager"/>
        <s v="forecaster"/>
        <s v="front-end developer"/>
        <s v="front-office medewerker"/>
        <s v="full stack developer"/>
        <s v="functioneel / applicatiebeheerder"/>
        <s v="functioneel beheerder"/>
        <s v="functioneel beheerder 1e / 2e / 3e lijn"/>
        <s v="functioneel lead consultant"/>
        <s v="functioneel ontwerper"/>
        <s v="functioneel tester"/>
        <s v="gegevensarchitect"/>
        <s v="gegevensbeheerder"/>
        <s v="gegevensmanager"/>
        <s v="gegevensmodelleur"/>
        <s v="go live manager"/>
        <s v="hacktester"/>
        <s v="helpdeskmedewerker"/>
        <s v="IB-coordinator"/>
        <s v="IB-specialist"/>
        <s v="I-controller"/>
        <s v="I-coordinator"/>
        <s v="ICT-adviseur"/>
        <s v="ICT-beheerder"/>
        <s v="ICT-consultant"/>
        <s v="ICT-expert"/>
        <s v="ICT-expert infra"/>
        <s v="ICT-expert servicebeheer"/>
        <s v="ICT-medewerker servicebeheer"/>
        <s v="implementatiebegeleider"/>
        <s v="implementatieconsultant"/>
        <s v="implementatiecoordinator"/>
        <s v="implementatiemanager"/>
        <s v="implementatie-ondersteuner"/>
        <s v="incidentmanager"/>
        <s v="informatie/enterprise architect"/>
        <s v="informatieanalist"/>
        <s v="informatiearchitect"/>
        <s v="informatiebeheerder"/>
        <s v="informatiebeleid"/>
        <s v="informatiemanager"/>
        <s v="informatiespecialist"/>
        <s v="infrastructuurontwikkelaar"/>
        <s v="infrastructuurarchitect"/>
        <s v="infrastructuurbeheerder"/>
        <s v="infrastructuurspecialist"/>
        <s v="inkoper"/>
        <s v="innovatiemanager"/>
        <s v="inrichtingsmanager"/>
        <s v="installateur"/>
        <s v="integratiearchitect"/>
        <s v="integratiespecialist"/>
        <s v="interactie ontwerper"/>
        <s v="IT controller"/>
        <s v="IT-architect"/>
        <s v="IT-assetmanager"/>
        <s v="IT-auditor"/>
        <s v="IT-directeur"/>
        <s v="ITIL/BISL procesmanager"/>
        <s v="IV-consultant"/>
        <s v="IV-gegevensbeheerder"/>
        <s v="Kanban-trainer"/>
        <s v="ketenbeheerder"/>
        <s v="ketencoordinator"/>
        <s v="klantketenbeheerder"/>
        <s v="klantketenmanager"/>
        <s v="klantreisexpert"/>
        <s v="kwaliteitsarchitect"/>
        <s v="kwaliteitsmedewerker"/>
        <s v="kwartiermaker"/>
        <s v="labmaster"/>
        <s v="lead architect"/>
        <s v="lead data scientist"/>
        <s v="lead security analist"/>
        <s v="leer- en ontwikkelmanager"/>
        <s v="leveranciersmanager"/>
        <s v="licentiebeheerder"/>
        <s v="licentiemanager"/>
        <s v="machine learning engineer"/>
        <s v="manager informatiebeveiliging"/>
        <s v="medewerker business development"/>
        <s v="medewerker DIV"/>
        <s v="medewerker monitoring"/>
        <s v="medewerker Servicedesk"/>
        <s v="medewerker servicedesk/support"/>
        <s v="medewerker werkplekbeheer"/>
        <s v="migratiecoordinator"/>
        <s v="migratiespecialist"/>
        <s v="modelleur"/>
        <s v="netwerkarchitect"/>
        <s v="netwerkbeheerder"/>
        <s v="netwerkengineer"/>
        <s v="netwerkontwikkelaar"/>
        <s v="netwerkspecialist"/>
        <s v="on-site support (oss) medewerker"/>
        <s v="on-site support (oss) werkvoorbereider"/>
        <s v="ontwerper"/>
        <s v="ontwikkelaar"/>
        <s v="operationeel beheerder"/>
        <s v="operationeel problem manager"/>
        <s v="opleider"/>
        <s v="Ops-engineer"/>
        <s v="packager"/>
        <s v="penetration tester"/>
        <s v="performance tester"/>
        <s v="pilotmanager"/>
        <s v="PMO / projectmanagementondersteuner"/>
        <s v="portfoliomanager"/>
        <s v="privacy officer"/>
        <s v="privacy specialist"/>
        <s v="problem manager"/>
        <s v="procesadviseur"/>
        <s v="procesanalist"/>
        <s v="procesarchitect"/>
        <s v="procesbeheerder"/>
        <s v="procescoordinator"/>
        <s v="procesmanager"/>
        <s v="procesmanager IV"/>
        <s v="procesontwerper"/>
        <s v="product designer"/>
        <s v="product manager"/>
        <s v="product owner"/>
        <s v="productmanager"/>
        <s v="productspecialist"/>
        <s v="programma adviseur"/>
        <s v="programma-architect"/>
        <s v="programmamanager"/>
        <s v="programmeur"/>
        <s v="project control IV"/>
        <s v="project coördinator"/>
        <s v="projectarchitect"/>
        <s v="projectcoordinator"/>
        <s v="projectleider"/>
        <s v="projectleider aanbesteding"/>
        <s v="projectmanager"/>
        <s v="projectsecretaris"/>
        <s v="QA  / quality assurance officer"/>
        <s v="recordmanager"/>
        <s v="regelanalist"/>
        <s v="relatiebeheerder"/>
        <s v="release manager"/>
        <s v="release train engineer"/>
        <s v="release train manager"/>
        <s v="release train ondersteuner"/>
        <s v="requirements engineer / specifier"/>
        <s v="risico-adviseur"/>
        <s v="scrum master"/>
        <s v="security &amp; innovatieconsultant"/>
        <s v="security engineer"/>
        <s v="security officer"/>
        <s v="security specialist"/>
        <s v="security tester"/>
        <s v="securitymanager"/>
        <s v="senior IV consultant"/>
        <s v="serverbeheerder"/>
        <s v="service delivery manager"/>
        <s v="service level en proces management"/>
        <s v="service level manager"/>
        <s v="service manager"/>
        <s v="servicemanager"/>
        <s v="SIEM-specialist"/>
        <s v="SLA-manager"/>
        <s v="SOC-specialist"/>
        <s v="software architect"/>
        <s v="software asset manager"/>
        <s v="software assetmanager"/>
        <s v="software engineer"/>
        <s v="software-architect"/>
        <s v="solution architect"/>
        <s v="solution engineer"/>
        <s v="solution manager"/>
        <s v="sourcingsexpert"/>
        <s v="sourcingsmanager"/>
        <s v="specialist cyber-investigation"/>
        <s v="specialist ontwikkeling"/>
        <s v="specialist opleidingen"/>
        <s v="stackbeheerder / full-stack"/>
        <s v="stelselspecialist"/>
        <s v="storagespecialist"/>
        <s v="strategisch IV-inkoper"/>
        <s v="strategisch leveranciersmanager"/>
        <s v="supportmedewerker"/>
        <s v="systeemarchitect"/>
        <s v="systeembeheerder"/>
        <s v="systeemontwerper"/>
        <s v="systeemontwikkelaar"/>
        <s v="systeemprogrammeur"/>
        <s v="system engineer"/>
        <s v="systemengineer"/>
        <s v="tactisch beheerder"/>
        <s v="talent manager"/>
        <s v="team manager"/>
        <s v="teamleider"/>
        <s v="teamleider kwaliteit"/>
        <s v="teamleider ontwikkeling"/>
        <s v="teamleider portfolio"/>
        <s v="technical operations"/>
        <s v="technisch adviseur"/>
        <s v="technisch applicatiebeheerder"/>
        <s v="technisch architect"/>
        <s v="technisch beheerder"/>
        <s v="technisch consultant"/>
        <s v="technisch innovatiemanager"/>
        <s v="technisch ontwerper"/>
        <s v="technisch projectleider"/>
        <s v="technisch specialist"/>
        <s v="technisch tester"/>
        <s v="technology consultant"/>
        <s v="test engineer"/>
        <s v="testadviseur"/>
        <s v="testanalist"/>
        <s v="testautomatiseerder"/>
        <s v="testbegeleider"/>
        <s v="testconsultant"/>
        <s v="testcoördinator"/>
        <s v="tester"/>
        <s v="tester / testuitvoerder"/>
        <s v="testmanager"/>
        <s v="toetsspecialist"/>
        <s v="trainer"/>
        <s v="transitie-/migratiemanager"/>
        <s v="transitie-/migratiespecialist"/>
        <s v="transitie-architect"/>
        <s v="UX designer"/>
        <s v="UX researcher"/>
        <s v="UX-designer"/>
        <s v="vendormanager"/>
        <s v="verandermanager"/>
        <s v="verwerver"/>
        <s v="visual designer"/>
        <s v="webanalist"/>
        <s v="werkplekbeheerder"/>
        <s v="werkplekspecialist"/>
        <s v="wetenschappelijk onderzoeker"/>
        <m/>
      </sharedItems>
    </cacheField>
    <cacheField name="Profielnaam" numFmtId="0">
      <sharedItems containsBlank="1" count="86">
        <s v="2.1.1 APPLICATIEONTWIKKELING"/>
        <s v="2.1.4 DATA ENGINEERING"/>
        <s v="1.1.1 INFORMATIEARCHITECTUUR"/>
        <s v="1.3.1 SOURCING MANAGEMENT"/>
        <s v="3.2.1 TECHNICAL SUPPORT"/>
        <s v="3.2.3 INCIDENT MANAGEMENT"/>
        <s v="3.2.2 1e LIJNS GEBRUIKERSONDERSTEUNING"/>
        <s v="3.3.3 CONFIGURATION MANAGEMENT"/>
        <s v="4.2.3 RELATIEMANAGEMENT IV"/>
        <s v="4.4.2 LEER- EN ONTWIKKELMANAGEMENT"/>
        <s v="1.2.1 INFORMATIEBELEID"/>
        <s v="4.1.2 INFORMATIERISICOMANAGEMENT"/>
        <s v="1.1.4 TECHNISCHE ARCHITECTUUR"/>
        <s v="3.3.1 SERVICE LEVEL MANAGEMENT"/>
        <s v="5.3.3 RECORDMANAGEMENT"/>
        <s v="5.3.4 METADATA/GEGEVENSMANAGEMENT"/>
        <s v="5.3.5 KWALITEITSMANAGEMENT IV"/>
        <s v="1.2.3  MANAGEMENT INFORMATIEVOORZIENING"/>
        <s v="4.1.1 SECURITY MANAGEMENT"/>
        <s v="1.2.2  INNOVATIEMANAGEMENT"/>
        <s v="4.1.3 CYBERSECURITY MANAGEMENT"/>
        <s v="4.2.2 INKOOP IV"/>
        <s v="4.3.1 INFORMATIEANALYSE"/>
        <s v="4.3.2 BUSINESS ANALYSE"/>
        <s v="5.1.4 PORTFOLIOMANAGEMENT IV"/>
        <s v="5.4.1 IT-CONTROL"/>
        <s v="1.1.2 FUNCTIONEEL ONTWERP/STARTARCHITECTUUR"/>
        <s v="4.4.3 (AGILE) COACHING"/>
        <s v="2.2.1 TESTMANAGEMENT"/>
        <s v="1.1.3 APPLICATIEARCHITECTUUR"/>
        <s v="1.1.5 SYSTEEMARCHITECTUUR"/>
        <s v="3.1.6 APPLICATIEBEHEER"/>
        <s v="3.1.9 DATA STEWARDSHIP"/>
        <s v="3.3.2 CAPACITY MANAGEMENT"/>
        <s v="3.1.8 RECORDBEHEER"/>
        <s v="2.1.2 SYSTEEMONTWIKKELING"/>
        <s v="2.1.3 NETWERKONTWIKKELING"/>
        <s v="3.1.1 SYSTEEMBEHEER"/>
        <s v="3.2.4 PROBLEM MANAGEMENT"/>
        <s v="5.3.2 DATA/GEGEVENSMANAGEMENT"/>
        <s v="3.1.3 FUNCTIONEEL BEHEER"/>
        <s v="4.3.3 BUSINESS INTELLIGENCE/DATA ANALYSE"/>
        <s v="4.3.4 DATA SCIENCE"/>
        <s v="1.1.6 ENTERPRISE ARCHITECTUUR"/>
        <s v="5.2.1 SCRUM MASTER"/>
        <s v="4.5.1 PRODUCT OWNER"/>
        <s v="4.5.2 PRODUCT MANAGER"/>
        <s v="4.5.3 BUSINESS OWNER (GEDELEGEERD)"/>
        <s v="4.2.1 CATEGORIEMANAGEMENT IV"/>
        <s v="3.1.4 SERVERBEHEER"/>
        <s v="3.1.2 CHANGE MANAGEMENT"/>
        <s v="5.1.2 PROJECTMANAGEMENT IV"/>
        <s v="5.1.3 PROGRAMMAMANAGEMENT IV"/>
        <s v="4.2.4 CONTRACT- / LEVERANCIERMANAGEMENT IV"/>
        <s v="3.1.7 DATABASEBEHEER"/>
        <s v="3.3.4 RELEASE MANAGEMENT"/>
        <s v="5.3.1 INFORMATIEMANAGEMENT"/>
        <s v="3.1.5 NETWERKBEHEER"/>
        <s v="4.4.1 INFORMATIECOACHING"/>
        <s v="5.1.1 PROJECTLEIDERSCHAP IV"/>
        <s v="5.2.2 RELEASE TRAIN ENGINEER"/>
        <s v=""/>
        <m/>
        <s v="5.1.3 PROGRAMMAMANAGEMENT I(v)" u="1"/>
        <s v="4.1.2 INFORMATIE RISICOMANAGEMENT" u="1"/>
        <s v="4.2.4 CONTRACT- / LEVERANCIERMANAGEMENT" u="1"/>
        <s v="4.1.3 CYBER SECURITYMANAGEMENT" u="1"/>
        <s v="5.1.1 PROJECTLEIDERSCHAP I(v)" u="1"/>
        <s v="4.2.1 CATEGORIEMANAGEMENT I(v)" u="1"/>
        <s v="3.2.4 PROBLEMMANAGEMENT" u="1"/>
        <s v="1.3.1 SOURCINGMANAGEMENT" u="1"/>
        <s v="4.3.3 BUSINESS INTELLIGENCE / DATA ANALYSE" u="1"/>
        <s v="1.1.5 SYSTEEM ARCHITECTUUR" u="1"/>
        <s v="1.1.2 FUNCTIONEEL ONTWERP / STARTARCHITECTUUR" u="1"/>
        <s v="3.1.2 CHANGEMANAGEMENT" u="1"/>
        <s v="4.1.1 SECURITYMANAGEMENT" u="1"/>
        <s v="5.3.4 META DATA / GEGEVENSMANAGEMENT" u="1"/>
        <s v="5.1.4 PORTFOLIOMANAGEMENT" u="1"/>
        <s v="4.2.2 INKOOP I(v)" u="1"/>
        <s v="5.3.2 DATA / GEGEVENSMANAGEMENT" u="1"/>
        <s v="5.1.2 PROJECTMANAGEMENT I(v)" u="1"/>
        <s v="4.5.3 (GEDELEGEERD) BUSINESS OWNER" u="1"/>
        <s v="3.2.3 INCIDENTMANAGEMENT" u="1"/>
        <s v="3.3.2 CAPACITYMANAGEMENT" u="1"/>
        <s v="4.4.2 LEER- ONTWIKKELMANAGEMENT" u="1"/>
        <s v="4.2.3 RELATIEMANAGEMENT I(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32">
  <r>
    <x v="0"/>
    <s v="1.1.1"/>
    <s v="A.05"/>
    <x v="0"/>
    <s v="A.05x3"/>
    <x v="0"/>
    <x v="0"/>
  </r>
  <r>
    <x v="0"/>
    <s v="1.1.1"/>
    <s v="A.10"/>
    <x v="0"/>
    <s v="A.10x3"/>
    <x v="1"/>
    <x v="1"/>
  </r>
  <r>
    <x v="0"/>
    <s v="1.1.1"/>
    <s v="D.10"/>
    <x v="0"/>
    <s v="D.10x3"/>
    <x v="2"/>
    <x v="2"/>
  </r>
  <r>
    <x v="0"/>
    <s v="1.1.1"/>
    <s v="D.11"/>
    <x v="0"/>
    <s v="D.11x3"/>
    <x v="3"/>
    <x v="3"/>
  </r>
  <r>
    <x v="0"/>
    <s v="1.1.1"/>
    <s v="E.05"/>
    <x v="0"/>
    <s v="E.05x3"/>
    <x v="4"/>
    <x v="4"/>
  </r>
  <r>
    <x v="0"/>
    <s v="1.1.1"/>
    <s v="E.08"/>
    <x v="0"/>
    <s v="E.08x3"/>
    <x v="5"/>
    <x v="5"/>
  </r>
  <r>
    <x v="0"/>
    <s v="1.1.1"/>
    <s v="A.01"/>
    <x v="1"/>
    <s v="A.01x4"/>
    <x v="6"/>
    <x v="6"/>
  </r>
  <r>
    <x v="0"/>
    <s v="1.1.1"/>
    <s v="A.05"/>
    <x v="1"/>
    <s v="A.05x4"/>
    <x v="7"/>
    <x v="0"/>
  </r>
  <r>
    <x v="0"/>
    <s v="1.1.1"/>
    <s v="A.10"/>
    <x v="1"/>
    <s v="A.10x4"/>
    <x v="8"/>
    <x v="1"/>
  </r>
  <r>
    <x v="0"/>
    <s v="1.1.1"/>
    <s v="D.02"/>
    <x v="1"/>
    <s v="D.02x4"/>
    <x v="9"/>
    <x v="7"/>
  </r>
  <r>
    <x v="0"/>
    <s v="1.1.1"/>
    <s v="D.10"/>
    <x v="1"/>
    <s v="D.10x4"/>
    <x v="10"/>
    <x v="2"/>
  </r>
  <r>
    <x v="0"/>
    <s v="1.1.1"/>
    <s v="D.11"/>
    <x v="1"/>
    <s v="D.11x4"/>
    <x v="11"/>
    <x v="3"/>
  </r>
  <r>
    <x v="0"/>
    <s v="1.1.1"/>
    <s v="E.05"/>
    <x v="1"/>
    <s v="E.05x4"/>
    <x v="12"/>
    <x v="4"/>
  </r>
  <r>
    <x v="0"/>
    <s v="1.1.1"/>
    <s v="E.08"/>
    <x v="1"/>
    <s v="E.08x4"/>
    <x v="13"/>
    <x v="5"/>
  </r>
  <r>
    <x v="0"/>
    <s v="1.1.1"/>
    <s v="D.07"/>
    <x v="1"/>
    <s v="D.07x4"/>
    <x v="14"/>
    <x v="8"/>
  </r>
  <r>
    <x v="0"/>
    <s v="1.1.1"/>
    <s v="T.01"/>
    <x v="2"/>
    <s v="T.01x9"/>
    <x v="15"/>
    <x v="9"/>
  </r>
  <r>
    <x v="0"/>
    <s v="1.1.1"/>
    <s v="T.02"/>
    <x v="2"/>
    <s v="T.02x9"/>
    <x v="16"/>
    <x v="10"/>
  </r>
  <r>
    <x v="0"/>
    <s v="1.1.1"/>
    <s v="T.03"/>
    <x v="2"/>
    <s v="T.03x9"/>
    <x v="17"/>
    <x v="11"/>
  </r>
  <r>
    <x v="0"/>
    <s v="1.1.1"/>
    <s v="T.04"/>
    <x v="2"/>
    <s v="T.04x9"/>
    <x v="18"/>
    <x v="12"/>
  </r>
  <r>
    <x v="0"/>
    <s v="1.1.1"/>
    <s v="T.05"/>
    <x v="2"/>
    <s v="T.05x9"/>
    <x v="19"/>
    <x v="13"/>
  </r>
  <r>
    <x v="0"/>
    <s v="1.1.1"/>
    <s v="T.06"/>
    <x v="2"/>
    <s v="T.06x9"/>
    <x v="20"/>
    <x v="14"/>
  </r>
  <r>
    <x v="0"/>
    <s v="1.1.1"/>
    <s v="T.07"/>
    <x v="2"/>
    <s v="T.07x9"/>
    <x v="21"/>
    <x v="15"/>
  </r>
  <r>
    <x v="1"/>
    <s v="1.1.2"/>
    <s v="A.06"/>
    <x v="3"/>
    <s v="A.06x1"/>
    <x v="22"/>
    <x v="16"/>
  </r>
  <r>
    <x v="1"/>
    <s v="1.1.2"/>
    <s v="B.03"/>
    <x v="3"/>
    <s v="B.03x1"/>
    <x v="23"/>
    <x v="17"/>
  </r>
  <r>
    <x v="1"/>
    <s v="1.1.2"/>
    <s v="B.05"/>
    <x v="3"/>
    <s v="B.05x1"/>
    <x v="24"/>
    <x v="18"/>
  </r>
  <r>
    <x v="1"/>
    <s v="1.1.2"/>
    <s v="A.06"/>
    <x v="4"/>
    <s v="A.06x2"/>
    <x v="25"/>
    <x v="16"/>
  </r>
  <r>
    <x v="1"/>
    <s v="1.1.2"/>
    <s v="A.10"/>
    <x v="4"/>
    <s v="A.10x2"/>
    <x v="26"/>
    <x v="1"/>
  </r>
  <r>
    <x v="1"/>
    <s v="1.1.2"/>
    <s v="B.03"/>
    <x v="4"/>
    <s v="B.03x2"/>
    <x v="27"/>
    <x v="17"/>
  </r>
  <r>
    <x v="1"/>
    <s v="1.1.2"/>
    <s v="B.05"/>
    <x v="4"/>
    <s v="B.05x2"/>
    <x v="28"/>
    <x v="18"/>
  </r>
  <r>
    <x v="1"/>
    <s v="1.1.2"/>
    <s v="E.06"/>
    <x v="4"/>
    <s v="E.06x2"/>
    <x v="29"/>
    <x v="19"/>
  </r>
  <r>
    <x v="1"/>
    <s v="1.1.2"/>
    <s v="A.05"/>
    <x v="0"/>
    <s v="A.05x3"/>
    <x v="0"/>
    <x v="0"/>
  </r>
  <r>
    <x v="1"/>
    <s v="1.1.2"/>
    <s v="A.06"/>
    <x v="0"/>
    <s v="A.06x3"/>
    <x v="30"/>
    <x v="16"/>
  </r>
  <r>
    <x v="1"/>
    <s v="1.1.2"/>
    <s v="A.10"/>
    <x v="0"/>
    <s v="A.10x3"/>
    <x v="1"/>
    <x v="1"/>
  </r>
  <r>
    <x v="1"/>
    <s v="1.1.2"/>
    <s v="B.03"/>
    <x v="0"/>
    <s v="B.03x3"/>
    <x v="31"/>
    <x v="17"/>
  </r>
  <r>
    <x v="1"/>
    <s v="1.1.2"/>
    <s v="B.05"/>
    <x v="0"/>
    <s v="B.05x3"/>
    <x v="32"/>
    <x v="18"/>
  </r>
  <r>
    <x v="1"/>
    <s v="1.1.2"/>
    <s v="D.10"/>
    <x v="0"/>
    <s v="D.10x3"/>
    <x v="2"/>
    <x v="2"/>
  </r>
  <r>
    <x v="1"/>
    <s v="1.1.2"/>
    <s v="D.11"/>
    <x v="0"/>
    <s v="D.11x3"/>
    <x v="3"/>
    <x v="3"/>
  </r>
  <r>
    <x v="1"/>
    <s v="1.1.2"/>
    <s v="E.06"/>
    <x v="0"/>
    <s v="E.06x3"/>
    <x v="33"/>
    <x v="19"/>
  </r>
  <r>
    <x v="1"/>
    <s v="1.1.2"/>
    <s v="A.05"/>
    <x v="1"/>
    <s v="A.05x4"/>
    <x v="7"/>
    <x v="0"/>
  </r>
  <r>
    <x v="1"/>
    <s v="1.1.2"/>
    <s v="A.10"/>
    <x v="1"/>
    <s v="A.10x4"/>
    <x v="8"/>
    <x v="1"/>
  </r>
  <r>
    <x v="1"/>
    <s v="1.1.2"/>
    <s v="B.03"/>
    <x v="1"/>
    <s v="B.03x4"/>
    <x v="34"/>
    <x v="17"/>
  </r>
  <r>
    <x v="1"/>
    <s v="1.1.2"/>
    <s v="D.10"/>
    <x v="1"/>
    <s v="D.10x4"/>
    <x v="10"/>
    <x v="2"/>
  </r>
  <r>
    <x v="1"/>
    <s v="1.1.2"/>
    <s v="D.11"/>
    <x v="1"/>
    <s v="D.11x4"/>
    <x v="11"/>
    <x v="3"/>
  </r>
  <r>
    <x v="1"/>
    <s v="1.1.2"/>
    <s v="E.06"/>
    <x v="1"/>
    <s v="E.06x4"/>
    <x v="35"/>
    <x v="19"/>
  </r>
  <r>
    <x v="1"/>
    <s v="1.1.2"/>
    <s v="D.07"/>
    <x v="1"/>
    <s v="D.07x4"/>
    <x v="14"/>
    <x v="8"/>
  </r>
  <r>
    <x v="1"/>
    <s v="1.1.2"/>
    <s v="T.01"/>
    <x v="2"/>
    <s v="T.01x9"/>
    <x v="15"/>
    <x v="9"/>
  </r>
  <r>
    <x v="1"/>
    <s v="1.1.2"/>
    <s v="T.02"/>
    <x v="2"/>
    <s v="T.02x9"/>
    <x v="16"/>
    <x v="10"/>
  </r>
  <r>
    <x v="1"/>
    <s v="1.1.2"/>
    <s v="T.03"/>
    <x v="2"/>
    <s v="T.03x9"/>
    <x v="17"/>
    <x v="11"/>
  </r>
  <r>
    <x v="1"/>
    <s v="1.1.2"/>
    <s v="T.04"/>
    <x v="2"/>
    <s v="T.04x9"/>
    <x v="18"/>
    <x v="12"/>
  </r>
  <r>
    <x v="1"/>
    <s v="1.1.2"/>
    <s v="T.05"/>
    <x v="2"/>
    <s v="T.05x9"/>
    <x v="19"/>
    <x v="13"/>
  </r>
  <r>
    <x v="1"/>
    <s v="1.1.2"/>
    <s v="T.06"/>
    <x v="2"/>
    <s v="T.06x9"/>
    <x v="20"/>
    <x v="14"/>
  </r>
  <r>
    <x v="1"/>
    <s v="1.1.2"/>
    <s v="T.07"/>
    <x v="2"/>
    <s v="T.07x9"/>
    <x v="21"/>
    <x v="15"/>
  </r>
  <r>
    <x v="2"/>
    <s v="1.1.3"/>
    <s v="A.06"/>
    <x v="4"/>
    <s v="A.06x2"/>
    <x v="25"/>
    <x v="16"/>
  </r>
  <r>
    <x v="2"/>
    <s v="1.1.3"/>
    <s v="B.02"/>
    <x v="4"/>
    <s v="B.02x2"/>
    <x v="36"/>
    <x v="20"/>
  </r>
  <r>
    <x v="2"/>
    <s v="1.1.3"/>
    <s v="E.06"/>
    <x v="4"/>
    <s v="E.06x2"/>
    <x v="29"/>
    <x v="19"/>
  </r>
  <r>
    <x v="2"/>
    <s v="1.1.3"/>
    <s v="A.05"/>
    <x v="0"/>
    <s v="A.05x3"/>
    <x v="0"/>
    <x v="0"/>
  </r>
  <r>
    <x v="2"/>
    <s v="1.1.3"/>
    <s v="A.06"/>
    <x v="0"/>
    <s v="A.06x3"/>
    <x v="30"/>
    <x v="16"/>
  </r>
  <r>
    <x v="2"/>
    <s v="1.1.3"/>
    <s v="A.10"/>
    <x v="0"/>
    <s v="A.10x3"/>
    <x v="1"/>
    <x v="1"/>
  </r>
  <r>
    <x v="2"/>
    <s v="1.1.3"/>
    <s v="B.02"/>
    <x v="0"/>
    <s v="B.02x3"/>
    <x v="37"/>
    <x v="20"/>
  </r>
  <r>
    <x v="2"/>
    <s v="1.1.3"/>
    <s v="E.06"/>
    <x v="0"/>
    <s v="E.06x3"/>
    <x v="33"/>
    <x v="19"/>
  </r>
  <r>
    <x v="2"/>
    <s v="1.1.3"/>
    <s v="E.08"/>
    <x v="0"/>
    <s v="E.08x3"/>
    <x v="5"/>
    <x v="5"/>
  </r>
  <r>
    <x v="2"/>
    <s v="1.1.3"/>
    <s v="A.05"/>
    <x v="1"/>
    <s v="A.05x4"/>
    <x v="7"/>
    <x v="0"/>
  </r>
  <r>
    <x v="2"/>
    <s v="1.1.3"/>
    <s v="A.10"/>
    <x v="1"/>
    <s v="A.10x4"/>
    <x v="8"/>
    <x v="1"/>
  </r>
  <r>
    <x v="2"/>
    <s v="1.1.3"/>
    <s v="B.02"/>
    <x v="1"/>
    <s v="B.02x4"/>
    <x v="38"/>
    <x v="20"/>
  </r>
  <r>
    <x v="2"/>
    <s v="1.1.3"/>
    <s v="E.06"/>
    <x v="1"/>
    <s v="E.06x4"/>
    <x v="35"/>
    <x v="19"/>
  </r>
  <r>
    <x v="2"/>
    <s v="1.1.3"/>
    <s v="E.08"/>
    <x v="1"/>
    <s v="E.08x4"/>
    <x v="13"/>
    <x v="5"/>
  </r>
  <r>
    <x v="2"/>
    <s v="1.1.3"/>
    <s v="D.07"/>
    <x v="1"/>
    <s v="D.07x4"/>
    <x v="14"/>
    <x v="8"/>
  </r>
  <r>
    <x v="2"/>
    <s v="1.1.3"/>
    <s v="T.01"/>
    <x v="2"/>
    <s v="T.01x9"/>
    <x v="15"/>
    <x v="9"/>
  </r>
  <r>
    <x v="2"/>
    <s v="1.1.3"/>
    <s v="T.02"/>
    <x v="2"/>
    <s v="T.02x9"/>
    <x v="16"/>
    <x v="10"/>
  </r>
  <r>
    <x v="2"/>
    <s v="1.1.3"/>
    <s v="T.03"/>
    <x v="2"/>
    <s v="T.03x9"/>
    <x v="17"/>
    <x v="11"/>
  </r>
  <r>
    <x v="2"/>
    <s v="1.1.3"/>
    <s v="T.04"/>
    <x v="2"/>
    <s v="T.04x9"/>
    <x v="18"/>
    <x v="12"/>
  </r>
  <r>
    <x v="2"/>
    <s v="1.1.3"/>
    <s v="T.05"/>
    <x v="2"/>
    <s v="T.05x9"/>
    <x v="19"/>
    <x v="13"/>
  </r>
  <r>
    <x v="2"/>
    <s v="1.1.3"/>
    <s v="T.06"/>
    <x v="2"/>
    <s v="T.06x9"/>
    <x v="20"/>
    <x v="14"/>
  </r>
  <r>
    <x v="2"/>
    <s v="1.1.3"/>
    <s v="T.07"/>
    <x v="2"/>
    <s v="T.07x9"/>
    <x v="21"/>
    <x v="15"/>
  </r>
  <r>
    <x v="3"/>
    <s v="1.1.4"/>
    <s v="E.03"/>
    <x v="4"/>
    <s v="E.03x2"/>
    <x v="39"/>
    <x v="21"/>
  </r>
  <r>
    <x v="3"/>
    <s v="1.1.4"/>
    <s v="E.08"/>
    <x v="4"/>
    <s v="E.08x2"/>
    <x v="40"/>
    <x v="5"/>
  </r>
  <r>
    <x v="3"/>
    <s v="1.1.4"/>
    <s v="A.05"/>
    <x v="0"/>
    <s v="A.05x3"/>
    <x v="0"/>
    <x v="0"/>
  </r>
  <r>
    <x v="3"/>
    <s v="1.1.4"/>
    <s v="A.08"/>
    <x v="0"/>
    <s v="A.08x3"/>
    <x v="41"/>
    <x v="22"/>
  </r>
  <r>
    <x v="3"/>
    <s v="1.1.4"/>
    <s v="A.10"/>
    <x v="0"/>
    <s v="A.10x3"/>
    <x v="1"/>
    <x v="1"/>
  </r>
  <r>
    <x v="3"/>
    <s v="1.1.4"/>
    <s v="E.03"/>
    <x v="0"/>
    <s v="E.03x3"/>
    <x v="42"/>
    <x v="21"/>
  </r>
  <r>
    <x v="3"/>
    <s v="1.1.4"/>
    <s v="E.08"/>
    <x v="0"/>
    <s v="E.08x3"/>
    <x v="5"/>
    <x v="5"/>
  </r>
  <r>
    <x v="3"/>
    <s v="1.1.4"/>
    <s v="A.05"/>
    <x v="1"/>
    <s v="A.05x4"/>
    <x v="7"/>
    <x v="0"/>
  </r>
  <r>
    <x v="3"/>
    <s v="1.1.4"/>
    <s v="A.07"/>
    <x v="1"/>
    <s v="A.07x4"/>
    <x v="43"/>
    <x v="23"/>
  </r>
  <r>
    <x v="3"/>
    <s v="1.1.4"/>
    <s v="A.08"/>
    <x v="1"/>
    <s v="A.08x4"/>
    <x v="44"/>
    <x v="22"/>
  </r>
  <r>
    <x v="3"/>
    <s v="1.1.4"/>
    <s v="A.09"/>
    <x v="1"/>
    <s v="A.09x4"/>
    <x v="45"/>
    <x v="24"/>
  </r>
  <r>
    <x v="3"/>
    <s v="1.1.4"/>
    <s v="A.10"/>
    <x v="1"/>
    <s v="A.10x4"/>
    <x v="8"/>
    <x v="1"/>
  </r>
  <r>
    <x v="3"/>
    <s v="1.1.4"/>
    <s v="E.03"/>
    <x v="1"/>
    <s v="E.03x4"/>
    <x v="46"/>
    <x v="21"/>
  </r>
  <r>
    <x v="3"/>
    <s v="1.1.4"/>
    <s v="E.08"/>
    <x v="1"/>
    <s v="E.08x4"/>
    <x v="13"/>
    <x v="5"/>
  </r>
  <r>
    <x v="3"/>
    <s v="1.1.4"/>
    <s v="D.07"/>
    <x v="1"/>
    <s v="D.07x4"/>
    <x v="14"/>
    <x v="8"/>
  </r>
  <r>
    <x v="3"/>
    <s v="1.1.4"/>
    <s v="T.01"/>
    <x v="2"/>
    <s v="T.01x9"/>
    <x v="15"/>
    <x v="9"/>
  </r>
  <r>
    <x v="3"/>
    <s v="1.1.4"/>
    <s v="T.02"/>
    <x v="2"/>
    <s v="T.02x9"/>
    <x v="16"/>
    <x v="10"/>
  </r>
  <r>
    <x v="3"/>
    <s v="1.1.4"/>
    <s v="T.03"/>
    <x v="2"/>
    <s v="T.03x9"/>
    <x v="17"/>
    <x v="11"/>
  </r>
  <r>
    <x v="3"/>
    <s v="1.1.4"/>
    <s v="T.04"/>
    <x v="2"/>
    <s v="T.04x9"/>
    <x v="18"/>
    <x v="12"/>
  </r>
  <r>
    <x v="3"/>
    <s v="1.1.4"/>
    <s v="T.05"/>
    <x v="2"/>
    <s v="T.05x9"/>
    <x v="19"/>
    <x v="13"/>
  </r>
  <r>
    <x v="3"/>
    <s v="1.1.4"/>
    <s v="T.06"/>
    <x v="2"/>
    <s v="T.06x9"/>
    <x v="20"/>
    <x v="14"/>
  </r>
  <r>
    <x v="3"/>
    <s v="1.1.4"/>
    <s v="T.07"/>
    <x v="2"/>
    <s v="T.07x9"/>
    <x v="21"/>
    <x v="15"/>
  </r>
  <r>
    <x v="4"/>
    <s v="1.1.5"/>
    <s v="A.06"/>
    <x v="4"/>
    <s v="A.06x2"/>
    <x v="25"/>
    <x v="16"/>
  </r>
  <r>
    <x v="4"/>
    <s v="1.1.5"/>
    <s v="B.02"/>
    <x v="4"/>
    <s v="B.02x2"/>
    <x v="36"/>
    <x v="20"/>
  </r>
  <r>
    <x v="4"/>
    <s v="1.1.5"/>
    <s v="E.06"/>
    <x v="4"/>
    <s v="E.06x2"/>
    <x v="29"/>
    <x v="19"/>
  </r>
  <r>
    <x v="4"/>
    <s v="1.1.5"/>
    <s v="E.08"/>
    <x v="4"/>
    <s v="E.08x2"/>
    <x v="40"/>
    <x v="5"/>
  </r>
  <r>
    <x v="4"/>
    <s v="1.1.5"/>
    <s v="A.05"/>
    <x v="0"/>
    <s v="A.05x3"/>
    <x v="0"/>
    <x v="0"/>
  </r>
  <r>
    <x v="4"/>
    <s v="1.1.5"/>
    <s v="A.06"/>
    <x v="0"/>
    <s v="A.06x3"/>
    <x v="30"/>
    <x v="16"/>
  </r>
  <r>
    <x v="4"/>
    <s v="1.1.5"/>
    <s v="A.10"/>
    <x v="0"/>
    <s v="A.10x3"/>
    <x v="1"/>
    <x v="1"/>
  </r>
  <r>
    <x v="4"/>
    <s v="1.1.5"/>
    <s v="B.02"/>
    <x v="0"/>
    <s v="B.02x3"/>
    <x v="37"/>
    <x v="20"/>
  </r>
  <r>
    <x v="4"/>
    <s v="1.1.5"/>
    <s v="E.06"/>
    <x v="0"/>
    <s v="E.06x3"/>
    <x v="33"/>
    <x v="19"/>
  </r>
  <r>
    <x v="4"/>
    <s v="1.1.5"/>
    <s v="E.08"/>
    <x v="0"/>
    <s v="E.08x3"/>
    <x v="5"/>
    <x v="5"/>
  </r>
  <r>
    <x v="4"/>
    <s v="1.1.5"/>
    <s v="A.05"/>
    <x v="1"/>
    <s v="A.05x4"/>
    <x v="7"/>
    <x v="0"/>
  </r>
  <r>
    <x v="4"/>
    <s v="1.1.5"/>
    <s v="A.10"/>
    <x v="1"/>
    <s v="A.10x4"/>
    <x v="8"/>
    <x v="1"/>
  </r>
  <r>
    <x v="4"/>
    <s v="1.1.5"/>
    <s v="B.02"/>
    <x v="1"/>
    <s v="B.02x4"/>
    <x v="38"/>
    <x v="20"/>
  </r>
  <r>
    <x v="4"/>
    <s v="1.1.5"/>
    <s v="E.06"/>
    <x v="1"/>
    <s v="E.06x4"/>
    <x v="35"/>
    <x v="19"/>
  </r>
  <r>
    <x v="4"/>
    <s v="1.1.5"/>
    <s v="E.08"/>
    <x v="1"/>
    <s v="E.08x4"/>
    <x v="13"/>
    <x v="5"/>
  </r>
  <r>
    <x v="4"/>
    <s v="1.1.5"/>
    <s v="D.07"/>
    <x v="1"/>
    <s v="D.07x4"/>
    <x v="14"/>
    <x v="8"/>
  </r>
  <r>
    <x v="4"/>
    <s v="1.1.5"/>
    <s v="T.01"/>
    <x v="2"/>
    <s v="T.01x9"/>
    <x v="15"/>
    <x v="9"/>
  </r>
  <r>
    <x v="4"/>
    <s v="1.1.5"/>
    <s v="T.02"/>
    <x v="2"/>
    <s v="T.02x9"/>
    <x v="16"/>
    <x v="10"/>
  </r>
  <r>
    <x v="4"/>
    <s v="1.1.5"/>
    <s v="T.03"/>
    <x v="2"/>
    <s v="T.03x9"/>
    <x v="17"/>
    <x v="11"/>
  </r>
  <r>
    <x v="4"/>
    <s v="1.1.5"/>
    <s v="T.04"/>
    <x v="2"/>
    <s v="T.04x9"/>
    <x v="18"/>
    <x v="12"/>
  </r>
  <r>
    <x v="4"/>
    <s v="1.1.5"/>
    <s v="T.05"/>
    <x v="2"/>
    <s v="T.05x9"/>
    <x v="19"/>
    <x v="13"/>
  </r>
  <r>
    <x v="4"/>
    <s v="1.1.5"/>
    <s v="T.06"/>
    <x v="2"/>
    <s v="T.06x9"/>
    <x v="20"/>
    <x v="14"/>
  </r>
  <r>
    <x v="4"/>
    <s v="1.1.5"/>
    <s v="T.07"/>
    <x v="2"/>
    <s v="T.07x9"/>
    <x v="21"/>
    <x v="15"/>
  </r>
  <r>
    <x v="5"/>
    <s v="1.1.6"/>
    <s v="A.04"/>
    <x v="0"/>
    <s v="A.04x3"/>
    <x v="47"/>
    <x v="25"/>
  </r>
  <r>
    <x v="5"/>
    <s v="1.1.6"/>
    <s v="A.05"/>
    <x v="0"/>
    <s v="A.05x3"/>
    <x v="0"/>
    <x v="0"/>
  </r>
  <r>
    <x v="5"/>
    <s v="1.1.6"/>
    <s v="A.08"/>
    <x v="0"/>
    <s v="A.08x3"/>
    <x v="41"/>
    <x v="22"/>
  </r>
  <r>
    <x v="5"/>
    <s v="1.1.6"/>
    <s v="A.10"/>
    <x v="0"/>
    <s v="A.10x3"/>
    <x v="1"/>
    <x v="1"/>
  </r>
  <r>
    <x v="5"/>
    <s v="1.1.6"/>
    <s v="D.10"/>
    <x v="0"/>
    <s v="D.10x3"/>
    <x v="2"/>
    <x v="2"/>
  </r>
  <r>
    <x v="5"/>
    <s v="1.1.6"/>
    <s v="D.11"/>
    <x v="0"/>
    <s v="D.11x3"/>
    <x v="3"/>
    <x v="3"/>
  </r>
  <r>
    <x v="5"/>
    <s v="1.1.6"/>
    <s v="E.05"/>
    <x v="0"/>
    <s v="E.05x3"/>
    <x v="4"/>
    <x v="4"/>
  </r>
  <r>
    <x v="5"/>
    <s v="1.1.6"/>
    <s v="E.06"/>
    <x v="0"/>
    <s v="E.06x3"/>
    <x v="33"/>
    <x v="19"/>
  </r>
  <r>
    <x v="5"/>
    <s v="1.1.6"/>
    <s v="E.08"/>
    <x v="0"/>
    <s v="E.08x3"/>
    <x v="5"/>
    <x v="5"/>
  </r>
  <r>
    <x v="5"/>
    <s v="1.1.6"/>
    <s v="A.01"/>
    <x v="1"/>
    <s v="A.01x4"/>
    <x v="6"/>
    <x v="6"/>
  </r>
  <r>
    <x v="5"/>
    <s v="1.1.6"/>
    <s v="A.04"/>
    <x v="1"/>
    <s v="A.04x4"/>
    <x v="48"/>
    <x v="25"/>
  </r>
  <r>
    <x v="5"/>
    <s v="1.1.6"/>
    <s v="A.05"/>
    <x v="1"/>
    <s v="A.05x4"/>
    <x v="7"/>
    <x v="0"/>
  </r>
  <r>
    <x v="5"/>
    <s v="1.1.6"/>
    <s v="A.08"/>
    <x v="1"/>
    <s v="A.08x4"/>
    <x v="44"/>
    <x v="22"/>
  </r>
  <r>
    <x v="5"/>
    <s v="1.1.6"/>
    <s v="A.09"/>
    <x v="1"/>
    <s v="A.09x4"/>
    <x v="45"/>
    <x v="24"/>
  </r>
  <r>
    <x v="5"/>
    <s v="1.1.6"/>
    <s v="A.10"/>
    <x v="1"/>
    <s v="A.10x4"/>
    <x v="8"/>
    <x v="1"/>
  </r>
  <r>
    <x v="5"/>
    <s v="1.1.6"/>
    <s v="D.10"/>
    <x v="1"/>
    <s v="D.10x4"/>
    <x v="10"/>
    <x v="2"/>
  </r>
  <r>
    <x v="5"/>
    <s v="1.1.6"/>
    <s v="D.11"/>
    <x v="1"/>
    <s v="D.11x4"/>
    <x v="11"/>
    <x v="3"/>
  </r>
  <r>
    <x v="5"/>
    <s v="1.1.6"/>
    <s v="E.05"/>
    <x v="1"/>
    <s v="E.05x4"/>
    <x v="12"/>
    <x v="4"/>
  </r>
  <r>
    <x v="5"/>
    <s v="1.1.6"/>
    <s v="E.06"/>
    <x v="1"/>
    <s v="E.06x4"/>
    <x v="35"/>
    <x v="19"/>
  </r>
  <r>
    <x v="5"/>
    <s v="1.1.6"/>
    <s v="E.08"/>
    <x v="1"/>
    <s v="E.08x4"/>
    <x v="13"/>
    <x v="5"/>
  </r>
  <r>
    <x v="5"/>
    <s v="1.1.6"/>
    <s v="D.07"/>
    <x v="1"/>
    <s v="D.07x4"/>
    <x v="14"/>
    <x v="8"/>
  </r>
  <r>
    <x v="5"/>
    <s v="1.1.6"/>
    <s v="T.01"/>
    <x v="2"/>
    <s v="T.01x9"/>
    <x v="15"/>
    <x v="9"/>
  </r>
  <r>
    <x v="5"/>
    <s v="1.1.6"/>
    <s v="T.02"/>
    <x v="2"/>
    <s v="T.02x9"/>
    <x v="16"/>
    <x v="10"/>
  </r>
  <r>
    <x v="5"/>
    <s v="1.1.6"/>
    <s v="T.03"/>
    <x v="2"/>
    <s v="T.03x9"/>
    <x v="17"/>
    <x v="11"/>
  </r>
  <r>
    <x v="5"/>
    <s v="1.1.6"/>
    <s v="T.04"/>
    <x v="2"/>
    <s v="T.04x9"/>
    <x v="18"/>
    <x v="12"/>
  </r>
  <r>
    <x v="5"/>
    <s v="1.1.6"/>
    <s v="T.05"/>
    <x v="2"/>
    <s v="T.05x9"/>
    <x v="19"/>
    <x v="13"/>
  </r>
  <r>
    <x v="5"/>
    <s v="1.1.6"/>
    <s v="T.06"/>
    <x v="2"/>
    <s v="T.06x9"/>
    <x v="20"/>
    <x v="14"/>
  </r>
  <r>
    <x v="5"/>
    <s v="1.1.6"/>
    <s v="T.07"/>
    <x v="2"/>
    <s v="T.07x9"/>
    <x v="21"/>
    <x v="15"/>
  </r>
  <r>
    <x v="6"/>
    <s v="1.2.1"/>
    <s v="A.10"/>
    <x v="0"/>
    <s v="A.10x3"/>
    <x v="1"/>
    <x v="1"/>
  </r>
  <r>
    <x v="6"/>
    <s v="1.2.1"/>
    <s v="D.10"/>
    <x v="0"/>
    <s v="D.10x3"/>
    <x v="2"/>
    <x v="2"/>
  </r>
  <r>
    <x v="6"/>
    <s v="1.2.1"/>
    <s v="E.02"/>
    <x v="0"/>
    <s v="E.02x3"/>
    <x v="49"/>
    <x v="26"/>
  </r>
  <r>
    <x v="6"/>
    <s v="1.2.1"/>
    <s v="A.01"/>
    <x v="1"/>
    <s v="A.01x4"/>
    <x v="6"/>
    <x v="6"/>
  </r>
  <r>
    <x v="6"/>
    <s v="1.2.1"/>
    <s v="A.10"/>
    <x v="1"/>
    <s v="A.10x4"/>
    <x v="8"/>
    <x v="1"/>
  </r>
  <r>
    <x v="6"/>
    <s v="1.2.1"/>
    <s v="D.01"/>
    <x v="1"/>
    <s v="D.01x4"/>
    <x v="50"/>
    <x v="27"/>
  </r>
  <r>
    <x v="6"/>
    <s v="1.2.1"/>
    <s v="D.02"/>
    <x v="1"/>
    <s v="D.02x4"/>
    <x v="9"/>
    <x v="7"/>
  </r>
  <r>
    <x v="6"/>
    <s v="1.2.1"/>
    <s v="D.10"/>
    <x v="1"/>
    <s v="D.10x4"/>
    <x v="10"/>
    <x v="2"/>
  </r>
  <r>
    <x v="6"/>
    <s v="1.2.1"/>
    <s v="E.02"/>
    <x v="1"/>
    <s v="E.02x4"/>
    <x v="51"/>
    <x v="26"/>
  </r>
  <r>
    <x v="6"/>
    <s v="1.2.1"/>
    <s v="E.03"/>
    <x v="1"/>
    <s v="E.03x4"/>
    <x v="46"/>
    <x v="21"/>
  </r>
  <r>
    <x v="6"/>
    <s v="1.2.1"/>
    <s v="E.03"/>
    <x v="1"/>
    <s v="E.03x4"/>
    <x v="46"/>
    <x v="21"/>
  </r>
  <r>
    <x v="6"/>
    <s v="1.2.1"/>
    <s v="E.09"/>
    <x v="1"/>
    <s v="E.09x4"/>
    <x v="52"/>
    <x v="28"/>
  </r>
  <r>
    <x v="6"/>
    <s v="1.2.1"/>
    <s v="T.01"/>
    <x v="2"/>
    <s v="T.01x9"/>
    <x v="15"/>
    <x v="9"/>
  </r>
  <r>
    <x v="6"/>
    <s v="1.2.1"/>
    <s v="T.02"/>
    <x v="2"/>
    <s v="T.02x9"/>
    <x v="16"/>
    <x v="10"/>
  </r>
  <r>
    <x v="6"/>
    <s v="1.2.1"/>
    <s v="T.03"/>
    <x v="2"/>
    <s v="T.03x9"/>
    <x v="17"/>
    <x v="11"/>
  </r>
  <r>
    <x v="6"/>
    <s v="1.2.1"/>
    <s v="T.04"/>
    <x v="2"/>
    <s v="T.04x9"/>
    <x v="18"/>
    <x v="12"/>
  </r>
  <r>
    <x v="6"/>
    <s v="1.2.1"/>
    <s v="T.05"/>
    <x v="2"/>
    <s v="T.05x9"/>
    <x v="19"/>
    <x v="13"/>
  </r>
  <r>
    <x v="6"/>
    <s v="1.2.1"/>
    <s v="T.06"/>
    <x v="2"/>
    <s v="T.06x9"/>
    <x v="20"/>
    <x v="14"/>
  </r>
  <r>
    <x v="6"/>
    <s v="1.2.1"/>
    <s v="T.07"/>
    <x v="2"/>
    <s v="T.07x9"/>
    <x v="21"/>
    <x v="15"/>
  </r>
  <r>
    <x v="7"/>
    <s v="1.2.2"/>
    <s v="D.05"/>
    <x v="4"/>
    <s v="D.05x2"/>
    <x v="53"/>
    <x v="29"/>
  </r>
  <r>
    <x v="7"/>
    <s v="1.2.2"/>
    <s v="A.08"/>
    <x v="0"/>
    <s v="A.08x3"/>
    <x v="41"/>
    <x v="22"/>
  </r>
  <r>
    <x v="7"/>
    <s v="1.2.2"/>
    <s v="A.10"/>
    <x v="0"/>
    <s v="A.10x3"/>
    <x v="1"/>
    <x v="1"/>
  </r>
  <r>
    <x v="7"/>
    <s v="1.2.2"/>
    <s v="D.05"/>
    <x v="0"/>
    <s v="D.05x3"/>
    <x v="54"/>
    <x v="29"/>
  </r>
  <r>
    <x v="7"/>
    <s v="1.2.2"/>
    <s v="A.07"/>
    <x v="1"/>
    <s v="A.07x4"/>
    <x v="43"/>
    <x v="23"/>
  </r>
  <r>
    <x v="7"/>
    <s v="1.2.2"/>
    <s v="A.08"/>
    <x v="1"/>
    <s v="A.08x4"/>
    <x v="44"/>
    <x v="22"/>
  </r>
  <r>
    <x v="7"/>
    <s v="1.2.2"/>
    <s v="A.09"/>
    <x v="1"/>
    <s v="A.09x4"/>
    <x v="45"/>
    <x v="24"/>
  </r>
  <r>
    <x v="7"/>
    <s v="1.2.2"/>
    <s v="A.10"/>
    <x v="1"/>
    <s v="A.10x4"/>
    <x v="8"/>
    <x v="1"/>
  </r>
  <r>
    <x v="7"/>
    <s v="1.2.2"/>
    <s v="D.05"/>
    <x v="1"/>
    <s v="D.05x4"/>
    <x v="55"/>
    <x v="29"/>
  </r>
  <r>
    <x v="7"/>
    <s v="1.2.2"/>
    <s v="T.01"/>
    <x v="2"/>
    <s v="T.01x9"/>
    <x v="15"/>
    <x v="9"/>
  </r>
  <r>
    <x v="7"/>
    <s v="1.2.2"/>
    <s v="T.02"/>
    <x v="2"/>
    <s v="T.02x9"/>
    <x v="16"/>
    <x v="10"/>
  </r>
  <r>
    <x v="7"/>
    <s v="1.2.2"/>
    <s v="T.03"/>
    <x v="2"/>
    <s v="T.03x9"/>
    <x v="17"/>
    <x v="11"/>
  </r>
  <r>
    <x v="7"/>
    <s v="1.2.2"/>
    <s v="T.04"/>
    <x v="2"/>
    <s v="T.04x9"/>
    <x v="18"/>
    <x v="12"/>
  </r>
  <r>
    <x v="7"/>
    <s v="1.2.2"/>
    <s v="T.05"/>
    <x v="2"/>
    <s v="T.05x9"/>
    <x v="19"/>
    <x v="13"/>
  </r>
  <r>
    <x v="7"/>
    <s v="1.2.2"/>
    <s v="T.06"/>
    <x v="2"/>
    <s v="T.06x9"/>
    <x v="20"/>
    <x v="14"/>
  </r>
  <r>
    <x v="7"/>
    <s v="1.2.2"/>
    <s v="T.07"/>
    <x v="2"/>
    <s v="T.07x9"/>
    <x v="21"/>
    <x v="15"/>
  </r>
  <r>
    <x v="8"/>
    <s v="1.2.3"/>
    <s v="A.01"/>
    <x v="1"/>
    <s v="A.01x4"/>
    <x v="6"/>
    <x v="6"/>
  </r>
  <r>
    <x v="8"/>
    <s v="1.2.3"/>
    <s v="D.10"/>
    <x v="1"/>
    <s v="D.10x4"/>
    <x v="10"/>
    <x v="2"/>
  </r>
  <r>
    <x v="8"/>
    <s v="1.2.3"/>
    <s v="T.01"/>
    <x v="2"/>
    <s v="T.01x9"/>
    <x v="15"/>
    <x v="9"/>
  </r>
  <r>
    <x v="8"/>
    <s v="1.2.3"/>
    <s v="T.02"/>
    <x v="2"/>
    <s v="T.02x9"/>
    <x v="16"/>
    <x v="10"/>
  </r>
  <r>
    <x v="8"/>
    <s v="1.2.3"/>
    <s v="T.03"/>
    <x v="2"/>
    <s v="T.03x9"/>
    <x v="17"/>
    <x v="11"/>
  </r>
  <r>
    <x v="8"/>
    <s v="1.2.3"/>
    <s v="T.04"/>
    <x v="2"/>
    <s v="T.04x9"/>
    <x v="18"/>
    <x v="12"/>
  </r>
  <r>
    <x v="8"/>
    <s v="1.2.3"/>
    <s v="T.05"/>
    <x v="2"/>
    <s v="T.05x9"/>
    <x v="19"/>
    <x v="13"/>
  </r>
  <r>
    <x v="8"/>
    <s v="1.2.3"/>
    <s v="T.06"/>
    <x v="2"/>
    <s v="T.06x9"/>
    <x v="20"/>
    <x v="14"/>
  </r>
  <r>
    <x v="8"/>
    <s v="1.2.3"/>
    <s v="T.07"/>
    <x v="2"/>
    <s v="T.07x9"/>
    <x v="21"/>
    <x v="15"/>
  </r>
  <r>
    <x v="9"/>
    <s v="1.3.1"/>
    <s v="A.03"/>
    <x v="0"/>
    <s v="A.03x3"/>
    <x v="56"/>
    <x v="30"/>
  </r>
  <r>
    <x v="9"/>
    <s v="1.3.1"/>
    <s v="A.04"/>
    <x v="0"/>
    <s v="A.04x3"/>
    <x v="47"/>
    <x v="25"/>
  </r>
  <r>
    <x v="9"/>
    <s v="1.3.1"/>
    <s v="D.04"/>
    <x v="0"/>
    <s v="D.04x3"/>
    <x v="57"/>
    <x v="31"/>
  </r>
  <r>
    <x v="9"/>
    <s v="1.3.1"/>
    <s v="D.08"/>
    <x v="0"/>
    <s v="D.08x3"/>
    <x v="58"/>
    <x v="32"/>
  </r>
  <r>
    <x v="9"/>
    <s v="1.3.1"/>
    <s v="D.10"/>
    <x v="0"/>
    <s v="D.10x3"/>
    <x v="2"/>
    <x v="2"/>
  </r>
  <r>
    <x v="9"/>
    <s v="1.3.1"/>
    <s v="D.11"/>
    <x v="0"/>
    <s v="D.11x3"/>
    <x v="3"/>
    <x v="3"/>
  </r>
  <r>
    <x v="9"/>
    <s v="1.3.1"/>
    <s v="E.01"/>
    <x v="0"/>
    <s v="E.01x3"/>
    <x v="59"/>
    <x v="33"/>
  </r>
  <r>
    <x v="9"/>
    <s v="1.3.1"/>
    <s v="E.02"/>
    <x v="0"/>
    <s v="E.02x3"/>
    <x v="49"/>
    <x v="26"/>
  </r>
  <r>
    <x v="9"/>
    <s v="1.3.1"/>
    <s v="E.03"/>
    <x v="0"/>
    <s v="E.03x3"/>
    <x v="42"/>
    <x v="21"/>
  </r>
  <r>
    <x v="9"/>
    <s v="1.3.1"/>
    <s v="E.04"/>
    <x v="0"/>
    <s v="E.04x3"/>
    <x v="60"/>
    <x v="34"/>
  </r>
  <r>
    <x v="9"/>
    <s v="1.3.1"/>
    <s v="E.05"/>
    <x v="0"/>
    <s v="E.05x3"/>
    <x v="4"/>
    <x v="4"/>
  </r>
  <r>
    <x v="9"/>
    <s v="1.3.1"/>
    <s v="E.06"/>
    <x v="0"/>
    <s v="E.06x3"/>
    <x v="33"/>
    <x v="19"/>
  </r>
  <r>
    <x v="9"/>
    <s v="1.3.1"/>
    <s v="A.03"/>
    <x v="1"/>
    <s v="A.03x4"/>
    <x v="61"/>
    <x v="30"/>
  </r>
  <r>
    <x v="9"/>
    <s v="1.3.1"/>
    <s v="A.04"/>
    <x v="1"/>
    <s v="A.04x4"/>
    <x v="48"/>
    <x v="25"/>
  </r>
  <r>
    <x v="9"/>
    <s v="1.3.1"/>
    <s v="D.04"/>
    <x v="1"/>
    <s v="D.04x4"/>
    <x v="62"/>
    <x v="31"/>
  </r>
  <r>
    <x v="9"/>
    <s v="1.3.1"/>
    <s v="D.08"/>
    <x v="1"/>
    <s v="D.08x4"/>
    <x v="63"/>
    <x v="32"/>
  </r>
  <r>
    <x v="9"/>
    <s v="1.3.1"/>
    <s v="D.10"/>
    <x v="1"/>
    <s v="D.10x4"/>
    <x v="10"/>
    <x v="2"/>
  </r>
  <r>
    <x v="9"/>
    <s v="1.3.1"/>
    <s v="D.11"/>
    <x v="1"/>
    <s v="D.11x4"/>
    <x v="11"/>
    <x v="3"/>
  </r>
  <r>
    <x v="9"/>
    <s v="1.3.1"/>
    <s v="E.01"/>
    <x v="1"/>
    <s v="E.01x4"/>
    <x v="64"/>
    <x v="33"/>
  </r>
  <r>
    <x v="9"/>
    <s v="1.3.1"/>
    <s v="E.02"/>
    <x v="1"/>
    <s v="E.02x4"/>
    <x v="51"/>
    <x v="26"/>
  </r>
  <r>
    <x v="9"/>
    <s v="1.3.1"/>
    <s v="E.03"/>
    <x v="1"/>
    <s v="E.03x4"/>
    <x v="46"/>
    <x v="21"/>
  </r>
  <r>
    <x v="9"/>
    <s v="1.3.1"/>
    <s v="E.04"/>
    <x v="1"/>
    <s v="E.04x4"/>
    <x v="65"/>
    <x v="34"/>
  </r>
  <r>
    <x v="9"/>
    <s v="1.3.1"/>
    <s v="E.05"/>
    <x v="1"/>
    <s v="E.05x4"/>
    <x v="12"/>
    <x v="4"/>
  </r>
  <r>
    <x v="9"/>
    <s v="1.3.1"/>
    <s v="E.06"/>
    <x v="1"/>
    <s v="E.06x4"/>
    <x v="35"/>
    <x v="19"/>
  </r>
  <r>
    <x v="9"/>
    <s v="1.3.1"/>
    <s v="T.01"/>
    <x v="2"/>
    <s v="T.01x9"/>
    <x v="15"/>
    <x v="9"/>
  </r>
  <r>
    <x v="9"/>
    <s v="1.3.1"/>
    <s v="T.02"/>
    <x v="2"/>
    <s v="T.02x9"/>
    <x v="16"/>
    <x v="10"/>
  </r>
  <r>
    <x v="9"/>
    <s v="1.3.1"/>
    <s v="T.03"/>
    <x v="2"/>
    <s v="T.03x9"/>
    <x v="17"/>
    <x v="11"/>
  </r>
  <r>
    <x v="9"/>
    <s v="1.3.1"/>
    <s v="T.04"/>
    <x v="2"/>
    <s v="T.04x9"/>
    <x v="18"/>
    <x v="12"/>
  </r>
  <r>
    <x v="9"/>
    <s v="1.3.1"/>
    <s v="T.05"/>
    <x v="2"/>
    <s v="T.05x9"/>
    <x v="19"/>
    <x v="13"/>
  </r>
  <r>
    <x v="9"/>
    <s v="1.3.1"/>
    <s v="T.06"/>
    <x v="2"/>
    <s v="T.06x9"/>
    <x v="20"/>
    <x v="14"/>
  </r>
  <r>
    <x v="9"/>
    <s v="1.3.1"/>
    <s v="T.07"/>
    <x v="2"/>
    <s v="T.07x9"/>
    <x v="21"/>
    <x v="15"/>
  </r>
  <r>
    <x v="10"/>
    <s v="2.1.1"/>
    <s v="A.06"/>
    <x v="3"/>
    <s v="A.06x1"/>
    <x v="22"/>
    <x v="16"/>
  </r>
  <r>
    <x v="10"/>
    <s v="2.1.1"/>
    <s v="B.01"/>
    <x v="3"/>
    <s v="B.01x1"/>
    <x v="66"/>
    <x v="35"/>
  </r>
  <r>
    <x v="10"/>
    <s v="2.1.1"/>
    <s v="B.03"/>
    <x v="3"/>
    <s v="B.03x1"/>
    <x v="23"/>
    <x v="17"/>
  </r>
  <r>
    <x v="10"/>
    <s v="2.1.1"/>
    <s v="A.06"/>
    <x v="4"/>
    <s v="A.06x2"/>
    <x v="25"/>
    <x v="16"/>
  </r>
  <r>
    <x v="10"/>
    <s v="2.1.1"/>
    <s v="A.10"/>
    <x v="4"/>
    <s v="A.10x2"/>
    <x v="26"/>
    <x v="1"/>
  </r>
  <r>
    <x v="10"/>
    <s v="2.1.1"/>
    <s v="B.01"/>
    <x v="4"/>
    <s v="B.01x2"/>
    <x v="67"/>
    <x v="35"/>
  </r>
  <r>
    <x v="10"/>
    <s v="2.1.1"/>
    <s v="B.02"/>
    <x v="4"/>
    <s v="B.02x2"/>
    <x v="36"/>
    <x v="20"/>
  </r>
  <r>
    <x v="10"/>
    <s v="2.1.1"/>
    <s v="B.03"/>
    <x v="4"/>
    <s v="B.03x2"/>
    <x v="27"/>
    <x v="17"/>
  </r>
  <r>
    <x v="10"/>
    <s v="2.1.1"/>
    <s v="C.04"/>
    <x v="4"/>
    <s v="C.04x2"/>
    <x v="68"/>
    <x v="36"/>
  </r>
  <r>
    <x v="10"/>
    <s v="2.1.1"/>
    <s v="D.07"/>
    <x v="4"/>
    <s v="D.07x2"/>
    <x v="69"/>
    <x v="8"/>
  </r>
  <r>
    <x v="10"/>
    <s v="2.1.1"/>
    <s v="A.06"/>
    <x v="0"/>
    <s v="A.06x3"/>
    <x v="30"/>
    <x v="16"/>
  </r>
  <r>
    <x v="10"/>
    <s v="2.1.1"/>
    <s v="A.10"/>
    <x v="0"/>
    <s v="A.10x3"/>
    <x v="1"/>
    <x v="1"/>
  </r>
  <r>
    <x v="10"/>
    <s v="2.1.1"/>
    <s v="B.01"/>
    <x v="0"/>
    <s v="B.01x3"/>
    <x v="70"/>
    <x v="35"/>
  </r>
  <r>
    <x v="10"/>
    <s v="2.1.1"/>
    <s v="B.02"/>
    <x v="0"/>
    <s v="B.02x3"/>
    <x v="37"/>
    <x v="20"/>
  </r>
  <r>
    <x v="10"/>
    <s v="2.1.1"/>
    <s v="B.03"/>
    <x v="0"/>
    <s v="B.03x3"/>
    <x v="31"/>
    <x v="17"/>
  </r>
  <r>
    <x v="10"/>
    <s v="2.1.1"/>
    <s v="B.06"/>
    <x v="0"/>
    <s v="B.06x3"/>
    <x v="71"/>
    <x v="37"/>
  </r>
  <r>
    <x v="10"/>
    <s v="2.1.1"/>
    <s v="C.04"/>
    <x v="0"/>
    <s v="C.04x3"/>
    <x v="72"/>
    <x v="36"/>
  </r>
  <r>
    <x v="10"/>
    <s v="2.1.1"/>
    <s v="D.07"/>
    <x v="0"/>
    <s v="D.07x3"/>
    <x v="73"/>
    <x v="8"/>
  </r>
  <r>
    <x v="10"/>
    <s v="2.1.1"/>
    <s v="A.10"/>
    <x v="1"/>
    <s v="A.10x4"/>
    <x v="8"/>
    <x v="1"/>
  </r>
  <r>
    <x v="10"/>
    <s v="2.1.1"/>
    <s v="B.02"/>
    <x v="1"/>
    <s v="B.02x4"/>
    <x v="38"/>
    <x v="20"/>
  </r>
  <r>
    <x v="10"/>
    <s v="2.1.1"/>
    <s v="B.03"/>
    <x v="1"/>
    <s v="B.03x4"/>
    <x v="34"/>
    <x v="17"/>
  </r>
  <r>
    <x v="10"/>
    <s v="2.1.1"/>
    <s v="B.06"/>
    <x v="1"/>
    <s v="B.06x4"/>
    <x v="74"/>
    <x v="37"/>
  </r>
  <r>
    <x v="10"/>
    <s v="2.1.1"/>
    <s v="C.04"/>
    <x v="1"/>
    <s v="C.04x4"/>
    <x v="75"/>
    <x v="36"/>
  </r>
  <r>
    <x v="10"/>
    <s v="2.1.1"/>
    <s v="T.01"/>
    <x v="2"/>
    <s v="T.01x9"/>
    <x v="15"/>
    <x v="9"/>
  </r>
  <r>
    <x v="10"/>
    <s v="2.1.1"/>
    <s v="T.02"/>
    <x v="2"/>
    <s v="T.02x9"/>
    <x v="16"/>
    <x v="10"/>
  </r>
  <r>
    <x v="10"/>
    <s v="2.1.1"/>
    <s v="T.03"/>
    <x v="2"/>
    <s v="T.03x9"/>
    <x v="17"/>
    <x v="11"/>
  </r>
  <r>
    <x v="10"/>
    <s v="2.1.1"/>
    <s v="T.04"/>
    <x v="2"/>
    <s v="T.04x9"/>
    <x v="18"/>
    <x v="12"/>
  </r>
  <r>
    <x v="10"/>
    <s v="2.1.1"/>
    <s v="T.05"/>
    <x v="2"/>
    <s v="T.05x9"/>
    <x v="19"/>
    <x v="13"/>
  </r>
  <r>
    <x v="10"/>
    <s v="2.1.1"/>
    <s v="T.06"/>
    <x v="2"/>
    <s v="T.06x9"/>
    <x v="20"/>
    <x v="14"/>
  </r>
  <r>
    <x v="10"/>
    <s v="2.1.1"/>
    <s v="T.07"/>
    <x v="2"/>
    <s v="T.07x9"/>
    <x v="21"/>
    <x v="15"/>
  </r>
  <r>
    <x v="11"/>
    <s v="2.1.2"/>
    <s v="A.06"/>
    <x v="3"/>
    <s v="A.06x1"/>
    <x v="22"/>
    <x v="16"/>
  </r>
  <r>
    <x v="11"/>
    <s v="2.1.2"/>
    <s v="B.01"/>
    <x v="3"/>
    <s v="B.01x1"/>
    <x v="66"/>
    <x v="35"/>
  </r>
  <r>
    <x v="11"/>
    <s v="2.1.2"/>
    <s v="B.03"/>
    <x v="3"/>
    <s v="B.03x1"/>
    <x v="23"/>
    <x v="17"/>
  </r>
  <r>
    <x v="11"/>
    <s v="2.1.2"/>
    <s v="B.04"/>
    <x v="3"/>
    <s v="B.04x1"/>
    <x v="76"/>
    <x v="38"/>
  </r>
  <r>
    <x v="11"/>
    <s v="2.1.2"/>
    <s v="B.05"/>
    <x v="3"/>
    <s v="B.05x1"/>
    <x v="24"/>
    <x v="18"/>
  </r>
  <r>
    <x v="11"/>
    <s v="2.1.2"/>
    <s v="A.06"/>
    <x v="4"/>
    <s v="A.06x2"/>
    <x v="25"/>
    <x v="16"/>
  </r>
  <r>
    <x v="11"/>
    <s v="2.1.2"/>
    <s v="A.10"/>
    <x v="4"/>
    <s v="A.10x2"/>
    <x v="26"/>
    <x v="1"/>
  </r>
  <r>
    <x v="11"/>
    <s v="2.1.2"/>
    <s v="B.01"/>
    <x v="4"/>
    <s v="B.01x2"/>
    <x v="67"/>
    <x v="35"/>
  </r>
  <r>
    <x v="11"/>
    <s v="2.1.2"/>
    <s v="B.02"/>
    <x v="4"/>
    <s v="B.02x2"/>
    <x v="36"/>
    <x v="20"/>
  </r>
  <r>
    <x v="11"/>
    <s v="2.1.2"/>
    <s v="B.03"/>
    <x v="4"/>
    <s v="B.03x2"/>
    <x v="27"/>
    <x v="17"/>
  </r>
  <r>
    <x v="11"/>
    <s v="2.1.2"/>
    <s v="B.04"/>
    <x v="4"/>
    <s v="B.04x2"/>
    <x v="77"/>
    <x v="38"/>
  </r>
  <r>
    <x v="11"/>
    <s v="2.1.2"/>
    <s v="B.05"/>
    <x v="4"/>
    <s v="B.05x2"/>
    <x v="28"/>
    <x v="18"/>
  </r>
  <r>
    <x v="11"/>
    <s v="2.1.2"/>
    <s v="C.04"/>
    <x v="4"/>
    <s v="C.04x2"/>
    <x v="68"/>
    <x v="36"/>
  </r>
  <r>
    <x v="11"/>
    <s v="2.1.2"/>
    <s v="E.02"/>
    <x v="4"/>
    <s v="E.02x2"/>
    <x v="78"/>
    <x v="26"/>
  </r>
  <r>
    <x v="11"/>
    <s v="2.1.2"/>
    <s v="E.06"/>
    <x v="4"/>
    <s v="E.06x2"/>
    <x v="29"/>
    <x v="19"/>
  </r>
  <r>
    <x v="11"/>
    <s v="2.1.2"/>
    <s v="D.07"/>
    <x v="4"/>
    <s v="D.07x2"/>
    <x v="69"/>
    <x v="8"/>
  </r>
  <r>
    <x v="11"/>
    <s v="2.1.2"/>
    <s v="A.06"/>
    <x v="0"/>
    <s v="A.06x3"/>
    <x v="30"/>
    <x v="16"/>
  </r>
  <r>
    <x v="11"/>
    <s v="2.1.2"/>
    <s v="A.10"/>
    <x v="0"/>
    <s v="A.10x3"/>
    <x v="1"/>
    <x v="1"/>
  </r>
  <r>
    <x v="11"/>
    <s v="2.1.2"/>
    <s v="B.01"/>
    <x v="0"/>
    <s v="B.01x3"/>
    <x v="70"/>
    <x v="35"/>
  </r>
  <r>
    <x v="11"/>
    <s v="2.1.2"/>
    <s v="B.02"/>
    <x v="0"/>
    <s v="B.02x3"/>
    <x v="37"/>
    <x v="20"/>
  </r>
  <r>
    <x v="11"/>
    <s v="2.1.2"/>
    <s v="B.03"/>
    <x v="0"/>
    <s v="B.03x3"/>
    <x v="31"/>
    <x v="17"/>
  </r>
  <r>
    <x v="11"/>
    <s v="2.1.2"/>
    <s v="B.04"/>
    <x v="0"/>
    <s v="B.04x3"/>
    <x v="79"/>
    <x v="38"/>
  </r>
  <r>
    <x v="11"/>
    <s v="2.1.2"/>
    <s v="B.05"/>
    <x v="0"/>
    <s v="B.05x3"/>
    <x v="32"/>
    <x v="18"/>
  </r>
  <r>
    <x v="11"/>
    <s v="2.1.2"/>
    <s v="B.06"/>
    <x v="0"/>
    <s v="B.06x3"/>
    <x v="71"/>
    <x v="37"/>
  </r>
  <r>
    <x v="11"/>
    <s v="2.1.2"/>
    <s v="C.04"/>
    <x v="0"/>
    <s v="C.04x3"/>
    <x v="72"/>
    <x v="36"/>
  </r>
  <r>
    <x v="11"/>
    <s v="2.1.2"/>
    <s v="E.02"/>
    <x v="0"/>
    <s v="E.02x3"/>
    <x v="49"/>
    <x v="26"/>
  </r>
  <r>
    <x v="11"/>
    <s v="2.1.2"/>
    <s v="E.06"/>
    <x v="0"/>
    <s v="E.06x3"/>
    <x v="33"/>
    <x v="19"/>
  </r>
  <r>
    <x v="11"/>
    <s v="2.1.2"/>
    <s v="D.07"/>
    <x v="0"/>
    <s v="D.07x3"/>
    <x v="73"/>
    <x v="8"/>
  </r>
  <r>
    <x v="11"/>
    <s v="2.1.2"/>
    <s v="A.10"/>
    <x v="1"/>
    <s v="A.10x4"/>
    <x v="8"/>
    <x v="1"/>
  </r>
  <r>
    <x v="11"/>
    <s v="2.1.2"/>
    <s v="B.02"/>
    <x v="1"/>
    <s v="B.02x4"/>
    <x v="38"/>
    <x v="20"/>
  </r>
  <r>
    <x v="11"/>
    <s v="2.1.2"/>
    <s v="B.03"/>
    <x v="1"/>
    <s v="B.03x4"/>
    <x v="34"/>
    <x v="17"/>
  </r>
  <r>
    <x v="11"/>
    <s v="2.1.2"/>
    <s v="B.06"/>
    <x v="1"/>
    <s v="B.06x4"/>
    <x v="74"/>
    <x v="37"/>
  </r>
  <r>
    <x v="11"/>
    <s v="2.1.2"/>
    <s v="C.04"/>
    <x v="1"/>
    <s v="C.04x4"/>
    <x v="75"/>
    <x v="36"/>
  </r>
  <r>
    <x v="11"/>
    <s v="2.1.2"/>
    <s v="E.02"/>
    <x v="1"/>
    <s v="E.02x4"/>
    <x v="51"/>
    <x v="26"/>
  </r>
  <r>
    <x v="11"/>
    <s v="2.1.2"/>
    <s v="E.06"/>
    <x v="1"/>
    <s v="E.06x4"/>
    <x v="35"/>
    <x v="19"/>
  </r>
  <r>
    <x v="11"/>
    <s v="2.1.2"/>
    <s v="T.01"/>
    <x v="2"/>
    <s v="T.01x9"/>
    <x v="15"/>
    <x v="9"/>
  </r>
  <r>
    <x v="11"/>
    <s v="2.1.2"/>
    <s v="T.02"/>
    <x v="2"/>
    <s v="T.02x9"/>
    <x v="16"/>
    <x v="10"/>
  </r>
  <r>
    <x v="11"/>
    <s v="2.1.2"/>
    <s v="T.03"/>
    <x v="2"/>
    <s v="T.03x9"/>
    <x v="17"/>
    <x v="11"/>
  </r>
  <r>
    <x v="11"/>
    <s v="2.1.2"/>
    <s v="T.04"/>
    <x v="2"/>
    <s v="T.04x9"/>
    <x v="18"/>
    <x v="12"/>
  </r>
  <r>
    <x v="11"/>
    <s v="2.1.2"/>
    <s v="T.05"/>
    <x v="2"/>
    <s v="T.05x9"/>
    <x v="19"/>
    <x v="13"/>
  </r>
  <r>
    <x v="11"/>
    <s v="2.1.2"/>
    <s v="T.06"/>
    <x v="2"/>
    <s v="T.06x9"/>
    <x v="20"/>
    <x v="14"/>
  </r>
  <r>
    <x v="11"/>
    <s v="2.1.2"/>
    <s v="T.07"/>
    <x v="2"/>
    <s v="T.07x9"/>
    <x v="21"/>
    <x v="15"/>
  </r>
  <r>
    <x v="12"/>
    <s v="2.1.3"/>
    <s v="A.10"/>
    <x v="4"/>
    <s v="A.10x2"/>
    <x v="26"/>
    <x v="1"/>
  </r>
  <r>
    <x v="12"/>
    <s v="2.1.3"/>
    <s v="B.02"/>
    <x v="4"/>
    <s v="B.02x2"/>
    <x v="36"/>
    <x v="20"/>
  </r>
  <r>
    <x v="12"/>
    <s v="2.1.3"/>
    <s v="B.03"/>
    <x v="4"/>
    <s v="B.03x2"/>
    <x v="27"/>
    <x v="17"/>
  </r>
  <r>
    <x v="12"/>
    <s v="2.1.3"/>
    <s v="E.03"/>
    <x v="4"/>
    <s v="E.03x2"/>
    <x v="39"/>
    <x v="21"/>
  </r>
  <r>
    <x v="12"/>
    <s v="2.1.3"/>
    <s v="E.08"/>
    <x v="4"/>
    <s v="E.08x2"/>
    <x v="40"/>
    <x v="5"/>
  </r>
  <r>
    <x v="12"/>
    <s v="2.1.3"/>
    <s v="D.07"/>
    <x v="4"/>
    <s v="D.07x2"/>
    <x v="69"/>
    <x v="8"/>
  </r>
  <r>
    <x v="12"/>
    <s v="2.1.3"/>
    <s v="A.10"/>
    <x v="0"/>
    <s v="A.10x3"/>
    <x v="1"/>
    <x v="1"/>
  </r>
  <r>
    <x v="12"/>
    <s v="2.1.3"/>
    <s v="B.02"/>
    <x v="0"/>
    <s v="B.02x3"/>
    <x v="37"/>
    <x v="20"/>
  </r>
  <r>
    <x v="12"/>
    <s v="2.1.3"/>
    <s v="B.03"/>
    <x v="0"/>
    <s v="B.03x3"/>
    <x v="31"/>
    <x v="17"/>
  </r>
  <r>
    <x v="12"/>
    <s v="2.1.3"/>
    <s v="E.03"/>
    <x v="0"/>
    <s v="E.03x3"/>
    <x v="42"/>
    <x v="21"/>
  </r>
  <r>
    <x v="12"/>
    <s v="2.1.3"/>
    <s v="E.08"/>
    <x v="0"/>
    <s v="E.08x3"/>
    <x v="5"/>
    <x v="5"/>
  </r>
  <r>
    <x v="12"/>
    <s v="2.1.3"/>
    <s v="D.07"/>
    <x v="0"/>
    <s v="D.07x3"/>
    <x v="73"/>
    <x v="8"/>
  </r>
  <r>
    <x v="12"/>
    <s v="2.1.3"/>
    <s v="A.10"/>
    <x v="1"/>
    <s v="A.10x4"/>
    <x v="8"/>
    <x v="1"/>
  </r>
  <r>
    <x v="12"/>
    <s v="2.1.3"/>
    <s v="B.02"/>
    <x v="1"/>
    <s v="B.02x4"/>
    <x v="38"/>
    <x v="20"/>
  </r>
  <r>
    <x v="12"/>
    <s v="2.1.3"/>
    <s v="B.03"/>
    <x v="1"/>
    <s v="B.03x4"/>
    <x v="34"/>
    <x v="17"/>
  </r>
  <r>
    <x v="12"/>
    <s v="2.1.3"/>
    <s v="E.03"/>
    <x v="1"/>
    <s v="E.03x4"/>
    <x v="46"/>
    <x v="21"/>
  </r>
  <r>
    <x v="12"/>
    <s v="2.1.3"/>
    <s v="E.08"/>
    <x v="1"/>
    <s v="E.08x4"/>
    <x v="13"/>
    <x v="5"/>
  </r>
  <r>
    <x v="12"/>
    <s v="2.1.3"/>
    <s v="T.01"/>
    <x v="2"/>
    <s v="T.01x9"/>
    <x v="15"/>
    <x v="9"/>
  </r>
  <r>
    <x v="12"/>
    <s v="2.1.3"/>
    <s v="T.02"/>
    <x v="2"/>
    <s v="T.02x9"/>
    <x v="16"/>
    <x v="10"/>
  </r>
  <r>
    <x v="12"/>
    <s v="2.1.3"/>
    <s v="T.03"/>
    <x v="2"/>
    <s v="T.03x9"/>
    <x v="17"/>
    <x v="11"/>
  </r>
  <r>
    <x v="12"/>
    <s v="2.1.3"/>
    <s v="T.04"/>
    <x v="2"/>
    <s v="T.04x9"/>
    <x v="18"/>
    <x v="12"/>
  </r>
  <r>
    <x v="12"/>
    <s v="2.1.3"/>
    <s v="T.05"/>
    <x v="2"/>
    <s v="T.05x9"/>
    <x v="19"/>
    <x v="13"/>
  </r>
  <r>
    <x v="12"/>
    <s v="2.1.3"/>
    <s v="T.06"/>
    <x v="2"/>
    <s v="T.06x9"/>
    <x v="20"/>
    <x v="14"/>
  </r>
  <r>
    <x v="12"/>
    <s v="2.1.3"/>
    <s v="T.07"/>
    <x v="2"/>
    <s v="T.07x9"/>
    <x v="21"/>
    <x v="15"/>
  </r>
  <r>
    <x v="13"/>
    <s v="2.1.4"/>
    <s v="A.06"/>
    <x v="3"/>
    <s v="A.06x1"/>
    <x v="22"/>
    <x v="16"/>
  </r>
  <r>
    <x v="13"/>
    <s v="2.1.4"/>
    <s v="B.01"/>
    <x v="3"/>
    <s v="B.01x1"/>
    <x v="66"/>
    <x v="35"/>
  </r>
  <r>
    <x v="13"/>
    <s v="2.1.4"/>
    <s v="B.03"/>
    <x v="3"/>
    <s v="B.03x1"/>
    <x v="23"/>
    <x v="17"/>
  </r>
  <r>
    <x v="13"/>
    <s v="2.1.4"/>
    <s v="A.06"/>
    <x v="4"/>
    <s v="A.06x2"/>
    <x v="25"/>
    <x v="16"/>
  </r>
  <r>
    <x v="13"/>
    <s v="2.1.4"/>
    <s v="A.10"/>
    <x v="4"/>
    <s v="A.10x2"/>
    <x v="26"/>
    <x v="1"/>
  </r>
  <r>
    <x v="13"/>
    <s v="2.1.4"/>
    <s v="B.01"/>
    <x v="4"/>
    <s v="B.01x2"/>
    <x v="67"/>
    <x v="35"/>
  </r>
  <r>
    <x v="13"/>
    <s v="2.1.4"/>
    <s v="B.02"/>
    <x v="4"/>
    <s v="B.02x2"/>
    <x v="36"/>
    <x v="20"/>
  </r>
  <r>
    <x v="13"/>
    <s v="2.1.4"/>
    <s v="B.03"/>
    <x v="4"/>
    <s v="B.03x2"/>
    <x v="27"/>
    <x v="17"/>
  </r>
  <r>
    <x v="13"/>
    <s v="2.1.4"/>
    <s v="C.04"/>
    <x v="4"/>
    <s v="C.04x2"/>
    <x v="68"/>
    <x v="36"/>
  </r>
  <r>
    <x v="13"/>
    <s v="2.1.4"/>
    <s v="D.06"/>
    <x v="4"/>
    <s v="D.06x2"/>
    <x v="80"/>
    <x v="39"/>
  </r>
  <r>
    <x v="13"/>
    <s v="2.1.4"/>
    <s v="D.07"/>
    <x v="4"/>
    <s v="D.07x2"/>
    <x v="69"/>
    <x v="8"/>
  </r>
  <r>
    <x v="13"/>
    <s v="2.1.4"/>
    <s v="A.06"/>
    <x v="0"/>
    <s v="A.06x3"/>
    <x v="30"/>
    <x v="16"/>
  </r>
  <r>
    <x v="13"/>
    <s v="2.1.4"/>
    <s v="A.10"/>
    <x v="0"/>
    <s v="A.10x3"/>
    <x v="1"/>
    <x v="1"/>
  </r>
  <r>
    <x v="13"/>
    <s v="2.1.4"/>
    <s v="B.01"/>
    <x v="0"/>
    <s v="B.01x3"/>
    <x v="70"/>
    <x v="35"/>
  </r>
  <r>
    <x v="13"/>
    <s v="2.1.4"/>
    <s v="B.02"/>
    <x v="0"/>
    <s v="B.02x3"/>
    <x v="37"/>
    <x v="20"/>
  </r>
  <r>
    <x v="13"/>
    <s v="2.1.4"/>
    <s v="B.03"/>
    <x v="0"/>
    <s v="B.03x3"/>
    <x v="31"/>
    <x v="17"/>
  </r>
  <r>
    <x v="13"/>
    <s v="2.1.4"/>
    <s v="B.06"/>
    <x v="0"/>
    <s v="B.06x3"/>
    <x v="71"/>
    <x v="37"/>
  </r>
  <r>
    <x v="13"/>
    <s v="2.1.4"/>
    <s v="C.04"/>
    <x v="0"/>
    <s v="C.04x3"/>
    <x v="72"/>
    <x v="36"/>
  </r>
  <r>
    <x v="13"/>
    <s v="2.1.4"/>
    <s v="D.06"/>
    <x v="0"/>
    <s v="D.06x3"/>
    <x v="81"/>
    <x v="39"/>
  </r>
  <r>
    <x v="13"/>
    <s v="2.1.4"/>
    <s v="D.07"/>
    <x v="0"/>
    <s v="D.07x3"/>
    <x v="73"/>
    <x v="8"/>
  </r>
  <r>
    <x v="13"/>
    <s v="2.1.4"/>
    <s v="A.10"/>
    <x v="1"/>
    <s v="A.10x4"/>
    <x v="8"/>
    <x v="1"/>
  </r>
  <r>
    <x v="13"/>
    <s v="2.1.4"/>
    <s v="B.02"/>
    <x v="1"/>
    <s v="B.02x4"/>
    <x v="38"/>
    <x v="20"/>
  </r>
  <r>
    <x v="13"/>
    <s v="2.1.4"/>
    <s v="B.03"/>
    <x v="1"/>
    <s v="B.03x4"/>
    <x v="34"/>
    <x v="17"/>
  </r>
  <r>
    <x v="13"/>
    <s v="2.1.4"/>
    <s v="B.06"/>
    <x v="1"/>
    <s v="B.06x4"/>
    <x v="74"/>
    <x v="37"/>
  </r>
  <r>
    <x v="13"/>
    <s v="2.1.4"/>
    <s v="C.04"/>
    <x v="1"/>
    <s v="C.04x4"/>
    <x v="75"/>
    <x v="36"/>
  </r>
  <r>
    <x v="13"/>
    <s v="2.1.4"/>
    <s v="D.06"/>
    <x v="1"/>
    <s v="D.06x4"/>
    <x v="82"/>
    <x v="39"/>
  </r>
  <r>
    <x v="13"/>
    <s v="2.1.4"/>
    <s v="D.07"/>
    <x v="1"/>
    <s v="D.07x4"/>
    <x v="14"/>
    <x v="8"/>
  </r>
  <r>
    <x v="13"/>
    <s v="2.1.4"/>
    <s v="T.01"/>
    <x v="2"/>
    <s v="T.01x9"/>
    <x v="15"/>
    <x v="9"/>
  </r>
  <r>
    <x v="13"/>
    <s v="2.1.4"/>
    <s v="T.02"/>
    <x v="2"/>
    <s v="T.02x9"/>
    <x v="16"/>
    <x v="10"/>
  </r>
  <r>
    <x v="13"/>
    <s v="2.1.4"/>
    <s v="T.03"/>
    <x v="2"/>
    <s v="T.03x9"/>
    <x v="17"/>
    <x v="11"/>
  </r>
  <r>
    <x v="13"/>
    <s v="2.1.4"/>
    <s v="T.04"/>
    <x v="2"/>
    <s v="T.04x9"/>
    <x v="18"/>
    <x v="12"/>
  </r>
  <r>
    <x v="13"/>
    <s v="2.1.4"/>
    <s v="T.05"/>
    <x v="2"/>
    <s v="T.05x9"/>
    <x v="19"/>
    <x v="13"/>
  </r>
  <r>
    <x v="13"/>
    <s v="2.1.4"/>
    <s v="T.06"/>
    <x v="2"/>
    <s v="T.06x9"/>
    <x v="20"/>
    <x v="14"/>
  </r>
  <r>
    <x v="13"/>
    <s v="2.1.4"/>
    <s v="T.07"/>
    <x v="2"/>
    <s v="T.07x9"/>
    <x v="21"/>
    <x v="15"/>
  </r>
  <r>
    <x v="14"/>
    <s v="2.2.1"/>
    <s v="B.03"/>
    <x v="3"/>
    <s v="B.03x1"/>
    <x v="23"/>
    <x v="17"/>
  </r>
  <r>
    <x v="14"/>
    <s v="2.2.1"/>
    <s v="A.10"/>
    <x v="4"/>
    <s v="A.10x2"/>
    <x v="26"/>
    <x v="1"/>
  </r>
  <r>
    <x v="14"/>
    <s v="2.2.1"/>
    <s v="B.03"/>
    <x v="4"/>
    <s v="B.03x2"/>
    <x v="27"/>
    <x v="17"/>
  </r>
  <r>
    <x v="14"/>
    <s v="2.2.1"/>
    <s v="E.02"/>
    <x v="4"/>
    <s v="E.02x2"/>
    <x v="78"/>
    <x v="26"/>
  </r>
  <r>
    <x v="14"/>
    <s v="2.2.1"/>
    <s v="E.06"/>
    <x v="4"/>
    <s v="E.06x2"/>
    <x v="29"/>
    <x v="19"/>
  </r>
  <r>
    <x v="14"/>
    <s v="2.2.1"/>
    <s v="D.07"/>
    <x v="4"/>
    <s v="D.07x2"/>
    <x v="69"/>
    <x v="8"/>
  </r>
  <r>
    <x v="14"/>
    <s v="2.2.1"/>
    <s v="B.03"/>
    <x v="0"/>
    <s v="B.03x3"/>
    <x v="31"/>
    <x v="17"/>
  </r>
  <r>
    <x v="14"/>
    <s v="2.2.1"/>
    <s v="E.02"/>
    <x v="0"/>
    <s v="E.02x3"/>
    <x v="49"/>
    <x v="26"/>
  </r>
  <r>
    <x v="14"/>
    <s v="2.2.1"/>
    <s v="E.06"/>
    <x v="0"/>
    <s v="E.06x3"/>
    <x v="33"/>
    <x v="19"/>
  </r>
  <r>
    <x v="14"/>
    <s v="2.2.1"/>
    <s v="D.07"/>
    <x v="0"/>
    <s v="D.07x3"/>
    <x v="73"/>
    <x v="8"/>
  </r>
  <r>
    <x v="14"/>
    <s v="2.2.1"/>
    <s v="B.03"/>
    <x v="1"/>
    <s v="B.03x4"/>
    <x v="34"/>
    <x v="17"/>
  </r>
  <r>
    <x v="14"/>
    <s v="2.2.1"/>
    <s v="E.02"/>
    <x v="1"/>
    <s v="E.02x4"/>
    <x v="51"/>
    <x v="26"/>
  </r>
  <r>
    <x v="14"/>
    <s v="2.2.1"/>
    <s v="E.06"/>
    <x v="1"/>
    <s v="E.06x4"/>
    <x v="35"/>
    <x v="19"/>
  </r>
  <r>
    <x v="14"/>
    <s v="2.2.1"/>
    <s v="T.01"/>
    <x v="2"/>
    <s v="T.01x9"/>
    <x v="15"/>
    <x v="9"/>
  </r>
  <r>
    <x v="14"/>
    <s v="2.2.1"/>
    <s v="T.02"/>
    <x v="2"/>
    <s v="T.02x9"/>
    <x v="16"/>
    <x v="10"/>
  </r>
  <r>
    <x v="14"/>
    <s v="2.2.1"/>
    <s v="T.03"/>
    <x v="2"/>
    <s v="T.03x9"/>
    <x v="17"/>
    <x v="11"/>
  </r>
  <r>
    <x v="14"/>
    <s v="2.2.1"/>
    <s v="T.04"/>
    <x v="2"/>
    <s v="T.04x9"/>
    <x v="18"/>
    <x v="12"/>
  </r>
  <r>
    <x v="14"/>
    <s v="2.2.1"/>
    <s v="T.05"/>
    <x v="2"/>
    <s v="T.05x9"/>
    <x v="19"/>
    <x v="13"/>
  </r>
  <r>
    <x v="14"/>
    <s v="2.2.1"/>
    <s v="T.06"/>
    <x v="2"/>
    <s v="T.06x9"/>
    <x v="20"/>
    <x v="14"/>
  </r>
  <r>
    <x v="14"/>
    <s v="2.2.1"/>
    <s v="T.07"/>
    <x v="2"/>
    <s v="T.07x9"/>
    <x v="21"/>
    <x v="15"/>
  </r>
  <r>
    <x v="15"/>
    <s v="3.1.1"/>
    <s v="B.03"/>
    <x v="3"/>
    <s v="B.03x1"/>
    <x v="23"/>
    <x v="17"/>
  </r>
  <r>
    <x v="15"/>
    <s v="3.1.1"/>
    <s v="B.04"/>
    <x v="3"/>
    <s v="B.04x1"/>
    <x v="76"/>
    <x v="38"/>
  </r>
  <r>
    <x v="15"/>
    <s v="3.1.1"/>
    <s v="C.03"/>
    <x v="3"/>
    <s v="C.03x1"/>
    <x v="83"/>
    <x v="40"/>
  </r>
  <r>
    <x v="15"/>
    <s v="3.1.1"/>
    <s v="C.05"/>
    <x v="3"/>
    <s v="C.05x1"/>
    <x v="84"/>
    <x v="41"/>
  </r>
  <r>
    <x v="15"/>
    <s v="3.1.1"/>
    <s v="B.02"/>
    <x v="4"/>
    <s v="B.02x2"/>
    <x v="36"/>
    <x v="20"/>
  </r>
  <r>
    <x v="15"/>
    <s v="3.1.1"/>
    <s v="B.03"/>
    <x v="4"/>
    <s v="B.03x2"/>
    <x v="27"/>
    <x v="17"/>
  </r>
  <r>
    <x v="15"/>
    <s v="3.1.1"/>
    <s v="B.04"/>
    <x v="4"/>
    <s v="B.04x2"/>
    <x v="77"/>
    <x v="38"/>
  </r>
  <r>
    <x v="15"/>
    <s v="3.1.1"/>
    <s v="C.03"/>
    <x v="4"/>
    <s v="C.03x2"/>
    <x v="85"/>
    <x v="40"/>
  </r>
  <r>
    <x v="15"/>
    <s v="3.1.1"/>
    <s v="C.04"/>
    <x v="4"/>
    <s v="C.04x2"/>
    <x v="68"/>
    <x v="36"/>
  </r>
  <r>
    <x v="15"/>
    <s v="3.1.1"/>
    <s v="C.05"/>
    <x v="4"/>
    <s v="C.05x2"/>
    <x v="86"/>
    <x v="41"/>
  </r>
  <r>
    <x v="15"/>
    <s v="3.1.1"/>
    <s v="E.08"/>
    <x v="4"/>
    <s v="E.08x2"/>
    <x v="40"/>
    <x v="5"/>
  </r>
  <r>
    <x v="15"/>
    <s v="3.1.1"/>
    <s v="A.02"/>
    <x v="0"/>
    <s v="A.02x3"/>
    <x v="87"/>
    <x v="42"/>
  </r>
  <r>
    <x v="15"/>
    <s v="3.1.1"/>
    <s v="B.02"/>
    <x v="0"/>
    <s v="B.02x3"/>
    <x v="37"/>
    <x v="20"/>
  </r>
  <r>
    <x v="15"/>
    <s v="3.1.1"/>
    <s v="B.03"/>
    <x v="0"/>
    <s v="B.03x3"/>
    <x v="31"/>
    <x v="17"/>
  </r>
  <r>
    <x v="15"/>
    <s v="3.1.1"/>
    <s v="B.04"/>
    <x v="0"/>
    <s v="B.04x3"/>
    <x v="79"/>
    <x v="38"/>
  </r>
  <r>
    <x v="15"/>
    <s v="3.1.1"/>
    <s v="C.03"/>
    <x v="0"/>
    <s v="C.03x3"/>
    <x v="88"/>
    <x v="40"/>
  </r>
  <r>
    <x v="15"/>
    <s v="3.1.1"/>
    <s v="C.04"/>
    <x v="0"/>
    <s v="C.04x3"/>
    <x v="72"/>
    <x v="36"/>
  </r>
  <r>
    <x v="15"/>
    <s v="3.1.1"/>
    <s v="C.05"/>
    <x v="0"/>
    <s v="C.05x3"/>
    <x v="89"/>
    <x v="41"/>
  </r>
  <r>
    <x v="15"/>
    <s v="3.1.1"/>
    <s v="E.08"/>
    <x v="0"/>
    <s v="E.08x3"/>
    <x v="5"/>
    <x v="5"/>
  </r>
  <r>
    <x v="15"/>
    <s v="3.1.1"/>
    <s v="T.01"/>
    <x v="2"/>
    <s v="T.01x9"/>
    <x v="15"/>
    <x v="9"/>
  </r>
  <r>
    <x v="15"/>
    <s v="3.1.1"/>
    <s v="T.02"/>
    <x v="2"/>
    <s v="T.02x9"/>
    <x v="16"/>
    <x v="10"/>
  </r>
  <r>
    <x v="15"/>
    <s v="3.1.1"/>
    <s v="T.03"/>
    <x v="2"/>
    <s v="T.03x9"/>
    <x v="17"/>
    <x v="11"/>
  </r>
  <r>
    <x v="15"/>
    <s v="3.1.1"/>
    <s v="T.04"/>
    <x v="2"/>
    <s v="T.04x9"/>
    <x v="18"/>
    <x v="12"/>
  </r>
  <r>
    <x v="15"/>
    <s v="3.1.1"/>
    <s v="T.05"/>
    <x v="2"/>
    <s v="T.05x9"/>
    <x v="19"/>
    <x v="13"/>
  </r>
  <r>
    <x v="15"/>
    <s v="3.1.1"/>
    <s v="T.06"/>
    <x v="2"/>
    <s v="T.06x9"/>
    <x v="20"/>
    <x v="14"/>
  </r>
  <r>
    <x v="15"/>
    <s v="3.1.1"/>
    <s v="T.07"/>
    <x v="2"/>
    <s v="T.07x9"/>
    <x v="21"/>
    <x v="15"/>
  </r>
  <r>
    <x v="16"/>
    <s v="3.1.2"/>
    <s v="B.04"/>
    <x v="3"/>
    <s v="B.04x1"/>
    <x v="76"/>
    <x v="38"/>
  </r>
  <r>
    <x v="16"/>
    <s v="3.1.2"/>
    <s v="C.03"/>
    <x v="3"/>
    <s v="C.03x1"/>
    <x v="83"/>
    <x v="40"/>
  </r>
  <r>
    <x v="16"/>
    <s v="3.1.2"/>
    <s v="C.05"/>
    <x v="3"/>
    <s v="C.05x1"/>
    <x v="84"/>
    <x v="41"/>
  </r>
  <r>
    <x v="16"/>
    <s v="3.1.2"/>
    <s v="B.02"/>
    <x v="4"/>
    <s v="B.02x2"/>
    <x v="36"/>
    <x v="20"/>
  </r>
  <r>
    <x v="16"/>
    <s v="3.1.2"/>
    <s v="B.04"/>
    <x v="4"/>
    <s v="B.04x2"/>
    <x v="77"/>
    <x v="38"/>
  </r>
  <r>
    <x v="16"/>
    <s v="3.1.2"/>
    <s v="C.02"/>
    <x v="4"/>
    <s v="C.02x2"/>
    <x v="90"/>
    <x v="43"/>
  </r>
  <r>
    <x v="16"/>
    <s v="3.1.2"/>
    <s v="C.03"/>
    <x v="4"/>
    <s v="C.03x2"/>
    <x v="85"/>
    <x v="40"/>
  </r>
  <r>
    <x v="16"/>
    <s v="3.1.2"/>
    <s v="C.05"/>
    <x v="4"/>
    <s v="C.05x2"/>
    <x v="86"/>
    <x v="41"/>
  </r>
  <r>
    <x v="16"/>
    <s v="3.1.2"/>
    <s v="E.02"/>
    <x v="4"/>
    <s v="E.02x2"/>
    <x v="78"/>
    <x v="26"/>
  </r>
  <r>
    <x v="16"/>
    <s v="3.1.2"/>
    <s v="E.03"/>
    <x v="4"/>
    <s v="E.03x2"/>
    <x v="39"/>
    <x v="21"/>
  </r>
  <r>
    <x v="16"/>
    <s v="3.1.2"/>
    <s v="A.02"/>
    <x v="0"/>
    <s v="A.02x3"/>
    <x v="87"/>
    <x v="42"/>
  </r>
  <r>
    <x v="16"/>
    <s v="3.1.2"/>
    <s v="B.02"/>
    <x v="0"/>
    <s v="B.02x3"/>
    <x v="37"/>
    <x v="20"/>
  </r>
  <r>
    <x v="16"/>
    <s v="3.1.2"/>
    <s v="B.04"/>
    <x v="0"/>
    <s v="B.04x3"/>
    <x v="79"/>
    <x v="38"/>
  </r>
  <r>
    <x v="16"/>
    <s v="3.1.2"/>
    <s v="C.02"/>
    <x v="0"/>
    <s v="C.02x3"/>
    <x v="91"/>
    <x v="43"/>
  </r>
  <r>
    <x v="16"/>
    <s v="3.1.2"/>
    <s v="C.03"/>
    <x v="0"/>
    <s v="C.03x3"/>
    <x v="88"/>
    <x v="40"/>
  </r>
  <r>
    <x v="16"/>
    <s v="3.1.2"/>
    <s v="C.05"/>
    <x v="0"/>
    <s v="C.05x3"/>
    <x v="89"/>
    <x v="41"/>
  </r>
  <r>
    <x v="16"/>
    <s v="3.1.2"/>
    <s v="D.11"/>
    <x v="0"/>
    <s v="D.11x3"/>
    <x v="3"/>
    <x v="3"/>
  </r>
  <r>
    <x v="16"/>
    <s v="3.1.2"/>
    <s v="E.02"/>
    <x v="0"/>
    <s v="E.02x3"/>
    <x v="49"/>
    <x v="26"/>
  </r>
  <r>
    <x v="16"/>
    <s v="3.1.2"/>
    <s v="E.03"/>
    <x v="0"/>
    <s v="E.03x3"/>
    <x v="42"/>
    <x v="21"/>
  </r>
  <r>
    <x v="16"/>
    <s v="3.1.2"/>
    <s v="T.01"/>
    <x v="2"/>
    <s v="T.01x9"/>
    <x v="15"/>
    <x v="9"/>
  </r>
  <r>
    <x v="16"/>
    <s v="3.1.2"/>
    <s v="T.02"/>
    <x v="2"/>
    <s v="T.02x9"/>
    <x v="16"/>
    <x v="10"/>
  </r>
  <r>
    <x v="16"/>
    <s v="3.1.2"/>
    <s v="T.03"/>
    <x v="2"/>
    <s v="T.03x9"/>
    <x v="17"/>
    <x v="11"/>
  </r>
  <r>
    <x v="16"/>
    <s v="3.1.2"/>
    <s v="T.04"/>
    <x v="2"/>
    <s v="T.04x9"/>
    <x v="18"/>
    <x v="12"/>
  </r>
  <r>
    <x v="16"/>
    <s v="3.1.2"/>
    <s v="T.05"/>
    <x v="2"/>
    <s v="T.05x9"/>
    <x v="19"/>
    <x v="13"/>
  </r>
  <r>
    <x v="16"/>
    <s v="3.1.2"/>
    <s v="T.06"/>
    <x v="2"/>
    <s v="T.06x9"/>
    <x v="20"/>
    <x v="14"/>
  </r>
  <r>
    <x v="16"/>
    <s v="3.1.2"/>
    <s v="T.07"/>
    <x v="2"/>
    <s v="T.07x9"/>
    <x v="21"/>
    <x v="15"/>
  </r>
  <r>
    <x v="17"/>
    <s v="3.1.3"/>
    <s v="B.03"/>
    <x v="3"/>
    <s v="B.03x1"/>
    <x v="23"/>
    <x v="17"/>
  </r>
  <r>
    <x v="17"/>
    <s v="3.1.3"/>
    <s v="B.04"/>
    <x v="3"/>
    <s v="B.04x1"/>
    <x v="76"/>
    <x v="38"/>
  </r>
  <r>
    <x v="17"/>
    <s v="3.1.3"/>
    <s v="C.01"/>
    <x v="3"/>
    <s v="C.01x1"/>
    <x v="92"/>
    <x v="44"/>
  </r>
  <r>
    <x v="17"/>
    <s v="3.1.3"/>
    <s v="C.05"/>
    <x v="3"/>
    <s v="C.05x1"/>
    <x v="84"/>
    <x v="41"/>
  </r>
  <r>
    <x v="17"/>
    <s v="3.1.3"/>
    <s v="B.03"/>
    <x v="4"/>
    <s v="B.03x2"/>
    <x v="27"/>
    <x v="17"/>
  </r>
  <r>
    <x v="17"/>
    <s v="3.1.3"/>
    <s v="B.04"/>
    <x v="4"/>
    <s v="B.04x2"/>
    <x v="77"/>
    <x v="38"/>
  </r>
  <r>
    <x v="17"/>
    <s v="3.1.3"/>
    <s v="C.01"/>
    <x v="4"/>
    <s v="C.01x2"/>
    <x v="93"/>
    <x v="44"/>
  </r>
  <r>
    <x v="17"/>
    <s v="3.1.3"/>
    <s v="C.02"/>
    <x v="4"/>
    <s v="C.02x2"/>
    <x v="90"/>
    <x v="43"/>
  </r>
  <r>
    <x v="17"/>
    <s v="3.1.3"/>
    <s v="C.05"/>
    <x v="4"/>
    <s v="C.05x2"/>
    <x v="86"/>
    <x v="41"/>
  </r>
  <r>
    <x v="17"/>
    <s v="3.1.3"/>
    <s v="E.02"/>
    <x v="4"/>
    <s v="E.02x2"/>
    <x v="78"/>
    <x v="26"/>
  </r>
  <r>
    <x v="17"/>
    <s v="3.1.3"/>
    <s v="E.03"/>
    <x v="4"/>
    <s v="E.03x2"/>
    <x v="39"/>
    <x v="21"/>
  </r>
  <r>
    <x v="17"/>
    <s v="3.1.3"/>
    <s v="E.06"/>
    <x v="4"/>
    <s v="E.06x2"/>
    <x v="29"/>
    <x v="19"/>
  </r>
  <r>
    <x v="17"/>
    <s v="3.1.3"/>
    <s v="B.03"/>
    <x v="0"/>
    <s v="B.03x3"/>
    <x v="31"/>
    <x v="17"/>
  </r>
  <r>
    <x v="17"/>
    <s v="3.1.3"/>
    <s v="B.04"/>
    <x v="0"/>
    <s v="B.04x3"/>
    <x v="79"/>
    <x v="38"/>
  </r>
  <r>
    <x v="17"/>
    <s v="3.1.3"/>
    <s v="C.01"/>
    <x v="0"/>
    <s v="C.01x3"/>
    <x v="94"/>
    <x v="44"/>
  </r>
  <r>
    <x v="17"/>
    <s v="3.1.3"/>
    <s v="C.02"/>
    <x v="0"/>
    <s v="C.02x3"/>
    <x v="91"/>
    <x v="43"/>
  </r>
  <r>
    <x v="17"/>
    <s v="3.1.3"/>
    <s v="C.05"/>
    <x v="0"/>
    <s v="C.05x3"/>
    <x v="89"/>
    <x v="41"/>
  </r>
  <r>
    <x v="17"/>
    <s v="3.1.3"/>
    <s v="D.11"/>
    <x v="0"/>
    <s v="D.11x3"/>
    <x v="3"/>
    <x v="3"/>
  </r>
  <r>
    <x v="17"/>
    <s v="3.1.3"/>
    <s v="E.02"/>
    <x v="0"/>
    <s v="E.02x3"/>
    <x v="49"/>
    <x v="26"/>
  </r>
  <r>
    <x v="17"/>
    <s v="3.1.3"/>
    <s v="E.03"/>
    <x v="0"/>
    <s v="E.03x3"/>
    <x v="42"/>
    <x v="21"/>
  </r>
  <r>
    <x v="17"/>
    <s v="3.1.3"/>
    <s v="E.05"/>
    <x v="0"/>
    <s v="E.05x3"/>
    <x v="4"/>
    <x v="4"/>
  </r>
  <r>
    <x v="17"/>
    <s v="3.1.3"/>
    <s v="E.06"/>
    <x v="0"/>
    <s v="E.06x3"/>
    <x v="33"/>
    <x v="19"/>
  </r>
  <r>
    <x v="17"/>
    <s v="3.1.3"/>
    <s v="E.07"/>
    <x v="0"/>
    <s v="E.07x3"/>
    <x v="95"/>
    <x v="45"/>
  </r>
  <r>
    <x v="17"/>
    <s v="3.1.3"/>
    <s v="T.01"/>
    <x v="2"/>
    <s v="T.01x9"/>
    <x v="15"/>
    <x v="9"/>
  </r>
  <r>
    <x v="17"/>
    <s v="3.1.3"/>
    <s v="T.02"/>
    <x v="2"/>
    <s v="T.02x9"/>
    <x v="16"/>
    <x v="10"/>
  </r>
  <r>
    <x v="17"/>
    <s v="3.1.3"/>
    <s v="T.03"/>
    <x v="2"/>
    <s v="T.03x9"/>
    <x v="17"/>
    <x v="11"/>
  </r>
  <r>
    <x v="17"/>
    <s v="3.1.3"/>
    <s v="T.04"/>
    <x v="2"/>
    <s v="T.04x9"/>
    <x v="18"/>
    <x v="12"/>
  </r>
  <r>
    <x v="17"/>
    <s v="3.1.3"/>
    <s v="T.05"/>
    <x v="2"/>
    <s v="T.05x9"/>
    <x v="19"/>
    <x v="13"/>
  </r>
  <r>
    <x v="17"/>
    <s v="3.1.3"/>
    <s v="T.06"/>
    <x v="2"/>
    <s v="T.06x9"/>
    <x v="20"/>
    <x v="14"/>
  </r>
  <r>
    <x v="17"/>
    <s v="3.1.3"/>
    <s v="T.07"/>
    <x v="2"/>
    <s v="T.07x9"/>
    <x v="21"/>
    <x v="15"/>
  </r>
  <r>
    <x v="18"/>
    <s v="3.1.4"/>
    <s v="B.03"/>
    <x v="3"/>
    <s v="B.03x1"/>
    <x v="23"/>
    <x v="17"/>
  </r>
  <r>
    <x v="18"/>
    <s v="3.1.4"/>
    <s v="B.04"/>
    <x v="3"/>
    <s v="B.04x1"/>
    <x v="76"/>
    <x v="38"/>
  </r>
  <r>
    <x v="18"/>
    <s v="3.1.4"/>
    <s v="C.03"/>
    <x v="3"/>
    <s v="C.03x1"/>
    <x v="83"/>
    <x v="40"/>
  </r>
  <r>
    <x v="18"/>
    <s v="3.1.4"/>
    <s v="C.05"/>
    <x v="3"/>
    <s v="C.05x1"/>
    <x v="84"/>
    <x v="41"/>
  </r>
  <r>
    <x v="18"/>
    <s v="3.1.4"/>
    <s v="B.02"/>
    <x v="4"/>
    <s v="B.02x2"/>
    <x v="36"/>
    <x v="20"/>
  </r>
  <r>
    <x v="18"/>
    <s v="3.1.4"/>
    <s v="B.03"/>
    <x v="4"/>
    <s v="B.03x2"/>
    <x v="27"/>
    <x v="17"/>
  </r>
  <r>
    <x v="18"/>
    <s v="3.1.4"/>
    <s v="B.04"/>
    <x v="4"/>
    <s v="B.04x2"/>
    <x v="77"/>
    <x v="38"/>
  </r>
  <r>
    <x v="18"/>
    <s v="3.1.4"/>
    <s v="C.03"/>
    <x v="4"/>
    <s v="C.03x2"/>
    <x v="85"/>
    <x v="40"/>
  </r>
  <r>
    <x v="18"/>
    <s v="3.1.4"/>
    <s v="C.04"/>
    <x v="4"/>
    <s v="C.04x2"/>
    <x v="68"/>
    <x v="36"/>
  </r>
  <r>
    <x v="18"/>
    <s v="3.1.4"/>
    <s v="C.05"/>
    <x v="4"/>
    <s v="C.05x2"/>
    <x v="86"/>
    <x v="41"/>
  </r>
  <r>
    <x v="18"/>
    <s v="3.1.4"/>
    <s v="E.03"/>
    <x v="4"/>
    <s v="E.03x2"/>
    <x v="39"/>
    <x v="21"/>
  </r>
  <r>
    <x v="18"/>
    <s v="3.1.4"/>
    <s v="E.06"/>
    <x v="4"/>
    <s v="E.06x2"/>
    <x v="29"/>
    <x v="19"/>
  </r>
  <r>
    <x v="18"/>
    <s v="3.1.4"/>
    <s v="E.08"/>
    <x v="4"/>
    <s v="E.08x2"/>
    <x v="40"/>
    <x v="5"/>
  </r>
  <r>
    <x v="18"/>
    <s v="3.1.4"/>
    <s v="B.02"/>
    <x v="0"/>
    <s v="B.02x3"/>
    <x v="37"/>
    <x v="20"/>
  </r>
  <r>
    <x v="18"/>
    <s v="3.1.4"/>
    <s v="B.03"/>
    <x v="0"/>
    <s v="B.03x3"/>
    <x v="31"/>
    <x v="17"/>
  </r>
  <r>
    <x v="18"/>
    <s v="3.1.4"/>
    <s v="B.04"/>
    <x v="0"/>
    <s v="B.04x3"/>
    <x v="79"/>
    <x v="38"/>
  </r>
  <r>
    <x v="18"/>
    <s v="3.1.4"/>
    <s v="C.03"/>
    <x v="0"/>
    <s v="C.03x3"/>
    <x v="88"/>
    <x v="40"/>
  </r>
  <r>
    <x v="18"/>
    <s v="3.1.4"/>
    <s v="C.04"/>
    <x v="0"/>
    <s v="C.04x3"/>
    <x v="72"/>
    <x v="36"/>
  </r>
  <r>
    <x v="18"/>
    <s v="3.1.4"/>
    <s v="C.05"/>
    <x v="0"/>
    <s v="C.05x3"/>
    <x v="89"/>
    <x v="41"/>
  </r>
  <r>
    <x v="18"/>
    <s v="3.1.4"/>
    <s v="E.03"/>
    <x v="0"/>
    <s v="E.03x3"/>
    <x v="42"/>
    <x v="21"/>
  </r>
  <r>
    <x v="18"/>
    <s v="3.1.4"/>
    <s v="E.06"/>
    <x v="0"/>
    <s v="E.06x3"/>
    <x v="33"/>
    <x v="19"/>
  </r>
  <r>
    <x v="18"/>
    <s v="3.1.4"/>
    <s v="E.08"/>
    <x v="0"/>
    <s v="E.08x3"/>
    <x v="5"/>
    <x v="5"/>
  </r>
  <r>
    <x v="18"/>
    <s v="3.1.4"/>
    <s v="T.01"/>
    <x v="2"/>
    <s v="T.01x9"/>
    <x v="15"/>
    <x v="9"/>
  </r>
  <r>
    <x v="18"/>
    <s v="3.1.4"/>
    <s v="T.02"/>
    <x v="2"/>
    <s v="T.02x9"/>
    <x v="16"/>
    <x v="10"/>
  </r>
  <r>
    <x v="18"/>
    <s v="3.1.4"/>
    <s v="T.03"/>
    <x v="2"/>
    <s v="T.03x9"/>
    <x v="17"/>
    <x v="11"/>
  </r>
  <r>
    <x v="18"/>
    <s v="3.1.4"/>
    <s v="T.04"/>
    <x v="2"/>
    <s v="T.04x9"/>
    <x v="18"/>
    <x v="12"/>
  </r>
  <r>
    <x v="18"/>
    <s v="3.1.4"/>
    <s v="T.05"/>
    <x v="2"/>
    <s v="T.05x9"/>
    <x v="19"/>
    <x v="13"/>
  </r>
  <r>
    <x v="18"/>
    <s v="3.1.4"/>
    <s v="T.06"/>
    <x v="2"/>
    <s v="T.06x9"/>
    <x v="20"/>
    <x v="14"/>
  </r>
  <r>
    <x v="18"/>
    <s v="3.1.4"/>
    <s v="T.07"/>
    <x v="2"/>
    <s v="T.07x9"/>
    <x v="21"/>
    <x v="15"/>
  </r>
  <r>
    <x v="19"/>
    <s v="3.1.5"/>
    <s v="B.03"/>
    <x v="3"/>
    <s v="B.03x1"/>
    <x v="23"/>
    <x v="17"/>
  </r>
  <r>
    <x v="19"/>
    <s v="3.1.5"/>
    <s v="B.04"/>
    <x v="3"/>
    <s v="B.04x1"/>
    <x v="76"/>
    <x v="38"/>
  </r>
  <r>
    <x v="19"/>
    <s v="3.1.5"/>
    <s v="C.03"/>
    <x v="3"/>
    <s v="C.03x1"/>
    <x v="83"/>
    <x v="40"/>
  </r>
  <r>
    <x v="19"/>
    <s v="3.1.5"/>
    <s v="C.05"/>
    <x v="3"/>
    <s v="C.05x1"/>
    <x v="84"/>
    <x v="41"/>
  </r>
  <r>
    <x v="19"/>
    <s v="3.1.5"/>
    <s v="B.02"/>
    <x v="4"/>
    <s v="B.02x2"/>
    <x v="36"/>
    <x v="20"/>
  </r>
  <r>
    <x v="19"/>
    <s v="3.1.5"/>
    <s v="B.03"/>
    <x v="4"/>
    <s v="B.03x2"/>
    <x v="27"/>
    <x v="17"/>
  </r>
  <r>
    <x v="19"/>
    <s v="3.1.5"/>
    <s v="B.04"/>
    <x v="4"/>
    <s v="B.04x2"/>
    <x v="77"/>
    <x v="38"/>
  </r>
  <r>
    <x v="19"/>
    <s v="3.1.5"/>
    <s v="C.03"/>
    <x v="4"/>
    <s v="C.03x2"/>
    <x v="85"/>
    <x v="40"/>
  </r>
  <r>
    <x v="19"/>
    <s v="3.1.5"/>
    <s v="C.04"/>
    <x v="4"/>
    <s v="C.04x2"/>
    <x v="68"/>
    <x v="36"/>
  </r>
  <r>
    <x v="19"/>
    <s v="3.1.5"/>
    <s v="C.05"/>
    <x v="4"/>
    <s v="C.05x2"/>
    <x v="86"/>
    <x v="41"/>
  </r>
  <r>
    <x v="19"/>
    <s v="3.1.5"/>
    <s v="E.03"/>
    <x v="4"/>
    <s v="E.03x2"/>
    <x v="39"/>
    <x v="21"/>
  </r>
  <r>
    <x v="19"/>
    <s v="3.1.5"/>
    <s v="E.06"/>
    <x v="4"/>
    <s v="E.06x2"/>
    <x v="29"/>
    <x v="19"/>
  </r>
  <r>
    <x v="19"/>
    <s v="3.1.5"/>
    <s v="E.08"/>
    <x v="4"/>
    <s v="E.08x2"/>
    <x v="40"/>
    <x v="5"/>
  </r>
  <r>
    <x v="19"/>
    <s v="3.1.5"/>
    <s v="B.02"/>
    <x v="0"/>
    <s v="B.02x3"/>
    <x v="37"/>
    <x v="20"/>
  </r>
  <r>
    <x v="19"/>
    <s v="3.1.5"/>
    <s v="B.03"/>
    <x v="0"/>
    <s v="B.03x3"/>
    <x v="31"/>
    <x v="17"/>
  </r>
  <r>
    <x v="19"/>
    <s v="3.1.5"/>
    <s v="B.04"/>
    <x v="0"/>
    <s v="B.04x3"/>
    <x v="79"/>
    <x v="38"/>
  </r>
  <r>
    <x v="19"/>
    <s v="3.1.5"/>
    <s v="C.03"/>
    <x v="0"/>
    <s v="C.03x3"/>
    <x v="88"/>
    <x v="40"/>
  </r>
  <r>
    <x v="19"/>
    <s v="3.1.5"/>
    <s v="C.04"/>
    <x v="0"/>
    <s v="C.04x3"/>
    <x v="72"/>
    <x v="36"/>
  </r>
  <r>
    <x v="19"/>
    <s v="3.1.5"/>
    <s v="C.05"/>
    <x v="0"/>
    <s v="C.05x3"/>
    <x v="89"/>
    <x v="41"/>
  </r>
  <r>
    <x v="19"/>
    <s v="3.1.5"/>
    <s v="E.03"/>
    <x v="0"/>
    <s v="E.03x3"/>
    <x v="42"/>
    <x v="21"/>
  </r>
  <r>
    <x v="19"/>
    <s v="3.1.5"/>
    <s v="E.06"/>
    <x v="0"/>
    <s v="E.06x3"/>
    <x v="33"/>
    <x v="19"/>
  </r>
  <r>
    <x v="19"/>
    <s v="3.1.5"/>
    <s v="E.08"/>
    <x v="0"/>
    <s v="E.08x3"/>
    <x v="5"/>
    <x v="5"/>
  </r>
  <r>
    <x v="19"/>
    <s v="3.1.5"/>
    <s v="T.01"/>
    <x v="2"/>
    <s v="T.01x9"/>
    <x v="15"/>
    <x v="9"/>
  </r>
  <r>
    <x v="19"/>
    <s v="3.1.5"/>
    <s v="T.02"/>
    <x v="2"/>
    <s v="T.02x9"/>
    <x v="16"/>
    <x v="10"/>
  </r>
  <r>
    <x v="19"/>
    <s v="3.1.5"/>
    <s v="T.03"/>
    <x v="2"/>
    <s v="T.03x9"/>
    <x v="17"/>
    <x v="11"/>
  </r>
  <r>
    <x v="19"/>
    <s v="3.1.5"/>
    <s v="T.04"/>
    <x v="2"/>
    <s v="T.04x9"/>
    <x v="18"/>
    <x v="12"/>
  </r>
  <r>
    <x v="19"/>
    <s v="3.1.5"/>
    <s v="T.05"/>
    <x v="2"/>
    <s v="T.05x9"/>
    <x v="19"/>
    <x v="13"/>
  </r>
  <r>
    <x v="19"/>
    <s v="3.1.5"/>
    <s v="T.06"/>
    <x v="2"/>
    <s v="T.06x9"/>
    <x v="20"/>
    <x v="14"/>
  </r>
  <r>
    <x v="19"/>
    <s v="3.1.5"/>
    <s v="T.07"/>
    <x v="2"/>
    <s v="T.07x9"/>
    <x v="21"/>
    <x v="15"/>
  </r>
  <r>
    <x v="20"/>
    <s v="3.1.6"/>
    <s v="A.06"/>
    <x v="3"/>
    <s v="A.06x1"/>
    <x v="22"/>
    <x v="16"/>
  </r>
  <r>
    <x v="20"/>
    <s v="3.1.6"/>
    <s v="B.01"/>
    <x v="3"/>
    <s v="B.01x1"/>
    <x v="66"/>
    <x v="35"/>
  </r>
  <r>
    <x v="20"/>
    <s v="3.1.6"/>
    <s v="B.03"/>
    <x v="3"/>
    <s v="B.03x1"/>
    <x v="23"/>
    <x v="17"/>
  </r>
  <r>
    <x v="20"/>
    <s v="3.1.6"/>
    <s v="B.04"/>
    <x v="3"/>
    <s v="B.04x1"/>
    <x v="76"/>
    <x v="38"/>
  </r>
  <r>
    <x v="20"/>
    <s v="3.1.6"/>
    <s v="B.05"/>
    <x v="3"/>
    <s v="B.05x1"/>
    <x v="24"/>
    <x v="18"/>
  </r>
  <r>
    <x v="20"/>
    <s v="3.1.6"/>
    <s v="C.05"/>
    <x v="3"/>
    <s v="C.05x1"/>
    <x v="84"/>
    <x v="41"/>
  </r>
  <r>
    <x v="20"/>
    <s v="3.1.6"/>
    <s v="A.06"/>
    <x v="4"/>
    <s v="A.06x2"/>
    <x v="25"/>
    <x v="16"/>
  </r>
  <r>
    <x v="20"/>
    <s v="3.1.6"/>
    <s v="B.01"/>
    <x v="4"/>
    <s v="B.01x2"/>
    <x v="67"/>
    <x v="35"/>
  </r>
  <r>
    <x v="20"/>
    <s v="3.1.6"/>
    <s v="B.02"/>
    <x v="4"/>
    <s v="B.02x2"/>
    <x v="36"/>
    <x v="20"/>
  </r>
  <r>
    <x v="20"/>
    <s v="3.1.6"/>
    <s v="B.03"/>
    <x v="4"/>
    <s v="B.03x2"/>
    <x v="27"/>
    <x v="17"/>
  </r>
  <r>
    <x v="20"/>
    <s v="3.1.6"/>
    <s v="B.04"/>
    <x v="4"/>
    <s v="B.04x2"/>
    <x v="77"/>
    <x v="38"/>
  </r>
  <r>
    <x v="20"/>
    <s v="3.1.6"/>
    <s v="B.05"/>
    <x v="4"/>
    <s v="B.05x2"/>
    <x v="28"/>
    <x v="18"/>
  </r>
  <r>
    <x v="20"/>
    <s v="3.1.6"/>
    <s v="C.04"/>
    <x v="4"/>
    <s v="C.04x2"/>
    <x v="68"/>
    <x v="36"/>
  </r>
  <r>
    <x v="20"/>
    <s v="3.1.6"/>
    <s v="C.05"/>
    <x v="4"/>
    <s v="C.05x2"/>
    <x v="86"/>
    <x v="41"/>
  </r>
  <r>
    <x v="20"/>
    <s v="3.1.6"/>
    <s v="E.02"/>
    <x v="4"/>
    <s v="E.02x2"/>
    <x v="78"/>
    <x v="26"/>
  </r>
  <r>
    <x v="20"/>
    <s v="3.1.6"/>
    <s v="E.03"/>
    <x v="4"/>
    <s v="E.03x2"/>
    <x v="39"/>
    <x v="21"/>
  </r>
  <r>
    <x v="20"/>
    <s v="3.1.6"/>
    <s v="E.06"/>
    <x v="4"/>
    <s v="E.06x2"/>
    <x v="29"/>
    <x v="19"/>
  </r>
  <r>
    <x v="20"/>
    <s v="3.1.6"/>
    <s v="E.08"/>
    <x v="4"/>
    <s v="E.08x2"/>
    <x v="40"/>
    <x v="5"/>
  </r>
  <r>
    <x v="20"/>
    <s v="3.1.6"/>
    <s v="A.06"/>
    <x v="0"/>
    <s v="A.06x3"/>
    <x v="30"/>
    <x v="16"/>
  </r>
  <r>
    <x v="20"/>
    <s v="3.1.6"/>
    <s v="B.01"/>
    <x v="0"/>
    <s v="B.01x3"/>
    <x v="70"/>
    <x v="35"/>
  </r>
  <r>
    <x v="20"/>
    <s v="3.1.6"/>
    <s v="B.02"/>
    <x v="0"/>
    <s v="B.02x3"/>
    <x v="37"/>
    <x v="20"/>
  </r>
  <r>
    <x v="20"/>
    <s v="3.1.6"/>
    <s v="B.03"/>
    <x v="0"/>
    <s v="B.03x3"/>
    <x v="31"/>
    <x v="17"/>
  </r>
  <r>
    <x v="20"/>
    <s v="3.1.6"/>
    <s v="B.04"/>
    <x v="0"/>
    <s v="B.04x3"/>
    <x v="79"/>
    <x v="38"/>
  </r>
  <r>
    <x v="20"/>
    <s v="3.1.6"/>
    <s v="B.05"/>
    <x v="0"/>
    <s v="B.05x3"/>
    <x v="32"/>
    <x v="18"/>
  </r>
  <r>
    <x v="20"/>
    <s v="3.1.6"/>
    <s v="C.04"/>
    <x v="0"/>
    <s v="C.04x3"/>
    <x v="72"/>
    <x v="36"/>
  </r>
  <r>
    <x v="20"/>
    <s v="3.1.6"/>
    <s v="C.05"/>
    <x v="0"/>
    <s v="C.05x3"/>
    <x v="89"/>
    <x v="41"/>
  </r>
  <r>
    <x v="20"/>
    <s v="3.1.6"/>
    <s v="E.02"/>
    <x v="0"/>
    <s v="E.02x3"/>
    <x v="49"/>
    <x v="26"/>
  </r>
  <r>
    <x v="20"/>
    <s v="3.1.6"/>
    <s v="E.03"/>
    <x v="0"/>
    <s v="E.03x3"/>
    <x v="42"/>
    <x v="21"/>
  </r>
  <r>
    <x v="20"/>
    <s v="3.1.6"/>
    <s v="E.06"/>
    <x v="0"/>
    <s v="E.06x3"/>
    <x v="33"/>
    <x v="19"/>
  </r>
  <r>
    <x v="20"/>
    <s v="3.1.6"/>
    <s v="E.08"/>
    <x v="0"/>
    <s v="E.08x3"/>
    <x v="5"/>
    <x v="5"/>
  </r>
  <r>
    <x v="20"/>
    <s v="3.1.6"/>
    <s v="T.01"/>
    <x v="2"/>
    <s v="T.01x9"/>
    <x v="15"/>
    <x v="9"/>
  </r>
  <r>
    <x v="20"/>
    <s v="3.1.6"/>
    <s v="T.02"/>
    <x v="2"/>
    <s v="T.02x9"/>
    <x v="16"/>
    <x v="10"/>
  </r>
  <r>
    <x v="20"/>
    <s v="3.1.6"/>
    <s v="T.03"/>
    <x v="2"/>
    <s v="T.03x9"/>
    <x v="17"/>
    <x v="11"/>
  </r>
  <r>
    <x v="20"/>
    <s v="3.1.6"/>
    <s v="T.04"/>
    <x v="2"/>
    <s v="T.04x9"/>
    <x v="18"/>
    <x v="12"/>
  </r>
  <r>
    <x v="20"/>
    <s v="3.1.6"/>
    <s v="T.05"/>
    <x v="2"/>
    <s v="T.05x9"/>
    <x v="19"/>
    <x v="13"/>
  </r>
  <r>
    <x v="20"/>
    <s v="3.1.6"/>
    <s v="T.06"/>
    <x v="2"/>
    <s v="T.06x9"/>
    <x v="20"/>
    <x v="14"/>
  </r>
  <r>
    <x v="20"/>
    <s v="3.1.6"/>
    <s v="T.07"/>
    <x v="2"/>
    <s v="T.07x9"/>
    <x v="21"/>
    <x v="15"/>
  </r>
  <r>
    <x v="21"/>
    <s v="3.1.7"/>
    <s v="A.06"/>
    <x v="3"/>
    <s v="A.06x1"/>
    <x v="22"/>
    <x v="16"/>
  </r>
  <r>
    <x v="21"/>
    <s v="3.1.7"/>
    <s v="B.05"/>
    <x v="3"/>
    <s v="B.05x1"/>
    <x v="24"/>
    <x v="18"/>
  </r>
  <r>
    <x v="21"/>
    <s v="3.1.7"/>
    <s v="C.05"/>
    <x v="3"/>
    <s v="C.05x1"/>
    <x v="84"/>
    <x v="41"/>
  </r>
  <r>
    <x v="21"/>
    <s v="3.1.7"/>
    <s v="A.06"/>
    <x v="4"/>
    <s v="A.06x2"/>
    <x v="25"/>
    <x v="16"/>
  </r>
  <r>
    <x v="21"/>
    <s v="3.1.7"/>
    <s v="B.05"/>
    <x v="4"/>
    <s v="B.05x2"/>
    <x v="28"/>
    <x v="18"/>
  </r>
  <r>
    <x v="21"/>
    <s v="3.1.7"/>
    <s v="C.05"/>
    <x v="4"/>
    <s v="C.05x2"/>
    <x v="86"/>
    <x v="41"/>
  </r>
  <r>
    <x v="21"/>
    <s v="3.1.7"/>
    <s v="E.06"/>
    <x v="4"/>
    <s v="E.06x2"/>
    <x v="29"/>
    <x v="19"/>
  </r>
  <r>
    <x v="21"/>
    <s v="3.1.7"/>
    <s v="E.08"/>
    <x v="4"/>
    <s v="E.08x2"/>
    <x v="40"/>
    <x v="5"/>
  </r>
  <r>
    <x v="21"/>
    <s v="3.1.7"/>
    <s v="A.05"/>
    <x v="0"/>
    <s v="A.05x3"/>
    <x v="0"/>
    <x v="0"/>
  </r>
  <r>
    <x v="21"/>
    <s v="3.1.7"/>
    <s v="A.06"/>
    <x v="0"/>
    <s v="A.06x3"/>
    <x v="30"/>
    <x v="16"/>
  </r>
  <r>
    <x v="21"/>
    <s v="3.1.7"/>
    <s v="B.05"/>
    <x v="0"/>
    <s v="B.05x3"/>
    <x v="32"/>
    <x v="18"/>
  </r>
  <r>
    <x v="21"/>
    <s v="3.1.7"/>
    <s v="C.05"/>
    <x v="0"/>
    <s v="C.05x3"/>
    <x v="89"/>
    <x v="41"/>
  </r>
  <r>
    <x v="21"/>
    <s v="3.1.7"/>
    <s v="D.10"/>
    <x v="0"/>
    <s v="D.10x3"/>
    <x v="2"/>
    <x v="2"/>
  </r>
  <r>
    <x v="21"/>
    <s v="3.1.7"/>
    <s v="E.06"/>
    <x v="0"/>
    <s v="E.06x3"/>
    <x v="33"/>
    <x v="19"/>
  </r>
  <r>
    <x v="21"/>
    <s v="3.1.7"/>
    <s v="E.08"/>
    <x v="0"/>
    <s v="E.08x3"/>
    <x v="5"/>
    <x v="5"/>
  </r>
  <r>
    <x v="21"/>
    <s v="3.1.7"/>
    <s v="T.01"/>
    <x v="2"/>
    <s v="T.01x9"/>
    <x v="15"/>
    <x v="9"/>
  </r>
  <r>
    <x v="21"/>
    <s v="3.1.7"/>
    <s v="T.02"/>
    <x v="2"/>
    <s v="T.02x9"/>
    <x v="16"/>
    <x v="10"/>
  </r>
  <r>
    <x v="21"/>
    <s v="3.1.7"/>
    <s v="T.03"/>
    <x v="2"/>
    <s v="T.03x9"/>
    <x v="17"/>
    <x v="11"/>
  </r>
  <r>
    <x v="21"/>
    <s v="3.1.7"/>
    <s v="T.04"/>
    <x v="2"/>
    <s v="T.04x9"/>
    <x v="18"/>
    <x v="12"/>
  </r>
  <r>
    <x v="21"/>
    <s v="3.1.7"/>
    <s v="T.05"/>
    <x v="2"/>
    <s v="T.05x9"/>
    <x v="19"/>
    <x v="13"/>
  </r>
  <r>
    <x v="21"/>
    <s v="3.1.7"/>
    <s v="T.06"/>
    <x v="2"/>
    <s v="T.06x9"/>
    <x v="20"/>
    <x v="14"/>
  </r>
  <r>
    <x v="21"/>
    <s v="3.1.7"/>
    <s v="T.07"/>
    <x v="2"/>
    <s v="T.07x9"/>
    <x v="21"/>
    <x v="15"/>
  </r>
  <r>
    <x v="22"/>
    <s v="3.1.8"/>
    <s v="B.05"/>
    <x v="3"/>
    <s v="B.05x1"/>
    <x v="24"/>
    <x v="18"/>
  </r>
  <r>
    <x v="22"/>
    <s v="3.1.8"/>
    <s v="C.01"/>
    <x v="3"/>
    <s v="C.01x1"/>
    <x v="92"/>
    <x v="44"/>
  </r>
  <r>
    <x v="22"/>
    <s v="3.1.8"/>
    <s v="C.05"/>
    <x v="3"/>
    <s v="C.05x1"/>
    <x v="84"/>
    <x v="41"/>
  </r>
  <r>
    <x v="22"/>
    <s v="3.1.8"/>
    <s v="B.05"/>
    <x v="4"/>
    <s v="B.05x2"/>
    <x v="28"/>
    <x v="18"/>
  </r>
  <r>
    <x v="22"/>
    <s v="3.1.8"/>
    <s v="C.01"/>
    <x v="4"/>
    <s v="C.01x2"/>
    <x v="93"/>
    <x v="44"/>
  </r>
  <r>
    <x v="22"/>
    <s v="3.1.8"/>
    <s v="C.05"/>
    <x v="4"/>
    <s v="C.05x2"/>
    <x v="86"/>
    <x v="41"/>
  </r>
  <r>
    <x v="22"/>
    <s v="3.1.8"/>
    <s v="B.05"/>
    <x v="0"/>
    <s v="B.05x3"/>
    <x v="32"/>
    <x v="18"/>
  </r>
  <r>
    <x v="22"/>
    <s v="3.1.8"/>
    <s v="C.01"/>
    <x v="0"/>
    <s v="C.01x3"/>
    <x v="94"/>
    <x v="44"/>
  </r>
  <r>
    <x v="22"/>
    <s v="3.1.8"/>
    <s v="C.05"/>
    <x v="0"/>
    <s v="C.05x3"/>
    <x v="89"/>
    <x v="41"/>
  </r>
  <r>
    <x v="22"/>
    <s v="3.1.8"/>
    <s v="D.10"/>
    <x v="0"/>
    <s v="D.10x3"/>
    <x v="2"/>
    <x v="2"/>
  </r>
  <r>
    <x v="22"/>
    <s v="3.1.8"/>
    <s v="T.01"/>
    <x v="2"/>
    <s v="T.01x9"/>
    <x v="15"/>
    <x v="9"/>
  </r>
  <r>
    <x v="22"/>
    <s v="3.1.8"/>
    <s v="T.02"/>
    <x v="2"/>
    <s v="T.02x9"/>
    <x v="16"/>
    <x v="10"/>
  </r>
  <r>
    <x v="22"/>
    <s v="3.1.8"/>
    <s v="T.03"/>
    <x v="2"/>
    <s v="T.03x9"/>
    <x v="17"/>
    <x v="11"/>
  </r>
  <r>
    <x v="22"/>
    <s v="3.1.8"/>
    <s v="T.04"/>
    <x v="2"/>
    <s v="T.04x9"/>
    <x v="18"/>
    <x v="12"/>
  </r>
  <r>
    <x v="22"/>
    <s v="3.1.8"/>
    <s v="T.05"/>
    <x v="2"/>
    <s v="T.05x9"/>
    <x v="19"/>
    <x v="13"/>
  </r>
  <r>
    <x v="22"/>
    <s v="3.1.8"/>
    <s v="T.06"/>
    <x v="2"/>
    <s v="T.06x9"/>
    <x v="20"/>
    <x v="14"/>
  </r>
  <r>
    <x v="22"/>
    <s v="3.1.8"/>
    <s v="T.07"/>
    <x v="2"/>
    <s v="T.07x9"/>
    <x v="21"/>
    <x v="15"/>
  </r>
  <r>
    <x v="23"/>
    <s v="3.1.9"/>
    <s v="C.05"/>
    <x v="3"/>
    <s v="C.05x1"/>
    <x v="84"/>
    <x v="41"/>
  </r>
  <r>
    <x v="23"/>
    <s v="3.1.9"/>
    <s v="B.03"/>
    <x v="4"/>
    <s v="B.03x2"/>
    <x v="27"/>
    <x v="17"/>
  </r>
  <r>
    <x v="23"/>
    <s v="3.1.9"/>
    <s v="B.04"/>
    <x v="4"/>
    <s v="B.04x2"/>
    <x v="77"/>
    <x v="38"/>
  </r>
  <r>
    <x v="23"/>
    <s v="3.1.9"/>
    <s v="C.01"/>
    <x v="4"/>
    <s v="C.01x2"/>
    <x v="93"/>
    <x v="44"/>
  </r>
  <r>
    <x v="23"/>
    <s v="3.1.9"/>
    <s v="C.02"/>
    <x v="4"/>
    <s v="C.02x2"/>
    <x v="90"/>
    <x v="43"/>
  </r>
  <r>
    <x v="23"/>
    <s v="3.1.9"/>
    <s v="C.05"/>
    <x v="4"/>
    <s v="C.05x2"/>
    <x v="86"/>
    <x v="41"/>
  </r>
  <r>
    <x v="23"/>
    <s v="3.1.9"/>
    <s v="E.02"/>
    <x v="4"/>
    <s v="E.02x2"/>
    <x v="78"/>
    <x v="26"/>
  </r>
  <r>
    <x v="23"/>
    <s v="3.1.9"/>
    <s v="E.03"/>
    <x v="4"/>
    <s v="E.03x2"/>
    <x v="39"/>
    <x v="21"/>
  </r>
  <r>
    <x v="23"/>
    <s v="3.1.9"/>
    <s v="E.06"/>
    <x v="4"/>
    <s v="E.06x2"/>
    <x v="29"/>
    <x v="19"/>
  </r>
  <r>
    <x v="23"/>
    <s v="3.1.9"/>
    <s v="B.03"/>
    <x v="0"/>
    <s v="B.03x3"/>
    <x v="31"/>
    <x v="17"/>
  </r>
  <r>
    <x v="23"/>
    <s v="3.1.9"/>
    <s v="B.04"/>
    <x v="0"/>
    <s v="B.04x3"/>
    <x v="79"/>
    <x v="38"/>
  </r>
  <r>
    <x v="23"/>
    <s v="3.1.9"/>
    <s v="C.01"/>
    <x v="0"/>
    <s v="C.01x3"/>
    <x v="94"/>
    <x v="44"/>
  </r>
  <r>
    <x v="23"/>
    <s v="3.1.9"/>
    <s v="C.02"/>
    <x v="0"/>
    <s v="C.02x3"/>
    <x v="91"/>
    <x v="43"/>
  </r>
  <r>
    <x v="23"/>
    <s v="3.1.9"/>
    <s v="C.05"/>
    <x v="0"/>
    <s v="C.05x3"/>
    <x v="89"/>
    <x v="41"/>
  </r>
  <r>
    <x v="23"/>
    <s v="3.1.9"/>
    <s v="D.11"/>
    <x v="0"/>
    <s v="D.11x3"/>
    <x v="3"/>
    <x v="3"/>
  </r>
  <r>
    <x v="23"/>
    <s v="3.1.9"/>
    <s v="E.02"/>
    <x v="0"/>
    <s v="E.02x3"/>
    <x v="49"/>
    <x v="26"/>
  </r>
  <r>
    <x v="23"/>
    <s v="3.1.9"/>
    <s v="E.03"/>
    <x v="0"/>
    <s v="E.03x3"/>
    <x v="42"/>
    <x v="21"/>
  </r>
  <r>
    <x v="23"/>
    <s v="3.1.9"/>
    <s v="E.05"/>
    <x v="0"/>
    <s v="E.05x3"/>
    <x v="4"/>
    <x v="4"/>
  </r>
  <r>
    <x v="23"/>
    <s v="3.1.9"/>
    <s v="E.06"/>
    <x v="0"/>
    <s v="E.06x3"/>
    <x v="33"/>
    <x v="19"/>
  </r>
  <r>
    <x v="23"/>
    <s v="3.1.9"/>
    <s v="E.07"/>
    <x v="0"/>
    <s v="E.07x3"/>
    <x v="95"/>
    <x v="45"/>
  </r>
  <r>
    <x v="23"/>
    <s v="3.1.9"/>
    <s v="T.01"/>
    <x v="2"/>
    <s v="T.01x9"/>
    <x v="15"/>
    <x v="9"/>
  </r>
  <r>
    <x v="23"/>
    <s v="3.1.9"/>
    <s v="T.02"/>
    <x v="2"/>
    <s v="T.02x9"/>
    <x v="16"/>
    <x v="10"/>
  </r>
  <r>
    <x v="23"/>
    <s v="3.1.9"/>
    <s v="T.03"/>
    <x v="2"/>
    <s v="T.03x9"/>
    <x v="17"/>
    <x v="11"/>
  </r>
  <r>
    <x v="23"/>
    <s v="3.1.9"/>
    <s v="T.04"/>
    <x v="2"/>
    <s v="T.04x9"/>
    <x v="18"/>
    <x v="12"/>
  </r>
  <r>
    <x v="23"/>
    <s v="3.1.9"/>
    <s v="T.05"/>
    <x v="2"/>
    <s v="T.05x9"/>
    <x v="19"/>
    <x v="13"/>
  </r>
  <r>
    <x v="23"/>
    <s v="3.1.9"/>
    <s v="T.06"/>
    <x v="2"/>
    <s v="T.06x9"/>
    <x v="20"/>
    <x v="14"/>
  </r>
  <r>
    <x v="23"/>
    <s v="3.1.9"/>
    <s v="T.07"/>
    <x v="2"/>
    <s v="T.07x9"/>
    <x v="21"/>
    <x v="15"/>
  </r>
  <r>
    <x v="24"/>
    <s v="3.2.1"/>
    <s v="B.05"/>
    <x v="3"/>
    <s v="B.05x1"/>
    <x v="24"/>
    <x v="18"/>
  </r>
  <r>
    <x v="24"/>
    <s v="3.2.1"/>
    <s v="C.01"/>
    <x v="3"/>
    <s v="C.01x1"/>
    <x v="92"/>
    <x v="44"/>
  </r>
  <r>
    <x v="24"/>
    <s v="3.2.1"/>
    <s v="C.05"/>
    <x v="3"/>
    <s v="C.05x1"/>
    <x v="84"/>
    <x v="41"/>
  </r>
  <r>
    <x v="24"/>
    <s v="3.2.1"/>
    <s v="B.05"/>
    <x v="4"/>
    <s v="B.05x2"/>
    <x v="28"/>
    <x v="18"/>
  </r>
  <r>
    <x v="24"/>
    <s v="3.2.1"/>
    <s v="C.01"/>
    <x v="4"/>
    <s v="C.01x2"/>
    <x v="93"/>
    <x v="44"/>
  </r>
  <r>
    <x v="24"/>
    <s v="3.2.1"/>
    <s v="C.02"/>
    <x v="4"/>
    <s v="C.02x2"/>
    <x v="90"/>
    <x v="43"/>
  </r>
  <r>
    <x v="24"/>
    <s v="3.2.1"/>
    <s v="C.05"/>
    <x v="4"/>
    <s v="C.05x2"/>
    <x v="86"/>
    <x v="41"/>
  </r>
  <r>
    <x v="24"/>
    <s v="3.2.1"/>
    <s v="E.06"/>
    <x v="4"/>
    <s v="E.06x2"/>
    <x v="29"/>
    <x v="19"/>
  </r>
  <r>
    <x v="24"/>
    <s v="3.2.1"/>
    <s v="B.05"/>
    <x v="0"/>
    <s v="B.05x3"/>
    <x v="32"/>
    <x v="18"/>
  </r>
  <r>
    <x v="24"/>
    <s v="3.2.1"/>
    <s v="C.01"/>
    <x v="0"/>
    <s v="C.01x3"/>
    <x v="94"/>
    <x v="44"/>
  </r>
  <r>
    <x v="24"/>
    <s v="3.2.1"/>
    <s v="C.02"/>
    <x v="0"/>
    <s v="C.02x3"/>
    <x v="91"/>
    <x v="43"/>
  </r>
  <r>
    <x v="24"/>
    <s v="3.2.1"/>
    <s v="C.05"/>
    <x v="0"/>
    <s v="C.05x3"/>
    <x v="89"/>
    <x v="41"/>
  </r>
  <r>
    <x v="24"/>
    <s v="3.2.1"/>
    <s v="D.10"/>
    <x v="0"/>
    <s v="D.10x3"/>
    <x v="2"/>
    <x v="2"/>
  </r>
  <r>
    <x v="24"/>
    <s v="3.2.1"/>
    <s v="D.11"/>
    <x v="0"/>
    <s v="D.11x3"/>
    <x v="3"/>
    <x v="3"/>
  </r>
  <r>
    <x v="24"/>
    <s v="3.2.1"/>
    <s v="E.05"/>
    <x v="0"/>
    <s v="E.05x3"/>
    <x v="4"/>
    <x v="4"/>
  </r>
  <r>
    <x v="24"/>
    <s v="3.2.1"/>
    <s v="E.06"/>
    <x v="0"/>
    <s v="E.06x3"/>
    <x v="33"/>
    <x v="19"/>
  </r>
  <r>
    <x v="24"/>
    <s v="3.2.1"/>
    <s v="T.01"/>
    <x v="2"/>
    <s v="T.01x9"/>
    <x v="15"/>
    <x v="9"/>
  </r>
  <r>
    <x v="24"/>
    <s v="3.2.1"/>
    <s v="T.02"/>
    <x v="2"/>
    <s v="T.02x9"/>
    <x v="16"/>
    <x v="10"/>
  </r>
  <r>
    <x v="24"/>
    <s v="3.2.1"/>
    <s v="T.03"/>
    <x v="2"/>
    <s v="T.03x9"/>
    <x v="17"/>
    <x v="11"/>
  </r>
  <r>
    <x v="24"/>
    <s v="3.2.1"/>
    <s v="T.04"/>
    <x v="2"/>
    <s v="T.04x9"/>
    <x v="18"/>
    <x v="12"/>
  </r>
  <r>
    <x v="24"/>
    <s v="3.2.1"/>
    <s v="T.05"/>
    <x v="2"/>
    <s v="T.05x9"/>
    <x v="19"/>
    <x v="13"/>
  </r>
  <r>
    <x v="24"/>
    <s v="3.2.1"/>
    <s v="T.06"/>
    <x v="2"/>
    <s v="T.06x9"/>
    <x v="20"/>
    <x v="14"/>
  </r>
  <r>
    <x v="24"/>
    <s v="3.2.1"/>
    <s v="T.07"/>
    <x v="2"/>
    <s v="T.07x9"/>
    <x v="21"/>
    <x v="15"/>
  </r>
  <r>
    <x v="25"/>
    <s v="3.2.2"/>
    <s v="B.05"/>
    <x v="3"/>
    <s v="B.05x1"/>
    <x v="24"/>
    <x v="18"/>
  </r>
  <r>
    <x v="25"/>
    <s v="3.2.2"/>
    <s v="C.01"/>
    <x v="3"/>
    <s v="C.01x1"/>
    <x v="92"/>
    <x v="44"/>
  </r>
  <r>
    <x v="25"/>
    <s v="3.2.2"/>
    <s v="C.05"/>
    <x v="3"/>
    <s v="C.05x1"/>
    <x v="84"/>
    <x v="41"/>
  </r>
  <r>
    <x v="25"/>
    <s v="3.2.2"/>
    <s v="B.05"/>
    <x v="4"/>
    <s v="B.05x2"/>
    <x v="28"/>
    <x v="18"/>
  </r>
  <r>
    <x v="25"/>
    <s v="3.2.2"/>
    <s v="C.01"/>
    <x v="4"/>
    <s v="C.01x2"/>
    <x v="93"/>
    <x v="44"/>
  </r>
  <r>
    <x v="25"/>
    <s v="3.2.2"/>
    <s v="C.02"/>
    <x v="4"/>
    <s v="C.02x2"/>
    <x v="90"/>
    <x v="43"/>
  </r>
  <r>
    <x v="25"/>
    <s v="3.2.2"/>
    <s v="C.03"/>
    <x v="4"/>
    <s v="C.03x2"/>
    <x v="85"/>
    <x v="40"/>
  </r>
  <r>
    <x v="25"/>
    <s v="3.2.2"/>
    <s v="C.04"/>
    <x v="4"/>
    <s v="C.04x2"/>
    <x v="68"/>
    <x v="36"/>
  </r>
  <r>
    <x v="25"/>
    <s v="3.2.2"/>
    <s v="C.05"/>
    <x v="4"/>
    <s v="C.05x2"/>
    <x v="86"/>
    <x v="41"/>
  </r>
  <r>
    <x v="25"/>
    <s v="3.2.2"/>
    <s v="D.03"/>
    <x v="4"/>
    <s v="D.03x2"/>
    <x v="96"/>
    <x v="46"/>
  </r>
  <r>
    <x v="25"/>
    <s v="3.2.2"/>
    <s v="C.05"/>
    <x v="0"/>
    <s v="C.05x3"/>
    <x v="89"/>
    <x v="41"/>
  </r>
  <r>
    <x v="25"/>
    <s v="3.2.2"/>
    <s v="T.01"/>
    <x v="2"/>
    <s v="T.01x9"/>
    <x v="15"/>
    <x v="9"/>
  </r>
  <r>
    <x v="25"/>
    <s v="3.2.2"/>
    <s v="T.02"/>
    <x v="2"/>
    <s v="T.02x9"/>
    <x v="16"/>
    <x v="10"/>
  </r>
  <r>
    <x v="25"/>
    <s v="3.2.2"/>
    <s v="T.03"/>
    <x v="2"/>
    <s v="T.03x9"/>
    <x v="17"/>
    <x v="11"/>
  </r>
  <r>
    <x v="25"/>
    <s v="3.2.2"/>
    <s v="T.04"/>
    <x v="2"/>
    <s v="T.04x9"/>
    <x v="18"/>
    <x v="12"/>
  </r>
  <r>
    <x v="25"/>
    <s v="3.2.2"/>
    <s v="T.05"/>
    <x v="2"/>
    <s v="T.05x9"/>
    <x v="19"/>
    <x v="13"/>
  </r>
  <r>
    <x v="25"/>
    <s v="3.2.2"/>
    <s v="T.06"/>
    <x v="2"/>
    <s v="T.06x9"/>
    <x v="20"/>
    <x v="14"/>
  </r>
  <r>
    <x v="25"/>
    <s v="3.2.2"/>
    <s v="T.07"/>
    <x v="2"/>
    <s v="T.07x9"/>
    <x v="21"/>
    <x v="15"/>
  </r>
  <r>
    <x v="26"/>
    <s v="3.2.3"/>
    <s v="B.05"/>
    <x v="3"/>
    <s v="B.05x1"/>
    <x v="24"/>
    <x v="18"/>
  </r>
  <r>
    <x v="26"/>
    <s v="3.2.3"/>
    <s v="C.01"/>
    <x v="3"/>
    <s v="C.01x1"/>
    <x v="92"/>
    <x v="44"/>
  </r>
  <r>
    <x v="26"/>
    <s v="3.2.3"/>
    <s v="C.03"/>
    <x v="3"/>
    <s v="C.03x1"/>
    <x v="83"/>
    <x v="40"/>
  </r>
  <r>
    <x v="26"/>
    <s v="3.2.3"/>
    <s v="C.05"/>
    <x v="3"/>
    <s v="C.05x1"/>
    <x v="84"/>
    <x v="41"/>
  </r>
  <r>
    <x v="26"/>
    <s v="3.2.3"/>
    <s v="B.05"/>
    <x v="4"/>
    <s v="B.05x2"/>
    <x v="28"/>
    <x v="18"/>
  </r>
  <r>
    <x v="26"/>
    <s v="3.2.3"/>
    <s v="C.01"/>
    <x v="4"/>
    <s v="C.01x2"/>
    <x v="93"/>
    <x v="44"/>
  </r>
  <r>
    <x v="26"/>
    <s v="3.2.3"/>
    <s v="C.02"/>
    <x v="4"/>
    <s v="C.02x2"/>
    <x v="90"/>
    <x v="43"/>
  </r>
  <r>
    <x v="26"/>
    <s v="3.2.3"/>
    <s v="C.03"/>
    <x v="4"/>
    <s v="C.03x2"/>
    <x v="85"/>
    <x v="40"/>
  </r>
  <r>
    <x v="26"/>
    <s v="3.2.3"/>
    <s v="C.05"/>
    <x v="4"/>
    <s v="C.05x2"/>
    <x v="86"/>
    <x v="41"/>
  </r>
  <r>
    <x v="26"/>
    <s v="3.2.3"/>
    <s v="E.06"/>
    <x v="4"/>
    <s v="E.06x2"/>
    <x v="29"/>
    <x v="19"/>
  </r>
  <r>
    <x v="26"/>
    <s v="3.2.3"/>
    <s v="B.05"/>
    <x v="0"/>
    <s v="B.05x3"/>
    <x v="32"/>
    <x v="18"/>
  </r>
  <r>
    <x v="26"/>
    <s v="3.2.3"/>
    <s v="C.01"/>
    <x v="0"/>
    <s v="C.01x3"/>
    <x v="94"/>
    <x v="44"/>
  </r>
  <r>
    <x v="26"/>
    <s v="3.2.3"/>
    <s v="C.02"/>
    <x v="0"/>
    <s v="C.02x3"/>
    <x v="91"/>
    <x v="43"/>
  </r>
  <r>
    <x v="26"/>
    <s v="3.2.3"/>
    <s v="C.03"/>
    <x v="0"/>
    <s v="C.03x3"/>
    <x v="88"/>
    <x v="40"/>
  </r>
  <r>
    <x v="26"/>
    <s v="3.2.3"/>
    <s v="C.05"/>
    <x v="0"/>
    <s v="C.05x3"/>
    <x v="89"/>
    <x v="41"/>
  </r>
  <r>
    <x v="26"/>
    <s v="3.2.3"/>
    <s v="E.06"/>
    <x v="0"/>
    <s v="E.06x3"/>
    <x v="33"/>
    <x v="19"/>
  </r>
  <r>
    <x v="26"/>
    <s v="3.2.3"/>
    <s v="T.01"/>
    <x v="2"/>
    <s v="T.01x9"/>
    <x v="15"/>
    <x v="9"/>
  </r>
  <r>
    <x v="26"/>
    <s v="3.2.3"/>
    <s v="T.02"/>
    <x v="2"/>
    <s v="T.02x9"/>
    <x v="16"/>
    <x v="10"/>
  </r>
  <r>
    <x v="26"/>
    <s v="3.2.3"/>
    <s v="T.03"/>
    <x v="2"/>
    <s v="T.03x9"/>
    <x v="17"/>
    <x v="11"/>
  </r>
  <r>
    <x v="26"/>
    <s v="3.2.3"/>
    <s v="T.04"/>
    <x v="2"/>
    <s v="T.04x9"/>
    <x v="18"/>
    <x v="12"/>
  </r>
  <r>
    <x v="26"/>
    <s v="3.2.3"/>
    <s v="T.05"/>
    <x v="2"/>
    <s v="T.05x9"/>
    <x v="19"/>
    <x v="13"/>
  </r>
  <r>
    <x v="26"/>
    <s v="3.2.3"/>
    <s v="T.06"/>
    <x v="2"/>
    <s v="T.06x9"/>
    <x v="20"/>
    <x v="14"/>
  </r>
  <r>
    <x v="26"/>
    <s v="3.2.3"/>
    <s v="T.07"/>
    <x v="2"/>
    <s v="T.07x9"/>
    <x v="21"/>
    <x v="15"/>
  </r>
  <r>
    <x v="27"/>
    <s v="3.2.4"/>
    <s v="B.04"/>
    <x v="3"/>
    <s v="B.04x1"/>
    <x v="76"/>
    <x v="38"/>
  </r>
  <r>
    <x v="27"/>
    <s v="3.2.4"/>
    <s v="B.05"/>
    <x v="3"/>
    <s v="B.05x1"/>
    <x v="24"/>
    <x v="18"/>
  </r>
  <r>
    <x v="27"/>
    <s v="3.2.4"/>
    <s v="C.01"/>
    <x v="3"/>
    <s v="C.01x1"/>
    <x v="92"/>
    <x v="44"/>
  </r>
  <r>
    <x v="27"/>
    <s v="3.2.4"/>
    <s v="C.03"/>
    <x v="3"/>
    <s v="C.03x1"/>
    <x v="83"/>
    <x v="40"/>
  </r>
  <r>
    <x v="27"/>
    <s v="3.2.4"/>
    <s v="C.05"/>
    <x v="3"/>
    <s v="C.05x1"/>
    <x v="84"/>
    <x v="41"/>
  </r>
  <r>
    <x v="27"/>
    <s v="3.2.4"/>
    <s v="B.04"/>
    <x v="4"/>
    <s v="B.04x2"/>
    <x v="77"/>
    <x v="38"/>
  </r>
  <r>
    <x v="27"/>
    <s v="3.2.4"/>
    <s v="B.05"/>
    <x v="4"/>
    <s v="B.05x2"/>
    <x v="28"/>
    <x v="18"/>
  </r>
  <r>
    <x v="27"/>
    <s v="3.2.4"/>
    <s v="C.01"/>
    <x v="4"/>
    <s v="C.01x2"/>
    <x v="93"/>
    <x v="44"/>
  </r>
  <r>
    <x v="27"/>
    <s v="3.2.4"/>
    <s v="C.02"/>
    <x v="4"/>
    <s v="C.02x2"/>
    <x v="90"/>
    <x v="43"/>
  </r>
  <r>
    <x v="27"/>
    <s v="3.2.4"/>
    <s v="C.03"/>
    <x v="4"/>
    <s v="C.03x2"/>
    <x v="85"/>
    <x v="40"/>
  </r>
  <r>
    <x v="27"/>
    <s v="3.2.4"/>
    <s v="C.04"/>
    <x v="4"/>
    <s v="C.04x2"/>
    <x v="68"/>
    <x v="36"/>
  </r>
  <r>
    <x v="27"/>
    <s v="3.2.4"/>
    <s v="C.05"/>
    <x v="4"/>
    <s v="C.05x2"/>
    <x v="86"/>
    <x v="41"/>
  </r>
  <r>
    <x v="27"/>
    <s v="3.2.4"/>
    <s v="E.02"/>
    <x v="4"/>
    <s v="E.02x2"/>
    <x v="78"/>
    <x v="26"/>
  </r>
  <r>
    <x v="27"/>
    <s v="3.2.4"/>
    <s v="E.03"/>
    <x v="4"/>
    <s v="E.03x2"/>
    <x v="39"/>
    <x v="21"/>
  </r>
  <r>
    <x v="27"/>
    <s v="3.2.4"/>
    <s v="B.04"/>
    <x v="0"/>
    <s v="B.04x3"/>
    <x v="79"/>
    <x v="38"/>
  </r>
  <r>
    <x v="27"/>
    <s v="3.2.4"/>
    <s v="B.05"/>
    <x v="0"/>
    <s v="B.05x3"/>
    <x v="32"/>
    <x v="18"/>
  </r>
  <r>
    <x v="27"/>
    <s v="3.2.4"/>
    <s v="C.01"/>
    <x v="0"/>
    <s v="C.01x3"/>
    <x v="94"/>
    <x v="44"/>
  </r>
  <r>
    <x v="27"/>
    <s v="3.2.4"/>
    <s v="C.02"/>
    <x v="0"/>
    <s v="C.02x3"/>
    <x v="91"/>
    <x v="43"/>
  </r>
  <r>
    <x v="27"/>
    <s v="3.2.4"/>
    <s v="C.03"/>
    <x v="0"/>
    <s v="C.03x3"/>
    <x v="88"/>
    <x v="40"/>
  </r>
  <r>
    <x v="27"/>
    <s v="3.2.4"/>
    <s v="C.04"/>
    <x v="0"/>
    <s v="C.04x3"/>
    <x v="72"/>
    <x v="36"/>
  </r>
  <r>
    <x v="27"/>
    <s v="3.2.4"/>
    <s v="C.05"/>
    <x v="0"/>
    <s v="C.05x3"/>
    <x v="89"/>
    <x v="41"/>
  </r>
  <r>
    <x v="27"/>
    <s v="3.2.4"/>
    <s v="E.02"/>
    <x v="0"/>
    <s v="E.02x3"/>
    <x v="49"/>
    <x v="26"/>
  </r>
  <r>
    <x v="27"/>
    <s v="3.2.4"/>
    <s v="E.03"/>
    <x v="0"/>
    <s v="E.03x3"/>
    <x v="42"/>
    <x v="21"/>
  </r>
  <r>
    <x v="27"/>
    <s v="3.2.4"/>
    <s v="T.01"/>
    <x v="2"/>
    <s v="T.01x9"/>
    <x v="15"/>
    <x v="9"/>
  </r>
  <r>
    <x v="27"/>
    <s v="3.2.4"/>
    <s v="T.02"/>
    <x v="2"/>
    <s v="T.02x9"/>
    <x v="16"/>
    <x v="10"/>
  </r>
  <r>
    <x v="27"/>
    <s v="3.2.4"/>
    <s v="T.03"/>
    <x v="2"/>
    <s v="T.03x9"/>
    <x v="17"/>
    <x v="11"/>
  </r>
  <r>
    <x v="27"/>
    <s v="3.2.4"/>
    <s v="T.04"/>
    <x v="2"/>
    <s v="T.04x9"/>
    <x v="18"/>
    <x v="12"/>
  </r>
  <r>
    <x v="27"/>
    <s v="3.2.4"/>
    <s v="T.05"/>
    <x v="2"/>
    <s v="T.05x9"/>
    <x v="19"/>
    <x v="13"/>
  </r>
  <r>
    <x v="27"/>
    <s v="3.2.4"/>
    <s v="T.06"/>
    <x v="2"/>
    <s v="T.06x9"/>
    <x v="20"/>
    <x v="14"/>
  </r>
  <r>
    <x v="27"/>
    <s v="3.2.4"/>
    <s v="T.07"/>
    <x v="2"/>
    <s v="T.07x9"/>
    <x v="21"/>
    <x v="15"/>
  </r>
  <r>
    <x v="28"/>
    <s v="3.3.1"/>
    <s v="A.04"/>
    <x v="4"/>
    <s v="A.04x2"/>
    <x v="97"/>
    <x v="25"/>
  </r>
  <r>
    <x v="28"/>
    <s v="3.3.1"/>
    <s v="C.02"/>
    <x v="4"/>
    <s v="C.02x2"/>
    <x v="90"/>
    <x v="43"/>
  </r>
  <r>
    <x v="28"/>
    <s v="3.3.1"/>
    <s v="C.03"/>
    <x v="4"/>
    <s v="C.03x2"/>
    <x v="85"/>
    <x v="40"/>
  </r>
  <r>
    <x v="28"/>
    <s v="3.3.1"/>
    <s v="D.05"/>
    <x v="4"/>
    <s v="D.05x2"/>
    <x v="53"/>
    <x v="29"/>
  </r>
  <r>
    <x v="28"/>
    <s v="3.3.1"/>
    <s v="E.02"/>
    <x v="4"/>
    <s v="E.02x2"/>
    <x v="78"/>
    <x v="26"/>
  </r>
  <r>
    <x v="28"/>
    <s v="3.3.1"/>
    <s v="E.03"/>
    <x v="4"/>
    <s v="E.03x2"/>
    <x v="39"/>
    <x v="21"/>
  </r>
  <r>
    <x v="28"/>
    <s v="3.3.1"/>
    <s v="E.06"/>
    <x v="4"/>
    <s v="E.06x2"/>
    <x v="29"/>
    <x v="19"/>
  </r>
  <r>
    <x v="28"/>
    <s v="3.3.1"/>
    <s v="A.02"/>
    <x v="0"/>
    <s v="A.02x3"/>
    <x v="87"/>
    <x v="42"/>
  </r>
  <r>
    <x v="28"/>
    <s v="3.3.1"/>
    <s v="A.04"/>
    <x v="0"/>
    <s v="A.04x3"/>
    <x v="47"/>
    <x v="25"/>
  </r>
  <r>
    <x v="28"/>
    <s v="3.3.1"/>
    <s v="A.10"/>
    <x v="0"/>
    <s v="A.10x3"/>
    <x v="1"/>
    <x v="1"/>
  </r>
  <r>
    <x v="28"/>
    <s v="3.3.1"/>
    <s v="C.02"/>
    <x v="0"/>
    <s v="C.02x3"/>
    <x v="91"/>
    <x v="43"/>
  </r>
  <r>
    <x v="28"/>
    <s v="3.3.1"/>
    <s v="C.03"/>
    <x v="0"/>
    <s v="C.03x3"/>
    <x v="88"/>
    <x v="40"/>
  </r>
  <r>
    <x v="28"/>
    <s v="3.3.1"/>
    <s v="C.05"/>
    <x v="0"/>
    <s v="C.05x3"/>
    <x v="89"/>
    <x v="41"/>
  </r>
  <r>
    <x v="28"/>
    <s v="3.3.1"/>
    <s v="D.05"/>
    <x v="0"/>
    <s v="D.05x3"/>
    <x v="54"/>
    <x v="29"/>
  </r>
  <r>
    <x v="28"/>
    <s v="3.3.1"/>
    <s v="D.10"/>
    <x v="0"/>
    <s v="D.10x3"/>
    <x v="2"/>
    <x v="2"/>
  </r>
  <r>
    <x v="28"/>
    <s v="3.3.1"/>
    <s v="D.11"/>
    <x v="0"/>
    <s v="D.11x3"/>
    <x v="3"/>
    <x v="3"/>
  </r>
  <r>
    <x v="28"/>
    <s v="3.3.1"/>
    <s v="E.02"/>
    <x v="0"/>
    <s v="E.02x3"/>
    <x v="49"/>
    <x v="26"/>
  </r>
  <r>
    <x v="28"/>
    <s v="3.3.1"/>
    <s v="E.03"/>
    <x v="0"/>
    <s v="E.03x3"/>
    <x v="42"/>
    <x v="21"/>
  </r>
  <r>
    <x v="28"/>
    <s v="3.3.1"/>
    <s v="E.06"/>
    <x v="0"/>
    <s v="E.06x3"/>
    <x v="33"/>
    <x v="19"/>
  </r>
  <r>
    <x v="28"/>
    <s v="3.3.1"/>
    <s v="A.02"/>
    <x v="1"/>
    <s v="A.02x4"/>
    <x v="98"/>
    <x v="42"/>
  </r>
  <r>
    <x v="28"/>
    <s v="3.3.1"/>
    <s v="A.04"/>
    <x v="1"/>
    <s v="A.04x4"/>
    <x v="48"/>
    <x v="25"/>
  </r>
  <r>
    <x v="28"/>
    <s v="3.3.1"/>
    <s v="A.10"/>
    <x v="1"/>
    <s v="A.10x4"/>
    <x v="8"/>
    <x v="1"/>
  </r>
  <r>
    <x v="28"/>
    <s v="3.3.1"/>
    <s v="D.05"/>
    <x v="1"/>
    <s v="D.05x4"/>
    <x v="55"/>
    <x v="29"/>
  </r>
  <r>
    <x v="28"/>
    <s v="3.3.1"/>
    <s v="D.10"/>
    <x v="1"/>
    <s v="D.10x4"/>
    <x v="10"/>
    <x v="2"/>
  </r>
  <r>
    <x v="28"/>
    <s v="3.3.1"/>
    <s v="D.11"/>
    <x v="1"/>
    <s v="D.11x4"/>
    <x v="11"/>
    <x v="3"/>
  </r>
  <r>
    <x v="28"/>
    <s v="3.3.1"/>
    <s v="E.02"/>
    <x v="1"/>
    <s v="E.02x4"/>
    <x v="51"/>
    <x v="26"/>
  </r>
  <r>
    <x v="28"/>
    <s v="3.3.1"/>
    <s v="E.03"/>
    <x v="1"/>
    <s v="E.03x4"/>
    <x v="46"/>
    <x v="21"/>
  </r>
  <r>
    <x v="28"/>
    <s v="3.3.1"/>
    <s v="E.06"/>
    <x v="1"/>
    <s v="E.06x4"/>
    <x v="35"/>
    <x v="19"/>
  </r>
  <r>
    <x v="28"/>
    <s v="3.3.1"/>
    <s v="T.01"/>
    <x v="2"/>
    <s v="T.01x9"/>
    <x v="15"/>
    <x v="9"/>
  </r>
  <r>
    <x v="28"/>
    <s v="3.3.1"/>
    <s v="T.02"/>
    <x v="2"/>
    <s v="T.02x9"/>
    <x v="16"/>
    <x v="10"/>
  </r>
  <r>
    <x v="28"/>
    <s v="3.3.1"/>
    <s v="T.03"/>
    <x v="2"/>
    <s v="T.03x9"/>
    <x v="17"/>
    <x v="11"/>
  </r>
  <r>
    <x v="28"/>
    <s v="3.3.1"/>
    <s v="T.04"/>
    <x v="2"/>
    <s v="T.04x9"/>
    <x v="18"/>
    <x v="12"/>
  </r>
  <r>
    <x v="28"/>
    <s v="3.3.1"/>
    <s v="T.05"/>
    <x v="2"/>
    <s v="T.05x9"/>
    <x v="19"/>
    <x v="13"/>
  </r>
  <r>
    <x v="28"/>
    <s v="3.3.1"/>
    <s v="T.06"/>
    <x v="2"/>
    <s v="T.06x9"/>
    <x v="20"/>
    <x v="14"/>
  </r>
  <r>
    <x v="28"/>
    <s v="3.3.1"/>
    <s v="T.07"/>
    <x v="2"/>
    <s v="T.07x9"/>
    <x v="21"/>
    <x v="15"/>
  </r>
  <r>
    <x v="29"/>
    <s v="3.3.2"/>
    <s v="B.03"/>
    <x v="3"/>
    <s v="B.03x1"/>
    <x v="23"/>
    <x v="17"/>
  </r>
  <r>
    <x v="29"/>
    <s v="3.3.2"/>
    <s v="B.04"/>
    <x v="3"/>
    <s v="B.04x1"/>
    <x v="76"/>
    <x v="38"/>
  </r>
  <r>
    <x v="29"/>
    <s v="3.3.2"/>
    <s v="C.03"/>
    <x v="3"/>
    <s v="C.03x1"/>
    <x v="83"/>
    <x v="40"/>
  </r>
  <r>
    <x v="29"/>
    <s v="3.3.2"/>
    <s v="B.02"/>
    <x v="4"/>
    <s v="B.02x2"/>
    <x v="36"/>
    <x v="20"/>
  </r>
  <r>
    <x v="29"/>
    <s v="3.3.2"/>
    <s v="B.03"/>
    <x v="4"/>
    <s v="B.03x2"/>
    <x v="27"/>
    <x v="17"/>
  </r>
  <r>
    <x v="29"/>
    <s v="3.3.2"/>
    <s v="B.04"/>
    <x v="4"/>
    <s v="B.04x2"/>
    <x v="77"/>
    <x v="38"/>
  </r>
  <r>
    <x v="29"/>
    <s v="3.3.2"/>
    <s v="C.03"/>
    <x v="4"/>
    <s v="C.03x2"/>
    <x v="85"/>
    <x v="40"/>
  </r>
  <r>
    <x v="29"/>
    <s v="3.3.2"/>
    <s v="C.04"/>
    <x v="4"/>
    <s v="C.04x2"/>
    <x v="68"/>
    <x v="36"/>
  </r>
  <r>
    <x v="29"/>
    <s v="3.3.2"/>
    <s v="E.03"/>
    <x v="4"/>
    <s v="E.03x2"/>
    <x v="39"/>
    <x v="21"/>
  </r>
  <r>
    <x v="29"/>
    <s v="3.3.2"/>
    <s v="A.10"/>
    <x v="0"/>
    <s v="A.10x3"/>
    <x v="1"/>
    <x v="1"/>
  </r>
  <r>
    <x v="29"/>
    <s v="3.3.2"/>
    <s v="B.02"/>
    <x v="0"/>
    <s v="B.02x3"/>
    <x v="37"/>
    <x v="20"/>
  </r>
  <r>
    <x v="29"/>
    <s v="3.3.2"/>
    <s v="B.04"/>
    <x v="0"/>
    <s v="B.04x3"/>
    <x v="79"/>
    <x v="38"/>
  </r>
  <r>
    <x v="29"/>
    <s v="3.3.2"/>
    <s v="B.04"/>
    <x v="0"/>
    <s v="B.04x3"/>
    <x v="79"/>
    <x v="38"/>
  </r>
  <r>
    <x v="29"/>
    <s v="3.3.2"/>
    <s v="C.03"/>
    <x v="0"/>
    <s v="C.03x3"/>
    <x v="88"/>
    <x v="40"/>
  </r>
  <r>
    <x v="29"/>
    <s v="3.3.2"/>
    <s v="C.04"/>
    <x v="0"/>
    <s v="C.04x3"/>
    <x v="72"/>
    <x v="36"/>
  </r>
  <r>
    <x v="29"/>
    <s v="3.3.2"/>
    <s v="C.05"/>
    <x v="0"/>
    <s v="C.05x3"/>
    <x v="89"/>
    <x v="41"/>
  </r>
  <r>
    <x v="29"/>
    <s v="3.3.2"/>
    <s v="E.03"/>
    <x v="0"/>
    <s v="E.03x3"/>
    <x v="42"/>
    <x v="21"/>
  </r>
  <r>
    <x v="29"/>
    <s v="3.3.2"/>
    <s v="A.10"/>
    <x v="1"/>
    <s v="A.10x4"/>
    <x v="8"/>
    <x v="1"/>
  </r>
  <r>
    <x v="29"/>
    <s v="3.3.2"/>
    <s v="T.01"/>
    <x v="2"/>
    <s v="T.01x9"/>
    <x v="15"/>
    <x v="9"/>
  </r>
  <r>
    <x v="29"/>
    <s v="3.3.2"/>
    <s v="T.02"/>
    <x v="2"/>
    <s v="T.02x9"/>
    <x v="16"/>
    <x v="10"/>
  </r>
  <r>
    <x v="29"/>
    <s v="3.3.2"/>
    <s v="T.03"/>
    <x v="2"/>
    <s v="T.03x9"/>
    <x v="17"/>
    <x v="11"/>
  </r>
  <r>
    <x v="29"/>
    <s v="3.3.2"/>
    <s v="T.04"/>
    <x v="2"/>
    <s v="T.04x9"/>
    <x v="18"/>
    <x v="12"/>
  </r>
  <r>
    <x v="29"/>
    <s v="3.3.2"/>
    <s v="T.05"/>
    <x v="2"/>
    <s v="T.05x9"/>
    <x v="19"/>
    <x v="13"/>
  </r>
  <r>
    <x v="29"/>
    <s v="3.3.2"/>
    <s v="T.06"/>
    <x v="2"/>
    <s v="T.06x9"/>
    <x v="20"/>
    <x v="14"/>
  </r>
  <r>
    <x v="29"/>
    <s v="3.3.2"/>
    <s v="T.07"/>
    <x v="2"/>
    <s v="T.07x9"/>
    <x v="21"/>
    <x v="15"/>
  </r>
  <r>
    <x v="30"/>
    <s v="3.3.3"/>
    <s v="B.05"/>
    <x v="3"/>
    <s v="B.05x1"/>
    <x v="24"/>
    <x v="18"/>
  </r>
  <r>
    <x v="30"/>
    <s v="3.3.3"/>
    <s v="B.02"/>
    <x v="4"/>
    <s v="B.02x2"/>
    <x v="36"/>
    <x v="20"/>
  </r>
  <r>
    <x v="30"/>
    <s v="3.3.3"/>
    <s v="B.05"/>
    <x v="4"/>
    <s v="B.05x2"/>
    <x v="28"/>
    <x v="18"/>
  </r>
  <r>
    <x v="30"/>
    <s v="3.3.3"/>
    <s v="C.02"/>
    <x v="4"/>
    <s v="C.02x2"/>
    <x v="90"/>
    <x v="43"/>
  </r>
  <r>
    <x v="30"/>
    <s v="3.3.3"/>
    <s v="E.02"/>
    <x v="4"/>
    <s v="E.02x2"/>
    <x v="78"/>
    <x v="26"/>
  </r>
  <r>
    <x v="30"/>
    <s v="3.3.3"/>
    <s v="E.03"/>
    <x v="4"/>
    <s v="E.03x2"/>
    <x v="39"/>
    <x v="21"/>
  </r>
  <r>
    <x v="30"/>
    <s v="3.3.3"/>
    <s v="E.06"/>
    <x v="4"/>
    <s v="E.06x2"/>
    <x v="29"/>
    <x v="19"/>
  </r>
  <r>
    <x v="30"/>
    <s v="3.3.3"/>
    <s v="A.05"/>
    <x v="0"/>
    <s v="A.05x3"/>
    <x v="0"/>
    <x v="0"/>
  </r>
  <r>
    <x v="30"/>
    <s v="3.3.3"/>
    <s v="A.10"/>
    <x v="0"/>
    <s v="A.10x3"/>
    <x v="1"/>
    <x v="1"/>
  </r>
  <r>
    <x v="30"/>
    <s v="3.3.3"/>
    <s v="B.02"/>
    <x v="0"/>
    <s v="B.02x3"/>
    <x v="37"/>
    <x v="20"/>
  </r>
  <r>
    <x v="30"/>
    <s v="3.3.3"/>
    <s v="B.05"/>
    <x v="0"/>
    <s v="B.05x3"/>
    <x v="32"/>
    <x v="18"/>
  </r>
  <r>
    <x v="30"/>
    <s v="3.3.3"/>
    <s v="C.02"/>
    <x v="0"/>
    <s v="C.02x3"/>
    <x v="91"/>
    <x v="43"/>
  </r>
  <r>
    <x v="30"/>
    <s v="3.3.3"/>
    <s v="C.05"/>
    <x v="0"/>
    <s v="C.05x3"/>
    <x v="89"/>
    <x v="41"/>
  </r>
  <r>
    <x v="30"/>
    <s v="3.3.3"/>
    <s v="E.02"/>
    <x v="0"/>
    <s v="E.02x3"/>
    <x v="49"/>
    <x v="26"/>
  </r>
  <r>
    <x v="30"/>
    <s v="3.3.3"/>
    <s v="E.03"/>
    <x v="0"/>
    <s v="E.03x3"/>
    <x v="42"/>
    <x v="21"/>
  </r>
  <r>
    <x v="30"/>
    <s v="3.3.3"/>
    <s v="E.06"/>
    <x v="0"/>
    <s v="E.06x3"/>
    <x v="33"/>
    <x v="19"/>
  </r>
  <r>
    <x v="30"/>
    <s v="3.3.3"/>
    <s v="A.10"/>
    <x v="1"/>
    <s v="A.10x4"/>
    <x v="8"/>
    <x v="1"/>
  </r>
  <r>
    <x v="30"/>
    <s v="3.3.3"/>
    <s v="T.01"/>
    <x v="2"/>
    <s v="T.01x9"/>
    <x v="15"/>
    <x v="9"/>
  </r>
  <r>
    <x v="30"/>
    <s v="3.3.3"/>
    <s v="T.02"/>
    <x v="2"/>
    <s v="T.02x9"/>
    <x v="16"/>
    <x v="10"/>
  </r>
  <r>
    <x v="30"/>
    <s v="3.3.3"/>
    <s v="T.03"/>
    <x v="2"/>
    <s v="T.03x9"/>
    <x v="17"/>
    <x v="11"/>
  </r>
  <r>
    <x v="30"/>
    <s v="3.3.3"/>
    <s v="T.04"/>
    <x v="2"/>
    <s v="T.04x9"/>
    <x v="18"/>
    <x v="12"/>
  </r>
  <r>
    <x v="30"/>
    <s v="3.3.3"/>
    <s v="T.05"/>
    <x v="2"/>
    <s v="T.05x9"/>
    <x v="19"/>
    <x v="13"/>
  </r>
  <r>
    <x v="30"/>
    <s v="3.3.3"/>
    <s v="T.06"/>
    <x v="2"/>
    <s v="T.06x9"/>
    <x v="20"/>
    <x v="14"/>
  </r>
  <r>
    <x v="30"/>
    <s v="3.3.3"/>
    <s v="T.07"/>
    <x v="2"/>
    <s v="T.07x9"/>
    <x v="21"/>
    <x v="15"/>
  </r>
  <r>
    <x v="31"/>
    <s v="3.3.4"/>
    <s v="B.04"/>
    <x v="3"/>
    <s v="B.04x1"/>
    <x v="76"/>
    <x v="38"/>
  </r>
  <r>
    <x v="31"/>
    <s v="3.3.4"/>
    <s v="C.01"/>
    <x v="3"/>
    <s v="C.01x1"/>
    <x v="92"/>
    <x v="44"/>
  </r>
  <r>
    <x v="31"/>
    <s v="3.3.4"/>
    <s v="C.03"/>
    <x v="3"/>
    <s v="C.03x1"/>
    <x v="83"/>
    <x v="40"/>
  </r>
  <r>
    <x v="31"/>
    <s v="3.3.4"/>
    <s v="A.04"/>
    <x v="4"/>
    <s v="A.04x2"/>
    <x v="97"/>
    <x v="25"/>
  </r>
  <r>
    <x v="31"/>
    <s v="3.3.4"/>
    <s v="B.04"/>
    <x v="4"/>
    <s v="B.04x2"/>
    <x v="77"/>
    <x v="38"/>
  </r>
  <r>
    <x v="31"/>
    <s v="3.3.4"/>
    <s v="C.01"/>
    <x v="4"/>
    <s v="C.01x2"/>
    <x v="93"/>
    <x v="44"/>
  </r>
  <r>
    <x v="31"/>
    <s v="3.3.4"/>
    <s v="C.02"/>
    <x v="4"/>
    <s v="C.02x2"/>
    <x v="90"/>
    <x v="43"/>
  </r>
  <r>
    <x v="31"/>
    <s v="3.3.4"/>
    <s v="C.03"/>
    <x v="4"/>
    <s v="C.03x2"/>
    <x v="85"/>
    <x v="40"/>
  </r>
  <r>
    <x v="31"/>
    <s v="3.3.4"/>
    <s v="E.02"/>
    <x v="4"/>
    <s v="E.02x2"/>
    <x v="78"/>
    <x v="26"/>
  </r>
  <r>
    <x v="31"/>
    <s v="3.3.4"/>
    <s v="E.06"/>
    <x v="4"/>
    <s v="E.06x2"/>
    <x v="29"/>
    <x v="19"/>
  </r>
  <r>
    <x v="31"/>
    <s v="3.3.4"/>
    <s v="A.04"/>
    <x v="0"/>
    <s v="A.04x3"/>
    <x v="47"/>
    <x v="25"/>
  </r>
  <r>
    <x v="31"/>
    <s v="3.3.4"/>
    <s v="A.10"/>
    <x v="0"/>
    <s v="A.10x3"/>
    <x v="1"/>
    <x v="1"/>
  </r>
  <r>
    <x v="31"/>
    <s v="3.3.4"/>
    <s v="B.04"/>
    <x v="0"/>
    <s v="B.04x3"/>
    <x v="79"/>
    <x v="38"/>
  </r>
  <r>
    <x v="31"/>
    <s v="3.3.4"/>
    <s v="C.01"/>
    <x v="0"/>
    <s v="C.01x3"/>
    <x v="94"/>
    <x v="44"/>
  </r>
  <r>
    <x v="31"/>
    <s v="3.3.4"/>
    <s v="C.02"/>
    <x v="0"/>
    <s v="C.02x3"/>
    <x v="91"/>
    <x v="43"/>
  </r>
  <r>
    <x v="31"/>
    <s v="3.3.4"/>
    <s v="C.03"/>
    <x v="0"/>
    <s v="C.03x3"/>
    <x v="88"/>
    <x v="40"/>
  </r>
  <r>
    <x v="31"/>
    <s v="3.3.4"/>
    <s v="C.05"/>
    <x v="0"/>
    <s v="C.05x3"/>
    <x v="89"/>
    <x v="41"/>
  </r>
  <r>
    <x v="31"/>
    <s v="3.3.4"/>
    <s v="E.02"/>
    <x v="0"/>
    <s v="E.02x3"/>
    <x v="49"/>
    <x v="26"/>
  </r>
  <r>
    <x v="31"/>
    <s v="3.3.4"/>
    <s v="E.06"/>
    <x v="0"/>
    <s v="E.06x3"/>
    <x v="33"/>
    <x v="19"/>
  </r>
  <r>
    <x v="31"/>
    <s v="3.3.4"/>
    <s v="A.10"/>
    <x v="1"/>
    <s v="A.10x4"/>
    <x v="8"/>
    <x v="1"/>
  </r>
  <r>
    <x v="31"/>
    <s v="3.3.4"/>
    <s v="T.01"/>
    <x v="2"/>
    <s v="T.01x9"/>
    <x v="15"/>
    <x v="9"/>
  </r>
  <r>
    <x v="31"/>
    <s v="3.3.4"/>
    <s v="T.02"/>
    <x v="2"/>
    <s v="T.02x9"/>
    <x v="16"/>
    <x v="10"/>
  </r>
  <r>
    <x v="31"/>
    <s v="3.3.4"/>
    <s v="T.03"/>
    <x v="2"/>
    <s v="T.03x9"/>
    <x v="17"/>
    <x v="11"/>
  </r>
  <r>
    <x v="31"/>
    <s v="3.3.4"/>
    <s v="T.04"/>
    <x v="2"/>
    <s v="T.04x9"/>
    <x v="18"/>
    <x v="12"/>
  </r>
  <r>
    <x v="31"/>
    <s v="3.3.4"/>
    <s v="T.05"/>
    <x v="2"/>
    <s v="T.05x9"/>
    <x v="19"/>
    <x v="13"/>
  </r>
  <r>
    <x v="31"/>
    <s v="3.3.4"/>
    <s v="T.06"/>
    <x v="2"/>
    <s v="T.06x9"/>
    <x v="20"/>
    <x v="14"/>
  </r>
  <r>
    <x v="31"/>
    <s v="3.3.4"/>
    <s v="T.07"/>
    <x v="2"/>
    <s v="T.07x9"/>
    <x v="21"/>
    <x v="15"/>
  </r>
  <r>
    <x v="32"/>
    <s v="4.1.1"/>
    <s v="D.10"/>
    <x v="0"/>
    <s v="D.10x3"/>
    <x v="2"/>
    <x v="2"/>
  </r>
  <r>
    <x v="32"/>
    <s v="4.1.1"/>
    <s v="E.03"/>
    <x v="0"/>
    <s v="E.03x3"/>
    <x v="42"/>
    <x v="21"/>
  </r>
  <r>
    <x v="32"/>
    <s v="4.1.1"/>
    <s v="E.08"/>
    <x v="0"/>
    <s v="E.08x3"/>
    <x v="5"/>
    <x v="5"/>
  </r>
  <r>
    <x v="32"/>
    <s v="4.1.1"/>
    <s v="A.01"/>
    <x v="1"/>
    <s v="A.01x4"/>
    <x v="6"/>
    <x v="6"/>
  </r>
  <r>
    <x v="32"/>
    <s v="4.1.1"/>
    <s v="A.07"/>
    <x v="1"/>
    <s v="A.07x4"/>
    <x v="43"/>
    <x v="23"/>
  </r>
  <r>
    <x v="32"/>
    <s v="4.1.1"/>
    <s v="D.01"/>
    <x v="1"/>
    <s v="D.01x4"/>
    <x v="50"/>
    <x v="27"/>
  </r>
  <r>
    <x v="32"/>
    <s v="4.1.1"/>
    <s v="D.10"/>
    <x v="1"/>
    <s v="D.10x4"/>
    <x v="10"/>
    <x v="2"/>
  </r>
  <r>
    <x v="32"/>
    <s v="4.1.1"/>
    <s v="E.03"/>
    <x v="1"/>
    <s v="E.03x4"/>
    <x v="46"/>
    <x v="21"/>
  </r>
  <r>
    <x v="32"/>
    <s v="4.1.1"/>
    <s v="E.08"/>
    <x v="1"/>
    <s v="E.08x4"/>
    <x v="13"/>
    <x v="5"/>
  </r>
  <r>
    <x v="32"/>
    <s v="4.1.1"/>
    <s v="E.09"/>
    <x v="1"/>
    <s v="E.09x4"/>
    <x v="52"/>
    <x v="28"/>
  </r>
  <r>
    <x v="32"/>
    <s v="4.1.1"/>
    <s v="T.01"/>
    <x v="2"/>
    <s v="T.01x9"/>
    <x v="15"/>
    <x v="9"/>
  </r>
  <r>
    <x v="32"/>
    <s v="4.1.1"/>
    <s v="T.02"/>
    <x v="2"/>
    <s v="T.02x9"/>
    <x v="16"/>
    <x v="10"/>
  </r>
  <r>
    <x v="32"/>
    <s v="4.1.1"/>
    <s v="T.03"/>
    <x v="2"/>
    <s v="T.03x9"/>
    <x v="17"/>
    <x v="11"/>
  </r>
  <r>
    <x v="32"/>
    <s v="4.1.1"/>
    <s v="T.04"/>
    <x v="2"/>
    <s v="T.04x9"/>
    <x v="18"/>
    <x v="12"/>
  </r>
  <r>
    <x v="32"/>
    <s v="4.1.1"/>
    <s v="T.05"/>
    <x v="2"/>
    <s v="T.05x9"/>
    <x v="19"/>
    <x v="13"/>
  </r>
  <r>
    <x v="32"/>
    <s v="4.1.1"/>
    <s v="T.06"/>
    <x v="2"/>
    <s v="T.06x9"/>
    <x v="20"/>
    <x v="14"/>
  </r>
  <r>
    <x v="32"/>
    <s v="4.1.1"/>
    <s v="T.07"/>
    <x v="2"/>
    <s v="T.07x9"/>
    <x v="21"/>
    <x v="15"/>
  </r>
  <r>
    <x v="33"/>
    <s v="4.1.2"/>
    <s v="C.02"/>
    <x v="0"/>
    <s v="C.02x3"/>
    <x v="91"/>
    <x v="43"/>
  </r>
  <r>
    <x v="33"/>
    <s v="4.1.2"/>
    <s v="D.10"/>
    <x v="0"/>
    <s v="D.10x3"/>
    <x v="2"/>
    <x v="2"/>
  </r>
  <r>
    <x v="33"/>
    <s v="4.1.2"/>
    <s v="E.02"/>
    <x v="0"/>
    <s v="E.02x3"/>
    <x v="49"/>
    <x v="26"/>
  </r>
  <r>
    <x v="33"/>
    <s v="4.1.2"/>
    <s v="E.03"/>
    <x v="0"/>
    <s v="E.03x3"/>
    <x v="42"/>
    <x v="21"/>
  </r>
  <r>
    <x v="33"/>
    <s v="4.1.2"/>
    <s v="E.05"/>
    <x v="0"/>
    <s v="E.05x3"/>
    <x v="4"/>
    <x v="4"/>
  </r>
  <r>
    <x v="33"/>
    <s v="4.1.2"/>
    <s v="E.07"/>
    <x v="0"/>
    <s v="E.07x3"/>
    <x v="95"/>
    <x v="45"/>
  </r>
  <r>
    <x v="33"/>
    <s v="4.1.2"/>
    <s v="E.08"/>
    <x v="0"/>
    <s v="E.08x3"/>
    <x v="5"/>
    <x v="5"/>
  </r>
  <r>
    <x v="33"/>
    <s v="4.1.2"/>
    <s v="A.01"/>
    <x v="1"/>
    <s v="A.01x4"/>
    <x v="6"/>
    <x v="6"/>
  </r>
  <r>
    <x v="33"/>
    <s v="4.1.2"/>
    <s v="D.01"/>
    <x v="1"/>
    <s v="D.01x4"/>
    <x v="50"/>
    <x v="27"/>
  </r>
  <r>
    <x v="33"/>
    <s v="4.1.2"/>
    <s v="D.02"/>
    <x v="1"/>
    <s v="D.02x4"/>
    <x v="9"/>
    <x v="7"/>
  </r>
  <r>
    <x v="33"/>
    <s v="4.1.2"/>
    <s v="D.10"/>
    <x v="1"/>
    <s v="D.10x4"/>
    <x v="10"/>
    <x v="2"/>
  </r>
  <r>
    <x v="33"/>
    <s v="4.1.2"/>
    <s v="E.02"/>
    <x v="1"/>
    <s v="E.02x4"/>
    <x v="51"/>
    <x v="26"/>
  </r>
  <r>
    <x v="33"/>
    <s v="4.1.2"/>
    <s v="E.03"/>
    <x v="1"/>
    <s v="E.03x4"/>
    <x v="46"/>
    <x v="21"/>
  </r>
  <r>
    <x v="33"/>
    <s v="4.1.2"/>
    <s v="E.05"/>
    <x v="1"/>
    <s v="E.05x4"/>
    <x v="12"/>
    <x v="4"/>
  </r>
  <r>
    <x v="33"/>
    <s v="4.1.2"/>
    <s v="E.07"/>
    <x v="1"/>
    <s v="E.07x4"/>
    <x v="99"/>
    <x v="45"/>
  </r>
  <r>
    <x v="33"/>
    <s v="4.1.2"/>
    <s v="E.08"/>
    <x v="1"/>
    <s v="E.08x4"/>
    <x v="13"/>
    <x v="5"/>
  </r>
  <r>
    <x v="33"/>
    <s v="4.1.2"/>
    <s v="T.01"/>
    <x v="2"/>
    <s v="T.01x9"/>
    <x v="15"/>
    <x v="9"/>
  </r>
  <r>
    <x v="33"/>
    <s v="4.1.2"/>
    <s v="T.02"/>
    <x v="2"/>
    <s v="T.02x9"/>
    <x v="16"/>
    <x v="10"/>
  </r>
  <r>
    <x v="33"/>
    <s v="4.1.2"/>
    <s v="T.03"/>
    <x v="2"/>
    <s v="T.03x9"/>
    <x v="17"/>
    <x v="11"/>
  </r>
  <r>
    <x v="33"/>
    <s v="4.1.2"/>
    <s v="T.04"/>
    <x v="2"/>
    <s v="T.04x9"/>
    <x v="18"/>
    <x v="12"/>
  </r>
  <r>
    <x v="33"/>
    <s v="4.1.2"/>
    <s v="T.05"/>
    <x v="2"/>
    <s v="T.05x9"/>
    <x v="19"/>
    <x v="13"/>
  </r>
  <r>
    <x v="33"/>
    <s v="4.1.2"/>
    <s v="T.06"/>
    <x v="2"/>
    <s v="T.06x9"/>
    <x v="20"/>
    <x v="14"/>
  </r>
  <r>
    <x v="33"/>
    <s v="4.1.2"/>
    <s v="T.07"/>
    <x v="2"/>
    <s v="T.07x9"/>
    <x v="21"/>
    <x v="15"/>
  </r>
  <r>
    <x v="34"/>
    <s v="4.1.3"/>
    <s v="A.06"/>
    <x v="0"/>
    <s v="A.06x3"/>
    <x v="30"/>
    <x v="16"/>
  </r>
  <r>
    <x v="34"/>
    <s v="4.1.3"/>
    <s v="B.01"/>
    <x v="0"/>
    <s v="B.01x3"/>
    <x v="70"/>
    <x v="35"/>
  </r>
  <r>
    <x v="34"/>
    <s v="4.1.3"/>
    <s v="B.02"/>
    <x v="0"/>
    <s v="B.02x3"/>
    <x v="37"/>
    <x v="20"/>
  </r>
  <r>
    <x v="34"/>
    <s v="4.1.3"/>
    <s v="B.03"/>
    <x v="0"/>
    <s v="B.03x3"/>
    <x v="31"/>
    <x v="17"/>
  </r>
  <r>
    <x v="34"/>
    <s v="4.1.3"/>
    <s v="B.06"/>
    <x v="0"/>
    <s v="B.06x3"/>
    <x v="71"/>
    <x v="37"/>
  </r>
  <r>
    <x v="34"/>
    <s v="4.1.3"/>
    <s v="C.04"/>
    <x v="0"/>
    <s v="C.04x3"/>
    <x v="72"/>
    <x v="36"/>
  </r>
  <r>
    <x v="34"/>
    <s v="4.1.3"/>
    <s v="D.10"/>
    <x v="0"/>
    <s v="D.10x3"/>
    <x v="2"/>
    <x v="2"/>
  </r>
  <r>
    <x v="34"/>
    <s v="4.1.3"/>
    <s v="E.03"/>
    <x v="0"/>
    <s v="E.03x3"/>
    <x v="42"/>
    <x v="21"/>
  </r>
  <r>
    <x v="34"/>
    <s v="4.1.3"/>
    <s v="E.08"/>
    <x v="0"/>
    <s v="E.08x3"/>
    <x v="5"/>
    <x v="5"/>
  </r>
  <r>
    <x v="34"/>
    <s v="4.1.3"/>
    <s v="A.01"/>
    <x v="1"/>
    <s v="A.01x4"/>
    <x v="6"/>
    <x v="6"/>
  </r>
  <r>
    <x v="34"/>
    <s v="4.1.3"/>
    <s v="A.07"/>
    <x v="1"/>
    <s v="A.07x4"/>
    <x v="43"/>
    <x v="23"/>
  </r>
  <r>
    <x v="34"/>
    <s v="4.1.3"/>
    <s v="D.01"/>
    <x v="1"/>
    <s v="D.01x4"/>
    <x v="50"/>
    <x v="27"/>
  </r>
  <r>
    <x v="34"/>
    <s v="4.1.3"/>
    <s v="D.10"/>
    <x v="1"/>
    <s v="D.10x4"/>
    <x v="10"/>
    <x v="2"/>
  </r>
  <r>
    <x v="34"/>
    <s v="4.1.3"/>
    <s v="E.03"/>
    <x v="1"/>
    <s v="E.03x4"/>
    <x v="46"/>
    <x v="21"/>
  </r>
  <r>
    <x v="34"/>
    <s v="4.1.3"/>
    <s v="E.08"/>
    <x v="1"/>
    <s v="E.08x4"/>
    <x v="13"/>
    <x v="5"/>
  </r>
  <r>
    <x v="34"/>
    <s v="4.1.3"/>
    <s v="E.09"/>
    <x v="1"/>
    <s v="E.09x4"/>
    <x v="52"/>
    <x v="28"/>
  </r>
  <r>
    <x v="34"/>
    <s v="4.1.3"/>
    <s v="T.01"/>
    <x v="2"/>
    <s v="T.01x9"/>
    <x v="15"/>
    <x v="9"/>
  </r>
  <r>
    <x v="34"/>
    <s v="4.1.3"/>
    <s v="T.02"/>
    <x v="2"/>
    <s v="T.02x9"/>
    <x v="16"/>
    <x v="10"/>
  </r>
  <r>
    <x v="34"/>
    <s v="4.1.3"/>
    <s v="T.03"/>
    <x v="2"/>
    <s v="T.03x9"/>
    <x v="17"/>
    <x v="11"/>
  </r>
  <r>
    <x v="34"/>
    <s v="4.1.3"/>
    <s v="T.04"/>
    <x v="2"/>
    <s v="T.04x9"/>
    <x v="18"/>
    <x v="12"/>
  </r>
  <r>
    <x v="34"/>
    <s v="4.1.3"/>
    <s v="T.05"/>
    <x v="2"/>
    <s v="T.05x9"/>
    <x v="19"/>
    <x v="13"/>
  </r>
  <r>
    <x v="34"/>
    <s v="4.1.3"/>
    <s v="T.06"/>
    <x v="2"/>
    <s v="T.06x9"/>
    <x v="20"/>
    <x v="14"/>
  </r>
  <r>
    <x v="34"/>
    <s v="4.1.3"/>
    <s v="T.07"/>
    <x v="2"/>
    <s v="T.07x9"/>
    <x v="21"/>
    <x v="15"/>
  </r>
  <r>
    <x v="35"/>
    <s v="4.2.1"/>
    <s v="A.02"/>
    <x v="0"/>
    <s v="A.02x3"/>
    <x v="87"/>
    <x v="42"/>
  </r>
  <r>
    <x v="35"/>
    <s v="4.2.1"/>
    <s v="A.03"/>
    <x v="0"/>
    <s v="A.03x3"/>
    <x v="56"/>
    <x v="30"/>
  </r>
  <r>
    <x v="35"/>
    <s v="4.2.1"/>
    <s v="C.03"/>
    <x v="0"/>
    <s v="C.03x3"/>
    <x v="88"/>
    <x v="40"/>
  </r>
  <r>
    <x v="35"/>
    <s v="4.2.1"/>
    <s v="D.04"/>
    <x v="0"/>
    <s v="D.04x3"/>
    <x v="57"/>
    <x v="31"/>
  </r>
  <r>
    <x v="35"/>
    <s v="4.2.1"/>
    <s v="D.08"/>
    <x v="0"/>
    <s v="D.08x3"/>
    <x v="58"/>
    <x v="32"/>
  </r>
  <r>
    <x v="35"/>
    <s v="4.2.1"/>
    <s v="D.11"/>
    <x v="0"/>
    <s v="D.11x3"/>
    <x v="3"/>
    <x v="3"/>
  </r>
  <r>
    <x v="35"/>
    <s v="4.2.1"/>
    <s v="E.01"/>
    <x v="0"/>
    <s v="E.01x3"/>
    <x v="59"/>
    <x v="33"/>
  </r>
  <r>
    <x v="35"/>
    <s v="4.2.1"/>
    <s v="E.04"/>
    <x v="0"/>
    <s v="E.04x3"/>
    <x v="60"/>
    <x v="34"/>
  </r>
  <r>
    <x v="35"/>
    <s v="4.2.1"/>
    <s v="A.01"/>
    <x v="1"/>
    <s v="A.01x4"/>
    <x v="6"/>
    <x v="6"/>
  </r>
  <r>
    <x v="35"/>
    <s v="4.2.1"/>
    <s v="A.02"/>
    <x v="1"/>
    <s v="A.02x4"/>
    <x v="98"/>
    <x v="42"/>
  </r>
  <r>
    <x v="35"/>
    <s v="4.2.1"/>
    <s v="A.03"/>
    <x v="1"/>
    <s v="A.03x4"/>
    <x v="61"/>
    <x v="30"/>
  </r>
  <r>
    <x v="35"/>
    <s v="4.2.1"/>
    <s v="D.04"/>
    <x v="1"/>
    <s v="D.04x4"/>
    <x v="62"/>
    <x v="31"/>
  </r>
  <r>
    <x v="35"/>
    <s v="4.2.1"/>
    <s v="D.08"/>
    <x v="1"/>
    <s v="D.08x4"/>
    <x v="63"/>
    <x v="32"/>
  </r>
  <r>
    <x v="35"/>
    <s v="4.2.1"/>
    <s v="D.11"/>
    <x v="1"/>
    <s v="D.11x4"/>
    <x v="11"/>
    <x v="3"/>
  </r>
  <r>
    <x v="35"/>
    <s v="4.2.1"/>
    <s v="E.01"/>
    <x v="1"/>
    <s v="E.01x4"/>
    <x v="64"/>
    <x v="33"/>
  </r>
  <r>
    <x v="35"/>
    <s v="4.2.1"/>
    <s v="E.04"/>
    <x v="1"/>
    <s v="E.04x4"/>
    <x v="65"/>
    <x v="34"/>
  </r>
  <r>
    <x v="35"/>
    <s v="4.2.1"/>
    <s v="T.01"/>
    <x v="2"/>
    <s v="T.01x9"/>
    <x v="15"/>
    <x v="9"/>
  </r>
  <r>
    <x v="35"/>
    <s v="4.2.1"/>
    <s v="T.02"/>
    <x v="2"/>
    <s v="T.02x9"/>
    <x v="16"/>
    <x v="10"/>
  </r>
  <r>
    <x v="35"/>
    <s v="4.2.1"/>
    <s v="T.03"/>
    <x v="2"/>
    <s v="T.03x9"/>
    <x v="17"/>
    <x v="11"/>
  </r>
  <r>
    <x v="35"/>
    <s v="4.2.1"/>
    <s v="T.04"/>
    <x v="2"/>
    <s v="T.04x9"/>
    <x v="18"/>
    <x v="12"/>
  </r>
  <r>
    <x v="35"/>
    <s v="4.2.1"/>
    <s v="T.05"/>
    <x v="2"/>
    <s v="T.05x9"/>
    <x v="19"/>
    <x v="13"/>
  </r>
  <r>
    <x v="35"/>
    <s v="4.2.1"/>
    <s v="T.06"/>
    <x v="2"/>
    <s v="T.06x9"/>
    <x v="20"/>
    <x v="14"/>
  </r>
  <r>
    <x v="35"/>
    <s v="4.2.1"/>
    <s v="T.07"/>
    <x v="2"/>
    <s v="T.07x9"/>
    <x v="21"/>
    <x v="15"/>
  </r>
  <r>
    <x v="36"/>
    <s v="4.2.2"/>
    <s v="A.02"/>
    <x v="0"/>
    <s v="A.02x3"/>
    <x v="87"/>
    <x v="42"/>
  </r>
  <r>
    <x v="36"/>
    <s v="4.2.2"/>
    <s v="C.03"/>
    <x v="0"/>
    <s v="C.03x3"/>
    <x v="88"/>
    <x v="40"/>
  </r>
  <r>
    <x v="36"/>
    <s v="4.2.2"/>
    <s v="D.04"/>
    <x v="0"/>
    <s v="D.04x3"/>
    <x v="57"/>
    <x v="31"/>
  </r>
  <r>
    <x v="36"/>
    <s v="4.2.2"/>
    <s v="D.08"/>
    <x v="0"/>
    <s v="D.08x3"/>
    <x v="58"/>
    <x v="32"/>
  </r>
  <r>
    <x v="36"/>
    <s v="4.2.2"/>
    <s v="D.11"/>
    <x v="0"/>
    <s v="D.11x3"/>
    <x v="3"/>
    <x v="3"/>
  </r>
  <r>
    <x v="36"/>
    <s v="4.2.2"/>
    <s v="E.04"/>
    <x v="0"/>
    <s v="E.04x3"/>
    <x v="60"/>
    <x v="34"/>
  </r>
  <r>
    <x v="36"/>
    <s v="4.2.2"/>
    <s v="A.02"/>
    <x v="1"/>
    <s v="A.02x4"/>
    <x v="98"/>
    <x v="42"/>
  </r>
  <r>
    <x v="36"/>
    <s v="4.2.2"/>
    <s v="D.04"/>
    <x v="1"/>
    <s v="D.04x4"/>
    <x v="62"/>
    <x v="31"/>
  </r>
  <r>
    <x v="36"/>
    <s v="4.2.2"/>
    <s v="D.08"/>
    <x v="1"/>
    <s v="D.08x4"/>
    <x v="63"/>
    <x v="32"/>
  </r>
  <r>
    <x v="36"/>
    <s v="4.2.2"/>
    <s v="D.11"/>
    <x v="1"/>
    <s v="D.11x4"/>
    <x v="11"/>
    <x v="3"/>
  </r>
  <r>
    <x v="36"/>
    <s v="4.2.2"/>
    <s v="E.04"/>
    <x v="1"/>
    <s v="E.04x4"/>
    <x v="65"/>
    <x v="34"/>
  </r>
  <r>
    <x v="36"/>
    <s v="4.2.2"/>
    <s v="T.01"/>
    <x v="2"/>
    <s v="T.01x9"/>
    <x v="15"/>
    <x v="9"/>
  </r>
  <r>
    <x v="36"/>
    <s v="4.2.2"/>
    <s v="T.02"/>
    <x v="2"/>
    <s v="T.02x9"/>
    <x v="16"/>
    <x v="10"/>
  </r>
  <r>
    <x v="36"/>
    <s v="4.2.2"/>
    <s v="T.03"/>
    <x v="2"/>
    <s v="T.03x9"/>
    <x v="17"/>
    <x v="11"/>
  </r>
  <r>
    <x v="36"/>
    <s v="4.2.2"/>
    <s v="T.04"/>
    <x v="2"/>
    <s v="T.04x9"/>
    <x v="18"/>
    <x v="12"/>
  </r>
  <r>
    <x v="36"/>
    <s v="4.2.2"/>
    <s v="T.05"/>
    <x v="2"/>
    <s v="T.05x9"/>
    <x v="19"/>
    <x v="13"/>
  </r>
  <r>
    <x v="36"/>
    <s v="4.2.2"/>
    <s v="T.06"/>
    <x v="2"/>
    <s v="T.06x9"/>
    <x v="20"/>
    <x v="14"/>
  </r>
  <r>
    <x v="36"/>
    <s v="4.2.2"/>
    <s v="T.07"/>
    <x v="2"/>
    <s v="T.07x9"/>
    <x v="21"/>
    <x v="15"/>
  </r>
  <r>
    <x v="37"/>
    <s v="4.2.3"/>
    <s v="D.05"/>
    <x v="4"/>
    <s v="D.05x2"/>
    <x v="53"/>
    <x v="29"/>
  </r>
  <r>
    <x v="37"/>
    <s v="4.2.3"/>
    <s v="A.02"/>
    <x v="0"/>
    <s v="A.02x3"/>
    <x v="87"/>
    <x v="42"/>
  </r>
  <r>
    <x v="37"/>
    <s v="4.2.3"/>
    <s v="A.03"/>
    <x v="0"/>
    <s v="A.03x3"/>
    <x v="56"/>
    <x v="30"/>
  </r>
  <r>
    <x v="37"/>
    <s v="4.2.3"/>
    <s v="C.03"/>
    <x v="0"/>
    <s v="C.03x3"/>
    <x v="88"/>
    <x v="40"/>
  </r>
  <r>
    <x v="37"/>
    <s v="4.2.3"/>
    <s v="D.04"/>
    <x v="0"/>
    <s v="D.04x3"/>
    <x v="57"/>
    <x v="31"/>
  </r>
  <r>
    <x v="37"/>
    <s v="4.2.3"/>
    <s v="D.05"/>
    <x v="0"/>
    <s v="D.05x3"/>
    <x v="54"/>
    <x v="29"/>
  </r>
  <r>
    <x v="37"/>
    <s v="4.2.3"/>
    <s v="D.08"/>
    <x v="0"/>
    <s v="D.08x3"/>
    <x v="58"/>
    <x v="32"/>
  </r>
  <r>
    <x v="37"/>
    <s v="4.2.3"/>
    <s v="D.11"/>
    <x v="0"/>
    <s v="D.11x3"/>
    <x v="3"/>
    <x v="3"/>
  </r>
  <r>
    <x v="37"/>
    <s v="4.2.3"/>
    <s v="E.04"/>
    <x v="0"/>
    <s v="E.04x3"/>
    <x v="60"/>
    <x v="34"/>
  </r>
  <r>
    <x v="37"/>
    <s v="4.2.3"/>
    <s v="A.02"/>
    <x v="1"/>
    <s v="A.02x4"/>
    <x v="98"/>
    <x v="42"/>
  </r>
  <r>
    <x v="37"/>
    <s v="4.2.3"/>
    <s v="A.03"/>
    <x v="1"/>
    <s v="A.03x4"/>
    <x v="61"/>
    <x v="30"/>
  </r>
  <r>
    <x v="37"/>
    <s v="4.2.3"/>
    <s v="D.04"/>
    <x v="1"/>
    <s v="D.04x4"/>
    <x v="62"/>
    <x v="31"/>
  </r>
  <r>
    <x v="37"/>
    <s v="4.2.3"/>
    <s v="D.05"/>
    <x v="1"/>
    <s v="D.05x4"/>
    <x v="55"/>
    <x v="29"/>
  </r>
  <r>
    <x v="37"/>
    <s v="4.2.3"/>
    <s v="D.08"/>
    <x v="1"/>
    <s v="D.08x4"/>
    <x v="63"/>
    <x v="32"/>
  </r>
  <r>
    <x v="37"/>
    <s v="4.2.3"/>
    <s v="D.11"/>
    <x v="1"/>
    <s v="D.11x4"/>
    <x v="11"/>
    <x v="3"/>
  </r>
  <r>
    <x v="37"/>
    <s v="4.2.3"/>
    <s v="E.04"/>
    <x v="1"/>
    <s v="E.04x4"/>
    <x v="65"/>
    <x v="34"/>
  </r>
  <r>
    <x v="37"/>
    <s v="4.2.3"/>
    <s v="T.01"/>
    <x v="2"/>
    <s v="T.01x9"/>
    <x v="15"/>
    <x v="9"/>
  </r>
  <r>
    <x v="37"/>
    <s v="4.2.3"/>
    <s v="T.02"/>
    <x v="2"/>
    <s v="T.02x9"/>
    <x v="16"/>
    <x v="10"/>
  </r>
  <r>
    <x v="37"/>
    <s v="4.2.3"/>
    <s v="T.03"/>
    <x v="2"/>
    <s v="T.03x9"/>
    <x v="17"/>
    <x v="11"/>
  </r>
  <r>
    <x v="37"/>
    <s v="4.2.3"/>
    <s v="T.04"/>
    <x v="2"/>
    <s v="T.04x9"/>
    <x v="18"/>
    <x v="12"/>
  </r>
  <r>
    <x v="37"/>
    <s v="4.2.3"/>
    <s v="T.05"/>
    <x v="2"/>
    <s v="T.05x9"/>
    <x v="19"/>
    <x v="13"/>
  </r>
  <r>
    <x v="37"/>
    <s v="4.2.3"/>
    <s v="T.06"/>
    <x v="2"/>
    <s v="T.06x9"/>
    <x v="20"/>
    <x v="14"/>
  </r>
  <r>
    <x v="37"/>
    <s v="4.2.3"/>
    <s v="T.07"/>
    <x v="2"/>
    <s v="T.07x9"/>
    <x v="21"/>
    <x v="15"/>
  </r>
  <r>
    <x v="38"/>
    <s v="4.2.4"/>
    <s v="C.03"/>
    <x v="0"/>
    <s v="C.03x3"/>
    <x v="88"/>
    <x v="40"/>
  </r>
  <r>
    <x v="38"/>
    <s v="4.2.4"/>
    <s v="D.04"/>
    <x v="0"/>
    <s v="D.04x3"/>
    <x v="57"/>
    <x v="31"/>
  </r>
  <r>
    <x v="38"/>
    <s v="4.2.4"/>
    <s v="D.08"/>
    <x v="0"/>
    <s v="D.08x3"/>
    <x v="58"/>
    <x v="32"/>
  </r>
  <r>
    <x v="38"/>
    <s v="4.2.4"/>
    <s v="D.11"/>
    <x v="0"/>
    <s v="D.11x3"/>
    <x v="3"/>
    <x v="3"/>
  </r>
  <r>
    <x v="38"/>
    <s v="4.2.4"/>
    <s v="E.03"/>
    <x v="0"/>
    <s v="E.03x3"/>
    <x v="42"/>
    <x v="21"/>
  </r>
  <r>
    <x v="38"/>
    <s v="4.2.4"/>
    <s v="E.04"/>
    <x v="0"/>
    <s v="E.04x3"/>
    <x v="60"/>
    <x v="34"/>
  </r>
  <r>
    <x v="38"/>
    <s v="4.2.4"/>
    <s v="A.01"/>
    <x v="1"/>
    <s v="A.01x4"/>
    <x v="6"/>
    <x v="6"/>
  </r>
  <r>
    <x v="38"/>
    <s v="4.2.4"/>
    <s v="A.02"/>
    <x v="1"/>
    <s v="A.02x4"/>
    <x v="98"/>
    <x v="42"/>
  </r>
  <r>
    <x v="38"/>
    <s v="4.2.4"/>
    <s v="A.03"/>
    <x v="1"/>
    <s v="A.03x4"/>
    <x v="61"/>
    <x v="30"/>
  </r>
  <r>
    <x v="38"/>
    <s v="4.2.4"/>
    <s v="D.04"/>
    <x v="1"/>
    <s v="D.04x4"/>
    <x v="62"/>
    <x v="31"/>
  </r>
  <r>
    <x v="38"/>
    <s v="4.2.4"/>
    <s v="D.08"/>
    <x v="1"/>
    <s v="D.08x4"/>
    <x v="63"/>
    <x v="32"/>
  </r>
  <r>
    <x v="38"/>
    <s v="4.2.4"/>
    <s v="D.11"/>
    <x v="1"/>
    <s v="D.11x4"/>
    <x v="11"/>
    <x v="3"/>
  </r>
  <r>
    <x v="38"/>
    <s v="4.2.4"/>
    <s v="E.01"/>
    <x v="1"/>
    <s v="E.01x4"/>
    <x v="64"/>
    <x v="33"/>
  </r>
  <r>
    <x v="38"/>
    <s v="4.2.4"/>
    <s v="E.04"/>
    <x v="1"/>
    <s v="E.04x4"/>
    <x v="65"/>
    <x v="34"/>
  </r>
  <r>
    <x v="38"/>
    <s v="4.2.4"/>
    <s v="T.01"/>
    <x v="2"/>
    <s v="T.01x9"/>
    <x v="15"/>
    <x v="9"/>
  </r>
  <r>
    <x v="38"/>
    <s v="4.2.4"/>
    <s v="T.02"/>
    <x v="2"/>
    <s v="T.02x9"/>
    <x v="16"/>
    <x v="10"/>
  </r>
  <r>
    <x v="38"/>
    <s v="4.2.4"/>
    <s v="T.03"/>
    <x v="2"/>
    <s v="T.03x9"/>
    <x v="17"/>
    <x v="11"/>
  </r>
  <r>
    <x v="38"/>
    <s v="4.2.4"/>
    <s v="T.04"/>
    <x v="2"/>
    <s v="T.04x9"/>
    <x v="18"/>
    <x v="12"/>
  </r>
  <r>
    <x v="38"/>
    <s v="4.2.4"/>
    <s v="T.05"/>
    <x v="2"/>
    <s v="T.05x9"/>
    <x v="19"/>
    <x v="13"/>
  </r>
  <r>
    <x v="38"/>
    <s v="4.2.4"/>
    <s v="T.06"/>
    <x v="2"/>
    <s v="T.06x9"/>
    <x v="20"/>
    <x v="14"/>
  </r>
  <r>
    <x v="38"/>
    <s v="4.2.4"/>
    <s v="T.07"/>
    <x v="2"/>
    <s v="T.07x9"/>
    <x v="21"/>
    <x v="15"/>
  </r>
  <r>
    <x v="39"/>
    <s v="4.3.1"/>
    <s v="D.06"/>
    <x v="4"/>
    <s v="D.06x2"/>
    <x v="80"/>
    <x v="39"/>
  </r>
  <r>
    <x v="39"/>
    <s v="4.3.1"/>
    <s v="D.07"/>
    <x v="4"/>
    <s v="D.07x2"/>
    <x v="69"/>
    <x v="8"/>
  </r>
  <r>
    <x v="39"/>
    <s v="4.3.1"/>
    <s v="A.03"/>
    <x v="0"/>
    <s v="A.03x3"/>
    <x v="56"/>
    <x v="30"/>
  </r>
  <r>
    <x v="39"/>
    <s v="4.3.1"/>
    <s v="A.05"/>
    <x v="0"/>
    <s v="A.05x3"/>
    <x v="0"/>
    <x v="0"/>
  </r>
  <r>
    <x v="39"/>
    <s v="4.3.1"/>
    <s v="A.06"/>
    <x v="0"/>
    <s v="A.06x3"/>
    <x v="30"/>
    <x v="16"/>
  </r>
  <r>
    <x v="39"/>
    <s v="4.3.1"/>
    <s v="A.10"/>
    <x v="0"/>
    <s v="A.10x3"/>
    <x v="1"/>
    <x v="1"/>
  </r>
  <r>
    <x v="39"/>
    <s v="4.3.1"/>
    <s v="B.05"/>
    <x v="0"/>
    <s v="B.05x3"/>
    <x v="32"/>
    <x v="18"/>
  </r>
  <r>
    <x v="39"/>
    <s v="4.3.1"/>
    <s v="D.06"/>
    <x v="0"/>
    <s v="D.06x3"/>
    <x v="81"/>
    <x v="39"/>
  </r>
  <r>
    <x v="39"/>
    <s v="4.3.1"/>
    <s v="D.10"/>
    <x v="0"/>
    <s v="D.10x3"/>
    <x v="2"/>
    <x v="2"/>
  </r>
  <r>
    <x v="39"/>
    <s v="4.3.1"/>
    <s v="D.11"/>
    <x v="0"/>
    <s v="D.11x3"/>
    <x v="3"/>
    <x v="3"/>
  </r>
  <r>
    <x v="39"/>
    <s v="4.3.1"/>
    <s v="E.02"/>
    <x v="0"/>
    <s v="E.02x3"/>
    <x v="49"/>
    <x v="26"/>
  </r>
  <r>
    <x v="39"/>
    <s v="4.3.1"/>
    <s v="E.05"/>
    <x v="0"/>
    <s v="E.05x3"/>
    <x v="4"/>
    <x v="4"/>
  </r>
  <r>
    <x v="39"/>
    <s v="4.3.1"/>
    <s v="E.06"/>
    <x v="0"/>
    <s v="E.06x3"/>
    <x v="33"/>
    <x v="19"/>
  </r>
  <r>
    <x v="39"/>
    <s v="4.3.1"/>
    <s v="E.07"/>
    <x v="0"/>
    <s v="E.07x3"/>
    <x v="95"/>
    <x v="45"/>
  </r>
  <r>
    <x v="39"/>
    <s v="4.3.1"/>
    <s v="D.07"/>
    <x v="0"/>
    <s v="D.07x3"/>
    <x v="73"/>
    <x v="8"/>
  </r>
  <r>
    <x v="39"/>
    <s v="4.3.1"/>
    <s v="A.01"/>
    <x v="1"/>
    <s v="A.01x4"/>
    <x v="6"/>
    <x v="6"/>
  </r>
  <r>
    <x v="39"/>
    <s v="4.3.1"/>
    <s v="A.03"/>
    <x v="1"/>
    <s v="A.03x4"/>
    <x v="61"/>
    <x v="30"/>
  </r>
  <r>
    <x v="39"/>
    <s v="4.3.1"/>
    <s v="A.05"/>
    <x v="1"/>
    <s v="A.05x4"/>
    <x v="7"/>
    <x v="0"/>
  </r>
  <r>
    <x v="39"/>
    <s v="4.3.1"/>
    <s v="A.09"/>
    <x v="1"/>
    <s v="A.09x4"/>
    <x v="45"/>
    <x v="24"/>
  </r>
  <r>
    <x v="39"/>
    <s v="4.3.1"/>
    <s v="A.10"/>
    <x v="1"/>
    <s v="A.10x4"/>
    <x v="8"/>
    <x v="1"/>
  </r>
  <r>
    <x v="39"/>
    <s v="4.3.1"/>
    <s v="D.02"/>
    <x v="1"/>
    <s v="D.02x4"/>
    <x v="9"/>
    <x v="7"/>
  </r>
  <r>
    <x v="39"/>
    <s v="4.3.1"/>
    <s v="D.06"/>
    <x v="1"/>
    <s v="D.06x4"/>
    <x v="82"/>
    <x v="39"/>
  </r>
  <r>
    <x v="39"/>
    <s v="4.3.1"/>
    <s v="D.10"/>
    <x v="1"/>
    <s v="D.10x4"/>
    <x v="10"/>
    <x v="2"/>
  </r>
  <r>
    <x v="39"/>
    <s v="4.3.1"/>
    <s v="D.11"/>
    <x v="1"/>
    <s v="D.11x4"/>
    <x v="11"/>
    <x v="3"/>
  </r>
  <r>
    <x v="39"/>
    <s v="4.3.1"/>
    <s v="E.02"/>
    <x v="1"/>
    <s v="E.02x4"/>
    <x v="51"/>
    <x v="26"/>
  </r>
  <r>
    <x v="39"/>
    <s v="4.3.1"/>
    <s v="E.05"/>
    <x v="1"/>
    <s v="E.05x4"/>
    <x v="12"/>
    <x v="4"/>
  </r>
  <r>
    <x v="39"/>
    <s v="4.3.1"/>
    <s v="E.06"/>
    <x v="1"/>
    <s v="E.06x4"/>
    <x v="35"/>
    <x v="19"/>
  </r>
  <r>
    <x v="39"/>
    <s v="4.3.1"/>
    <s v="E.07"/>
    <x v="1"/>
    <s v="E.07x4"/>
    <x v="99"/>
    <x v="45"/>
  </r>
  <r>
    <x v="39"/>
    <s v="4.3.1"/>
    <s v="D.07"/>
    <x v="1"/>
    <s v="D.07x4"/>
    <x v="14"/>
    <x v="8"/>
  </r>
  <r>
    <x v="39"/>
    <s v="4.3.1"/>
    <s v="T.01"/>
    <x v="2"/>
    <s v="T.01x9"/>
    <x v="15"/>
    <x v="9"/>
  </r>
  <r>
    <x v="39"/>
    <s v="4.3.1"/>
    <s v="T.02"/>
    <x v="2"/>
    <s v="T.02x9"/>
    <x v="16"/>
    <x v="10"/>
  </r>
  <r>
    <x v="39"/>
    <s v="4.3.1"/>
    <s v="T.03"/>
    <x v="2"/>
    <s v="T.03x9"/>
    <x v="17"/>
    <x v="11"/>
  </r>
  <r>
    <x v="39"/>
    <s v="4.3.1"/>
    <s v="T.04"/>
    <x v="2"/>
    <s v="T.04x9"/>
    <x v="18"/>
    <x v="12"/>
  </r>
  <r>
    <x v="39"/>
    <s v="4.3.1"/>
    <s v="T.05"/>
    <x v="2"/>
    <s v="T.05x9"/>
    <x v="19"/>
    <x v="13"/>
  </r>
  <r>
    <x v="39"/>
    <s v="4.3.1"/>
    <s v="T.06"/>
    <x v="2"/>
    <s v="T.06x9"/>
    <x v="20"/>
    <x v="14"/>
  </r>
  <r>
    <x v="39"/>
    <s v="4.3.1"/>
    <s v="T.07"/>
    <x v="2"/>
    <s v="T.07x9"/>
    <x v="21"/>
    <x v="15"/>
  </r>
  <r>
    <x v="40"/>
    <s v="4.3.2"/>
    <s v="D.06"/>
    <x v="4"/>
    <s v="D.06x2"/>
    <x v="80"/>
    <x v="39"/>
  </r>
  <r>
    <x v="40"/>
    <s v="4.3.2"/>
    <s v="D.07"/>
    <x v="4"/>
    <s v="D.07x2"/>
    <x v="69"/>
    <x v="8"/>
  </r>
  <r>
    <x v="40"/>
    <s v="4.3.2"/>
    <s v="A.03"/>
    <x v="0"/>
    <s v="A.03x3"/>
    <x v="56"/>
    <x v="30"/>
  </r>
  <r>
    <x v="40"/>
    <s v="4.3.2"/>
    <s v="A.05"/>
    <x v="0"/>
    <s v="A.05x3"/>
    <x v="0"/>
    <x v="0"/>
  </r>
  <r>
    <x v="40"/>
    <s v="4.3.2"/>
    <s v="A.06"/>
    <x v="0"/>
    <s v="A.06x3"/>
    <x v="30"/>
    <x v="16"/>
  </r>
  <r>
    <x v="40"/>
    <s v="4.3.2"/>
    <s v="A.10"/>
    <x v="0"/>
    <s v="A.10x3"/>
    <x v="1"/>
    <x v="1"/>
  </r>
  <r>
    <x v="40"/>
    <s v="4.3.2"/>
    <s v="B.05"/>
    <x v="0"/>
    <s v="B.05x3"/>
    <x v="32"/>
    <x v="18"/>
  </r>
  <r>
    <x v="40"/>
    <s v="4.3.2"/>
    <s v="D.06"/>
    <x v="0"/>
    <s v="D.06x3"/>
    <x v="81"/>
    <x v="39"/>
  </r>
  <r>
    <x v="40"/>
    <s v="4.3.2"/>
    <s v="D.10"/>
    <x v="0"/>
    <s v="D.10x3"/>
    <x v="2"/>
    <x v="2"/>
  </r>
  <r>
    <x v="40"/>
    <s v="4.3.2"/>
    <s v="D.11"/>
    <x v="0"/>
    <s v="D.11x3"/>
    <x v="3"/>
    <x v="3"/>
  </r>
  <r>
    <x v="40"/>
    <s v="4.3.2"/>
    <s v="E.02"/>
    <x v="0"/>
    <s v="E.02x3"/>
    <x v="49"/>
    <x v="26"/>
  </r>
  <r>
    <x v="40"/>
    <s v="4.3.2"/>
    <s v="E.05"/>
    <x v="0"/>
    <s v="E.05x3"/>
    <x v="4"/>
    <x v="4"/>
  </r>
  <r>
    <x v="40"/>
    <s v="4.3.2"/>
    <s v="E.06"/>
    <x v="0"/>
    <s v="E.06x3"/>
    <x v="33"/>
    <x v="19"/>
  </r>
  <r>
    <x v="40"/>
    <s v="4.3.2"/>
    <s v="E.07"/>
    <x v="0"/>
    <s v="E.07x3"/>
    <x v="95"/>
    <x v="45"/>
  </r>
  <r>
    <x v="40"/>
    <s v="4.3.2"/>
    <s v="D.07"/>
    <x v="0"/>
    <s v="D.07x3"/>
    <x v="73"/>
    <x v="8"/>
  </r>
  <r>
    <x v="40"/>
    <s v="4.3.2"/>
    <s v="A.01"/>
    <x v="1"/>
    <s v="A.01x4"/>
    <x v="6"/>
    <x v="6"/>
  </r>
  <r>
    <x v="40"/>
    <s v="4.3.2"/>
    <s v="A.03"/>
    <x v="1"/>
    <s v="A.03x4"/>
    <x v="61"/>
    <x v="30"/>
  </r>
  <r>
    <x v="40"/>
    <s v="4.3.2"/>
    <s v="A.05"/>
    <x v="1"/>
    <s v="A.05x4"/>
    <x v="7"/>
    <x v="0"/>
  </r>
  <r>
    <x v="40"/>
    <s v="4.3.2"/>
    <s v="A.09"/>
    <x v="1"/>
    <s v="A.09x4"/>
    <x v="45"/>
    <x v="24"/>
  </r>
  <r>
    <x v="40"/>
    <s v="4.3.2"/>
    <s v="A.10"/>
    <x v="1"/>
    <s v="A.10x4"/>
    <x v="8"/>
    <x v="1"/>
  </r>
  <r>
    <x v="40"/>
    <s v="4.3.2"/>
    <s v="D.02"/>
    <x v="1"/>
    <s v="D.02x4"/>
    <x v="9"/>
    <x v="7"/>
  </r>
  <r>
    <x v="40"/>
    <s v="4.3.2"/>
    <s v="D.06"/>
    <x v="1"/>
    <s v="D.06x4"/>
    <x v="82"/>
    <x v="39"/>
  </r>
  <r>
    <x v="40"/>
    <s v="4.3.2"/>
    <s v="D.10"/>
    <x v="1"/>
    <s v="D.10x4"/>
    <x v="10"/>
    <x v="2"/>
  </r>
  <r>
    <x v="40"/>
    <s v="4.3.2"/>
    <s v="D.11"/>
    <x v="1"/>
    <s v="D.11x4"/>
    <x v="11"/>
    <x v="3"/>
  </r>
  <r>
    <x v="40"/>
    <s v="4.3.2"/>
    <s v="E.02"/>
    <x v="1"/>
    <s v="E.02x4"/>
    <x v="51"/>
    <x v="26"/>
  </r>
  <r>
    <x v="40"/>
    <s v="4.3.2"/>
    <s v="E.05"/>
    <x v="1"/>
    <s v="E.05x4"/>
    <x v="12"/>
    <x v="4"/>
  </r>
  <r>
    <x v="40"/>
    <s v="4.3.2"/>
    <s v="E.06"/>
    <x v="1"/>
    <s v="E.06x4"/>
    <x v="35"/>
    <x v="19"/>
  </r>
  <r>
    <x v="40"/>
    <s v="4.3.2"/>
    <s v="E.07"/>
    <x v="1"/>
    <s v="E.07x4"/>
    <x v="99"/>
    <x v="45"/>
  </r>
  <r>
    <x v="40"/>
    <s v="4.3.2"/>
    <s v="D.07"/>
    <x v="1"/>
    <s v="D.07x4"/>
    <x v="14"/>
    <x v="8"/>
  </r>
  <r>
    <x v="40"/>
    <s v="4.3.2"/>
    <s v="T.01"/>
    <x v="2"/>
    <s v="T.01x9"/>
    <x v="15"/>
    <x v="9"/>
  </r>
  <r>
    <x v="40"/>
    <s v="4.3.2"/>
    <s v="T.02"/>
    <x v="2"/>
    <s v="T.02x9"/>
    <x v="16"/>
    <x v="10"/>
  </r>
  <r>
    <x v="40"/>
    <s v="4.3.2"/>
    <s v="T.03"/>
    <x v="2"/>
    <s v="T.03x9"/>
    <x v="17"/>
    <x v="11"/>
  </r>
  <r>
    <x v="40"/>
    <s v="4.3.2"/>
    <s v="T.04"/>
    <x v="2"/>
    <s v="T.04x9"/>
    <x v="18"/>
    <x v="12"/>
  </r>
  <r>
    <x v="40"/>
    <s v="4.3.2"/>
    <s v="T.05"/>
    <x v="2"/>
    <s v="T.05x9"/>
    <x v="19"/>
    <x v="13"/>
  </r>
  <r>
    <x v="40"/>
    <s v="4.3.2"/>
    <s v="T.06"/>
    <x v="2"/>
    <s v="T.06x9"/>
    <x v="20"/>
    <x v="14"/>
  </r>
  <r>
    <x v="40"/>
    <s v="4.3.2"/>
    <s v="T.07"/>
    <x v="2"/>
    <s v="T.07x9"/>
    <x v="21"/>
    <x v="15"/>
  </r>
  <r>
    <x v="41"/>
    <s v="4.3.3"/>
    <s v="D.06"/>
    <x v="4"/>
    <s v="D.06x2"/>
    <x v="80"/>
    <x v="39"/>
  </r>
  <r>
    <x v="41"/>
    <s v="4.3.3"/>
    <s v="D.07"/>
    <x v="4"/>
    <s v="D.07x2"/>
    <x v="69"/>
    <x v="8"/>
  </r>
  <r>
    <x v="41"/>
    <s v="4.3.3"/>
    <s v="A.04"/>
    <x v="0"/>
    <s v="A.04x3"/>
    <x v="47"/>
    <x v="25"/>
  </r>
  <r>
    <x v="41"/>
    <s v="4.3.3"/>
    <s v="A.06"/>
    <x v="0"/>
    <s v="A.06x3"/>
    <x v="30"/>
    <x v="16"/>
  </r>
  <r>
    <x v="41"/>
    <s v="4.3.3"/>
    <s v="A.10"/>
    <x v="0"/>
    <s v="A.10x3"/>
    <x v="1"/>
    <x v="1"/>
  </r>
  <r>
    <x v="41"/>
    <s v="4.3.3"/>
    <s v="D.06"/>
    <x v="0"/>
    <s v="D.06x3"/>
    <x v="81"/>
    <x v="39"/>
  </r>
  <r>
    <x v="41"/>
    <s v="4.3.3"/>
    <s v="D.10"/>
    <x v="0"/>
    <s v="D.10x3"/>
    <x v="2"/>
    <x v="2"/>
  </r>
  <r>
    <x v="41"/>
    <s v="4.3.3"/>
    <s v="D.11"/>
    <x v="0"/>
    <s v="D.11x3"/>
    <x v="3"/>
    <x v="3"/>
  </r>
  <r>
    <x v="41"/>
    <s v="4.3.3"/>
    <s v="E.01"/>
    <x v="0"/>
    <s v="E.01x3"/>
    <x v="59"/>
    <x v="33"/>
  </r>
  <r>
    <x v="41"/>
    <s v="4.3.3"/>
    <s v="E.02"/>
    <x v="0"/>
    <s v="E.02x3"/>
    <x v="49"/>
    <x v="26"/>
  </r>
  <r>
    <x v="41"/>
    <s v="4.3.3"/>
    <s v="E.03"/>
    <x v="0"/>
    <s v="E.03x3"/>
    <x v="42"/>
    <x v="21"/>
  </r>
  <r>
    <x v="41"/>
    <s v="4.3.3"/>
    <s v="E.05"/>
    <x v="0"/>
    <s v="E.05x3"/>
    <x v="4"/>
    <x v="4"/>
  </r>
  <r>
    <x v="41"/>
    <s v="4.3.3"/>
    <s v="E.06"/>
    <x v="0"/>
    <s v="E.06x3"/>
    <x v="33"/>
    <x v="19"/>
  </r>
  <r>
    <x v="41"/>
    <s v="4.3.3"/>
    <s v="E.07"/>
    <x v="0"/>
    <s v="E.07x3"/>
    <x v="95"/>
    <x v="45"/>
  </r>
  <r>
    <x v="41"/>
    <s v="4.3.3"/>
    <s v="E.08"/>
    <x v="0"/>
    <s v="E.08x3"/>
    <x v="5"/>
    <x v="5"/>
  </r>
  <r>
    <x v="41"/>
    <s v="4.3.3"/>
    <s v="D.07"/>
    <x v="0"/>
    <s v="D.07x3"/>
    <x v="73"/>
    <x v="8"/>
  </r>
  <r>
    <x v="41"/>
    <s v="4.3.3"/>
    <s v="A.01"/>
    <x v="1"/>
    <s v="A.01x4"/>
    <x v="6"/>
    <x v="6"/>
  </r>
  <r>
    <x v="41"/>
    <s v="4.3.3"/>
    <s v="A.04"/>
    <x v="1"/>
    <s v="A.04x4"/>
    <x v="48"/>
    <x v="25"/>
  </r>
  <r>
    <x v="41"/>
    <s v="4.3.3"/>
    <s v="A.09"/>
    <x v="1"/>
    <s v="A.09x4"/>
    <x v="45"/>
    <x v="24"/>
  </r>
  <r>
    <x v="41"/>
    <s v="4.3.3"/>
    <s v="A.10"/>
    <x v="1"/>
    <s v="A.10x4"/>
    <x v="8"/>
    <x v="1"/>
  </r>
  <r>
    <x v="41"/>
    <s v="4.3.3"/>
    <s v="D.06"/>
    <x v="1"/>
    <s v="D.06x4"/>
    <x v="82"/>
    <x v="39"/>
  </r>
  <r>
    <x v="41"/>
    <s v="4.3.3"/>
    <s v="D.10"/>
    <x v="1"/>
    <s v="D.10x4"/>
    <x v="10"/>
    <x v="2"/>
  </r>
  <r>
    <x v="41"/>
    <s v="4.3.3"/>
    <s v="D.11"/>
    <x v="1"/>
    <s v="D.11x4"/>
    <x v="11"/>
    <x v="3"/>
  </r>
  <r>
    <x v="41"/>
    <s v="4.3.3"/>
    <s v="E.01"/>
    <x v="1"/>
    <s v="E.01x4"/>
    <x v="64"/>
    <x v="33"/>
  </r>
  <r>
    <x v="41"/>
    <s v="4.3.3"/>
    <s v="E.02"/>
    <x v="1"/>
    <s v="E.02x4"/>
    <x v="51"/>
    <x v="26"/>
  </r>
  <r>
    <x v="41"/>
    <s v="4.3.3"/>
    <s v="E.03"/>
    <x v="1"/>
    <s v="E.03x4"/>
    <x v="46"/>
    <x v="21"/>
  </r>
  <r>
    <x v="41"/>
    <s v="4.3.3"/>
    <s v="E.05"/>
    <x v="1"/>
    <s v="E.05x4"/>
    <x v="12"/>
    <x v="4"/>
  </r>
  <r>
    <x v="41"/>
    <s v="4.3.3"/>
    <s v="E.07"/>
    <x v="1"/>
    <s v="E.07x4"/>
    <x v="99"/>
    <x v="45"/>
  </r>
  <r>
    <x v="41"/>
    <s v="4.3.3"/>
    <s v="E.08"/>
    <x v="1"/>
    <s v="E.08x4"/>
    <x v="13"/>
    <x v="5"/>
  </r>
  <r>
    <x v="41"/>
    <s v="4.3.3"/>
    <s v="E.09"/>
    <x v="1"/>
    <s v="E.09x4"/>
    <x v="52"/>
    <x v="28"/>
  </r>
  <r>
    <x v="41"/>
    <s v="4.3.3"/>
    <s v="D.07"/>
    <x v="1"/>
    <s v="D.07x4"/>
    <x v="14"/>
    <x v="8"/>
  </r>
  <r>
    <x v="41"/>
    <s v="4.3.3"/>
    <s v="T.01"/>
    <x v="2"/>
    <s v="T.01x9"/>
    <x v="15"/>
    <x v="9"/>
  </r>
  <r>
    <x v="41"/>
    <s v="4.3.3"/>
    <s v="T.02"/>
    <x v="2"/>
    <s v="T.02x9"/>
    <x v="16"/>
    <x v="10"/>
  </r>
  <r>
    <x v="41"/>
    <s v="4.3.3"/>
    <s v="T.03"/>
    <x v="2"/>
    <s v="T.03x9"/>
    <x v="17"/>
    <x v="11"/>
  </r>
  <r>
    <x v="41"/>
    <s v="4.3.3"/>
    <s v="T.04"/>
    <x v="2"/>
    <s v="T.04x9"/>
    <x v="18"/>
    <x v="12"/>
  </r>
  <r>
    <x v="41"/>
    <s v="4.3.3"/>
    <s v="T.05"/>
    <x v="2"/>
    <s v="T.05x9"/>
    <x v="19"/>
    <x v="13"/>
  </r>
  <r>
    <x v="41"/>
    <s v="4.3.3"/>
    <s v="T.06"/>
    <x v="2"/>
    <s v="T.06x9"/>
    <x v="20"/>
    <x v="14"/>
  </r>
  <r>
    <x v="41"/>
    <s v="4.3.3"/>
    <s v="T.07"/>
    <x v="2"/>
    <s v="T.07x9"/>
    <x v="21"/>
    <x v="15"/>
  </r>
  <r>
    <x v="42"/>
    <s v="4.3.4"/>
    <s v="D.07"/>
    <x v="4"/>
    <s v="D.07x2"/>
    <x v="69"/>
    <x v="8"/>
  </r>
  <r>
    <x v="42"/>
    <s v="4.3.4"/>
    <s v="A.04"/>
    <x v="0"/>
    <s v="A.04x3"/>
    <x v="47"/>
    <x v="25"/>
  </r>
  <r>
    <x v="42"/>
    <s v="4.3.4"/>
    <s v="A.05"/>
    <x v="0"/>
    <s v="A.05x3"/>
    <x v="0"/>
    <x v="0"/>
  </r>
  <r>
    <x v="42"/>
    <s v="4.3.4"/>
    <s v="A.08"/>
    <x v="0"/>
    <s v="A.08x3"/>
    <x v="41"/>
    <x v="22"/>
  </r>
  <r>
    <x v="42"/>
    <s v="4.3.4"/>
    <s v="A.10"/>
    <x v="0"/>
    <s v="A.10x3"/>
    <x v="1"/>
    <x v="1"/>
  </r>
  <r>
    <x v="42"/>
    <s v="4.3.4"/>
    <s v="D.10"/>
    <x v="0"/>
    <s v="D.10x3"/>
    <x v="2"/>
    <x v="2"/>
  </r>
  <r>
    <x v="42"/>
    <s v="4.3.4"/>
    <s v="D.11"/>
    <x v="0"/>
    <s v="D.11x3"/>
    <x v="3"/>
    <x v="3"/>
  </r>
  <r>
    <x v="42"/>
    <s v="4.3.4"/>
    <s v="E.01"/>
    <x v="0"/>
    <s v="E.01x3"/>
    <x v="59"/>
    <x v="33"/>
  </r>
  <r>
    <x v="42"/>
    <s v="4.3.4"/>
    <s v="E.02"/>
    <x v="0"/>
    <s v="E.02x3"/>
    <x v="49"/>
    <x v="26"/>
  </r>
  <r>
    <x v="42"/>
    <s v="4.3.4"/>
    <s v="E.03"/>
    <x v="0"/>
    <s v="E.03x3"/>
    <x v="42"/>
    <x v="21"/>
  </r>
  <r>
    <x v="42"/>
    <s v="4.3.4"/>
    <s v="E.05"/>
    <x v="0"/>
    <s v="E.05x3"/>
    <x v="4"/>
    <x v="4"/>
  </r>
  <r>
    <x v="42"/>
    <s v="4.3.4"/>
    <s v="E.06"/>
    <x v="0"/>
    <s v="E.06x3"/>
    <x v="33"/>
    <x v="19"/>
  </r>
  <r>
    <x v="42"/>
    <s v="4.3.4"/>
    <s v="D.07"/>
    <x v="0"/>
    <s v="D.07x3"/>
    <x v="73"/>
    <x v="8"/>
  </r>
  <r>
    <x v="42"/>
    <s v="4.3.4"/>
    <s v="A.01"/>
    <x v="1"/>
    <s v="A.01x4"/>
    <x v="6"/>
    <x v="6"/>
  </r>
  <r>
    <x v="42"/>
    <s v="4.3.4"/>
    <s v="A.04"/>
    <x v="1"/>
    <s v="A.04x4"/>
    <x v="48"/>
    <x v="25"/>
  </r>
  <r>
    <x v="42"/>
    <s v="4.3.4"/>
    <s v="A.05"/>
    <x v="1"/>
    <s v="A.05x4"/>
    <x v="7"/>
    <x v="0"/>
  </r>
  <r>
    <x v="42"/>
    <s v="4.3.4"/>
    <s v="A.07"/>
    <x v="1"/>
    <s v="A.07x4"/>
    <x v="43"/>
    <x v="23"/>
  </r>
  <r>
    <x v="42"/>
    <s v="4.3.4"/>
    <s v="A.08"/>
    <x v="1"/>
    <s v="A.08x4"/>
    <x v="44"/>
    <x v="22"/>
  </r>
  <r>
    <x v="42"/>
    <s v="4.3.4"/>
    <s v="A.09"/>
    <x v="1"/>
    <s v="A.09x4"/>
    <x v="45"/>
    <x v="24"/>
  </r>
  <r>
    <x v="42"/>
    <s v="4.3.4"/>
    <s v="A.10"/>
    <x v="1"/>
    <s v="A.10x4"/>
    <x v="8"/>
    <x v="1"/>
  </r>
  <r>
    <x v="42"/>
    <s v="4.3.4"/>
    <s v="D.10"/>
    <x v="1"/>
    <s v="D.10x4"/>
    <x v="10"/>
    <x v="2"/>
  </r>
  <r>
    <x v="42"/>
    <s v="4.3.4"/>
    <s v="D.11"/>
    <x v="1"/>
    <s v="D.11x4"/>
    <x v="11"/>
    <x v="3"/>
  </r>
  <r>
    <x v="42"/>
    <s v="4.3.4"/>
    <s v="E.01"/>
    <x v="1"/>
    <s v="E.01x4"/>
    <x v="64"/>
    <x v="33"/>
  </r>
  <r>
    <x v="42"/>
    <s v="4.3.4"/>
    <s v="E.02"/>
    <x v="1"/>
    <s v="E.02x4"/>
    <x v="51"/>
    <x v="26"/>
  </r>
  <r>
    <x v="42"/>
    <s v="4.3.4"/>
    <s v="E.03"/>
    <x v="1"/>
    <s v="E.03x4"/>
    <x v="46"/>
    <x v="21"/>
  </r>
  <r>
    <x v="42"/>
    <s v="4.3.4"/>
    <s v="E.05"/>
    <x v="1"/>
    <s v="E.05x4"/>
    <x v="12"/>
    <x v="4"/>
  </r>
  <r>
    <x v="42"/>
    <s v="4.3.4"/>
    <s v="E.06"/>
    <x v="1"/>
    <s v="E.06x4"/>
    <x v="35"/>
    <x v="19"/>
  </r>
  <r>
    <x v="42"/>
    <s v="4.3.4"/>
    <s v="D.07"/>
    <x v="1"/>
    <s v="D.07x4"/>
    <x v="14"/>
    <x v="8"/>
  </r>
  <r>
    <x v="42"/>
    <s v="4.3.4"/>
    <s v="T.01"/>
    <x v="2"/>
    <s v="T.01x9"/>
    <x v="15"/>
    <x v="9"/>
  </r>
  <r>
    <x v="42"/>
    <s v="4.3.4"/>
    <s v="T.02"/>
    <x v="2"/>
    <s v="T.02x9"/>
    <x v="16"/>
    <x v="10"/>
  </r>
  <r>
    <x v="42"/>
    <s v="4.3.4"/>
    <s v="T.03"/>
    <x v="2"/>
    <s v="T.03x9"/>
    <x v="17"/>
    <x v="11"/>
  </r>
  <r>
    <x v="42"/>
    <s v="4.3.4"/>
    <s v="T.04"/>
    <x v="2"/>
    <s v="T.04x9"/>
    <x v="18"/>
    <x v="12"/>
  </r>
  <r>
    <x v="42"/>
    <s v="4.3.4"/>
    <s v="T.05"/>
    <x v="2"/>
    <s v="T.05x9"/>
    <x v="19"/>
    <x v="13"/>
  </r>
  <r>
    <x v="42"/>
    <s v="4.3.4"/>
    <s v="T.06"/>
    <x v="2"/>
    <s v="T.06x9"/>
    <x v="20"/>
    <x v="14"/>
  </r>
  <r>
    <x v="42"/>
    <s v="4.3.4"/>
    <s v="T.07"/>
    <x v="2"/>
    <s v="T.07x9"/>
    <x v="21"/>
    <x v="15"/>
  </r>
  <r>
    <x v="43"/>
    <s v="4.4.1"/>
    <s v="A.04"/>
    <x v="4"/>
    <s v="A.04x2"/>
    <x v="97"/>
    <x v="25"/>
  </r>
  <r>
    <x v="43"/>
    <s v="4.4.1"/>
    <s v="B.05"/>
    <x v="4"/>
    <s v="B.05x2"/>
    <x v="28"/>
    <x v="18"/>
  </r>
  <r>
    <x v="43"/>
    <s v="4.4.1"/>
    <s v="D.03"/>
    <x v="4"/>
    <s v="D.03x2"/>
    <x v="96"/>
    <x v="46"/>
  </r>
  <r>
    <x v="43"/>
    <s v="4.4.1"/>
    <s v="D.09"/>
    <x v="4"/>
    <s v="D.09x2"/>
    <x v="100"/>
    <x v="47"/>
  </r>
  <r>
    <x v="43"/>
    <s v="4.4.1"/>
    <s v="A.04"/>
    <x v="0"/>
    <s v="A.04x3"/>
    <x v="47"/>
    <x v="25"/>
  </r>
  <r>
    <x v="43"/>
    <s v="4.4.1"/>
    <s v="B.05"/>
    <x v="0"/>
    <s v="B.05x3"/>
    <x v="32"/>
    <x v="18"/>
  </r>
  <r>
    <x v="43"/>
    <s v="4.4.1"/>
    <s v="D.03"/>
    <x v="0"/>
    <s v="D.03x3"/>
    <x v="101"/>
    <x v="46"/>
  </r>
  <r>
    <x v="43"/>
    <s v="4.4.1"/>
    <s v="D.09"/>
    <x v="0"/>
    <s v="D.09x3"/>
    <x v="102"/>
    <x v="47"/>
  </r>
  <r>
    <x v="43"/>
    <s v="4.4.1"/>
    <s v="D.11"/>
    <x v="0"/>
    <s v="D.11x3"/>
    <x v="3"/>
    <x v="3"/>
  </r>
  <r>
    <x v="43"/>
    <s v="4.4.1"/>
    <s v="T.01"/>
    <x v="2"/>
    <s v="T.01x9"/>
    <x v="15"/>
    <x v="9"/>
  </r>
  <r>
    <x v="43"/>
    <s v="4.4.1"/>
    <s v="T.02"/>
    <x v="2"/>
    <s v="T.02x9"/>
    <x v="16"/>
    <x v="10"/>
  </r>
  <r>
    <x v="43"/>
    <s v="4.4.1"/>
    <s v="T.03"/>
    <x v="2"/>
    <s v="T.03x9"/>
    <x v="17"/>
    <x v="11"/>
  </r>
  <r>
    <x v="43"/>
    <s v="4.4.1"/>
    <s v="T.04"/>
    <x v="2"/>
    <s v="T.04x9"/>
    <x v="18"/>
    <x v="12"/>
  </r>
  <r>
    <x v="43"/>
    <s v="4.4.1"/>
    <s v="T.05"/>
    <x v="2"/>
    <s v="T.05x9"/>
    <x v="19"/>
    <x v="13"/>
  </r>
  <r>
    <x v="43"/>
    <s v="4.4.1"/>
    <s v="T.06"/>
    <x v="2"/>
    <s v="T.06x9"/>
    <x v="20"/>
    <x v="14"/>
  </r>
  <r>
    <x v="43"/>
    <s v="4.4.1"/>
    <s v="T.07"/>
    <x v="2"/>
    <s v="T.07x9"/>
    <x v="21"/>
    <x v="15"/>
  </r>
  <r>
    <x v="44"/>
    <s v="4.4.2"/>
    <s v="C.01"/>
    <x v="0"/>
    <s v="C.01x3"/>
    <x v="94"/>
    <x v="44"/>
  </r>
  <r>
    <x v="44"/>
    <s v="4.4.2"/>
    <s v="D.03"/>
    <x v="0"/>
    <s v="D.03x3"/>
    <x v="101"/>
    <x v="46"/>
  </r>
  <r>
    <x v="44"/>
    <s v="4.4.2"/>
    <s v="D.09"/>
    <x v="0"/>
    <s v="D.09x3"/>
    <x v="102"/>
    <x v="47"/>
  </r>
  <r>
    <x v="44"/>
    <s v="4.4.2"/>
    <s v="E.02"/>
    <x v="0"/>
    <s v="E.02x3"/>
    <x v="49"/>
    <x v="26"/>
  </r>
  <r>
    <x v="44"/>
    <s v="4.4.2"/>
    <s v="E.05"/>
    <x v="0"/>
    <s v="E.05x3"/>
    <x v="4"/>
    <x v="4"/>
  </r>
  <r>
    <x v="44"/>
    <s v="4.4.2"/>
    <s v="E.07"/>
    <x v="0"/>
    <s v="E.07x3"/>
    <x v="95"/>
    <x v="45"/>
  </r>
  <r>
    <x v="44"/>
    <s v="4.4.2"/>
    <s v="D.01"/>
    <x v="1"/>
    <s v="D.01x4"/>
    <x v="50"/>
    <x v="27"/>
  </r>
  <r>
    <x v="44"/>
    <s v="4.4.2"/>
    <s v="D.09"/>
    <x v="1"/>
    <s v="D.09x4"/>
    <x v="103"/>
    <x v="47"/>
  </r>
  <r>
    <x v="44"/>
    <s v="4.4.2"/>
    <s v="E.02"/>
    <x v="1"/>
    <s v="E.02x4"/>
    <x v="51"/>
    <x v="26"/>
  </r>
  <r>
    <x v="44"/>
    <s v="4.4.2"/>
    <s v="E.05"/>
    <x v="1"/>
    <s v="E.05x4"/>
    <x v="12"/>
    <x v="4"/>
  </r>
  <r>
    <x v="44"/>
    <s v="4.4.2"/>
    <s v="E.07"/>
    <x v="1"/>
    <s v="E.07x4"/>
    <x v="99"/>
    <x v="45"/>
  </r>
  <r>
    <x v="44"/>
    <s v="4.4.2"/>
    <s v="T.01"/>
    <x v="2"/>
    <s v="T.01x9"/>
    <x v="15"/>
    <x v="9"/>
  </r>
  <r>
    <x v="44"/>
    <s v="4.4.2"/>
    <s v="T.02"/>
    <x v="2"/>
    <s v="T.02x9"/>
    <x v="16"/>
    <x v="10"/>
  </r>
  <r>
    <x v="44"/>
    <s v="4.4.2"/>
    <s v="T.03"/>
    <x v="2"/>
    <s v="T.03x9"/>
    <x v="17"/>
    <x v="11"/>
  </r>
  <r>
    <x v="44"/>
    <s v="4.4.2"/>
    <s v="T.04"/>
    <x v="2"/>
    <s v="T.04x9"/>
    <x v="18"/>
    <x v="12"/>
  </r>
  <r>
    <x v="44"/>
    <s v="4.4.2"/>
    <s v="T.05"/>
    <x v="2"/>
    <s v="T.05x9"/>
    <x v="19"/>
    <x v="13"/>
  </r>
  <r>
    <x v="44"/>
    <s v="4.4.2"/>
    <s v="T.06"/>
    <x v="2"/>
    <s v="T.06x9"/>
    <x v="20"/>
    <x v="14"/>
  </r>
  <r>
    <x v="44"/>
    <s v="4.4.2"/>
    <s v="T.07"/>
    <x v="2"/>
    <s v="T.07x9"/>
    <x v="21"/>
    <x v="15"/>
  </r>
  <r>
    <x v="45"/>
    <s v="4.4.3"/>
    <s v="D.03"/>
    <x v="0"/>
    <s v="D.03x3"/>
    <x v="101"/>
    <x v="46"/>
  </r>
  <r>
    <x v="45"/>
    <s v="4.4.3"/>
    <s v="D.09"/>
    <x v="0"/>
    <s v="D.09x3"/>
    <x v="102"/>
    <x v="47"/>
  </r>
  <r>
    <x v="45"/>
    <s v="4.4.3"/>
    <s v="E.06"/>
    <x v="0"/>
    <s v="E.06x3"/>
    <x v="33"/>
    <x v="19"/>
  </r>
  <r>
    <x v="45"/>
    <s v="4.4.3"/>
    <s v="E.07"/>
    <x v="0"/>
    <s v="E.07x3"/>
    <x v="95"/>
    <x v="45"/>
  </r>
  <r>
    <x v="45"/>
    <s v="4.4.3"/>
    <s v="E.08"/>
    <x v="0"/>
    <s v="E.08x3"/>
    <x v="5"/>
    <x v="5"/>
  </r>
  <r>
    <x v="45"/>
    <s v="4.4.3"/>
    <s v="D.03"/>
    <x v="1"/>
    <s v="D.03x4"/>
    <x v="104"/>
    <x v="46"/>
  </r>
  <r>
    <x v="45"/>
    <s v="4.4.3"/>
    <s v="D.09"/>
    <x v="1"/>
    <s v="D.09x4"/>
    <x v="103"/>
    <x v="47"/>
  </r>
  <r>
    <x v="45"/>
    <s v="4.4.3"/>
    <s v="E.06"/>
    <x v="1"/>
    <s v="E.06x4"/>
    <x v="35"/>
    <x v="19"/>
  </r>
  <r>
    <x v="45"/>
    <s v="4.4.3"/>
    <s v="E.07"/>
    <x v="1"/>
    <s v="E.07x4"/>
    <x v="99"/>
    <x v="45"/>
  </r>
  <r>
    <x v="45"/>
    <s v="4.4.3"/>
    <s v="E.08"/>
    <x v="1"/>
    <s v="E.08x4"/>
    <x v="13"/>
    <x v="5"/>
  </r>
  <r>
    <x v="45"/>
    <s v="4.4.3"/>
    <s v="T.01"/>
    <x v="2"/>
    <s v="T.01x9"/>
    <x v="15"/>
    <x v="9"/>
  </r>
  <r>
    <x v="45"/>
    <s v="4.4.3"/>
    <s v="T.02"/>
    <x v="2"/>
    <s v="T.02x9"/>
    <x v="16"/>
    <x v="10"/>
  </r>
  <r>
    <x v="45"/>
    <s v="4.4.3"/>
    <s v="T.03"/>
    <x v="2"/>
    <s v="T.03x9"/>
    <x v="17"/>
    <x v="11"/>
  </r>
  <r>
    <x v="45"/>
    <s v="4.4.3"/>
    <s v="T.04"/>
    <x v="2"/>
    <s v="T.04x9"/>
    <x v="18"/>
    <x v="12"/>
  </r>
  <r>
    <x v="45"/>
    <s v="4.4.3"/>
    <s v="T.05"/>
    <x v="2"/>
    <s v="T.05x9"/>
    <x v="19"/>
    <x v="13"/>
  </r>
  <r>
    <x v="45"/>
    <s v="4.4.3"/>
    <s v="T.06"/>
    <x v="2"/>
    <s v="T.06x9"/>
    <x v="20"/>
    <x v="14"/>
  </r>
  <r>
    <x v="45"/>
    <s v="4.4.3"/>
    <s v="T.07"/>
    <x v="2"/>
    <s v="T.07x9"/>
    <x v="21"/>
    <x v="15"/>
  </r>
  <r>
    <x v="46"/>
    <s v="4.5.1"/>
    <s v="D.05"/>
    <x v="4"/>
    <s v="D.05x2"/>
    <x v="53"/>
    <x v="29"/>
  </r>
  <r>
    <x v="46"/>
    <s v="4.5.1"/>
    <s v="A.02"/>
    <x v="0"/>
    <s v="A.02x3"/>
    <x v="87"/>
    <x v="42"/>
  </r>
  <r>
    <x v="46"/>
    <s v="4.5.1"/>
    <s v="A.03"/>
    <x v="0"/>
    <s v="A.03x3"/>
    <x v="56"/>
    <x v="30"/>
  </r>
  <r>
    <x v="46"/>
    <s v="4.5.1"/>
    <s v="A.04"/>
    <x v="0"/>
    <s v="A.04x3"/>
    <x v="47"/>
    <x v="25"/>
  </r>
  <r>
    <x v="46"/>
    <s v="4.5.1"/>
    <s v="A.08"/>
    <x v="0"/>
    <s v="A.08x3"/>
    <x v="41"/>
    <x v="22"/>
  </r>
  <r>
    <x v="46"/>
    <s v="4.5.1"/>
    <s v="A.10"/>
    <x v="0"/>
    <s v="A.10x3"/>
    <x v="1"/>
    <x v="1"/>
  </r>
  <r>
    <x v="46"/>
    <s v="4.5.1"/>
    <s v="B.03"/>
    <x v="0"/>
    <s v="B.03x3"/>
    <x v="31"/>
    <x v="17"/>
  </r>
  <r>
    <x v="46"/>
    <s v="4.5.1"/>
    <s v="B.05"/>
    <x v="0"/>
    <s v="B.05x3"/>
    <x v="32"/>
    <x v="18"/>
  </r>
  <r>
    <x v="46"/>
    <s v="4.5.1"/>
    <s v="C.02"/>
    <x v="0"/>
    <s v="C.02x3"/>
    <x v="91"/>
    <x v="43"/>
  </r>
  <r>
    <x v="46"/>
    <s v="4.5.1"/>
    <s v="C.03"/>
    <x v="0"/>
    <s v="C.03x3"/>
    <x v="88"/>
    <x v="40"/>
  </r>
  <r>
    <x v="46"/>
    <s v="4.5.1"/>
    <s v="D.05"/>
    <x v="0"/>
    <s v="D.05x3"/>
    <x v="54"/>
    <x v="29"/>
  </r>
  <r>
    <x v="46"/>
    <s v="4.5.1"/>
    <s v="D.10"/>
    <x v="0"/>
    <s v="D.10x3"/>
    <x v="2"/>
    <x v="2"/>
  </r>
  <r>
    <x v="46"/>
    <s v="4.5.1"/>
    <s v="D.11"/>
    <x v="0"/>
    <s v="D.11x3"/>
    <x v="3"/>
    <x v="3"/>
  </r>
  <r>
    <x v="46"/>
    <s v="4.5.1"/>
    <s v="E.01"/>
    <x v="0"/>
    <s v="E.01x3"/>
    <x v="59"/>
    <x v="33"/>
  </r>
  <r>
    <x v="46"/>
    <s v="4.5.1"/>
    <s v="E.02"/>
    <x v="0"/>
    <s v="E.02x3"/>
    <x v="49"/>
    <x v="26"/>
  </r>
  <r>
    <x v="46"/>
    <s v="4.5.1"/>
    <s v="E.03"/>
    <x v="0"/>
    <s v="E.03x3"/>
    <x v="42"/>
    <x v="21"/>
  </r>
  <r>
    <x v="46"/>
    <s v="4.5.1"/>
    <s v="E.05"/>
    <x v="0"/>
    <s v="E.05x3"/>
    <x v="4"/>
    <x v="4"/>
  </r>
  <r>
    <x v="46"/>
    <s v="4.5.1"/>
    <s v="E.06"/>
    <x v="0"/>
    <s v="E.06x3"/>
    <x v="33"/>
    <x v="19"/>
  </r>
  <r>
    <x v="46"/>
    <s v="4.5.1"/>
    <s v="A.01"/>
    <x v="1"/>
    <s v="A.01x4"/>
    <x v="6"/>
    <x v="6"/>
  </r>
  <r>
    <x v="46"/>
    <s v="4.5.1"/>
    <s v="A.02"/>
    <x v="1"/>
    <s v="A.02x4"/>
    <x v="98"/>
    <x v="42"/>
  </r>
  <r>
    <x v="46"/>
    <s v="4.5.1"/>
    <s v="A.03"/>
    <x v="1"/>
    <s v="A.03x4"/>
    <x v="61"/>
    <x v="30"/>
  </r>
  <r>
    <x v="46"/>
    <s v="4.5.1"/>
    <s v="A.04"/>
    <x v="1"/>
    <s v="A.04x4"/>
    <x v="48"/>
    <x v="25"/>
  </r>
  <r>
    <x v="46"/>
    <s v="4.5.1"/>
    <s v="A.08"/>
    <x v="1"/>
    <s v="A.08x4"/>
    <x v="44"/>
    <x v="22"/>
  </r>
  <r>
    <x v="46"/>
    <s v="4.5.1"/>
    <s v="A.10"/>
    <x v="1"/>
    <s v="A.10x4"/>
    <x v="8"/>
    <x v="1"/>
  </r>
  <r>
    <x v="46"/>
    <s v="4.5.1"/>
    <s v="D.02"/>
    <x v="1"/>
    <s v="D.02x4"/>
    <x v="9"/>
    <x v="7"/>
  </r>
  <r>
    <x v="46"/>
    <s v="4.5.1"/>
    <s v="D.05"/>
    <x v="1"/>
    <s v="D.05x4"/>
    <x v="55"/>
    <x v="29"/>
  </r>
  <r>
    <x v="46"/>
    <s v="4.5.1"/>
    <s v="D.10"/>
    <x v="1"/>
    <s v="D.10x4"/>
    <x v="10"/>
    <x v="2"/>
  </r>
  <r>
    <x v="46"/>
    <s v="4.5.1"/>
    <s v="D.11"/>
    <x v="1"/>
    <s v="D.11x4"/>
    <x v="11"/>
    <x v="3"/>
  </r>
  <r>
    <x v="46"/>
    <s v="4.5.1"/>
    <s v="E.01"/>
    <x v="1"/>
    <s v="E.01x4"/>
    <x v="64"/>
    <x v="33"/>
  </r>
  <r>
    <x v="46"/>
    <s v="4.5.1"/>
    <s v="E.02"/>
    <x v="1"/>
    <s v="E.02x4"/>
    <x v="51"/>
    <x v="26"/>
  </r>
  <r>
    <x v="46"/>
    <s v="4.5.1"/>
    <s v="E.03"/>
    <x v="1"/>
    <s v="E.03x4"/>
    <x v="46"/>
    <x v="21"/>
  </r>
  <r>
    <x v="46"/>
    <s v="4.5.1"/>
    <s v="E.05"/>
    <x v="1"/>
    <s v="E.05x4"/>
    <x v="12"/>
    <x v="4"/>
  </r>
  <r>
    <x v="46"/>
    <s v="4.5.1"/>
    <s v="E.06"/>
    <x v="1"/>
    <s v="E.06x4"/>
    <x v="35"/>
    <x v="19"/>
  </r>
  <r>
    <x v="46"/>
    <s v="4.5.1"/>
    <s v="T.01"/>
    <x v="2"/>
    <s v="T.01x9"/>
    <x v="15"/>
    <x v="9"/>
  </r>
  <r>
    <x v="46"/>
    <s v="4.5.1"/>
    <s v="T.02"/>
    <x v="2"/>
    <s v="T.02x9"/>
    <x v="16"/>
    <x v="10"/>
  </r>
  <r>
    <x v="46"/>
    <s v="4.5.1"/>
    <s v="T.03"/>
    <x v="2"/>
    <s v="T.03x9"/>
    <x v="17"/>
    <x v="11"/>
  </r>
  <r>
    <x v="46"/>
    <s v="4.5.1"/>
    <s v="T.04"/>
    <x v="2"/>
    <s v="T.04x9"/>
    <x v="18"/>
    <x v="12"/>
  </r>
  <r>
    <x v="46"/>
    <s v="4.5.1"/>
    <s v="T.05"/>
    <x v="2"/>
    <s v="T.05x9"/>
    <x v="19"/>
    <x v="13"/>
  </r>
  <r>
    <x v="46"/>
    <s v="4.5.1"/>
    <s v="T.06"/>
    <x v="2"/>
    <s v="T.06x9"/>
    <x v="20"/>
    <x v="14"/>
  </r>
  <r>
    <x v="46"/>
    <s v="4.5.1"/>
    <s v="T.07"/>
    <x v="2"/>
    <s v="T.07x9"/>
    <x v="21"/>
    <x v="15"/>
  </r>
  <r>
    <x v="47"/>
    <s v="4.5.2"/>
    <s v="D.05"/>
    <x v="4"/>
    <s v="D.05x2"/>
    <x v="53"/>
    <x v="29"/>
  </r>
  <r>
    <x v="47"/>
    <s v="4.5.2"/>
    <s v="A.02"/>
    <x v="0"/>
    <s v="A.02x3"/>
    <x v="87"/>
    <x v="42"/>
  </r>
  <r>
    <x v="47"/>
    <s v="4.5.2"/>
    <s v="A.03"/>
    <x v="0"/>
    <s v="A.03x3"/>
    <x v="56"/>
    <x v="30"/>
  </r>
  <r>
    <x v="47"/>
    <s v="4.5.2"/>
    <s v="A.04"/>
    <x v="0"/>
    <s v="A.04x3"/>
    <x v="47"/>
    <x v="25"/>
  </r>
  <r>
    <x v="47"/>
    <s v="4.5.2"/>
    <s v="A.05"/>
    <x v="0"/>
    <s v="A.05x3"/>
    <x v="0"/>
    <x v="0"/>
  </r>
  <r>
    <x v="47"/>
    <s v="4.5.2"/>
    <s v="A.08"/>
    <x v="0"/>
    <s v="A.08x3"/>
    <x v="41"/>
    <x v="22"/>
  </r>
  <r>
    <x v="47"/>
    <s v="4.5.2"/>
    <s v="A.10"/>
    <x v="0"/>
    <s v="A.10x3"/>
    <x v="1"/>
    <x v="1"/>
  </r>
  <r>
    <x v="47"/>
    <s v="4.5.2"/>
    <s v="B.03"/>
    <x v="0"/>
    <s v="B.03x3"/>
    <x v="31"/>
    <x v="17"/>
  </r>
  <r>
    <x v="47"/>
    <s v="4.5.2"/>
    <s v="B.05"/>
    <x v="0"/>
    <s v="B.05x3"/>
    <x v="32"/>
    <x v="18"/>
  </r>
  <r>
    <x v="47"/>
    <s v="4.5.2"/>
    <s v="C.02"/>
    <x v="0"/>
    <s v="C.02x3"/>
    <x v="91"/>
    <x v="43"/>
  </r>
  <r>
    <x v="47"/>
    <s v="4.5.2"/>
    <s v="C.03"/>
    <x v="0"/>
    <s v="C.03x3"/>
    <x v="88"/>
    <x v="40"/>
  </r>
  <r>
    <x v="47"/>
    <s v="4.5.2"/>
    <s v="C.04"/>
    <x v="0"/>
    <s v="C.04x3"/>
    <x v="72"/>
    <x v="36"/>
  </r>
  <r>
    <x v="47"/>
    <s v="4.5.2"/>
    <s v="D.04"/>
    <x v="0"/>
    <s v="D.04x3"/>
    <x v="57"/>
    <x v="31"/>
  </r>
  <r>
    <x v="47"/>
    <s v="4.5.2"/>
    <s v="D.05"/>
    <x v="0"/>
    <s v="D.05x3"/>
    <x v="54"/>
    <x v="29"/>
  </r>
  <r>
    <x v="47"/>
    <s v="4.5.2"/>
    <s v="D.08"/>
    <x v="0"/>
    <s v="D.08x3"/>
    <x v="58"/>
    <x v="32"/>
  </r>
  <r>
    <x v="47"/>
    <s v="4.5.2"/>
    <s v="D.10"/>
    <x v="0"/>
    <s v="D.10x3"/>
    <x v="2"/>
    <x v="2"/>
  </r>
  <r>
    <x v="47"/>
    <s v="4.5.2"/>
    <s v="D.11"/>
    <x v="0"/>
    <s v="D.11x3"/>
    <x v="3"/>
    <x v="3"/>
  </r>
  <r>
    <x v="47"/>
    <s v="4.5.2"/>
    <s v="E.01"/>
    <x v="0"/>
    <s v="E.01x3"/>
    <x v="59"/>
    <x v="33"/>
  </r>
  <r>
    <x v="47"/>
    <s v="4.5.2"/>
    <s v="E.02"/>
    <x v="0"/>
    <s v="E.02x3"/>
    <x v="49"/>
    <x v="26"/>
  </r>
  <r>
    <x v="47"/>
    <s v="4.5.2"/>
    <s v="E.03"/>
    <x v="0"/>
    <s v="E.03x3"/>
    <x v="42"/>
    <x v="21"/>
  </r>
  <r>
    <x v="47"/>
    <s v="4.5.2"/>
    <s v="E.04"/>
    <x v="0"/>
    <s v="E.04x3"/>
    <x v="60"/>
    <x v="34"/>
  </r>
  <r>
    <x v="47"/>
    <s v="4.5.2"/>
    <s v="E.05"/>
    <x v="0"/>
    <s v="E.05x3"/>
    <x v="4"/>
    <x v="4"/>
  </r>
  <r>
    <x v="47"/>
    <s v="4.5.2"/>
    <s v="E.06"/>
    <x v="0"/>
    <s v="E.06x3"/>
    <x v="33"/>
    <x v="19"/>
  </r>
  <r>
    <x v="47"/>
    <s v="4.5.2"/>
    <s v="E.08"/>
    <x v="0"/>
    <s v="E.08x3"/>
    <x v="5"/>
    <x v="5"/>
  </r>
  <r>
    <x v="47"/>
    <s v="4.5.2"/>
    <s v="A.01"/>
    <x v="1"/>
    <s v="A.01x4"/>
    <x v="6"/>
    <x v="6"/>
  </r>
  <r>
    <x v="47"/>
    <s v="4.5.2"/>
    <s v="A.02"/>
    <x v="1"/>
    <s v="A.02x4"/>
    <x v="98"/>
    <x v="42"/>
  </r>
  <r>
    <x v="47"/>
    <s v="4.5.2"/>
    <s v="A.03"/>
    <x v="1"/>
    <s v="A.03x4"/>
    <x v="61"/>
    <x v="30"/>
  </r>
  <r>
    <x v="47"/>
    <s v="4.5.2"/>
    <s v="A.04"/>
    <x v="1"/>
    <s v="A.04x4"/>
    <x v="48"/>
    <x v="25"/>
  </r>
  <r>
    <x v="47"/>
    <s v="4.5.2"/>
    <s v="A.05"/>
    <x v="1"/>
    <s v="A.05x4"/>
    <x v="7"/>
    <x v="0"/>
  </r>
  <r>
    <x v="47"/>
    <s v="4.5.2"/>
    <s v="A.08"/>
    <x v="1"/>
    <s v="A.08x4"/>
    <x v="44"/>
    <x v="22"/>
  </r>
  <r>
    <x v="47"/>
    <s v="4.5.2"/>
    <s v="A.10"/>
    <x v="1"/>
    <s v="A.10x4"/>
    <x v="8"/>
    <x v="1"/>
  </r>
  <r>
    <x v="47"/>
    <s v="4.5.2"/>
    <s v="B.03"/>
    <x v="1"/>
    <s v="B.03x4"/>
    <x v="34"/>
    <x v="17"/>
  </r>
  <r>
    <x v="47"/>
    <s v="4.5.2"/>
    <s v="D.02"/>
    <x v="1"/>
    <s v="D.02x4"/>
    <x v="9"/>
    <x v="7"/>
  </r>
  <r>
    <x v="47"/>
    <s v="4.5.2"/>
    <s v="D.04"/>
    <x v="1"/>
    <s v="D.04x4"/>
    <x v="62"/>
    <x v="31"/>
  </r>
  <r>
    <x v="47"/>
    <s v="4.5.2"/>
    <s v="D.05"/>
    <x v="1"/>
    <s v="D.05x4"/>
    <x v="55"/>
    <x v="29"/>
  </r>
  <r>
    <x v="47"/>
    <s v="4.5.2"/>
    <s v="D.08"/>
    <x v="1"/>
    <s v="D.08x4"/>
    <x v="63"/>
    <x v="32"/>
  </r>
  <r>
    <x v="47"/>
    <s v="4.5.2"/>
    <s v="D.10"/>
    <x v="1"/>
    <s v="D.10x4"/>
    <x v="10"/>
    <x v="2"/>
  </r>
  <r>
    <x v="47"/>
    <s v="4.5.2"/>
    <s v="D.11"/>
    <x v="1"/>
    <s v="D.11x4"/>
    <x v="11"/>
    <x v="3"/>
  </r>
  <r>
    <x v="47"/>
    <s v="4.5.2"/>
    <s v="E.01"/>
    <x v="1"/>
    <s v="E.01x4"/>
    <x v="64"/>
    <x v="33"/>
  </r>
  <r>
    <x v="47"/>
    <s v="4.5.2"/>
    <s v="E.02"/>
    <x v="1"/>
    <s v="E.02x4"/>
    <x v="51"/>
    <x v="26"/>
  </r>
  <r>
    <x v="47"/>
    <s v="4.5.2"/>
    <s v="E.03"/>
    <x v="1"/>
    <s v="E.03x4"/>
    <x v="46"/>
    <x v="21"/>
  </r>
  <r>
    <x v="47"/>
    <s v="4.5.2"/>
    <s v="E.04"/>
    <x v="1"/>
    <s v="E.04x4"/>
    <x v="65"/>
    <x v="34"/>
  </r>
  <r>
    <x v="47"/>
    <s v="4.5.2"/>
    <s v="E.05"/>
    <x v="1"/>
    <s v="E.05x4"/>
    <x v="12"/>
    <x v="4"/>
  </r>
  <r>
    <x v="47"/>
    <s v="4.5.2"/>
    <s v="E.06"/>
    <x v="1"/>
    <s v="E.06x4"/>
    <x v="35"/>
    <x v="19"/>
  </r>
  <r>
    <x v="47"/>
    <s v="4.5.2"/>
    <s v="E.07"/>
    <x v="1"/>
    <s v="E.07x4"/>
    <x v="99"/>
    <x v="45"/>
  </r>
  <r>
    <x v="47"/>
    <s v="4.5.2"/>
    <s v="E.08"/>
    <x v="1"/>
    <s v="E.08x4"/>
    <x v="13"/>
    <x v="5"/>
  </r>
  <r>
    <x v="47"/>
    <s v="4.5.2"/>
    <s v="T.01"/>
    <x v="2"/>
    <s v="T.01x9"/>
    <x v="15"/>
    <x v="9"/>
  </r>
  <r>
    <x v="47"/>
    <s v="4.5.2"/>
    <s v="T.02"/>
    <x v="2"/>
    <s v="T.02x9"/>
    <x v="16"/>
    <x v="10"/>
  </r>
  <r>
    <x v="47"/>
    <s v="4.5.2"/>
    <s v="T.03"/>
    <x v="2"/>
    <s v="T.03x9"/>
    <x v="17"/>
    <x v="11"/>
  </r>
  <r>
    <x v="47"/>
    <s v="4.5.2"/>
    <s v="T.04"/>
    <x v="2"/>
    <s v="T.04x9"/>
    <x v="18"/>
    <x v="12"/>
  </r>
  <r>
    <x v="47"/>
    <s v="4.5.2"/>
    <s v="T.05"/>
    <x v="2"/>
    <s v="T.05x9"/>
    <x v="19"/>
    <x v="13"/>
  </r>
  <r>
    <x v="47"/>
    <s v="4.5.2"/>
    <s v="T.06"/>
    <x v="2"/>
    <s v="T.06x9"/>
    <x v="20"/>
    <x v="14"/>
  </r>
  <r>
    <x v="47"/>
    <s v="4.5.2"/>
    <s v="T.07"/>
    <x v="2"/>
    <s v="T.07x9"/>
    <x v="21"/>
    <x v="15"/>
  </r>
  <r>
    <x v="48"/>
    <s v="4.5.3"/>
    <s v="D.05"/>
    <x v="4"/>
    <s v="D.05x2"/>
    <x v="53"/>
    <x v="29"/>
  </r>
  <r>
    <x v="48"/>
    <s v="4.5.3"/>
    <s v="A.10"/>
    <x v="0"/>
    <s v="A.10x3"/>
    <x v="1"/>
    <x v="1"/>
  </r>
  <r>
    <x v="48"/>
    <s v="4.5.3"/>
    <s v="D.05"/>
    <x v="0"/>
    <s v="D.05x3"/>
    <x v="54"/>
    <x v="29"/>
  </r>
  <r>
    <x v="48"/>
    <s v="4.5.3"/>
    <s v="A.01"/>
    <x v="1"/>
    <s v="A.01x4"/>
    <x v="6"/>
    <x v="6"/>
  </r>
  <r>
    <x v="48"/>
    <s v="4.5.3"/>
    <s v="A.02"/>
    <x v="1"/>
    <s v="A.02x4"/>
    <x v="98"/>
    <x v="42"/>
  </r>
  <r>
    <x v="48"/>
    <s v="4.5.3"/>
    <s v="A.03"/>
    <x v="1"/>
    <s v="A.03x4"/>
    <x v="61"/>
    <x v="30"/>
  </r>
  <r>
    <x v="48"/>
    <s v="4.5.3"/>
    <s v="A.04"/>
    <x v="1"/>
    <s v="A.04x4"/>
    <x v="48"/>
    <x v="25"/>
  </r>
  <r>
    <x v="48"/>
    <s v="4.5.3"/>
    <s v="A.05"/>
    <x v="1"/>
    <s v="A.05x4"/>
    <x v="7"/>
    <x v="0"/>
  </r>
  <r>
    <x v="48"/>
    <s v="4.5.3"/>
    <s v="A.08"/>
    <x v="1"/>
    <s v="A.08x4"/>
    <x v="44"/>
    <x v="22"/>
  </r>
  <r>
    <x v="48"/>
    <s v="4.5.3"/>
    <s v="A.09"/>
    <x v="1"/>
    <s v="A.09x4"/>
    <x v="45"/>
    <x v="24"/>
  </r>
  <r>
    <x v="48"/>
    <s v="4.5.3"/>
    <s v="A.10"/>
    <x v="1"/>
    <s v="A.10x4"/>
    <x v="8"/>
    <x v="1"/>
  </r>
  <r>
    <x v="48"/>
    <s v="4.5.3"/>
    <s v="D.01"/>
    <x v="1"/>
    <s v="D.01x4"/>
    <x v="50"/>
    <x v="27"/>
  </r>
  <r>
    <x v="48"/>
    <s v="4.5.3"/>
    <s v="D.02"/>
    <x v="1"/>
    <s v="D.02x4"/>
    <x v="9"/>
    <x v="7"/>
  </r>
  <r>
    <x v="48"/>
    <s v="4.5.3"/>
    <s v="D.04"/>
    <x v="1"/>
    <s v="D.04x4"/>
    <x v="62"/>
    <x v="31"/>
  </r>
  <r>
    <x v="48"/>
    <s v="4.5.3"/>
    <s v="D.05"/>
    <x v="1"/>
    <s v="D.05x4"/>
    <x v="55"/>
    <x v="29"/>
  </r>
  <r>
    <x v="48"/>
    <s v="4.5.3"/>
    <s v="D.08"/>
    <x v="1"/>
    <s v="D.08x4"/>
    <x v="63"/>
    <x v="32"/>
  </r>
  <r>
    <x v="48"/>
    <s v="4.5.3"/>
    <s v="D.09"/>
    <x v="1"/>
    <s v="D.09x4"/>
    <x v="103"/>
    <x v="47"/>
  </r>
  <r>
    <x v="48"/>
    <s v="4.5.3"/>
    <s v="D.10"/>
    <x v="1"/>
    <s v="D.10x4"/>
    <x v="10"/>
    <x v="2"/>
  </r>
  <r>
    <x v="48"/>
    <s v="4.5.3"/>
    <s v="D.11"/>
    <x v="1"/>
    <s v="D.11x4"/>
    <x v="11"/>
    <x v="3"/>
  </r>
  <r>
    <x v="48"/>
    <s v="4.5.3"/>
    <s v="E.01"/>
    <x v="1"/>
    <s v="E.01x4"/>
    <x v="64"/>
    <x v="33"/>
  </r>
  <r>
    <x v="48"/>
    <s v="4.5.3"/>
    <s v="E.02"/>
    <x v="1"/>
    <s v="E.02x4"/>
    <x v="51"/>
    <x v="26"/>
  </r>
  <r>
    <x v="48"/>
    <s v="4.5.3"/>
    <s v="E.03"/>
    <x v="1"/>
    <s v="E.03x4"/>
    <x v="46"/>
    <x v="21"/>
  </r>
  <r>
    <x v="48"/>
    <s v="4.5.3"/>
    <s v="E.05"/>
    <x v="1"/>
    <s v="E.05x4"/>
    <x v="12"/>
    <x v="4"/>
  </r>
  <r>
    <x v="48"/>
    <s v="4.5.3"/>
    <s v="E.07"/>
    <x v="1"/>
    <s v="E.07x4"/>
    <x v="99"/>
    <x v="45"/>
  </r>
  <r>
    <x v="48"/>
    <s v="4.5.3"/>
    <s v="T.01"/>
    <x v="2"/>
    <s v="T.01x9"/>
    <x v="15"/>
    <x v="9"/>
  </r>
  <r>
    <x v="48"/>
    <s v="4.5.3"/>
    <s v="T.02"/>
    <x v="2"/>
    <s v="T.02x9"/>
    <x v="16"/>
    <x v="10"/>
  </r>
  <r>
    <x v="48"/>
    <s v="4.5.3"/>
    <s v="T.03"/>
    <x v="2"/>
    <s v="T.03x9"/>
    <x v="17"/>
    <x v="11"/>
  </r>
  <r>
    <x v="48"/>
    <s v="4.5.3"/>
    <s v="T.04"/>
    <x v="2"/>
    <s v="T.04x9"/>
    <x v="18"/>
    <x v="12"/>
  </r>
  <r>
    <x v="48"/>
    <s v="4.5.3"/>
    <s v="T.05"/>
    <x v="2"/>
    <s v="T.05x9"/>
    <x v="19"/>
    <x v="13"/>
  </r>
  <r>
    <x v="48"/>
    <s v="4.5.3"/>
    <s v="T.06"/>
    <x v="2"/>
    <s v="T.06x9"/>
    <x v="20"/>
    <x v="14"/>
  </r>
  <r>
    <x v="48"/>
    <s v="4.5.3"/>
    <s v="T.07"/>
    <x v="2"/>
    <s v="T.07x9"/>
    <x v="21"/>
    <x v="15"/>
  </r>
  <r>
    <x v="49"/>
    <s v="5.1.1"/>
    <s v="C.02"/>
    <x v="4"/>
    <s v="C.02x2"/>
    <x v="90"/>
    <x v="43"/>
  </r>
  <r>
    <x v="49"/>
    <s v="5.1.1"/>
    <s v="D.05"/>
    <x v="4"/>
    <s v="D.05x2"/>
    <x v="53"/>
    <x v="29"/>
  </r>
  <r>
    <x v="49"/>
    <s v="5.1.1"/>
    <s v="D.08"/>
    <x v="4"/>
    <s v="D.08x2"/>
    <x v="105"/>
    <x v="32"/>
  </r>
  <r>
    <x v="49"/>
    <s v="5.1.1"/>
    <s v="E.02"/>
    <x v="4"/>
    <s v="E.02x2"/>
    <x v="78"/>
    <x v="26"/>
  </r>
  <r>
    <x v="49"/>
    <s v="5.1.1"/>
    <s v="E.03"/>
    <x v="4"/>
    <s v="E.03x2"/>
    <x v="39"/>
    <x v="21"/>
  </r>
  <r>
    <x v="49"/>
    <s v="5.1.1"/>
    <s v="E.06"/>
    <x v="4"/>
    <s v="E.06x2"/>
    <x v="29"/>
    <x v="19"/>
  </r>
  <r>
    <x v="49"/>
    <s v="5.1.1"/>
    <s v="A.08"/>
    <x v="0"/>
    <s v="A.08x3"/>
    <x v="41"/>
    <x v="22"/>
  </r>
  <r>
    <x v="49"/>
    <s v="5.1.1"/>
    <s v="C.02"/>
    <x v="0"/>
    <s v="C.02x3"/>
    <x v="91"/>
    <x v="43"/>
  </r>
  <r>
    <x v="49"/>
    <s v="5.1.1"/>
    <s v="D.05"/>
    <x v="0"/>
    <s v="D.05x3"/>
    <x v="54"/>
    <x v="29"/>
  </r>
  <r>
    <x v="49"/>
    <s v="5.1.1"/>
    <s v="D.08"/>
    <x v="0"/>
    <s v="D.08x3"/>
    <x v="58"/>
    <x v="32"/>
  </r>
  <r>
    <x v="49"/>
    <s v="5.1.1"/>
    <s v="D.10"/>
    <x v="0"/>
    <s v="D.10x3"/>
    <x v="2"/>
    <x v="2"/>
  </r>
  <r>
    <x v="49"/>
    <s v="5.1.1"/>
    <s v="D.11"/>
    <x v="0"/>
    <s v="D.11x3"/>
    <x v="3"/>
    <x v="3"/>
  </r>
  <r>
    <x v="49"/>
    <s v="5.1.1"/>
    <s v="E.02"/>
    <x v="0"/>
    <s v="E.02x3"/>
    <x v="49"/>
    <x v="26"/>
  </r>
  <r>
    <x v="49"/>
    <s v="5.1.1"/>
    <s v="E.03"/>
    <x v="0"/>
    <s v="E.03x3"/>
    <x v="42"/>
    <x v="21"/>
  </r>
  <r>
    <x v="49"/>
    <s v="5.1.1"/>
    <s v="E.06"/>
    <x v="0"/>
    <s v="E.06x3"/>
    <x v="33"/>
    <x v="19"/>
  </r>
  <r>
    <x v="49"/>
    <s v="5.1.1"/>
    <s v="E.07"/>
    <x v="0"/>
    <s v="E.07x3"/>
    <x v="95"/>
    <x v="45"/>
  </r>
  <r>
    <x v="49"/>
    <s v="5.1.1"/>
    <s v="A.01"/>
    <x v="1"/>
    <s v="A.01x4"/>
    <x v="6"/>
    <x v="6"/>
  </r>
  <r>
    <x v="49"/>
    <s v="5.1.1"/>
    <s v="A.09"/>
    <x v="1"/>
    <s v="A.09x4"/>
    <x v="45"/>
    <x v="24"/>
  </r>
  <r>
    <x v="49"/>
    <s v="5.1.1"/>
    <s v="D.05"/>
    <x v="1"/>
    <s v="D.05x4"/>
    <x v="55"/>
    <x v="29"/>
  </r>
  <r>
    <x v="49"/>
    <s v="5.1.1"/>
    <s v="D.08"/>
    <x v="1"/>
    <s v="D.08x4"/>
    <x v="63"/>
    <x v="32"/>
  </r>
  <r>
    <x v="49"/>
    <s v="5.1.1"/>
    <s v="D.10"/>
    <x v="1"/>
    <s v="D.10x4"/>
    <x v="10"/>
    <x v="2"/>
  </r>
  <r>
    <x v="49"/>
    <s v="5.1.1"/>
    <s v="D.11"/>
    <x v="1"/>
    <s v="D.11x4"/>
    <x v="11"/>
    <x v="3"/>
  </r>
  <r>
    <x v="49"/>
    <s v="5.1.1"/>
    <s v="E.02"/>
    <x v="1"/>
    <s v="E.02x4"/>
    <x v="51"/>
    <x v="26"/>
  </r>
  <r>
    <x v="49"/>
    <s v="5.1.1"/>
    <s v="E.03"/>
    <x v="1"/>
    <s v="E.03x4"/>
    <x v="46"/>
    <x v="21"/>
  </r>
  <r>
    <x v="49"/>
    <s v="5.1.1"/>
    <s v="E.06"/>
    <x v="1"/>
    <s v="E.06x4"/>
    <x v="35"/>
    <x v="19"/>
  </r>
  <r>
    <x v="49"/>
    <s v="5.1.1"/>
    <s v="E.07"/>
    <x v="1"/>
    <s v="E.07x4"/>
    <x v="99"/>
    <x v="45"/>
  </r>
  <r>
    <x v="49"/>
    <s v="5.1.1"/>
    <s v="E.09"/>
    <x v="1"/>
    <s v="E.09x4"/>
    <x v="52"/>
    <x v="28"/>
  </r>
  <r>
    <x v="49"/>
    <s v="5.1.1"/>
    <s v="T.01"/>
    <x v="2"/>
    <s v="T.01x9"/>
    <x v="15"/>
    <x v="9"/>
  </r>
  <r>
    <x v="49"/>
    <s v="5.1.1"/>
    <s v="T.02"/>
    <x v="2"/>
    <s v="T.02x9"/>
    <x v="16"/>
    <x v="10"/>
  </r>
  <r>
    <x v="49"/>
    <s v="5.1.1"/>
    <s v="T.03"/>
    <x v="2"/>
    <s v="T.03x9"/>
    <x v="17"/>
    <x v="11"/>
  </r>
  <r>
    <x v="49"/>
    <s v="5.1.1"/>
    <s v="T.04"/>
    <x v="2"/>
    <s v="T.04x9"/>
    <x v="18"/>
    <x v="12"/>
  </r>
  <r>
    <x v="49"/>
    <s v="5.1.1"/>
    <s v="T.05"/>
    <x v="2"/>
    <s v="T.05x9"/>
    <x v="19"/>
    <x v="13"/>
  </r>
  <r>
    <x v="49"/>
    <s v="5.1.1"/>
    <s v="T.06"/>
    <x v="2"/>
    <s v="T.06x9"/>
    <x v="20"/>
    <x v="14"/>
  </r>
  <r>
    <x v="49"/>
    <s v="5.1.1"/>
    <s v="T.07"/>
    <x v="2"/>
    <s v="T.07x9"/>
    <x v="21"/>
    <x v="15"/>
  </r>
  <r>
    <x v="50"/>
    <s v="5.1.2"/>
    <s v="D.05"/>
    <x v="4"/>
    <s v="D.05x2"/>
    <x v="53"/>
    <x v="29"/>
  </r>
  <r>
    <x v="50"/>
    <s v="5.1.2"/>
    <s v="A.03"/>
    <x v="0"/>
    <s v="A.03x3"/>
    <x v="56"/>
    <x v="30"/>
  </r>
  <r>
    <x v="50"/>
    <s v="5.1.2"/>
    <s v="A.08"/>
    <x v="0"/>
    <s v="A.08x3"/>
    <x v="41"/>
    <x v="22"/>
  </r>
  <r>
    <x v="50"/>
    <s v="5.1.2"/>
    <s v="C.02"/>
    <x v="0"/>
    <s v="C.02x3"/>
    <x v="91"/>
    <x v="43"/>
  </r>
  <r>
    <x v="50"/>
    <s v="5.1.2"/>
    <s v="D.04"/>
    <x v="0"/>
    <s v="D.04x3"/>
    <x v="57"/>
    <x v="31"/>
  </r>
  <r>
    <x v="50"/>
    <s v="5.1.2"/>
    <s v="D.05"/>
    <x v="0"/>
    <s v="D.05x3"/>
    <x v="54"/>
    <x v="29"/>
  </r>
  <r>
    <x v="50"/>
    <s v="5.1.2"/>
    <s v="D.08"/>
    <x v="0"/>
    <s v="D.08x3"/>
    <x v="58"/>
    <x v="32"/>
  </r>
  <r>
    <x v="50"/>
    <s v="5.1.2"/>
    <s v="D.10"/>
    <x v="0"/>
    <s v="D.10x3"/>
    <x v="2"/>
    <x v="2"/>
  </r>
  <r>
    <x v="50"/>
    <s v="5.1.2"/>
    <s v="D.11"/>
    <x v="0"/>
    <s v="D.11x3"/>
    <x v="3"/>
    <x v="3"/>
  </r>
  <r>
    <x v="50"/>
    <s v="5.1.2"/>
    <s v="E.01"/>
    <x v="0"/>
    <s v="E.01x3"/>
    <x v="59"/>
    <x v="33"/>
  </r>
  <r>
    <x v="50"/>
    <s v="5.1.2"/>
    <s v="E.02"/>
    <x v="0"/>
    <s v="E.02x3"/>
    <x v="49"/>
    <x v="26"/>
  </r>
  <r>
    <x v="50"/>
    <s v="5.1.2"/>
    <s v="E.03"/>
    <x v="0"/>
    <s v="E.03x3"/>
    <x v="42"/>
    <x v="21"/>
  </r>
  <r>
    <x v="50"/>
    <s v="5.1.2"/>
    <s v="E.05"/>
    <x v="0"/>
    <s v="E.05x3"/>
    <x v="4"/>
    <x v="4"/>
  </r>
  <r>
    <x v="50"/>
    <s v="5.1.2"/>
    <s v="E.06"/>
    <x v="0"/>
    <s v="E.06x3"/>
    <x v="33"/>
    <x v="19"/>
  </r>
  <r>
    <x v="50"/>
    <s v="5.1.2"/>
    <s v="E.07"/>
    <x v="0"/>
    <s v="E.07x3"/>
    <x v="95"/>
    <x v="45"/>
  </r>
  <r>
    <x v="50"/>
    <s v="5.1.2"/>
    <s v="A.01"/>
    <x v="1"/>
    <s v="A.01x4"/>
    <x v="6"/>
    <x v="6"/>
  </r>
  <r>
    <x v="50"/>
    <s v="5.1.2"/>
    <s v="A.03"/>
    <x v="1"/>
    <s v="A.03x4"/>
    <x v="61"/>
    <x v="30"/>
  </r>
  <r>
    <x v="50"/>
    <s v="5.1.2"/>
    <s v="A.08"/>
    <x v="1"/>
    <s v="A.08x4"/>
    <x v="44"/>
    <x v="22"/>
  </r>
  <r>
    <x v="50"/>
    <s v="5.1.2"/>
    <s v="A.09"/>
    <x v="1"/>
    <s v="A.09x4"/>
    <x v="45"/>
    <x v="24"/>
  </r>
  <r>
    <x v="50"/>
    <s v="5.1.2"/>
    <s v="D.04"/>
    <x v="1"/>
    <s v="D.04x4"/>
    <x v="62"/>
    <x v="31"/>
  </r>
  <r>
    <x v="50"/>
    <s v="5.1.2"/>
    <s v="D.05"/>
    <x v="1"/>
    <s v="D.05x4"/>
    <x v="55"/>
    <x v="29"/>
  </r>
  <r>
    <x v="50"/>
    <s v="5.1.2"/>
    <s v="D.08"/>
    <x v="1"/>
    <s v="D.08x4"/>
    <x v="63"/>
    <x v="32"/>
  </r>
  <r>
    <x v="50"/>
    <s v="5.1.2"/>
    <s v="D.10"/>
    <x v="1"/>
    <s v="D.10x4"/>
    <x v="10"/>
    <x v="2"/>
  </r>
  <r>
    <x v="50"/>
    <s v="5.1.2"/>
    <s v="D.11"/>
    <x v="1"/>
    <s v="D.11x4"/>
    <x v="11"/>
    <x v="3"/>
  </r>
  <r>
    <x v="50"/>
    <s v="5.1.2"/>
    <s v="E.01"/>
    <x v="1"/>
    <s v="E.01x4"/>
    <x v="64"/>
    <x v="33"/>
  </r>
  <r>
    <x v="50"/>
    <s v="5.1.2"/>
    <s v="E.02"/>
    <x v="1"/>
    <s v="E.02x4"/>
    <x v="51"/>
    <x v="26"/>
  </r>
  <r>
    <x v="50"/>
    <s v="5.1.2"/>
    <s v="E.03"/>
    <x v="1"/>
    <s v="E.03x4"/>
    <x v="46"/>
    <x v="21"/>
  </r>
  <r>
    <x v="50"/>
    <s v="5.1.2"/>
    <s v="E.05"/>
    <x v="1"/>
    <s v="E.05x4"/>
    <x v="12"/>
    <x v="4"/>
  </r>
  <r>
    <x v="50"/>
    <s v="5.1.2"/>
    <s v="E.06"/>
    <x v="1"/>
    <s v="E.06x4"/>
    <x v="35"/>
    <x v="19"/>
  </r>
  <r>
    <x v="50"/>
    <s v="5.1.2"/>
    <s v="E.07"/>
    <x v="1"/>
    <s v="E.07x4"/>
    <x v="99"/>
    <x v="45"/>
  </r>
  <r>
    <x v="50"/>
    <s v="5.1.2"/>
    <s v="E.09"/>
    <x v="1"/>
    <s v="E.09x4"/>
    <x v="52"/>
    <x v="28"/>
  </r>
  <r>
    <x v="50"/>
    <s v="5.1.2"/>
    <s v="T.01"/>
    <x v="2"/>
    <s v="T.01x9"/>
    <x v="15"/>
    <x v="9"/>
  </r>
  <r>
    <x v="50"/>
    <s v="5.1.2"/>
    <s v="T.02"/>
    <x v="2"/>
    <s v="T.02x9"/>
    <x v="16"/>
    <x v="10"/>
  </r>
  <r>
    <x v="50"/>
    <s v="5.1.2"/>
    <s v="T.03"/>
    <x v="2"/>
    <s v="T.03x9"/>
    <x v="17"/>
    <x v="11"/>
  </r>
  <r>
    <x v="50"/>
    <s v="5.1.2"/>
    <s v="T.04"/>
    <x v="2"/>
    <s v="T.04x9"/>
    <x v="18"/>
    <x v="12"/>
  </r>
  <r>
    <x v="50"/>
    <s v="5.1.2"/>
    <s v="T.05"/>
    <x v="2"/>
    <s v="T.05x9"/>
    <x v="19"/>
    <x v="13"/>
  </r>
  <r>
    <x v="50"/>
    <s v="5.1.2"/>
    <s v="T.06"/>
    <x v="2"/>
    <s v="T.06x9"/>
    <x v="20"/>
    <x v="14"/>
  </r>
  <r>
    <x v="50"/>
    <s v="5.1.2"/>
    <s v="T.07"/>
    <x v="2"/>
    <s v="T.07x9"/>
    <x v="21"/>
    <x v="15"/>
  </r>
  <r>
    <x v="51"/>
    <s v="5.1.3"/>
    <s v="D.05"/>
    <x v="4"/>
    <s v="D.05x2"/>
    <x v="53"/>
    <x v="29"/>
  </r>
  <r>
    <x v="51"/>
    <s v="5.1.3"/>
    <s v="A.02"/>
    <x v="0"/>
    <s v="A.02x3"/>
    <x v="87"/>
    <x v="42"/>
  </r>
  <r>
    <x v="51"/>
    <s v="5.1.3"/>
    <s v="A.03"/>
    <x v="0"/>
    <s v="A.03x3"/>
    <x v="56"/>
    <x v="30"/>
  </r>
  <r>
    <x v="51"/>
    <s v="5.1.3"/>
    <s v="A.08"/>
    <x v="0"/>
    <s v="A.08x3"/>
    <x v="41"/>
    <x v="22"/>
  </r>
  <r>
    <x v="51"/>
    <s v="5.1.3"/>
    <s v="C.02"/>
    <x v="0"/>
    <s v="C.02x3"/>
    <x v="91"/>
    <x v="43"/>
  </r>
  <r>
    <x v="51"/>
    <s v="5.1.3"/>
    <s v="D.04"/>
    <x v="0"/>
    <s v="D.04x3"/>
    <x v="57"/>
    <x v="31"/>
  </r>
  <r>
    <x v="51"/>
    <s v="5.1.3"/>
    <s v="D.05"/>
    <x v="0"/>
    <s v="D.05x3"/>
    <x v="54"/>
    <x v="29"/>
  </r>
  <r>
    <x v="51"/>
    <s v="5.1.3"/>
    <s v="D.08"/>
    <x v="0"/>
    <s v="D.08x3"/>
    <x v="58"/>
    <x v="32"/>
  </r>
  <r>
    <x v="51"/>
    <s v="5.1.3"/>
    <s v="D.10"/>
    <x v="0"/>
    <s v="D.10x3"/>
    <x v="2"/>
    <x v="2"/>
  </r>
  <r>
    <x v="51"/>
    <s v="5.1.3"/>
    <s v="D.11"/>
    <x v="0"/>
    <s v="D.11x3"/>
    <x v="3"/>
    <x v="3"/>
  </r>
  <r>
    <x v="51"/>
    <s v="5.1.3"/>
    <s v="E.01"/>
    <x v="0"/>
    <s v="E.01x3"/>
    <x v="59"/>
    <x v="33"/>
  </r>
  <r>
    <x v="51"/>
    <s v="5.1.3"/>
    <s v="E.02"/>
    <x v="0"/>
    <s v="E.02x3"/>
    <x v="49"/>
    <x v="26"/>
  </r>
  <r>
    <x v="51"/>
    <s v="5.1.3"/>
    <s v="E.03"/>
    <x v="0"/>
    <s v="E.03x3"/>
    <x v="42"/>
    <x v="21"/>
  </r>
  <r>
    <x v="51"/>
    <s v="5.1.3"/>
    <s v="E.05"/>
    <x v="0"/>
    <s v="E.05x3"/>
    <x v="4"/>
    <x v="4"/>
  </r>
  <r>
    <x v="51"/>
    <s v="5.1.3"/>
    <s v="E.06"/>
    <x v="0"/>
    <s v="E.06x3"/>
    <x v="33"/>
    <x v="19"/>
  </r>
  <r>
    <x v="51"/>
    <s v="5.1.3"/>
    <s v="E.07"/>
    <x v="0"/>
    <s v="E.07x3"/>
    <x v="95"/>
    <x v="45"/>
  </r>
  <r>
    <x v="51"/>
    <s v="5.1.3"/>
    <s v="A.01"/>
    <x v="1"/>
    <s v="A.01x4"/>
    <x v="6"/>
    <x v="6"/>
  </r>
  <r>
    <x v="51"/>
    <s v="5.1.3"/>
    <s v="A.02"/>
    <x v="1"/>
    <s v="A.02x4"/>
    <x v="98"/>
    <x v="42"/>
  </r>
  <r>
    <x v="51"/>
    <s v="5.1.3"/>
    <s v="A.03"/>
    <x v="1"/>
    <s v="A.03x4"/>
    <x v="61"/>
    <x v="30"/>
  </r>
  <r>
    <x v="51"/>
    <s v="5.1.3"/>
    <s v="A.08"/>
    <x v="1"/>
    <s v="A.08x4"/>
    <x v="44"/>
    <x v="22"/>
  </r>
  <r>
    <x v="51"/>
    <s v="5.1.3"/>
    <s v="A.09"/>
    <x v="1"/>
    <s v="A.09x4"/>
    <x v="45"/>
    <x v="24"/>
  </r>
  <r>
    <x v="51"/>
    <s v="5.1.3"/>
    <s v="D.01"/>
    <x v="1"/>
    <s v="D.01x4"/>
    <x v="50"/>
    <x v="27"/>
  </r>
  <r>
    <x v="51"/>
    <s v="5.1.3"/>
    <s v="D.02"/>
    <x v="1"/>
    <s v="D.02x4"/>
    <x v="9"/>
    <x v="7"/>
  </r>
  <r>
    <x v="51"/>
    <s v="5.1.3"/>
    <s v="D.04"/>
    <x v="1"/>
    <s v="D.04x4"/>
    <x v="62"/>
    <x v="31"/>
  </r>
  <r>
    <x v="51"/>
    <s v="5.1.3"/>
    <s v="D.05"/>
    <x v="1"/>
    <s v="D.05x4"/>
    <x v="55"/>
    <x v="29"/>
  </r>
  <r>
    <x v="51"/>
    <s v="5.1.3"/>
    <s v="D.08"/>
    <x v="1"/>
    <s v="D.08x4"/>
    <x v="63"/>
    <x v="32"/>
  </r>
  <r>
    <x v="51"/>
    <s v="5.1.3"/>
    <s v="D.10"/>
    <x v="1"/>
    <s v="D.10x4"/>
    <x v="10"/>
    <x v="2"/>
  </r>
  <r>
    <x v="51"/>
    <s v="5.1.3"/>
    <s v="D.11"/>
    <x v="1"/>
    <s v="D.11x4"/>
    <x v="11"/>
    <x v="3"/>
  </r>
  <r>
    <x v="51"/>
    <s v="5.1.3"/>
    <s v="E.01"/>
    <x v="1"/>
    <s v="E.01x4"/>
    <x v="64"/>
    <x v="33"/>
  </r>
  <r>
    <x v="51"/>
    <s v="5.1.3"/>
    <s v="E.02"/>
    <x v="1"/>
    <s v="E.02x4"/>
    <x v="51"/>
    <x v="26"/>
  </r>
  <r>
    <x v="51"/>
    <s v="5.1.3"/>
    <s v="E.03"/>
    <x v="1"/>
    <s v="E.03x4"/>
    <x v="46"/>
    <x v="21"/>
  </r>
  <r>
    <x v="51"/>
    <s v="5.1.3"/>
    <s v="E.05"/>
    <x v="1"/>
    <s v="E.05x4"/>
    <x v="12"/>
    <x v="4"/>
  </r>
  <r>
    <x v="51"/>
    <s v="5.1.3"/>
    <s v="E.06"/>
    <x v="1"/>
    <s v="E.06x4"/>
    <x v="35"/>
    <x v="19"/>
  </r>
  <r>
    <x v="51"/>
    <s v="5.1.3"/>
    <s v="E.07"/>
    <x v="1"/>
    <s v="E.07x4"/>
    <x v="99"/>
    <x v="45"/>
  </r>
  <r>
    <x v="51"/>
    <s v="5.1.3"/>
    <s v="E.09"/>
    <x v="1"/>
    <s v="E.09x4"/>
    <x v="52"/>
    <x v="28"/>
  </r>
  <r>
    <x v="51"/>
    <s v="5.1.3"/>
    <s v="T.01"/>
    <x v="2"/>
    <s v="T.01x9"/>
    <x v="15"/>
    <x v="9"/>
  </r>
  <r>
    <x v="51"/>
    <s v="5.1.3"/>
    <s v="T.02"/>
    <x v="2"/>
    <s v="T.02x9"/>
    <x v="16"/>
    <x v="10"/>
  </r>
  <r>
    <x v="51"/>
    <s v="5.1.3"/>
    <s v="T.03"/>
    <x v="2"/>
    <s v="T.03x9"/>
    <x v="17"/>
    <x v="11"/>
  </r>
  <r>
    <x v="51"/>
    <s v="5.1.3"/>
    <s v="T.04"/>
    <x v="2"/>
    <s v="T.04x9"/>
    <x v="18"/>
    <x v="12"/>
  </r>
  <r>
    <x v="51"/>
    <s v="5.1.3"/>
    <s v="T.05"/>
    <x v="2"/>
    <s v="T.05x9"/>
    <x v="19"/>
    <x v="13"/>
  </r>
  <r>
    <x v="51"/>
    <s v="5.1.3"/>
    <s v="T.06"/>
    <x v="2"/>
    <s v="T.06x9"/>
    <x v="20"/>
    <x v="14"/>
  </r>
  <r>
    <x v="51"/>
    <s v="5.1.3"/>
    <s v="T.07"/>
    <x v="2"/>
    <s v="T.07x9"/>
    <x v="21"/>
    <x v="15"/>
  </r>
  <r>
    <x v="52"/>
    <s v="5.1.4"/>
    <s v="D.05"/>
    <x v="4"/>
    <s v="D.05x2"/>
    <x v="53"/>
    <x v="29"/>
  </r>
  <r>
    <x v="52"/>
    <s v="5.1.4"/>
    <s v="A.03"/>
    <x v="0"/>
    <s v="A.03x3"/>
    <x v="56"/>
    <x v="30"/>
  </r>
  <r>
    <x v="52"/>
    <s v="5.1.4"/>
    <s v="A.04"/>
    <x v="0"/>
    <s v="A.04x3"/>
    <x v="47"/>
    <x v="25"/>
  </r>
  <r>
    <x v="52"/>
    <s v="5.1.4"/>
    <s v="A.08"/>
    <x v="0"/>
    <s v="A.08x3"/>
    <x v="41"/>
    <x v="22"/>
  </r>
  <r>
    <x v="52"/>
    <s v="5.1.4"/>
    <s v="C.02"/>
    <x v="0"/>
    <s v="C.02x3"/>
    <x v="91"/>
    <x v="43"/>
  </r>
  <r>
    <x v="52"/>
    <s v="5.1.4"/>
    <s v="D.05"/>
    <x v="0"/>
    <s v="D.05x3"/>
    <x v="54"/>
    <x v="29"/>
  </r>
  <r>
    <x v="52"/>
    <s v="5.1.4"/>
    <s v="D.11"/>
    <x v="0"/>
    <s v="D.11x3"/>
    <x v="3"/>
    <x v="3"/>
  </r>
  <r>
    <x v="52"/>
    <s v="5.1.4"/>
    <s v="E.01"/>
    <x v="0"/>
    <s v="E.01x3"/>
    <x v="59"/>
    <x v="33"/>
  </r>
  <r>
    <x v="52"/>
    <s v="5.1.4"/>
    <s v="E.02"/>
    <x v="0"/>
    <s v="E.02x3"/>
    <x v="49"/>
    <x v="26"/>
  </r>
  <r>
    <x v="52"/>
    <s v="5.1.4"/>
    <s v="E.03"/>
    <x v="0"/>
    <s v="E.03x3"/>
    <x v="42"/>
    <x v="21"/>
  </r>
  <r>
    <x v="52"/>
    <s v="5.1.4"/>
    <s v="E.05"/>
    <x v="0"/>
    <s v="E.05x3"/>
    <x v="4"/>
    <x v="4"/>
  </r>
  <r>
    <x v="52"/>
    <s v="5.1.4"/>
    <s v="A.01"/>
    <x v="1"/>
    <s v="A.01x4"/>
    <x v="6"/>
    <x v="6"/>
  </r>
  <r>
    <x v="52"/>
    <s v="5.1.4"/>
    <s v="A.03"/>
    <x v="1"/>
    <s v="A.03x4"/>
    <x v="61"/>
    <x v="30"/>
  </r>
  <r>
    <x v="52"/>
    <s v="5.1.4"/>
    <s v="A.04"/>
    <x v="1"/>
    <s v="A.04x4"/>
    <x v="48"/>
    <x v="25"/>
  </r>
  <r>
    <x v="52"/>
    <s v="5.1.4"/>
    <s v="A.08"/>
    <x v="1"/>
    <s v="A.08x4"/>
    <x v="44"/>
    <x v="22"/>
  </r>
  <r>
    <x v="52"/>
    <s v="5.1.4"/>
    <s v="A.09"/>
    <x v="1"/>
    <s v="A.09x4"/>
    <x v="45"/>
    <x v="24"/>
  </r>
  <r>
    <x v="52"/>
    <s v="5.1.4"/>
    <s v="D.05"/>
    <x v="1"/>
    <s v="D.05x4"/>
    <x v="55"/>
    <x v="29"/>
  </r>
  <r>
    <x v="52"/>
    <s v="5.1.4"/>
    <s v="D.11"/>
    <x v="1"/>
    <s v="D.11x4"/>
    <x v="11"/>
    <x v="3"/>
  </r>
  <r>
    <x v="52"/>
    <s v="5.1.4"/>
    <s v="E.01"/>
    <x v="1"/>
    <s v="E.01x4"/>
    <x v="64"/>
    <x v="33"/>
  </r>
  <r>
    <x v="52"/>
    <s v="5.1.4"/>
    <s v="E.02"/>
    <x v="1"/>
    <s v="E.02x4"/>
    <x v="51"/>
    <x v="26"/>
  </r>
  <r>
    <x v="52"/>
    <s v="5.1.4"/>
    <s v="E.03"/>
    <x v="1"/>
    <s v="E.03x4"/>
    <x v="46"/>
    <x v="21"/>
  </r>
  <r>
    <x v="52"/>
    <s v="5.1.4"/>
    <s v="E.05"/>
    <x v="1"/>
    <s v="E.05x4"/>
    <x v="12"/>
    <x v="4"/>
  </r>
  <r>
    <x v="52"/>
    <s v="5.1.4"/>
    <s v="T.01"/>
    <x v="2"/>
    <s v="T.01x9"/>
    <x v="15"/>
    <x v="9"/>
  </r>
  <r>
    <x v="52"/>
    <s v="5.1.4"/>
    <s v="T.02"/>
    <x v="2"/>
    <s v="T.02x9"/>
    <x v="16"/>
    <x v="10"/>
  </r>
  <r>
    <x v="52"/>
    <s v="5.1.4"/>
    <s v="T.03"/>
    <x v="2"/>
    <s v="T.03x9"/>
    <x v="17"/>
    <x v="11"/>
  </r>
  <r>
    <x v="52"/>
    <s v="5.1.4"/>
    <s v="T.04"/>
    <x v="2"/>
    <s v="T.04x9"/>
    <x v="18"/>
    <x v="12"/>
  </r>
  <r>
    <x v="52"/>
    <s v="5.1.4"/>
    <s v="T.05"/>
    <x v="2"/>
    <s v="T.05x9"/>
    <x v="19"/>
    <x v="13"/>
  </r>
  <r>
    <x v="52"/>
    <s v="5.1.4"/>
    <s v="T.06"/>
    <x v="2"/>
    <s v="T.06x9"/>
    <x v="20"/>
    <x v="14"/>
  </r>
  <r>
    <x v="52"/>
    <s v="5.1.4"/>
    <s v="T.07"/>
    <x v="2"/>
    <s v="T.07x9"/>
    <x v="21"/>
    <x v="15"/>
  </r>
  <r>
    <x v="53"/>
    <s v="5.2.1"/>
    <s v="B.03"/>
    <x v="4"/>
    <s v="B.03x2"/>
    <x v="27"/>
    <x v="17"/>
  </r>
  <r>
    <x v="53"/>
    <s v="5.2.1"/>
    <s v="C.04"/>
    <x v="4"/>
    <s v="C.04x2"/>
    <x v="68"/>
    <x v="36"/>
  </r>
  <r>
    <x v="53"/>
    <s v="5.2.1"/>
    <s v="D.03"/>
    <x v="4"/>
    <s v="D.03x2"/>
    <x v="96"/>
    <x v="46"/>
  </r>
  <r>
    <x v="53"/>
    <s v="5.2.1"/>
    <s v="D.09"/>
    <x v="4"/>
    <s v="D.09x2"/>
    <x v="100"/>
    <x v="47"/>
  </r>
  <r>
    <x v="53"/>
    <s v="5.2.1"/>
    <s v="E.02"/>
    <x v="4"/>
    <s v="E.02x2"/>
    <x v="78"/>
    <x v="26"/>
  </r>
  <r>
    <x v="53"/>
    <s v="5.2.1"/>
    <s v="E.06"/>
    <x v="4"/>
    <s v="E.06x2"/>
    <x v="29"/>
    <x v="19"/>
  </r>
  <r>
    <x v="53"/>
    <s v="5.2.1"/>
    <s v="A.08"/>
    <x v="0"/>
    <s v="A.08x3"/>
    <x v="41"/>
    <x v="22"/>
  </r>
  <r>
    <x v="53"/>
    <s v="5.2.1"/>
    <s v="B.03"/>
    <x v="0"/>
    <s v="B.03x3"/>
    <x v="31"/>
    <x v="17"/>
  </r>
  <r>
    <x v="53"/>
    <s v="5.2.1"/>
    <s v="C.04"/>
    <x v="0"/>
    <s v="C.04x3"/>
    <x v="72"/>
    <x v="36"/>
  </r>
  <r>
    <x v="53"/>
    <s v="5.2.1"/>
    <s v="D.03"/>
    <x v="0"/>
    <s v="D.03x3"/>
    <x v="101"/>
    <x v="46"/>
  </r>
  <r>
    <x v="53"/>
    <s v="5.2.1"/>
    <s v="D.09"/>
    <x v="0"/>
    <s v="D.09x3"/>
    <x v="102"/>
    <x v="47"/>
  </r>
  <r>
    <x v="53"/>
    <s v="5.2.1"/>
    <s v="D.10"/>
    <x v="0"/>
    <s v="D.10x3"/>
    <x v="2"/>
    <x v="2"/>
  </r>
  <r>
    <x v="53"/>
    <s v="5.2.1"/>
    <s v="E.02"/>
    <x v="0"/>
    <s v="E.02x3"/>
    <x v="49"/>
    <x v="26"/>
  </r>
  <r>
    <x v="53"/>
    <s v="5.2.1"/>
    <s v="E.04"/>
    <x v="0"/>
    <s v="E.04x3"/>
    <x v="60"/>
    <x v="34"/>
  </r>
  <r>
    <x v="53"/>
    <s v="5.2.1"/>
    <s v="E.05"/>
    <x v="0"/>
    <s v="E.05x3"/>
    <x v="4"/>
    <x v="4"/>
  </r>
  <r>
    <x v="53"/>
    <s v="5.2.1"/>
    <s v="E.06"/>
    <x v="0"/>
    <s v="E.06x3"/>
    <x v="33"/>
    <x v="19"/>
  </r>
  <r>
    <x v="53"/>
    <s v="5.2.1"/>
    <s v="T.01"/>
    <x v="2"/>
    <s v="T.01x9"/>
    <x v="15"/>
    <x v="9"/>
  </r>
  <r>
    <x v="53"/>
    <s v="5.2.1"/>
    <s v="T.02"/>
    <x v="2"/>
    <s v="T.02x9"/>
    <x v="16"/>
    <x v="10"/>
  </r>
  <r>
    <x v="53"/>
    <s v="5.2.1"/>
    <s v="T.03"/>
    <x v="2"/>
    <s v="T.03x9"/>
    <x v="17"/>
    <x v="11"/>
  </r>
  <r>
    <x v="53"/>
    <s v="5.2.1"/>
    <s v="T.04"/>
    <x v="2"/>
    <s v="T.04x9"/>
    <x v="18"/>
    <x v="12"/>
  </r>
  <r>
    <x v="53"/>
    <s v="5.2.1"/>
    <s v="T.05"/>
    <x v="2"/>
    <s v="T.05x9"/>
    <x v="19"/>
    <x v="13"/>
  </r>
  <r>
    <x v="53"/>
    <s v="5.2.1"/>
    <s v="T.06"/>
    <x v="2"/>
    <s v="T.06x9"/>
    <x v="20"/>
    <x v="14"/>
  </r>
  <r>
    <x v="53"/>
    <s v="5.2.1"/>
    <s v="T.07"/>
    <x v="2"/>
    <s v="T.07x9"/>
    <x v="21"/>
    <x v="15"/>
  </r>
  <r>
    <x v="54"/>
    <s v="5.2.2"/>
    <s v="A.04"/>
    <x v="0"/>
    <s v="A.04x3"/>
    <x v="47"/>
    <x v="25"/>
  </r>
  <r>
    <x v="54"/>
    <s v="5.2.2"/>
    <s v="B.04"/>
    <x v="0"/>
    <s v="B.04x3"/>
    <x v="79"/>
    <x v="38"/>
  </r>
  <r>
    <x v="54"/>
    <s v="5.2.2"/>
    <s v="C.01"/>
    <x v="0"/>
    <s v="C.01x3"/>
    <x v="94"/>
    <x v="44"/>
  </r>
  <r>
    <x v="54"/>
    <s v="5.2.2"/>
    <s v="C.02"/>
    <x v="0"/>
    <s v="C.02x3"/>
    <x v="91"/>
    <x v="43"/>
  </r>
  <r>
    <x v="54"/>
    <s v="5.2.2"/>
    <s v="D.11"/>
    <x v="0"/>
    <s v="D.11x3"/>
    <x v="3"/>
    <x v="3"/>
  </r>
  <r>
    <x v="54"/>
    <s v="5.2.2"/>
    <s v="E.02"/>
    <x v="0"/>
    <s v="E.02x3"/>
    <x v="49"/>
    <x v="26"/>
  </r>
  <r>
    <x v="54"/>
    <s v="5.2.2"/>
    <s v="E.06"/>
    <x v="0"/>
    <s v="E.06x3"/>
    <x v="33"/>
    <x v="19"/>
  </r>
  <r>
    <x v="54"/>
    <s v="5.2.2"/>
    <s v="A.04"/>
    <x v="1"/>
    <s v="A.04x4"/>
    <x v="48"/>
    <x v="25"/>
  </r>
  <r>
    <x v="54"/>
    <s v="5.2.2"/>
    <s v="D.11"/>
    <x v="1"/>
    <s v="D.11x4"/>
    <x v="11"/>
    <x v="3"/>
  </r>
  <r>
    <x v="54"/>
    <s v="5.2.2"/>
    <s v="E.02"/>
    <x v="1"/>
    <s v="E.02x4"/>
    <x v="51"/>
    <x v="26"/>
  </r>
  <r>
    <x v="54"/>
    <s v="5.2.2"/>
    <s v="E.06"/>
    <x v="1"/>
    <s v="E.06x4"/>
    <x v="35"/>
    <x v="19"/>
  </r>
  <r>
    <x v="54"/>
    <s v="5.2.2"/>
    <s v="T.01"/>
    <x v="2"/>
    <s v="T.01x9"/>
    <x v="15"/>
    <x v="9"/>
  </r>
  <r>
    <x v="54"/>
    <s v="5.2.2"/>
    <s v="T.02"/>
    <x v="2"/>
    <s v="T.02x9"/>
    <x v="16"/>
    <x v="10"/>
  </r>
  <r>
    <x v="54"/>
    <s v="5.2.2"/>
    <s v="T.03"/>
    <x v="2"/>
    <s v="T.03x9"/>
    <x v="17"/>
    <x v="11"/>
  </r>
  <r>
    <x v="54"/>
    <s v="5.2.2"/>
    <s v="T.04"/>
    <x v="2"/>
    <s v="T.04x9"/>
    <x v="18"/>
    <x v="12"/>
  </r>
  <r>
    <x v="54"/>
    <s v="5.2.2"/>
    <s v="T.05"/>
    <x v="2"/>
    <s v="T.05x9"/>
    <x v="19"/>
    <x v="13"/>
  </r>
  <r>
    <x v="54"/>
    <s v="5.2.2"/>
    <s v="T.06"/>
    <x v="2"/>
    <s v="T.06x9"/>
    <x v="20"/>
    <x v="14"/>
  </r>
  <r>
    <x v="54"/>
    <s v="5.2.2"/>
    <s v="T.07"/>
    <x v="2"/>
    <s v="T.07x9"/>
    <x v="21"/>
    <x v="15"/>
  </r>
  <r>
    <x v="55"/>
    <s v="5.3.1"/>
    <s v="D.06"/>
    <x v="4"/>
    <s v="D.06x2"/>
    <x v="80"/>
    <x v="39"/>
  </r>
  <r>
    <x v="55"/>
    <s v="5.3.1"/>
    <s v="A.03"/>
    <x v="0"/>
    <s v="A.03x3"/>
    <x v="56"/>
    <x v="30"/>
  </r>
  <r>
    <x v="55"/>
    <s v="5.3.1"/>
    <s v="D.04"/>
    <x v="0"/>
    <s v="D.04x3"/>
    <x v="57"/>
    <x v="31"/>
  </r>
  <r>
    <x v="55"/>
    <s v="5.3.1"/>
    <s v="D.06"/>
    <x v="0"/>
    <s v="D.06x3"/>
    <x v="81"/>
    <x v="39"/>
  </r>
  <r>
    <x v="55"/>
    <s v="5.3.1"/>
    <s v="D.08"/>
    <x v="0"/>
    <s v="D.08x3"/>
    <x v="58"/>
    <x v="32"/>
  </r>
  <r>
    <x v="55"/>
    <s v="5.3.1"/>
    <s v="D.10"/>
    <x v="0"/>
    <s v="D.10x3"/>
    <x v="2"/>
    <x v="2"/>
  </r>
  <r>
    <x v="55"/>
    <s v="5.3.1"/>
    <s v="D.11"/>
    <x v="0"/>
    <s v="D.11x3"/>
    <x v="3"/>
    <x v="3"/>
  </r>
  <r>
    <x v="55"/>
    <s v="5.3.1"/>
    <s v="E.01"/>
    <x v="0"/>
    <s v="E.01x3"/>
    <x v="59"/>
    <x v="33"/>
  </r>
  <r>
    <x v="55"/>
    <s v="5.3.1"/>
    <s v="E.02"/>
    <x v="0"/>
    <s v="E.02x3"/>
    <x v="49"/>
    <x v="26"/>
  </r>
  <r>
    <x v="55"/>
    <s v="5.3.1"/>
    <s v="D.07"/>
    <x v="0"/>
    <s v="D.07x3"/>
    <x v="73"/>
    <x v="8"/>
  </r>
  <r>
    <x v="55"/>
    <s v="5.3.1"/>
    <s v="A.01"/>
    <x v="1"/>
    <s v="A.01x4"/>
    <x v="6"/>
    <x v="6"/>
  </r>
  <r>
    <x v="55"/>
    <s v="5.3.1"/>
    <s v="A.03"/>
    <x v="1"/>
    <s v="A.03x4"/>
    <x v="61"/>
    <x v="30"/>
  </r>
  <r>
    <x v="55"/>
    <s v="5.3.1"/>
    <s v="A.09"/>
    <x v="1"/>
    <s v="A.09x4"/>
    <x v="45"/>
    <x v="24"/>
  </r>
  <r>
    <x v="55"/>
    <s v="5.3.1"/>
    <s v="D.01"/>
    <x v="1"/>
    <s v="D.01x4"/>
    <x v="50"/>
    <x v="27"/>
  </r>
  <r>
    <x v="55"/>
    <s v="5.3.1"/>
    <s v="D.02"/>
    <x v="1"/>
    <s v="D.02x4"/>
    <x v="9"/>
    <x v="7"/>
  </r>
  <r>
    <x v="55"/>
    <s v="5.3.1"/>
    <s v="D.04"/>
    <x v="1"/>
    <s v="D.04x4"/>
    <x v="62"/>
    <x v="31"/>
  </r>
  <r>
    <x v="55"/>
    <s v="5.3.1"/>
    <s v="D.06"/>
    <x v="1"/>
    <s v="D.06x4"/>
    <x v="82"/>
    <x v="39"/>
  </r>
  <r>
    <x v="55"/>
    <s v="5.3.1"/>
    <s v="D.08"/>
    <x v="1"/>
    <s v="D.08x4"/>
    <x v="63"/>
    <x v="32"/>
  </r>
  <r>
    <x v="55"/>
    <s v="5.3.1"/>
    <s v="D.10"/>
    <x v="1"/>
    <s v="D.10x4"/>
    <x v="10"/>
    <x v="2"/>
  </r>
  <r>
    <x v="55"/>
    <s v="5.3.1"/>
    <s v="D.11"/>
    <x v="1"/>
    <s v="D.11x4"/>
    <x v="11"/>
    <x v="3"/>
  </r>
  <r>
    <x v="55"/>
    <s v="5.3.1"/>
    <s v="E.01"/>
    <x v="1"/>
    <s v="E.01x4"/>
    <x v="64"/>
    <x v="33"/>
  </r>
  <r>
    <x v="55"/>
    <s v="5.3.1"/>
    <s v="E.02"/>
    <x v="1"/>
    <s v="E.02x4"/>
    <x v="51"/>
    <x v="26"/>
  </r>
  <r>
    <x v="55"/>
    <s v="5.3.1"/>
    <s v="E.09"/>
    <x v="1"/>
    <s v="E.09x4"/>
    <x v="52"/>
    <x v="28"/>
  </r>
  <r>
    <x v="55"/>
    <s v="5.3.1"/>
    <s v="D.07"/>
    <x v="1"/>
    <s v="D.07x4"/>
    <x v="14"/>
    <x v="8"/>
  </r>
  <r>
    <x v="55"/>
    <s v="5.3.1"/>
    <s v="T.01"/>
    <x v="2"/>
    <s v="T.01x9"/>
    <x v="15"/>
    <x v="9"/>
  </r>
  <r>
    <x v="55"/>
    <s v="5.3.1"/>
    <s v="T.02"/>
    <x v="2"/>
    <s v="T.02x9"/>
    <x v="16"/>
    <x v="10"/>
  </r>
  <r>
    <x v="55"/>
    <s v="5.3.1"/>
    <s v="T.03"/>
    <x v="2"/>
    <s v="T.03x9"/>
    <x v="17"/>
    <x v="11"/>
  </r>
  <r>
    <x v="55"/>
    <s v="5.3.1"/>
    <s v="T.04"/>
    <x v="2"/>
    <s v="T.04x9"/>
    <x v="18"/>
    <x v="12"/>
  </r>
  <r>
    <x v="55"/>
    <s v="5.3.1"/>
    <s v="T.05"/>
    <x v="2"/>
    <s v="T.05x9"/>
    <x v="19"/>
    <x v="13"/>
  </r>
  <r>
    <x v="55"/>
    <s v="5.3.1"/>
    <s v="T.06"/>
    <x v="2"/>
    <s v="T.06x9"/>
    <x v="20"/>
    <x v="14"/>
  </r>
  <r>
    <x v="55"/>
    <s v="5.3.1"/>
    <s v="T.07"/>
    <x v="2"/>
    <s v="T.07x9"/>
    <x v="21"/>
    <x v="15"/>
  </r>
  <r>
    <x v="56"/>
    <s v="5.3.2"/>
    <s v="D.06"/>
    <x v="4"/>
    <s v="D.06x2"/>
    <x v="80"/>
    <x v="39"/>
  </r>
  <r>
    <x v="56"/>
    <s v="5.3.2"/>
    <s v="A.04"/>
    <x v="0"/>
    <s v="A.04x3"/>
    <x v="47"/>
    <x v="25"/>
  </r>
  <r>
    <x v="56"/>
    <s v="5.3.2"/>
    <s v="A.05"/>
    <x v="0"/>
    <s v="A.05x3"/>
    <x v="0"/>
    <x v="0"/>
  </r>
  <r>
    <x v="56"/>
    <s v="5.3.2"/>
    <s v="A.06"/>
    <x v="0"/>
    <s v="A.06x3"/>
    <x v="30"/>
    <x v="16"/>
  </r>
  <r>
    <x v="56"/>
    <s v="5.3.2"/>
    <s v="A.08"/>
    <x v="0"/>
    <s v="A.08x3"/>
    <x v="41"/>
    <x v="22"/>
  </r>
  <r>
    <x v="56"/>
    <s v="5.3.2"/>
    <s v="B.01"/>
    <x v="0"/>
    <s v="B.01x3"/>
    <x v="70"/>
    <x v="35"/>
  </r>
  <r>
    <x v="56"/>
    <s v="5.3.2"/>
    <s v="B.04"/>
    <x v="0"/>
    <s v="B.04x3"/>
    <x v="79"/>
    <x v="38"/>
  </r>
  <r>
    <x v="56"/>
    <s v="5.3.2"/>
    <s v="B.05"/>
    <x v="0"/>
    <s v="B.05x3"/>
    <x v="32"/>
    <x v="18"/>
  </r>
  <r>
    <x v="56"/>
    <s v="5.3.2"/>
    <s v="D.06"/>
    <x v="0"/>
    <s v="D.06x3"/>
    <x v="81"/>
    <x v="39"/>
  </r>
  <r>
    <x v="56"/>
    <s v="5.3.2"/>
    <s v="D.10"/>
    <x v="0"/>
    <s v="D.10x3"/>
    <x v="2"/>
    <x v="2"/>
  </r>
  <r>
    <x v="56"/>
    <s v="5.3.2"/>
    <s v="D.11"/>
    <x v="0"/>
    <s v="D.11x3"/>
    <x v="3"/>
    <x v="3"/>
  </r>
  <r>
    <x v="56"/>
    <s v="5.3.2"/>
    <s v="E.03"/>
    <x v="0"/>
    <s v="E.03x3"/>
    <x v="42"/>
    <x v="21"/>
  </r>
  <r>
    <x v="56"/>
    <s v="5.3.2"/>
    <s v="E.06"/>
    <x v="0"/>
    <s v="E.06x3"/>
    <x v="33"/>
    <x v="19"/>
  </r>
  <r>
    <x v="56"/>
    <s v="5.3.2"/>
    <s v="E.08"/>
    <x v="0"/>
    <s v="E.08x3"/>
    <x v="5"/>
    <x v="5"/>
  </r>
  <r>
    <x v="56"/>
    <s v="5.3.2"/>
    <s v="D.07"/>
    <x v="0"/>
    <s v="D.07x3"/>
    <x v="73"/>
    <x v="8"/>
  </r>
  <r>
    <x v="56"/>
    <s v="5.3.2"/>
    <s v="A.01"/>
    <x v="1"/>
    <s v="A.01x4"/>
    <x v="6"/>
    <x v="6"/>
  </r>
  <r>
    <x v="56"/>
    <s v="5.3.2"/>
    <s v="A.04"/>
    <x v="1"/>
    <s v="A.04x4"/>
    <x v="48"/>
    <x v="25"/>
  </r>
  <r>
    <x v="56"/>
    <s v="5.3.2"/>
    <s v="A.05"/>
    <x v="1"/>
    <s v="A.05x4"/>
    <x v="7"/>
    <x v="0"/>
  </r>
  <r>
    <x v="56"/>
    <s v="5.3.2"/>
    <s v="A.08"/>
    <x v="1"/>
    <s v="A.08x4"/>
    <x v="44"/>
    <x v="22"/>
  </r>
  <r>
    <x v="56"/>
    <s v="5.3.2"/>
    <s v="A.09"/>
    <x v="1"/>
    <s v="A.09x4"/>
    <x v="45"/>
    <x v="24"/>
  </r>
  <r>
    <x v="56"/>
    <s v="5.3.2"/>
    <s v="D.01"/>
    <x v="1"/>
    <s v="D.01x4"/>
    <x v="50"/>
    <x v="27"/>
  </r>
  <r>
    <x v="56"/>
    <s v="5.3.2"/>
    <s v="D.02"/>
    <x v="1"/>
    <s v="D.02x4"/>
    <x v="9"/>
    <x v="7"/>
  </r>
  <r>
    <x v="56"/>
    <s v="5.3.2"/>
    <s v="D.06"/>
    <x v="1"/>
    <s v="D.06x4"/>
    <x v="82"/>
    <x v="39"/>
  </r>
  <r>
    <x v="56"/>
    <s v="5.3.2"/>
    <s v="D.10"/>
    <x v="1"/>
    <s v="D.10x4"/>
    <x v="10"/>
    <x v="2"/>
  </r>
  <r>
    <x v="56"/>
    <s v="5.3.2"/>
    <s v="D.11"/>
    <x v="1"/>
    <s v="D.11x4"/>
    <x v="11"/>
    <x v="3"/>
  </r>
  <r>
    <x v="56"/>
    <s v="5.3.2"/>
    <s v="E.03"/>
    <x v="1"/>
    <s v="E.03x4"/>
    <x v="46"/>
    <x v="21"/>
  </r>
  <r>
    <x v="56"/>
    <s v="5.3.2"/>
    <s v="E.06"/>
    <x v="1"/>
    <s v="E.06x4"/>
    <x v="35"/>
    <x v="19"/>
  </r>
  <r>
    <x v="56"/>
    <s v="5.3.2"/>
    <s v="E.08"/>
    <x v="1"/>
    <s v="E.08x4"/>
    <x v="13"/>
    <x v="5"/>
  </r>
  <r>
    <x v="56"/>
    <s v="5.3.2"/>
    <s v="D.07"/>
    <x v="1"/>
    <s v="D.07x4"/>
    <x v="14"/>
    <x v="8"/>
  </r>
  <r>
    <x v="56"/>
    <s v="5.3.2"/>
    <s v="T.01"/>
    <x v="2"/>
    <s v="T.01x9"/>
    <x v="15"/>
    <x v="9"/>
  </r>
  <r>
    <x v="56"/>
    <s v="5.3.2"/>
    <s v="T.02"/>
    <x v="2"/>
    <s v="T.02x9"/>
    <x v="16"/>
    <x v="10"/>
  </r>
  <r>
    <x v="56"/>
    <s v="5.3.2"/>
    <s v="T.03"/>
    <x v="2"/>
    <s v="T.03x9"/>
    <x v="17"/>
    <x v="11"/>
  </r>
  <r>
    <x v="56"/>
    <s v="5.3.2"/>
    <s v="T.04"/>
    <x v="2"/>
    <s v="T.04x9"/>
    <x v="18"/>
    <x v="12"/>
  </r>
  <r>
    <x v="56"/>
    <s v="5.3.2"/>
    <s v="T.05"/>
    <x v="2"/>
    <s v="T.05x9"/>
    <x v="19"/>
    <x v="13"/>
  </r>
  <r>
    <x v="56"/>
    <s v="5.3.2"/>
    <s v="T.06"/>
    <x v="2"/>
    <s v="T.06x9"/>
    <x v="20"/>
    <x v="14"/>
  </r>
  <r>
    <x v="56"/>
    <s v="5.3.2"/>
    <s v="T.07"/>
    <x v="2"/>
    <s v="T.07x9"/>
    <x v="21"/>
    <x v="15"/>
  </r>
  <r>
    <x v="57"/>
    <s v="5.3.3"/>
    <s v="A.05"/>
    <x v="0"/>
    <s v="A.05x3"/>
    <x v="0"/>
    <x v="0"/>
  </r>
  <r>
    <x v="57"/>
    <s v="5.3.3"/>
    <s v="A.06"/>
    <x v="0"/>
    <s v="A.06x3"/>
    <x v="30"/>
    <x v="16"/>
  </r>
  <r>
    <x v="57"/>
    <s v="5.3.3"/>
    <s v="A.08"/>
    <x v="0"/>
    <s v="A.08x3"/>
    <x v="41"/>
    <x v="22"/>
  </r>
  <r>
    <x v="57"/>
    <s v="5.3.3"/>
    <s v="B.04"/>
    <x v="0"/>
    <s v="B.04x3"/>
    <x v="79"/>
    <x v="38"/>
  </r>
  <r>
    <x v="57"/>
    <s v="5.3.3"/>
    <s v="B.06"/>
    <x v="0"/>
    <s v="B.06x3"/>
    <x v="71"/>
    <x v="37"/>
  </r>
  <r>
    <x v="57"/>
    <s v="5.3.3"/>
    <s v="D.10"/>
    <x v="0"/>
    <s v="D.10x3"/>
    <x v="2"/>
    <x v="2"/>
  </r>
  <r>
    <x v="57"/>
    <s v="5.3.3"/>
    <s v="D.11"/>
    <x v="0"/>
    <s v="D.11x3"/>
    <x v="3"/>
    <x v="3"/>
  </r>
  <r>
    <x v="57"/>
    <s v="5.3.3"/>
    <s v="E.06"/>
    <x v="0"/>
    <s v="E.06x3"/>
    <x v="33"/>
    <x v="19"/>
  </r>
  <r>
    <x v="57"/>
    <s v="5.3.3"/>
    <s v="E.08"/>
    <x v="0"/>
    <s v="E.08x3"/>
    <x v="5"/>
    <x v="5"/>
  </r>
  <r>
    <x v="57"/>
    <s v="5.3.3"/>
    <s v="D.07"/>
    <x v="0"/>
    <s v="D.07x3"/>
    <x v="73"/>
    <x v="8"/>
  </r>
  <r>
    <x v="57"/>
    <s v="5.3.3"/>
    <s v="A.01"/>
    <x v="1"/>
    <s v="A.01x4"/>
    <x v="6"/>
    <x v="6"/>
  </r>
  <r>
    <x v="57"/>
    <s v="5.3.3"/>
    <s v="A.08"/>
    <x v="1"/>
    <s v="A.08x4"/>
    <x v="44"/>
    <x v="22"/>
  </r>
  <r>
    <x v="57"/>
    <s v="5.3.3"/>
    <s v="B.06"/>
    <x v="1"/>
    <s v="B.06x4"/>
    <x v="74"/>
    <x v="37"/>
  </r>
  <r>
    <x v="57"/>
    <s v="5.3.3"/>
    <s v="D.10"/>
    <x v="1"/>
    <s v="D.10x4"/>
    <x v="10"/>
    <x v="2"/>
  </r>
  <r>
    <x v="57"/>
    <s v="5.3.3"/>
    <s v="D.11"/>
    <x v="1"/>
    <s v="D.11x4"/>
    <x v="11"/>
    <x v="3"/>
  </r>
  <r>
    <x v="57"/>
    <s v="5.3.3"/>
    <s v="E.06"/>
    <x v="1"/>
    <s v="E.06x4"/>
    <x v="35"/>
    <x v="19"/>
  </r>
  <r>
    <x v="57"/>
    <s v="5.3.3"/>
    <s v="E.08"/>
    <x v="1"/>
    <s v="E.08x4"/>
    <x v="13"/>
    <x v="5"/>
  </r>
  <r>
    <x v="57"/>
    <s v="5.3.3"/>
    <s v="D.07"/>
    <x v="1"/>
    <s v="D.07x4"/>
    <x v="14"/>
    <x v="8"/>
  </r>
  <r>
    <x v="57"/>
    <s v="5.3.3"/>
    <s v="T.01"/>
    <x v="2"/>
    <s v="T.01x9"/>
    <x v="15"/>
    <x v="9"/>
  </r>
  <r>
    <x v="57"/>
    <s v="5.3.3"/>
    <s v="T.02"/>
    <x v="2"/>
    <s v="T.02x9"/>
    <x v="16"/>
    <x v="10"/>
  </r>
  <r>
    <x v="57"/>
    <s v="5.3.3"/>
    <s v="T.03"/>
    <x v="2"/>
    <s v="T.03x9"/>
    <x v="17"/>
    <x v="11"/>
  </r>
  <r>
    <x v="57"/>
    <s v="5.3.3"/>
    <s v="T.04"/>
    <x v="2"/>
    <s v="T.04x9"/>
    <x v="18"/>
    <x v="12"/>
  </r>
  <r>
    <x v="57"/>
    <s v="5.3.3"/>
    <s v="T.05"/>
    <x v="2"/>
    <s v="T.05x9"/>
    <x v="19"/>
    <x v="13"/>
  </r>
  <r>
    <x v="57"/>
    <s v="5.3.3"/>
    <s v="T.06"/>
    <x v="2"/>
    <s v="T.06x9"/>
    <x v="20"/>
    <x v="14"/>
  </r>
  <r>
    <x v="57"/>
    <s v="5.3.3"/>
    <s v="T.07"/>
    <x v="2"/>
    <s v="T.07x9"/>
    <x v="21"/>
    <x v="15"/>
  </r>
  <r>
    <x v="58"/>
    <s v="5.3.4"/>
    <s v="A.05"/>
    <x v="0"/>
    <s v="A.05x3"/>
    <x v="0"/>
    <x v="0"/>
  </r>
  <r>
    <x v="58"/>
    <s v="5.3.4"/>
    <s v="A.06"/>
    <x v="0"/>
    <s v="A.06x3"/>
    <x v="30"/>
    <x v="16"/>
  </r>
  <r>
    <x v="58"/>
    <s v="5.3.4"/>
    <s v="A.08"/>
    <x v="0"/>
    <s v="A.08x3"/>
    <x v="41"/>
    <x v="22"/>
  </r>
  <r>
    <x v="58"/>
    <s v="5.3.4"/>
    <s v="B.04"/>
    <x v="0"/>
    <s v="B.04x3"/>
    <x v="79"/>
    <x v="38"/>
  </r>
  <r>
    <x v="58"/>
    <s v="5.3.4"/>
    <s v="B.06"/>
    <x v="0"/>
    <s v="B.06x3"/>
    <x v="71"/>
    <x v="37"/>
  </r>
  <r>
    <x v="58"/>
    <s v="5.3.4"/>
    <s v="D.10"/>
    <x v="0"/>
    <s v="D.10x3"/>
    <x v="2"/>
    <x v="2"/>
  </r>
  <r>
    <x v="58"/>
    <s v="5.3.4"/>
    <s v="D.11"/>
    <x v="0"/>
    <s v="D.11x3"/>
    <x v="3"/>
    <x v="3"/>
  </r>
  <r>
    <x v="58"/>
    <s v="5.3.4"/>
    <s v="E.06"/>
    <x v="0"/>
    <s v="E.06x3"/>
    <x v="33"/>
    <x v="19"/>
  </r>
  <r>
    <x v="58"/>
    <s v="5.3.4"/>
    <s v="E.08"/>
    <x v="0"/>
    <s v="E.08x3"/>
    <x v="5"/>
    <x v="5"/>
  </r>
  <r>
    <x v="58"/>
    <s v="5.3.4"/>
    <s v="D.07"/>
    <x v="0"/>
    <s v="D.07x3"/>
    <x v="73"/>
    <x v="8"/>
  </r>
  <r>
    <x v="58"/>
    <s v="5.3.4"/>
    <s v="A.01"/>
    <x v="1"/>
    <s v="A.01x4"/>
    <x v="6"/>
    <x v="6"/>
  </r>
  <r>
    <x v="58"/>
    <s v="5.3.4"/>
    <s v="A.08"/>
    <x v="1"/>
    <s v="A.08x4"/>
    <x v="44"/>
    <x v="22"/>
  </r>
  <r>
    <x v="58"/>
    <s v="5.3.4"/>
    <s v="B.06"/>
    <x v="1"/>
    <s v="B.06x4"/>
    <x v="74"/>
    <x v="37"/>
  </r>
  <r>
    <x v="58"/>
    <s v="5.3.4"/>
    <s v="D.10"/>
    <x v="1"/>
    <s v="D.10x4"/>
    <x v="10"/>
    <x v="2"/>
  </r>
  <r>
    <x v="58"/>
    <s v="5.3.4"/>
    <s v="D.11"/>
    <x v="1"/>
    <s v="D.11x4"/>
    <x v="11"/>
    <x v="3"/>
  </r>
  <r>
    <x v="58"/>
    <s v="5.3.4"/>
    <s v="E.06"/>
    <x v="1"/>
    <s v="E.06x4"/>
    <x v="35"/>
    <x v="19"/>
  </r>
  <r>
    <x v="58"/>
    <s v="5.3.4"/>
    <s v="E.08"/>
    <x v="1"/>
    <s v="E.08x4"/>
    <x v="13"/>
    <x v="5"/>
  </r>
  <r>
    <x v="58"/>
    <s v="5.3.4"/>
    <s v="D.07"/>
    <x v="1"/>
    <s v="D.07x4"/>
    <x v="14"/>
    <x v="8"/>
  </r>
  <r>
    <x v="58"/>
    <s v="5.3.4"/>
    <s v="T.01"/>
    <x v="2"/>
    <s v="T.01x9"/>
    <x v="15"/>
    <x v="9"/>
  </r>
  <r>
    <x v="58"/>
    <s v="5.3.4"/>
    <s v="T.02"/>
    <x v="2"/>
    <s v="T.02x9"/>
    <x v="16"/>
    <x v="10"/>
  </r>
  <r>
    <x v="58"/>
    <s v="5.3.4"/>
    <s v="T.03"/>
    <x v="2"/>
    <s v="T.03x9"/>
    <x v="17"/>
    <x v="11"/>
  </r>
  <r>
    <x v="58"/>
    <s v="5.3.4"/>
    <s v="T.04"/>
    <x v="2"/>
    <s v="T.04x9"/>
    <x v="18"/>
    <x v="12"/>
  </r>
  <r>
    <x v="58"/>
    <s v="5.3.4"/>
    <s v="T.05"/>
    <x v="2"/>
    <s v="T.05x9"/>
    <x v="19"/>
    <x v="13"/>
  </r>
  <r>
    <x v="58"/>
    <s v="5.3.4"/>
    <s v="T.06"/>
    <x v="2"/>
    <s v="T.06x9"/>
    <x v="20"/>
    <x v="14"/>
  </r>
  <r>
    <x v="58"/>
    <s v="5.3.4"/>
    <s v="T.07"/>
    <x v="2"/>
    <s v="T.07x9"/>
    <x v="21"/>
    <x v="15"/>
  </r>
  <r>
    <x v="59"/>
    <s v="5.3.5"/>
    <s v="D.06"/>
    <x v="4"/>
    <s v="D.06x2"/>
    <x v="80"/>
    <x v="39"/>
  </r>
  <r>
    <x v="59"/>
    <s v="5.3.5"/>
    <s v="E.02"/>
    <x v="4"/>
    <s v="E.02x2"/>
    <x v="78"/>
    <x v="26"/>
  </r>
  <r>
    <x v="59"/>
    <s v="5.3.5"/>
    <s v="E.03"/>
    <x v="4"/>
    <s v="E.03x2"/>
    <x v="39"/>
    <x v="21"/>
  </r>
  <r>
    <x v="59"/>
    <s v="5.3.5"/>
    <s v="E.06"/>
    <x v="4"/>
    <s v="E.06x2"/>
    <x v="29"/>
    <x v="19"/>
  </r>
  <r>
    <x v="59"/>
    <s v="5.3.5"/>
    <s v="D.06"/>
    <x v="0"/>
    <s v="D.06x3"/>
    <x v="81"/>
    <x v="39"/>
  </r>
  <r>
    <x v="59"/>
    <s v="5.3.5"/>
    <s v="D.10"/>
    <x v="0"/>
    <s v="D.10x3"/>
    <x v="2"/>
    <x v="2"/>
  </r>
  <r>
    <x v="59"/>
    <s v="5.3.5"/>
    <s v="D.11"/>
    <x v="0"/>
    <s v="D.11x3"/>
    <x v="3"/>
    <x v="3"/>
  </r>
  <r>
    <x v="59"/>
    <s v="5.3.5"/>
    <s v="E.02"/>
    <x v="0"/>
    <s v="E.02x3"/>
    <x v="49"/>
    <x v="26"/>
  </r>
  <r>
    <x v="59"/>
    <s v="5.3.5"/>
    <s v="E.03"/>
    <x v="0"/>
    <s v="E.03x3"/>
    <x v="42"/>
    <x v="21"/>
  </r>
  <r>
    <x v="59"/>
    <s v="5.3.5"/>
    <s v="E.06"/>
    <x v="0"/>
    <s v="E.06x3"/>
    <x v="33"/>
    <x v="19"/>
  </r>
  <r>
    <x v="59"/>
    <s v="5.3.5"/>
    <s v="D.07"/>
    <x v="0"/>
    <s v="D.07x3"/>
    <x v="73"/>
    <x v="8"/>
  </r>
  <r>
    <x v="59"/>
    <s v="5.3.5"/>
    <s v="A.01"/>
    <x v="1"/>
    <s v="A.01x4"/>
    <x v="6"/>
    <x v="6"/>
  </r>
  <r>
    <x v="59"/>
    <s v="5.3.5"/>
    <s v="D.02"/>
    <x v="1"/>
    <s v="D.02x4"/>
    <x v="9"/>
    <x v="7"/>
  </r>
  <r>
    <x v="59"/>
    <s v="5.3.5"/>
    <s v="D.06"/>
    <x v="1"/>
    <s v="D.06x4"/>
    <x v="82"/>
    <x v="39"/>
  </r>
  <r>
    <x v="59"/>
    <s v="5.3.5"/>
    <s v="D.10"/>
    <x v="1"/>
    <s v="D.10x4"/>
    <x v="10"/>
    <x v="2"/>
  </r>
  <r>
    <x v="59"/>
    <s v="5.3.5"/>
    <s v="D.11"/>
    <x v="1"/>
    <s v="D.11x4"/>
    <x v="11"/>
    <x v="3"/>
  </r>
  <r>
    <x v="59"/>
    <s v="5.3.5"/>
    <s v="E.02"/>
    <x v="1"/>
    <s v="E.02x4"/>
    <x v="51"/>
    <x v="26"/>
  </r>
  <r>
    <x v="59"/>
    <s v="5.3.5"/>
    <s v="E.03"/>
    <x v="1"/>
    <s v="E.03x4"/>
    <x v="46"/>
    <x v="21"/>
  </r>
  <r>
    <x v="59"/>
    <s v="5.3.5"/>
    <s v="E.06"/>
    <x v="1"/>
    <s v="E.06x4"/>
    <x v="35"/>
    <x v="19"/>
  </r>
  <r>
    <x v="59"/>
    <s v="5.3.5"/>
    <s v="E.09"/>
    <x v="1"/>
    <s v="E.09x4"/>
    <x v="52"/>
    <x v="28"/>
  </r>
  <r>
    <x v="59"/>
    <s v="5.3.5"/>
    <s v="D.07"/>
    <x v="1"/>
    <s v="D.07x4"/>
    <x v="14"/>
    <x v="8"/>
  </r>
  <r>
    <x v="59"/>
    <s v="5.3.5"/>
    <s v="T.01"/>
    <x v="2"/>
    <s v="T.01x9"/>
    <x v="15"/>
    <x v="9"/>
  </r>
  <r>
    <x v="59"/>
    <s v="5.3.5"/>
    <s v="T.02"/>
    <x v="2"/>
    <s v="T.02x9"/>
    <x v="16"/>
    <x v="10"/>
  </r>
  <r>
    <x v="59"/>
    <s v="5.3.5"/>
    <s v="T.03"/>
    <x v="2"/>
    <s v="T.03x9"/>
    <x v="17"/>
    <x v="11"/>
  </r>
  <r>
    <x v="59"/>
    <s v="5.3.5"/>
    <s v="T.04"/>
    <x v="2"/>
    <s v="T.04x9"/>
    <x v="18"/>
    <x v="12"/>
  </r>
  <r>
    <x v="59"/>
    <s v="5.3.5"/>
    <s v="T.05"/>
    <x v="2"/>
    <s v="T.05x9"/>
    <x v="19"/>
    <x v="13"/>
  </r>
  <r>
    <x v="59"/>
    <s v="5.3.5"/>
    <s v="T.06"/>
    <x v="2"/>
    <s v="T.06x9"/>
    <x v="20"/>
    <x v="14"/>
  </r>
  <r>
    <x v="59"/>
    <s v="5.3.5"/>
    <s v="T.07"/>
    <x v="2"/>
    <s v="T.07x9"/>
    <x v="21"/>
    <x v="15"/>
  </r>
  <r>
    <x v="60"/>
    <s v="5.4.1"/>
    <s v="D.10"/>
    <x v="0"/>
    <s v="D.10x3"/>
    <x v="2"/>
    <x v="2"/>
  </r>
  <r>
    <x v="60"/>
    <s v="5.4.1"/>
    <s v="A.01"/>
    <x v="1"/>
    <s v="A.01x4"/>
    <x v="6"/>
    <x v="6"/>
  </r>
  <r>
    <x v="60"/>
    <s v="5.4.1"/>
    <s v="D.01"/>
    <x v="1"/>
    <s v="D.01x4"/>
    <x v="50"/>
    <x v="27"/>
  </r>
  <r>
    <x v="60"/>
    <s v="5.4.1"/>
    <s v="D.02"/>
    <x v="1"/>
    <s v="D.02x4"/>
    <x v="9"/>
    <x v="7"/>
  </r>
  <r>
    <x v="60"/>
    <s v="5.4.1"/>
    <s v="D.10"/>
    <x v="1"/>
    <s v="D.10x4"/>
    <x v="10"/>
    <x v="2"/>
  </r>
  <r>
    <x v="60"/>
    <s v="5.4.1"/>
    <s v="E.09"/>
    <x v="1"/>
    <s v="E.09x4"/>
    <x v="52"/>
    <x v="28"/>
  </r>
  <r>
    <x v="60"/>
    <s v="5.4.1"/>
    <s v="T.01"/>
    <x v="2"/>
    <s v="T.01x9"/>
    <x v="15"/>
    <x v="9"/>
  </r>
  <r>
    <x v="60"/>
    <s v="5.4.1"/>
    <s v="T.02"/>
    <x v="2"/>
    <s v="T.02x9"/>
    <x v="16"/>
    <x v="10"/>
  </r>
  <r>
    <x v="60"/>
    <s v="5.4.1"/>
    <s v="T.03"/>
    <x v="2"/>
    <s v="T.03x9"/>
    <x v="17"/>
    <x v="11"/>
  </r>
  <r>
    <x v="60"/>
    <s v="5.4.1"/>
    <s v="T.04"/>
    <x v="2"/>
    <s v="T.04x9"/>
    <x v="18"/>
    <x v="12"/>
  </r>
  <r>
    <x v="60"/>
    <s v="5.4.1"/>
    <s v="T.05"/>
    <x v="2"/>
    <s v="T.05x9"/>
    <x v="19"/>
    <x v="13"/>
  </r>
  <r>
    <x v="60"/>
    <s v="5.4.1"/>
    <s v="T.06"/>
    <x v="2"/>
    <s v="T.06x9"/>
    <x v="20"/>
    <x v="14"/>
  </r>
  <r>
    <x v="60"/>
    <s v="5.4.1"/>
    <s v="T.07"/>
    <x v="2"/>
    <s v="T.07x9"/>
    <x v="21"/>
    <x v="15"/>
  </r>
  <r>
    <x v="61"/>
    <m/>
    <m/>
    <x v="5"/>
    <m/>
    <x v="106"/>
    <x v="48"/>
  </r>
  <r>
    <x v="61"/>
    <m/>
    <m/>
    <x v="5"/>
    <m/>
    <x v="106"/>
    <x v="48"/>
  </r>
</pivotCacheRecords>
</file>

<file path=xl/pivotCache/pivotCacheRecords2.xml><?xml version="1.0" encoding="utf-8"?>
<pivotCacheRecords xmlns="http://schemas.openxmlformats.org/spreadsheetml/2006/main" xmlns:r="http://schemas.openxmlformats.org/officeDocument/2006/relationships" count="1000">
  <r>
    <s v="2.1.1"/>
    <x v="0"/>
    <x v="0"/>
  </r>
  <r>
    <s v="2.1.4"/>
    <x v="0"/>
    <x v="1"/>
  </r>
  <r>
    <s v="1.1.1"/>
    <x v="1"/>
    <x v="2"/>
  </r>
  <r>
    <s v="1.3.1"/>
    <x v="2"/>
    <x v="3"/>
  </r>
  <r>
    <s v="3.2.1"/>
    <x v="3"/>
    <x v="4"/>
  </r>
  <r>
    <s v="3.2.3"/>
    <x v="3"/>
    <x v="5"/>
  </r>
  <r>
    <s v="3.2.2"/>
    <x v="3"/>
    <x v="6"/>
  </r>
  <r>
    <s v="3.3.3"/>
    <x v="4"/>
    <x v="7"/>
  </r>
  <r>
    <s v="4.2.3"/>
    <x v="5"/>
    <x v="8"/>
  </r>
  <r>
    <s v="4.2.3"/>
    <x v="6"/>
    <x v="8"/>
  </r>
  <r>
    <s v="4.4.2"/>
    <x v="6"/>
    <x v="9"/>
  </r>
  <r>
    <s v="1.2.1"/>
    <x v="7"/>
    <x v="10"/>
  </r>
  <r>
    <s v="4.1.2"/>
    <x v="8"/>
    <x v="11"/>
  </r>
  <r>
    <s v="1.1.4"/>
    <x v="9"/>
    <x v="12"/>
  </r>
  <r>
    <s v="3.3.1"/>
    <x v="10"/>
    <x v="13"/>
  </r>
  <r>
    <s v="5.3.3"/>
    <x v="11"/>
    <x v="14"/>
  </r>
  <r>
    <s v="5.3.4"/>
    <x v="11"/>
    <x v="15"/>
  </r>
  <r>
    <s v="5.3.5"/>
    <x v="11"/>
    <x v="16"/>
  </r>
  <r>
    <s v="1.2.3"/>
    <x v="12"/>
    <x v="17"/>
  </r>
  <r>
    <s v="5.3.3"/>
    <x v="12"/>
    <x v="14"/>
  </r>
  <r>
    <s v="5.3.4"/>
    <x v="12"/>
    <x v="15"/>
  </r>
  <r>
    <s v="5.3.5"/>
    <x v="12"/>
    <x v="16"/>
  </r>
  <r>
    <s v="4.1.1"/>
    <x v="13"/>
    <x v="18"/>
  </r>
  <r>
    <s v="4.1.2"/>
    <x v="13"/>
    <x v="11"/>
  </r>
  <r>
    <s v="1.2.1"/>
    <x v="14"/>
    <x v="10"/>
  </r>
  <r>
    <s v="1.2.2"/>
    <x v="14"/>
    <x v="19"/>
  </r>
  <r>
    <s v="1.3.1"/>
    <x v="14"/>
    <x v="3"/>
  </r>
  <r>
    <s v="4.1.1"/>
    <x v="14"/>
    <x v="18"/>
  </r>
  <r>
    <s v="4.1.2"/>
    <x v="14"/>
    <x v="11"/>
  </r>
  <r>
    <s v="4.1.3"/>
    <x v="14"/>
    <x v="20"/>
  </r>
  <r>
    <s v="4.2.2"/>
    <x v="14"/>
    <x v="21"/>
  </r>
  <r>
    <s v="4.3.1"/>
    <x v="14"/>
    <x v="22"/>
  </r>
  <r>
    <s v="4.3.2"/>
    <x v="14"/>
    <x v="23"/>
  </r>
  <r>
    <s v="5.1.4"/>
    <x v="14"/>
    <x v="24"/>
  </r>
  <r>
    <s v="5.4.1"/>
    <x v="14"/>
    <x v="25"/>
  </r>
  <r>
    <s v="4.4.2"/>
    <x v="15"/>
    <x v="9"/>
  </r>
  <r>
    <s v="5.3.3"/>
    <x v="16"/>
    <x v="14"/>
  </r>
  <r>
    <s v="5.3.4"/>
    <x v="16"/>
    <x v="15"/>
  </r>
  <r>
    <s v="5.3.5"/>
    <x v="16"/>
    <x v="16"/>
  </r>
  <r>
    <s v="4.4.2"/>
    <x v="17"/>
    <x v="9"/>
  </r>
  <r>
    <s v="4.1.2"/>
    <x v="18"/>
    <x v="11"/>
  </r>
  <r>
    <s v="1.1.2"/>
    <x v="19"/>
    <x v="26"/>
  </r>
  <r>
    <s v="4.3.1"/>
    <x v="20"/>
    <x v="22"/>
  </r>
  <r>
    <s v="1.3.1"/>
    <x v="21"/>
    <x v="3"/>
  </r>
  <r>
    <s v="5.4.1"/>
    <x v="22"/>
    <x v="25"/>
  </r>
  <r>
    <s v="4.4.3"/>
    <x v="23"/>
    <x v="27"/>
  </r>
  <r>
    <s v="2.2.1"/>
    <x v="24"/>
    <x v="28"/>
  </r>
  <r>
    <s v="1.1.3"/>
    <x v="25"/>
    <x v="29"/>
  </r>
  <r>
    <s v="1.1.5"/>
    <x v="25"/>
    <x v="30"/>
  </r>
  <r>
    <s v="1.1.4"/>
    <x v="25"/>
    <x v="12"/>
  </r>
  <r>
    <s v="1.1.2"/>
    <x v="26"/>
    <x v="26"/>
  </r>
  <r>
    <s v="3.1.6"/>
    <x v="27"/>
    <x v="31"/>
  </r>
  <r>
    <s v="3.1.9"/>
    <x v="27"/>
    <x v="32"/>
  </r>
  <r>
    <s v="3.2.1"/>
    <x v="27"/>
    <x v="4"/>
  </r>
  <r>
    <s v="3.3.2"/>
    <x v="27"/>
    <x v="33"/>
  </r>
  <r>
    <s v="3.3.3"/>
    <x v="27"/>
    <x v="7"/>
  </r>
  <r>
    <s v="1.1.2"/>
    <x v="27"/>
    <x v="26"/>
  </r>
  <r>
    <s v="3.1.8"/>
    <x v="28"/>
    <x v="34"/>
  </r>
  <r>
    <s v="1.1.3"/>
    <x v="29"/>
    <x v="29"/>
  </r>
  <r>
    <s v="1.1.3"/>
    <x v="30"/>
    <x v="29"/>
  </r>
  <r>
    <s v="4.1.2"/>
    <x v="31"/>
    <x v="11"/>
  </r>
  <r>
    <s v="2.1.1"/>
    <x v="32"/>
    <x v="0"/>
  </r>
  <r>
    <s v="2.1.2"/>
    <x v="32"/>
    <x v="35"/>
  </r>
  <r>
    <s v="2.1.3"/>
    <x v="32"/>
    <x v="36"/>
  </r>
  <r>
    <s v="3.1.1"/>
    <x v="33"/>
    <x v="37"/>
  </r>
  <r>
    <s v="4.3.1"/>
    <x v="34"/>
    <x v="22"/>
  </r>
  <r>
    <s v="1.1.1"/>
    <x v="35"/>
    <x v="2"/>
  </r>
  <r>
    <s v="1.2.1"/>
    <x v="35"/>
    <x v="10"/>
  </r>
  <r>
    <s v="1.2.2"/>
    <x v="35"/>
    <x v="19"/>
  </r>
  <r>
    <s v="3.1.6"/>
    <x v="36"/>
    <x v="31"/>
  </r>
  <r>
    <s v="3.2.1"/>
    <x v="36"/>
    <x v="4"/>
  </r>
  <r>
    <s v="3.2.4"/>
    <x v="36"/>
    <x v="38"/>
  </r>
  <r>
    <s v="4.1.3"/>
    <x v="37"/>
    <x v="20"/>
  </r>
  <r>
    <s v="5.3.2"/>
    <x v="38"/>
    <x v="39"/>
  </r>
  <r>
    <s v="3.1.3"/>
    <x v="39"/>
    <x v="40"/>
  </r>
  <r>
    <s v="4.3.1"/>
    <x v="40"/>
    <x v="22"/>
  </r>
  <r>
    <s v="4.3.3"/>
    <x v="40"/>
    <x v="41"/>
  </r>
  <r>
    <s v="4.3.3"/>
    <x v="41"/>
    <x v="41"/>
  </r>
  <r>
    <s v="4.3.4"/>
    <x v="41"/>
    <x v="42"/>
  </r>
  <r>
    <s v="4.3.3"/>
    <x v="42"/>
    <x v="41"/>
  </r>
  <r>
    <s v="4.3.4"/>
    <x v="42"/>
    <x v="42"/>
  </r>
  <r>
    <s v="5.3.2"/>
    <x v="42"/>
    <x v="39"/>
  </r>
  <r>
    <s v="5.3.4"/>
    <x v="42"/>
    <x v="15"/>
  </r>
  <r>
    <s v="4.3.3"/>
    <x v="43"/>
    <x v="41"/>
  </r>
  <r>
    <s v="4.3.4"/>
    <x v="43"/>
    <x v="42"/>
  </r>
  <r>
    <s v="5.3.2"/>
    <x v="43"/>
    <x v="39"/>
  </r>
  <r>
    <s v="5.3.4"/>
    <x v="43"/>
    <x v="15"/>
  </r>
  <r>
    <s v="2.1.4"/>
    <x v="44"/>
    <x v="1"/>
  </r>
  <r>
    <s v="2.1.4"/>
    <x v="45"/>
    <x v="1"/>
  </r>
  <r>
    <s v="4.3.3"/>
    <x v="45"/>
    <x v="41"/>
  </r>
  <r>
    <s v="4.3.4"/>
    <x v="45"/>
    <x v="42"/>
  </r>
  <r>
    <s v="2.1.1"/>
    <x v="46"/>
    <x v="0"/>
  </r>
  <r>
    <s v="2.1.4"/>
    <x v="46"/>
    <x v="1"/>
  </r>
  <r>
    <s v="3.1.6"/>
    <x v="46"/>
    <x v="31"/>
  </r>
  <r>
    <s v="1.1.6"/>
    <x v="47"/>
    <x v="43"/>
  </r>
  <r>
    <s v="3.1.3"/>
    <x v="47"/>
    <x v="40"/>
  </r>
  <r>
    <s v="3.1.9"/>
    <x v="47"/>
    <x v="32"/>
  </r>
  <r>
    <s v="4.3.1"/>
    <x v="47"/>
    <x v="22"/>
  </r>
  <r>
    <s v="4.3.2"/>
    <x v="47"/>
    <x v="23"/>
  </r>
  <r>
    <s v="4.3.3"/>
    <x v="47"/>
    <x v="41"/>
  </r>
  <r>
    <s v="5.2.1"/>
    <x v="47"/>
    <x v="44"/>
  </r>
  <r>
    <s v="1.2.3"/>
    <x v="47"/>
    <x v="17"/>
  </r>
  <r>
    <s v="1.1.1"/>
    <x v="48"/>
    <x v="2"/>
  </r>
  <r>
    <s v="1.2.1"/>
    <x v="48"/>
    <x v="10"/>
  </r>
  <r>
    <s v="1.2.2"/>
    <x v="48"/>
    <x v="19"/>
  </r>
  <r>
    <s v="1.1.6"/>
    <x v="48"/>
    <x v="43"/>
  </r>
  <r>
    <s v="4.2.3"/>
    <x v="49"/>
    <x v="8"/>
  </r>
  <r>
    <s v="4.3.2"/>
    <x v="49"/>
    <x v="23"/>
  </r>
  <r>
    <s v="4.2.3"/>
    <x v="50"/>
    <x v="8"/>
  </r>
  <r>
    <s v="4.3.3"/>
    <x v="51"/>
    <x v="41"/>
  </r>
  <r>
    <s v="1.1.6"/>
    <x v="52"/>
    <x v="43"/>
  </r>
  <r>
    <s v="1.2.2"/>
    <x v="53"/>
    <x v="19"/>
  </r>
  <r>
    <s v="1.3.1"/>
    <x v="53"/>
    <x v="3"/>
  </r>
  <r>
    <s v="3.2.4"/>
    <x v="53"/>
    <x v="38"/>
  </r>
  <r>
    <s v="3.3.1"/>
    <x v="53"/>
    <x v="13"/>
  </r>
  <r>
    <s v="4.5.1"/>
    <x v="53"/>
    <x v="45"/>
  </r>
  <r>
    <s v="4.5.2"/>
    <x v="53"/>
    <x v="46"/>
  </r>
  <r>
    <s v="4.5.3"/>
    <x v="53"/>
    <x v="47"/>
  </r>
  <r>
    <s v="4.2.3"/>
    <x v="54"/>
    <x v="8"/>
  </r>
  <r>
    <s v="4.3.1"/>
    <x v="55"/>
    <x v="22"/>
  </r>
  <r>
    <s v="4.5.1"/>
    <x v="56"/>
    <x v="45"/>
  </r>
  <r>
    <s v="4.5.2"/>
    <x v="56"/>
    <x v="46"/>
  </r>
  <r>
    <s v="4.5.3"/>
    <x v="56"/>
    <x v="47"/>
  </r>
  <r>
    <s v="3.3.2"/>
    <x v="57"/>
    <x v="33"/>
  </r>
  <r>
    <s v="3.3.2"/>
    <x v="58"/>
    <x v="33"/>
  </r>
  <r>
    <s v="4.2.1"/>
    <x v="59"/>
    <x v="48"/>
  </r>
  <r>
    <s v="1.3.1"/>
    <x v="60"/>
    <x v="3"/>
  </r>
  <r>
    <s v="4.2.1"/>
    <x v="60"/>
    <x v="48"/>
  </r>
  <r>
    <s v="4.2.1"/>
    <x v="61"/>
    <x v="48"/>
  </r>
  <r>
    <s v="3.1.4"/>
    <x v="62"/>
    <x v="49"/>
  </r>
  <r>
    <s v="3.1.2"/>
    <x v="63"/>
    <x v="50"/>
  </r>
  <r>
    <s v="4.1.1"/>
    <x v="64"/>
    <x v="18"/>
  </r>
  <r>
    <s v="4.1.2"/>
    <x v="64"/>
    <x v="11"/>
  </r>
  <r>
    <s v="4.1.2"/>
    <x v="64"/>
    <x v="11"/>
  </r>
  <r>
    <s v="4.1.3"/>
    <x v="64"/>
    <x v="20"/>
  </r>
  <r>
    <s v="4.1.2"/>
    <x v="65"/>
    <x v="11"/>
  </r>
  <r>
    <s v="5.1.2"/>
    <x v="66"/>
    <x v="51"/>
  </r>
  <r>
    <s v="5.1.3"/>
    <x v="66"/>
    <x v="52"/>
  </r>
  <r>
    <s v="4.5.3"/>
    <x v="67"/>
    <x v="47"/>
  </r>
  <r>
    <s v="4.4.2"/>
    <x v="68"/>
    <x v="9"/>
  </r>
  <r>
    <s v="4.4.3"/>
    <x v="68"/>
    <x v="27"/>
  </r>
  <r>
    <s v="5.2.1"/>
    <x v="68"/>
    <x v="44"/>
  </r>
  <r>
    <s v="1.2.1"/>
    <x v="69"/>
    <x v="10"/>
  </r>
  <r>
    <s v="5.4.1"/>
    <x v="70"/>
    <x v="25"/>
  </r>
  <r>
    <s v="1.1.1"/>
    <x v="71"/>
    <x v="2"/>
  </r>
  <r>
    <s v="1.2.1"/>
    <x v="71"/>
    <x v="10"/>
  </r>
  <r>
    <s v="1.2.2"/>
    <x v="71"/>
    <x v="19"/>
  </r>
  <r>
    <s v="1.1.6"/>
    <x v="71"/>
    <x v="43"/>
  </r>
  <r>
    <s v="3.3.3"/>
    <x v="72"/>
    <x v="7"/>
  </r>
  <r>
    <s v="2.1.1"/>
    <x v="73"/>
    <x v="0"/>
  </r>
  <r>
    <s v="5.3.4"/>
    <x v="74"/>
    <x v="15"/>
  </r>
  <r>
    <s v="1.2.2"/>
    <x v="75"/>
    <x v="19"/>
  </r>
  <r>
    <s v="3.1.8"/>
    <x v="76"/>
    <x v="34"/>
  </r>
  <r>
    <s v="4.2.3"/>
    <x v="77"/>
    <x v="8"/>
  </r>
  <r>
    <s v="4.2.2"/>
    <x v="78"/>
    <x v="21"/>
  </r>
  <r>
    <s v="4.2.4"/>
    <x v="78"/>
    <x v="53"/>
  </r>
  <r>
    <s v="4.2.1"/>
    <x v="78"/>
    <x v="48"/>
  </r>
  <r>
    <s v="5.1.3"/>
    <x v="79"/>
    <x v="52"/>
  </r>
  <r>
    <s v="5.1.2"/>
    <x v="80"/>
    <x v="51"/>
  </r>
  <r>
    <s v="4.1.1"/>
    <x v="81"/>
    <x v="18"/>
  </r>
  <r>
    <s v="3.3.1"/>
    <x v="82"/>
    <x v="13"/>
  </r>
  <r>
    <s v="1.2.1"/>
    <x v="83"/>
    <x v="10"/>
  </r>
  <r>
    <s v="1.2.2"/>
    <x v="84"/>
    <x v="19"/>
  </r>
  <r>
    <s v="1.2.1"/>
    <x v="85"/>
    <x v="10"/>
  </r>
  <r>
    <s v="1.2.3"/>
    <x v="85"/>
    <x v="17"/>
  </r>
  <r>
    <s v="5.4.1"/>
    <x v="86"/>
    <x v="25"/>
  </r>
  <r>
    <s v="4.3.1"/>
    <x v="87"/>
    <x v="22"/>
  </r>
  <r>
    <s v="4.3.2"/>
    <x v="87"/>
    <x v="23"/>
  </r>
  <r>
    <s v="4.3.3"/>
    <x v="87"/>
    <x v="41"/>
  </r>
  <r>
    <s v="1.1.1"/>
    <x v="88"/>
    <x v="2"/>
  </r>
  <r>
    <s v="1.1.3"/>
    <x v="88"/>
    <x v="29"/>
  </r>
  <r>
    <s v="1.1.5"/>
    <x v="88"/>
    <x v="30"/>
  </r>
  <r>
    <s v="3.1.9"/>
    <x v="89"/>
    <x v="32"/>
  </r>
  <r>
    <s v="3.2.1"/>
    <x v="89"/>
    <x v="4"/>
  </r>
  <r>
    <s v="5.3.2"/>
    <x v="89"/>
    <x v="39"/>
  </r>
  <r>
    <s v="5.3.4"/>
    <x v="89"/>
    <x v="15"/>
  </r>
  <r>
    <s v="2.1.1"/>
    <x v="90"/>
    <x v="0"/>
  </r>
  <r>
    <s v="2.1.4"/>
    <x v="90"/>
    <x v="1"/>
  </r>
  <r>
    <s v="3.1.7"/>
    <x v="91"/>
    <x v="54"/>
  </r>
  <r>
    <s v="4.1.2"/>
    <x v="91"/>
    <x v="11"/>
  </r>
  <r>
    <s v="1.1.1"/>
    <x v="92"/>
    <x v="2"/>
  </r>
  <r>
    <s v="5.3.2"/>
    <x v="92"/>
    <x v="39"/>
  </r>
  <r>
    <s v="5.3.3"/>
    <x v="92"/>
    <x v="14"/>
  </r>
  <r>
    <s v="5.3.4"/>
    <x v="92"/>
    <x v="15"/>
  </r>
  <r>
    <s v="2.1.4"/>
    <x v="93"/>
    <x v="1"/>
  </r>
  <r>
    <s v="4.3.1"/>
    <x v="94"/>
    <x v="22"/>
  </r>
  <r>
    <s v="4.3.2"/>
    <x v="94"/>
    <x v="23"/>
  </r>
  <r>
    <s v="4.3.4"/>
    <x v="94"/>
    <x v="42"/>
  </r>
  <r>
    <s v="5.3.2"/>
    <x v="94"/>
    <x v="39"/>
  </r>
  <r>
    <s v="5.3.3"/>
    <x v="94"/>
    <x v="14"/>
  </r>
  <r>
    <s v="3.1.9"/>
    <x v="95"/>
    <x v="32"/>
  </r>
  <r>
    <s v="1.1.2"/>
    <x v="96"/>
    <x v="26"/>
  </r>
  <r>
    <s v="3.1.7"/>
    <x v="97"/>
    <x v="54"/>
  </r>
  <r>
    <s v="3.1.7"/>
    <x v="97"/>
    <x v="54"/>
  </r>
  <r>
    <s v="3.3.2"/>
    <x v="97"/>
    <x v="33"/>
  </r>
  <r>
    <s v="4.3.3"/>
    <x v="98"/>
    <x v="41"/>
  </r>
  <r>
    <s v="5.3.2"/>
    <x v="99"/>
    <x v="39"/>
  </r>
  <r>
    <s v="5.3.4"/>
    <x v="99"/>
    <x v="15"/>
  </r>
  <r>
    <s v="1.1.2"/>
    <x v="100"/>
    <x v="26"/>
  </r>
  <r>
    <s v="5.3.2"/>
    <x v="100"/>
    <x v="39"/>
  </r>
  <r>
    <s v="4.3.3"/>
    <x v="101"/>
    <x v="41"/>
  </r>
  <r>
    <s v="4.3.3"/>
    <x v="102"/>
    <x v="41"/>
  </r>
  <r>
    <s v="3.1.7"/>
    <x v="103"/>
    <x v="54"/>
  </r>
  <r>
    <s v="3.1.3"/>
    <x v="104"/>
    <x v="40"/>
  </r>
  <r>
    <s v="3.3.1"/>
    <x v="104"/>
    <x v="13"/>
  </r>
  <r>
    <s v="3.3.4"/>
    <x v="105"/>
    <x v="55"/>
  </r>
  <r>
    <s v="4.2.3"/>
    <x v="106"/>
    <x v="8"/>
  </r>
  <r>
    <s v="2.1.1"/>
    <x v="107"/>
    <x v="0"/>
  </r>
  <r>
    <s v="2.1.2"/>
    <x v="107"/>
    <x v="35"/>
  </r>
  <r>
    <s v="4.4.2"/>
    <x v="108"/>
    <x v="9"/>
  </r>
  <r>
    <s v="2.1.1"/>
    <x v="109"/>
    <x v="0"/>
  </r>
  <r>
    <s v="4.4.3"/>
    <x v="110"/>
    <x v="27"/>
  </r>
  <r>
    <s v="1.2.3"/>
    <x v="111"/>
    <x v="17"/>
  </r>
  <r>
    <s v="2.1.1"/>
    <x v="111"/>
    <x v="0"/>
  </r>
  <r>
    <s v="2.1.2"/>
    <x v="111"/>
    <x v="35"/>
  </r>
  <r>
    <s v="2.2.1"/>
    <x v="111"/>
    <x v="28"/>
  </r>
  <r>
    <s v="3.1.1"/>
    <x v="111"/>
    <x v="37"/>
  </r>
  <r>
    <s v="3.1.6"/>
    <x v="111"/>
    <x v="31"/>
  </r>
  <r>
    <s v="4.3.4"/>
    <x v="111"/>
    <x v="42"/>
  </r>
  <r>
    <s v="5.3.1"/>
    <x v="112"/>
    <x v="56"/>
  </r>
  <r>
    <s v="3.3.1"/>
    <x v="113"/>
    <x v="13"/>
  </r>
  <r>
    <s v="4.5.3"/>
    <x v="114"/>
    <x v="47"/>
  </r>
  <r>
    <s v="1.1.1"/>
    <x v="115"/>
    <x v="2"/>
  </r>
  <r>
    <s v="1.2.1"/>
    <x v="115"/>
    <x v="10"/>
  </r>
  <r>
    <s v="1.1.4"/>
    <x v="115"/>
    <x v="12"/>
  </r>
  <r>
    <s v="1.1.5"/>
    <x v="115"/>
    <x v="30"/>
  </r>
  <r>
    <s v="1.1.6"/>
    <x v="115"/>
    <x v="43"/>
  </r>
  <r>
    <s v="4.5.1"/>
    <x v="116"/>
    <x v="45"/>
  </r>
  <r>
    <s v="4.5.2"/>
    <x v="116"/>
    <x v="46"/>
  </r>
  <r>
    <s v="4.5.3"/>
    <x v="116"/>
    <x v="47"/>
  </r>
  <r>
    <s v="5.4.1"/>
    <x v="117"/>
    <x v="25"/>
  </r>
  <r>
    <s v="3.1.1"/>
    <x v="118"/>
    <x v="37"/>
  </r>
  <r>
    <s v="3.1.4"/>
    <x v="118"/>
    <x v="49"/>
  </r>
  <r>
    <s v="3.1.5"/>
    <x v="118"/>
    <x v="57"/>
  </r>
  <r>
    <s v="3.1.6"/>
    <x v="118"/>
    <x v="31"/>
  </r>
  <r>
    <s v="3.2.1"/>
    <x v="118"/>
    <x v="4"/>
  </r>
  <r>
    <s v="3.2.2"/>
    <x v="118"/>
    <x v="6"/>
  </r>
  <r>
    <s v="3.2.3"/>
    <x v="118"/>
    <x v="5"/>
  </r>
  <r>
    <s v="3.2.4"/>
    <x v="118"/>
    <x v="38"/>
  </r>
  <r>
    <s v="3.3.2"/>
    <x v="118"/>
    <x v="33"/>
  </r>
  <r>
    <s v="1.1.1"/>
    <x v="119"/>
    <x v="2"/>
  </r>
  <r>
    <s v="1.1.4"/>
    <x v="119"/>
    <x v="12"/>
  </r>
  <r>
    <s v="1.2.1"/>
    <x v="119"/>
    <x v="10"/>
  </r>
  <r>
    <s v="3.2.4"/>
    <x v="119"/>
    <x v="38"/>
  </r>
  <r>
    <s v="4.5.1"/>
    <x v="119"/>
    <x v="45"/>
  </r>
  <r>
    <s v="4.5.3"/>
    <x v="119"/>
    <x v="47"/>
  </r>
  <r>
    <s v="1.1.6"/>
    <x v="120"/>
    <x v="43"/>
  </r>
  <r>
    <s v="1.1.2"/>
    <x v="121"/>
    <x v="26"/>
  </r>
  <r>
    <s v="3.1.6"/>
    <x v="121"/>
    <x v="31"/>
  </r>
  <r>
    <s v="4.1.3"/>
    <x v="122"/>
    <x v="20"/>
  </r>
  <r>
    <s v="3.1.1"/>
    <x v="123"/>
    <x v="37"/>
  </r>
  <r>
    <s v="3.1.4"/>
    <x v="123"/>
    <x v="49"/>
  </r>
  <r>
    <s v="3.1.5"/>
    <x v="123"/>
    <x v="57"/>
  </r>
  <r>
    <s v="1.3.1"/>
    <x v="124"/>
    <x v="3"/>
  </r>
  <r>
    <s v="3.3.2"/>
    <x v="124"/>
    <x v="33"/>
  </r>
  <r>
    <s v="4.3.4"/>
    <x v="124"/>
    <x v="42"/>
  </r>
  <r>
    <s v="2.1.1"/>
    <x v="125"/>
    <x v="0"/>
  </r>
  <r>
    <s v="2.1.2"/>
    <x v="125"/>
    <x v="35"/>
  </r>
  <r>
    <s v="3.2.2"/>
    <x v="126"/>
    <x v="6"/>
  </r>
  <r>
    <s v="2.1.1"/>
    <x v="127"/>
    <x v="0"/>
  </r>
  <r>
    <s v="2.1.2"/>
    <x v="127"/>
    <x v="35"/>
  </r>
  <r>
    <s v="3.1.3"/>
    <x v="128"/>
    <x v="40"/>
  </r>
  <r>
    <s v="3.1.6"/>
    <x v="129"/>
    <x v="31"/>
  </r>
  <r>
    <s v="3.1.9"/>
    <x v="129"/>
    <x v="32"/>
  </r>
  <r>
    <s v="3.2.1"/>
    <x v="129"/>
    <x v="4"/>
  </r>
  <r>
    <s v="3.2.2"/>
    <x v="129"/>
    <x v="6"/>
  </r>
  <r>
    <s v="3.2.3"/>
    <x v="129"/>
    <x v="5"/>
  </r>
  <r>
    <s v="3.3.2"/>
    <x v="129"/>
    <x v="33"/>
  </r>
  <r>
    <s v="3.3.3"/>
    <x v="129"/>
    <x v="7"/>
  </r>
  <r>
    <s v="4.4.1"/>
    <x v="129"/>
    <x v="58"/>
  </r>
  <r>
    <s v="4.5.1"/>
    <x v="129"/>
    <x v="45"/>
  </r>
  <r>
    <s v="4.5.3"/>
    <x v="129"/>
    <x v="47"/>
  </r>
  <r>
    <s v="5.3.4"/>
    <x v="129"/>
    <x v="15"/>
  </r>
  <r>
    <s v="3.1.3"/>
    <x v="130"/>
    <x v="40"/>
  </r>
  <r>
    <s v="1.2.1"/>
    <x v="131"/>
    <x v="10"/>
  </r>
  <r>
    <s v="1.1.2"/>
    <x v="132"/>
    <x v="26"/>
  </r>
  <r>
    <s v="2.1.1"/>
    <x v="132"/>
    <x v="0"/>
  </r>
  <r>
    <s v="3.1.3"/>
    <x v="132"/>
    <x v="40"/>
  </r>
  <r>
    <s v="2.2.1"/>
    <x v="133"/>
    <x v="28"/>
  </r>
  <r>
    <s v="1.1.1"/>
    <x v="134"/>
    <x v="2"/>
  </r>
  <r>
    <s v="1.1.4"/>
    <x v="134"/>
    <x v="12"/>
  </r>
  <r>
    <s v="5.3.2"/>
    <x v="135"/>
    <x v="39"/>
  </r>
  <r>
    <s v="5.3.2"/>
    <x v="136"/>
    <x v="39"/>
  </r>
  <r>
    <s v="1.1.1"/>
    <x v="137"/>
    <x v="2"/>
  </r>
  <r>
    <s v="1.1.2"/>
    <x v="137"/>
    <x v="26"/>
  </r>
  <r>
    <s v="3.3.4"/>
    <x v="138"/>
    <x v="55"/>
  </r>
  <r>
    <s v="4.1.1"/>
    <x v="139"/>
    <x v="18"/>
  </r>
  <r>
    <s v="4.1.3"/>
    <x v="139"/>
    <x v="20"/>
  </r>
  <r>
    <s v="3.2.2"/>
    <x v="140"/>
    <x v="6"/>
  </r>
  <r>
    <s v="4.1.1"/>
    <x v="141"/>
    <x v="18"/>
  </r>
  <r>
    <s v="4.1.2"/>
    <x v="141"/>
    <x v="11"/>
  </r>
  <r>
    <s v="4.1.1"/>
    <x v="142"/>
    <x v="18"/>
  </r>
  <r>
    <s v="4.1.2"/>
    <x v="142"/>
    <x v="11"/>
  </r>
  <r>
    <s v="4.1.3"/>
    <x v="142"/>
    <x v="20"/>
  </r>
  <r>
    <s v="5.4.1"/>
    <x v="143"/>
    <x v="25"/>
  </r>
  <r>
    <s v="5.3.1"/>
    <x v="144"/>
    <x v="56"/>
  </r>
  <r>
    <s v="5.3.1"/>
    <x v="145"/>
    <x v="56"/>
  </r>
  <r>
    <s v="3.1.2"/>
    <x v="146"/>
    <x v="50"/>
  </r>
  <r>
    <s v="3.1.6"/>
    <x v="147"/>
    <x v="31"/>
  </r>
  <r>
    <s v="2.1.1"/>
    <x v="148"/>
    <x v="0"/>
  </r>
  <r>
    <s v="2.1.2"/>
    <x v="148"/>
    <x v="35"/>
  </r>
  <r>
    <s v="5.3.1"/>
    <x v="148"/>
    <x v="56"/>
  </r>
  <r>
    <s v="3.1.4"/>
    <x v="149"/>
    <x v="49"/>
  </r>
  <r>
    <s v="3.1.5"/>
    <x v="149"/>
    <x v="57"/>
  </r>
  <r>
    <s v="3.1.7"/>
    <x v="149"/>
    <x v="54"/>
  </r>
  <r>
    <s v="3.2.3"/>
    <x v="149"/>
    <x v="5"/>
  </r>
  <r>
    <s v="3.2.1"/>
    <x v="150"/>
    <x v="4"/>
  </r>
  <r>
    <s v="3.3.1"/>
    <x v="151"/>
    <x v="13"/>
  </r>
  <r>
    <s v="3.3.4"/>
    <x v="152"/>
    <x v="55"/>
  </r>
  <r>
    <s v="3.3.4"/>
    <x v="153"/>
    <x v="55"/>
  </r>
  <r>
    <s v="3.1.2"/>
    <x v="154"/>
    <x v="50"/>
  </r>
  <r>
    <s v="3.1.7"/>
    <x v="154"/>
    <x v="54"/>
  </r>
  <r>
    <s v="3.3.1"/>
    <x v="154"/>
    <x v="13"/>
  </r>
  <r>
    <s v="3.3.4"/>
    <x v="154"/>
    <x v="55"/>
  </r>
  <r>
    <s v="3.3.1"/>
    <x v="155"/>
    <x v="13"/>
  </r>
  <r>
    <s v="3.3.4"/>
    <x v="155"/>
    <x v="55"/>
  </r>
  <r>
    <s v="5.1.2"/>
    <x v="155"/>
    <x v="51"/>
  </r>
  <r>
    <s v="3.1.7"/>
    <x v="156"/>
    <x v="54"/>
  </r>
  <r>
    <s v="3.1.3"/>
    <x v="157"/>
    <x v="40"/>
  </r>
  <r>
    <s v="3.2.2"/>
    <x v="157"/>
    <x v="6"/>
  </r>
  <r>
    <s v="3.2.3"/>
    <x v="157"/>
    <x v="5"/>
  </r>
  <r>
    <s v="3.2.3"/>
    <x v="157"/>
    <x v="5"/>
  </r>
  <r>
    <s v="3.2.4"/>
    <x v="157"/>
    <x v="38"/>
  </r>
  <r>
    <s v="4.1.2"/>
    <x v="158"/>
    <x v="11"/>
  </r>
  <r>
    <s v="4.1.1"/>
    <x v="158"/>
    <x v="18"/>
  </r>
  <r>
    <s v="4.1.3"/>
    <x v="158"/>
    <x v="20"/>
  </r>
  <r>
    <s v="1.1.6"/>
    <x v="159"/>
    <x v="43"/>
  </r>
  <r>
    <s v="1.2.3"/>
    <x v="159"/>
    <x v="17"/>
  </r>
  <r>
    <s v="4.3.1"/>
    <x v="159"/>
    <x v="22"/>
  </r>
  <r>
    <s v="4.3.2"/>
    <x v="159"/>
    <x v="23"/>
  </r>
  <r>
    <s v="4.3.3"/>
    <x v="159"/>
    <x v="41"/>
  </r>
  <r>
    <s v="3.1.9"/>
    <x v="159"/>
    <x v="32"/>
  </r>
  <r>
    <s v="1.1.1"/>
    <x v="160"/>
    <x v="2"/>
  </r>
  <r>
    <s v="1.1.3"/>
    <x v="160"/>
    <x v="29"/>
  </r>
  <r>
    <s v="1.1.4"/>
    <x v="160"/>
    <x v="12"/>
  </r>
  <r>
    <s v="1.1.5"/>
    <x v="160"/>
    <x v="30"/>
  </r>
  <r>
    <s v="1.2.3"/>
    <x v="160"/>
    <x v="17"/>
  </r>
  <r>
    <s v="5.3.1"/>
    <x v="160"/>
    <x v="56"/>
  </r>
  <r>
    <s v="3.1.8"/>
    <x v="161"/>
    <x v="34"/>
  </r>
  <r>
    <s v="1.1.6"/>
    <x v="162"/>
    <x v="43"/>
  </r>
  <r>
    <s v="1.1.6"/>
    <x v="163"/>
    <x v="43"/>
  </r>
  <r>
    <s v="1.2.1"/>
    <x v="163"/>
    <x v="10"/>
  </r>
  <r>
    <s v="1.2.3"/>
    <x v="163"/>
    <x v="17"/>
  </r>
  <r>
    <s v="4.5.2"/>
    <x v="163"/>
    <x v="46"/>
  </r>
  <r>
    <s v="5.3.1"/>
    <x v="163"/>
    <x v="56"/>
  </r>
  <r>
    <s v="5.3.2"/>
    <x v="163"/>
    <x v="39"/>
  </r>
  <r>
    <s v="5.3.3"/>
    <x v="163"/>
    <x v="14"/>
  </r>
  <r>
    <s v="5.3.5"/>
    <x v="163"/>
    <x v="16"/>
  </r>
  <r>
    <s v="4.3.3"/>
    <x v="164"/>
    <x v="41"/>
  </r>
  <r>
    <s v="5.3.1"/>
    <x v="164"/>
    <x v="56"/>
  </r>
  <r>
    <s v="2.1.2"/>
    <x v="165"/>
    <x v="35"/>
  </r>
  <r>
    <s v="2.1.3"/>
    <x v="165"/>
    <x v="36"/>
  </r>
  <r>
    <s v="1.1.4"/>
    <x v="166"/>
    <x v="12"/>
  </r>
  <r>
    <s v="1.1.5"/>
    <x v="166"/>
    <x v="30"/>
  </r>
  <r>
    <s v="3.1.1"/>
    <x v="167"/>
    <x v="37"/>
  </r>
  <r>
    <s v="2.1.2"/>
    <x v="165"/>
    <x v="35"/>
  </r>
  <r>
    <s v="2.1.3"/>
    <x v="168"/>
    <x v="36"/>
  </r>
  <r>
    <s v="4.2.2"/>
    <x v="169"/>
    <x v="21"/>
  </r>
  <r>
    <s v="4.2.4"/>
    <x v="169"/>
    <x v="53"/>
  </r>
  <r>
    <s v="4.5.2"/>
    <x v="170"/>
    <x v="46"/>
  </r>
  <r>
    <s v="1.1.6"/>
    <x v="170"/>
    <x v="43"/>
  </r>
  <r>
    <s v="1.2.1"/>
    <x v="171"/>
    <x v="10"/>
  </r>
  <r>
    <s v="3.1.5"/>
    <x v="172"/>
    <x v="57"/>
  </r>
  <r>
    <s v="1.1.3"/>
    <x v="173"/>
    <x v="29"/>
  </r>
  <r>
    <s v="1.1.5"/>
    <x v="173"/>
    <x v="30"/>
  </r>
  <r>
    <s v="1.2.1"/>
    <x v="174"/>
    <x v="10"/>
  </r>
  <r>
    <s v="2.1.1"/>
    <x v="175"/>
    <x v="0"/>
  </r>
  <r>
    <s v="4.3.3"/>
    <x v="175"/>
    <x v="41"/>
  </r>
  <r>
    <s v="5.4.1"/>
    <x v="176"/>
    <x v="25"/>
  </r>
  <r>
    <s v="1.1.2"/>
    <x v="177"/>
    <x v="26"/>
  </r>
  <r>
    <s v="1.1.3"/>
    <x v="177"/>
    <x v="29"/>
  </r>
  <r>
    <s v="1.1.4"/>
    <x v="177"/>
    <x v="12"/>
  </r>
  <r>
    <s v="1.1.5"/>
    <x v="177"/>
    <x v="30"/>
  </r>
  <r>
    <s v="1.1.1"/>
    <x v="177"/>
    <x v="2"/>
  </r>
  <r>
    <s v="3.3.3"/>
    <x v="178"/>
    <x v="7"/>
  </r>
  <r>
    <s v="5.4.1"/>
    <x v="179"/>
    <x v="25"/>
  </r>
  <r>
    <s v="4.5.3"/>
    <x v="180"/>
    <x v="47"/>
  </r>
  <r>
    <s v="3.3.3"/>
    <x v="181"/>
    <x v="7"/>
  </r>
  <r>
    <s v="1.2.1"/>
    <x v="182"/>
    <x v="10"/>
  </r>
  <r>
    <s v="1.2.2"/>
    <x v="182"/>
    <x v="19"/>
  </r>
  <r>
    <s v="1.2.2"/>
    <x v="182"/>
    <x v="19"/>
  </r>
  <r>
    <s v="1.2.3"/>
    <x v="182"/>
    <x v="17"/>
  </r>
  <r>
    <s v="1.3.1"/>
    <x v="182"/>
    <x v="3"/>
  </r>
  <r>
    <s v="3.1.3"/>
    <x v="182"/>
    <x v="40"/>
  </r>
  <r>
    <s v="3.1.9"/>
    <x v="182"/>
    <x v="32"/>
  </r>
  <r>
    <s v="4.1.1"/>
    <x v="182"/>
    <x v="18"/>
  </r>
  <r>
    <s v="4.1.2"/>
    <x v="182"/>
    <x v="11"/>
  </r>
  <r>
    <s v="4.1.3"/>
    <x v="182"/>
    <x v="20"/>
  </r>
  <r>
    <s v="4.2.2"/>
    <x v="182"/>
    <x v="21"/>
  </r>
  <r>
    <s v="4.2.3"/>
    <x v="182"/>
    <x v="8"/>
  </r>
  <r>
    <s v="4.3.1"/>
    <x v="182"/>
    <x v="22"/>
  </r>
  <r>
    <s v="4.3.1"/>
    <x v="182"/>
    <x v="22"/>
  </r>
  <r>
    <s v="4.3.2"/>
    <x v="182"/>
    <x v="23"/>
  </r>
  <r>
    <s v="4.3.2"/>
    <x v="182"/>
    <x v="23"/>
  </r>
  <r>
    <s v="4.4.1"/>
    <x v="182"/>
    <x v="58"/>
  </r>
  <r>
    <s v="5.1.4"/>
    <x v="182"/>
    <x v="24"/>
  </r>
  <r>
    <s v="5.3.1"/>
    <x v="182"/>
    <x v="56"/>
  </r>
  <r>
    <s v="5.3.3"/>
    <x v="182"/>
    <x v="14"/>
  </r>
  <r>
    <s v="5.3.5"/>
    <x v="182"/>
    <x v="16"/>
  </r>
  <r>
    <s v="5.4.1"/>
    <x v="182"/>
    <x v="25"/>
  </r>
  <r>
    <s v="5.3.4"/>
    <x v="183"/>
    <x v="15"/>
  </r>
  <r>
    <s v="4.4.3"/>
    <x v="184"/>
    <x v="27"/>
  </r>
  <r>
    <s v="3.1.1"/>
    <x v="185"/>
    <x v="37"/>
  </r>
  <r>
    <s v="3.1.3"/>
    <x v="185"/>
    <x v="40"/>
  </r>
  <r>
    <s v="3.1.6"/>
    <x v="185"/>
    <x v="31"/>
  </r>
  <r>
    <s v="3.1.7"/>
    <x v="185"/>
    <x v="54"/>
  </r>
  <r>
    <s v="3.2.1"/>
    <x v="185"/>
    <x v="4"/>
  </r>
  <r>
    <s v="5.3.2"/>
    <x v="185"/>
    <x v="39"/>
  </r>
  <r>
    <s v="1.2.2"/>
    <x v="186"/>
    <x v="19"/>
  </r>
  <r>
    <s v="3.1.6"/>
    <x v="187"/>
    <x v="31"/>
  </r>
  <r>
    <s v="3.1.7"/>
    <x v="187"/>
    <x v="54"/>
  </r>
  <r>
    <s v="4.2.3"/>
    <x v="187"/>
    <x v="8"/>
  </r>
  <r>
    <s v="4.2.3"/>
    <x v="188"/>
    <x v="8"/>
  </r>
  <r>
    <s v="4.5.1"/>
    <x v="188"/>
    <x v="45"/>
  </r>
  <r>
    <s v="4.5.2"/>
    <x v="188"/>
    <x v="46"/>
  </r>
  <r>
    <s v="3.2.3"/>
    <x v="189"/>
    <x v="5"/>
  </r>
  <r>
    <s v="1.2.1"/>
    <x v="190"/>
    <x v="10"/>
  </r>
  <r>
    <s v="2.2.1"/>
    <x v="191"/>
    <x v="28"/>
  </r>
  <r>
    <s v="3.2.4"/>
    <x v="191"/>
    <x v="38"/>
  </r>
  <r>
    <s v="3.3.2"/>
    <x v="191"/>
    <x v="33"/>
  </r>
  <r>
    <s v="5.1.2"/>
    <x v="192"/>
    <x v="51"/>
  </r>
  <r>
    <s v="5.1.3"/>
    <x v="192"/>
    <x v="52"/>
  </r>
  <r>
    <s v="1.2.2"/>
    <x v="193"/>
    <x v="19"/>
  </r>
  <r>
    <s v="1.1.1"/>
    <x v="194"/>
    <x v="2"/>
  </r>
  <r>
    <s v="1.1.6"/>
    <x v="194"/>
    <x v="43"/>
  </r>
  <r>
    <s v="4.3.4"/>
    <x v="195"/>
    <x v="42"/>
  </r>
  <r>
    <s v="4.1.3"/>
    <x v="196"/>
    <x v="20"/>
  </r>
  <r>
    <s v="4.4.3"/>
    <x v="197"/>
    <x v="27"/>
  </r>
  <r>
    <s v="4.2.4"/>
    <x v="198"/>
    <x v="53"/>
  </r>
  <r>
    <s v="4.2.2"/>
    <x v="198"/>
    <x v="21"/>
  </r>
  <r>
    <s v="3.3.3"/>
    <x v="199"/>
    <x v="7"/>
  </r>
  <r>
    <s v="4.2.4"/>
    <x v="199"/>
    <x v="53"/>
  </r>
  <r>
    <s v="4.2.4"/>
    <x v="200"/>
    <x v="53"/>
  </r>
  <r>
    <s v="4.3.4"/>
    <x v="201"/>
    <x v="42"/>
  </r>
  <r>
    <s v="4.1.1"/>
    <x v="202"/>
    <x v="18"/>
  </r>
  <r>
    <s v="1.2.2"/>
    <x v="203"/>
    <x v="19"/>
  </r>
  <r>
    <s v="3.1.8"/>
    <x v="204"/>
    <x v="34"/>
  </r>
  <r>
    <s v="3.3.3"/>
    <x v="205"/>
    <x v="7"/>
  </r>
  <r>
    <s v="3.2.2"/>
    <x v="206"/>
    <x v="6"/>
  </r>
  <r>
    <s v="3.2.3"/>
    <x v="206"/>
    <x v="5"/>
  </r>
  <r>
    <s v="3.2.1"/>
    <x v="207"/>
    <x v="4"/>
  </r>
  <r>
    <s v="3.2.3"/>
    <x v="207"/>
    <x v="5"/>
  </r>
  <r>
    <s v="3.2.2"/>
    <x v="208"/>
    <x v="6"/>
  </r>
  <r>
    <s v="3.1.2"/>
    <x v="209"/>
    <x v="50"/>
  </r>
  <r>
    <s v="3.1.2"/>
    <x v="210"/>
    <x v="50"/>
  </r>
  <r>
    <s v="2.1.1"/>
    <x v="211"/>
    <x v="0"/>
  </r>
  <r>
    <s v="2.1.2"/>
    <x v="211"/>
    <x v="35"/>
  </r>
  <r>
    <s v="4.3.1"/>
    <x v="211"/>
    <x v="22"/>
  </r>
  <r>
    <s v="1.1.3"/>
    <x v="212"/>
    <x v="29"/>
  </r>
  <r>
    <s v="1.1.5"/>
    <x v="212"/>
    <x v="30"/>
  </r>
  <r>
    <s v="1.1.6"/>
    <x v="212"/>
    <x v="43"/>
  </r>
  <r>
    <s v="1.2.1"/>
    <x v="212"/>
    <x v="10"/>
  </r>
  <r>
    <s v="2.1.3"/>
    <x v="212"/>
    <x v="36"/>
  </r>
  <r>
    <s v="3.1.4"/>
    <x v="213"/>
    <x v="49"/>
  </r>
  <r>
    <s v="3.1.5"/>
    <x v="213"/>
    <x v="57"/>
  </r>
  <r>
    <s v="2.1.1"/>
    <x v="214"/>
    <x v="0"/>
  </r>
  <r>
    <s v="2.1.3"/>
    <x v="214"/>
    <x v="36"/>
  </r>
  <r>
    <s v="3.1.5"/>
    <x v="214"/>
    <x v="57"/>
  </r>
  <r>
    <s v="2.1.3"/>
    <x v="215"/>
    <x v="36"/>
  </r>
  <r>
    <s v="2.1.3"/>
    <x v="216"/>
    <x v="36"/>
  </r>
  <r>
    <s v="3.1.5"/>
    <x v="216"/>
    <x v="57"/>
  </r>
  <r>
    <s v="3.2.2"/>
    <x v="217"/>
    <x v="6"/>
  </r>
  <r>
    <s v="3.2.3"/>
    <x v="217"/>
    <x v="5"/>
  </r>
  <r>
    <s v="3.2.2"/>
    <x v="218"/>
    <x v="6"/>
  </r>
  <r>
    <s v="1.1.2"/>
    <x v="219"/>
    <x v="26"/>
  </r>
  <r>
    <s v="2.1.1"/>
    <x v="219"/>
    <x v="0"/>
  </r>
  <r>
    <s v="2.1.4"/>
    <x v="219"/>
    <x v="1"/>
  </r>
  <r>
    <s v="3.1.6"/>
    <x v="219"/>
    <x v="31"/>
  </r>
  <r>
    <s v="1.1.3"/>
    <x v="219"/>
    <x v="29"/>
  </r>
  <r>
    <s v="2.2.1"/>
    <x v="220"/>
    <x v="28"/>
  </r>
  <r>
    <s v="3.1.6"/>
    <x v="220"/>
    <x v="31"/>
  </r>
  <r>
    <s v="5.2.1"/>
    <x v="220"/>
    <x v="44"/>
  </r>
  <r>
    <s v="2.1.1"/>
    <x v="220"/>
    <x v="0"/>
  </r>
  <r>
    <s v="2.1.2"/>
    <x v="220"/>
    <x v="35"/>
  </r>
  <r>
    <s v="3.1.1"/>
    <x v="221"/>
    <x v="37"/>
  </r>
  <r>
    <s v="3.1.3"/>
    <x v="221"/>
    <x v="40"/>
  </r>
  <r>
    <s v="3.1.6"/>
    <x v="221"/>
    <x v="31"/>
  </r>
  <r>
    <s v="3.2.4"/>
    <x v="222"/>
    <x v="38"/>
  </r>
  <r>
    <s v="4.4.1"/>
    <x v="223"/>
    <x v="58"/>
  </r>
  <r>
    <s v="4.4.2"/>
    <x v="223"/>
    <x v="9"/>
  </r>
  <r>
    <s v="3.1.1"/>
    <x v="224"/>
    <x v="37"/>
  </r>
  <r>
    <s v="3.1.6"/>
    <x v="224"/>
    <x v="31"/>
  </r>
  <r>
    <s v="3.1.1"/>
    <x v="225"/>
    <x v="37"/>
  </r>
  <r>
    <s v="3.1.6"/>
    <x v="225"/>
    <x v="31"/>
  </r>
  <r>
    <s v="4.1.3"/>
    <x v="226"/>
    <x v="20"/>
  </r>
  <r>
    <s v="2.2.1"/>
    <x v="227"/>
    <x v="28"/>
  </r>
  <r>
    <s v="1.2.2"/>
    <x v="228"/>
    <x v="19"/>
  </r>
  <r>
    <s v="5.1.1"/>
    <x v="229"/>
    <x v="59"/>
  </r>
  <r>
    <s v="4.5.1"/>
    <x v="230"/>
    <x v="45"/>
  </r>
  <r>
    <s v="4.5.2"/>
    <x v="230"/>
    <x v="46"/>
  </r>
  <r>
    <s v="4.5.3"/>
    <x v="230"/>
    <x v="47"/>
  </r>
  <r>
    <s v="5.1.3"/>
    <x v="230"/>
    <x v="52"/>
  </r>
  <r>
    <s v="5.1.4"/>
    <x v="230"/>
    <x v="24"/>
  </r>
  <r>
    <s v="5.3.1"/>
    <x v="230"/>
    <x v="56"/>
  </r>
  <r>
    <s v="4.1.1"/>
    <x v="231"/>
    <x v="18"/>
  </r>
  <r>
    <s v="4.1.2"/>
    <x v="231"/>
    <x v="11"/>
  </r>
  <r>
    <s v="4.1.1"/>
    <x v="232"/>
    <x v="18"/>
  </r>
  <r>
    <s v="4.1.2"/>
    <x v="232"/>
    <x v="11"/>
  </r>
  <r>
    <s v="3.1.3"/>
    <x v="233"/>
    <x v="40"/>
  </r>
  <r>
    <s v="3.2.4"/>
    <x v="233"/>
    <x v="38"/>
  </r>
  <r>
    <s v="3.2.4"/>
    <x v="233"/>
    <x v="38"/>
  </r>
  <r>
    <s v="4.3.2"/>
    <x v="234"/>
    <x v="23"/>
  </r>
  <r>
    <s v="1.2.3"/>
    <x v="235"/>
    <x v="17"/>
  </r>
  <r>
    <s v="4.3.1"/>
    <x v="235"/>
    <x v="22"/>
  </r>
  <r>
    <s v="4.3.2"/>
    <x v="235"/>
    <x v="23"/>
  </r>
  <r>
    <s v="1.1.1"/>
    <x v="236"/>
    <x v="2"/>
  </r>
  <r>
    <s v="3.1.1"/>
    <x v="237"/>
    <x v="37"/>
  </r>
  <r>
    <s v="3.2.4"/>
    <x v="238"/>
    <x v="38"/>
  </r>
  <r>
    <s v="3.2.3"/>
    <x v="239"/>
    <x v="5"/>
  </r>
  <r>
    <s v="3.2.4"/>
    <x v="239"/>
    <x v="38"/>
  </r>
  <r>
    <s v="3.3.2"/>
    <x v="239"/>
    <x v="33"/>
  </r>
  <r>
    <s v="3.3.3"/>
    <x v="239"/>
    <x v="7"/>
  </r>
  <r>
    <s v="3.3.4"/>
    <x v="239"/>
    <x v="55"/>
  </r>
  <r>
    <s v="5.1.2"/>
    <x v="239"/>
    <x v="51"/>
  </r>
  <r>
    <s v="3.1.2"/>
    <x v="240"/>
    <x v="50"/>
  </r>
  <r>
    <s v="3.2.3"/>
    <x v="240"/>
    <x v="5"/>
  </r>
  <r>
    <s v="3.2.4"/>
    <x v="240"/>
    <x v="38"/>
  </r>
  <r>
    <s v="3.3.1"/>
    <x v="240"/>
    <x v="13"/>
  </r>
  <r>
    <s v="3.3.4"/>
    <x v="240"/>
    <x v="55"/>
  </r>
  <r>
    <s v="1.1.2"/>
    <x v="241"/>
    <x v="26"/>
  </r>
  <r>
    <s v="4.3.1"/>
    <x v="241"/>
    <x v="22"/>
  </r>
  <r>
    <s v="4.3.2"/>
    <x v="241"/>
    <x v="23"/>
  </r>
  <r>
    <s v="1.1.2"/>
    <x v="242"/>
    <x v="26"/>
  </r>
  <r>
    <s v="1.1.2"/>
    <x v="243"/>
    <x v="26"/>
  </r>
  <r>
    <s v="1.2.2"/>
    <x v="243"/>
    <x v="19"/>
  </r>
  <r>
    <s v="3.3.1"/>
    <x v="243"/>
    <x v="13"/>
  </r>
  <r>
    <s v="3.3.3"/>
    <x v="243"/>
    <x v="7"/>
  </r>
  <r>
    <s v="3.3.4"/>
    <x v="243"/>
    <x v="55"/>
  </r>
  <r>
    <s v="4.5.1"/>
    <x v="243"/>
    <x v="45"/>
  </r>
  <r>
    <s v="4.5.3"/>
    <x v="243"/>
    <x v="47"/>
  </r>
  <r>
    <s v="1.1.5"/>
    <x v="243"/>
    <x v="30"/>
  </r>
  <r>
    <s v="1.1.2"/>
    <x v="244"/>
    <x v="26"/>
  </r>
  <r>
    <s v="1.2.1"/>
    <x v="244"/>
    <x v="10"/>
  </r>
  <r>
    <s v="3.1.3"/>
    <x v="244"/>
    <x v="40"/>
  </r>
  <r>
    <s v="3.1.9"/>
    <x v="244"/>
    <x v="32"/>
  </r>
  <r>
    <s v="3.2.3"/>
    <x v="244"/>
    <x v="5"/>
  </r>
  <r>
    <s v="3.2.4"/>
    <x v="244"/>
    <x v="38"/>
  </r>
  <r>
    <s v="3.3.1"/>
    <x v="244"/>
    <x v="13"/>
  </r>
  <r>
    <s v="3.3.3"/>
    <x v="244"/>
    <x v="7"/>
  </r>
  <r>
    <s v="3.3.4"/>
    <x v="244"/>
    <x v="55"/>
  </r>
  <r>
    <s v="4.5.2"/>
    <x v="244"/>
    <x v="46"/>
  </r>
  <r>
    <s v="5.1.1"/>
    <x v="244"/>
    <x v="59"/>
  </r>
  <r>
    <s v="5.1.2"/>
    <x v="244"/>
    <x v="51"/>
  </r>
  <r>
    <s v="5.1.3"/>
    <x v="244"/>
    <x v="52"/>
  </r>
  <r>
    <s v="3.1.2"/>
    <x v="244"/>
    <x v="50"/>
  </r>
  <r>
    <s v="1.2.2"/>
    <x v="244"/>
    <x v="19"/>
  </r>
  <r>
    <s v="5.3.1"/>
    <x v="244"/>
    <x v="56"/>
  </r>
  <r>
    <s v="1.2.1"/>
    <x v="245"/>
    <x v="10"/>
  </r>
  <r>
    <s v="1.3.1"/>
    <x v="245"/>
    <x v="3"/>
  </r>
  <r>
    <s v="3.1.2"/>
    <x v="245"/>
    <x v="50"/>
  </r>
  <r>
    <s v="3.2.4"/>
    <x v="245"/>
    <x v="38"/>
  </r>
  <r>
    <s v="5.1.2"/>
    <x v="245"/>
    <x v="51"/>
  </r>
  <r>
    <s v="5.1.3"/>
    <x v="245"/>
    <x v="52"/>
  </r>
  <r>
    <s v="1.2.3"/>
    <x v="245"/>
    <x v="17"/>
  </r>
  <r>
    <s v="5.3.1"/>
    <x v="245"/>
    <x v="56"/>
  </r>
  <r>
    <s v="1.2.1"/>
    <x v="246"/>
    <x v="10"/>
  </r>
  <r>
    <s v="5.1.3"/>
    <x v="247"/>
    <x v="52"/>
  </r>
  <r>
    <s v="1.1.5"/>
    <x v="248"/>
    <x v="30"/>
  </r>
  <r>
    <s v="4.5.1"/>
    <x v="249"/>
    <x v="45"/>
  </r>
  <r>
    <s v="4.5.2"/>
    <x v="249"/>
    <x v="46"/>
  </r>
  <r>
    <s v="4.5.3"/>
    <x v="249"/>
    <x v="47"/>
  </r>
  <r>
    <s v="5.1.4"/>
    <x v="249"/>
    <x v="24"/>
  </r>
  <r>
    <s v="5.2.2"/>
    <x v="249"/>
    <x v="60"/>
  </r>
  <r>
    <s v="5.3.5"/>
    <x v="249"/>
    <x v="16"/>
  </r>
  <r>
    <s v="2.1.1"/>
    <x v="250"/>
    <x v="0"/>
  </r>
  <r>
    <s v="2.1.2"/>
    <x v="250"/>
    <x v="35"/>
  </r>
  <r>
    <s v="1.1.6"/>
    <x v="251"/>
    <x v="43"/>
  </r>
  <r>
    <s v="5.1.1"/>
    <x v="252"/>
    <x v="59"/>
  </r>
  <r>
    <s v="1.1.1"/>
    <x v="253"/>
    <x v="2"/>
  </r>
  <r>
    <s v="1.1.2"/>
    <x v="253"/>
    <x v="26"/>
  </r>
  <r>
    <s v="1.1.3"/>
    <x v="253"/>
    <x v="29"/>
  </r>
  <r>
    <s v="1.1.4"/>
    <x v="253"/>
    <x v="12"/>
  </r>
  <r>
    <s v="1.1.5"/>
    <x v="253"/>
    <x v="30"/>
  </r>
  <r>
    <s v="1.1.6"/>
    <x v="253"/>
    <x v="43"/>
  </r>
  <r>
    <s v="5.1.1"/>
    <x v="254"/>
    <x v="59"/>
  </r>
  <r>
    <s v="5.1.2"/>
    <x v="254"/>
    <x v="51"/>
  </r>
  <r>
    <s v="5.1.1"/>
    <x v="255"/>
    <x v="59"/>
  </r>
  <r>
    <s v="5.1.2"/>
    <x v="255"/>
    <x v="51"/>
  </r>
  <r>
    <s v="5.3.5"/>
    <x v="255"/>
    <x v="16"/>
  </r>
  <r>
    <s v="3.2.4"/>
    <x v="255"/>
    <x v="38"/>
  </r>
  <r>
    <s v="4.2.2"/>
    <x v="256"/>
    <x v="21"/>
  </r>
  <r>
    <s v="3.1.2"/>
    <x v="257"/>
    <x v="50"/>
  </r>
  <r>
    <s v="4.5.1"/>
    <x v="257"/>
    <x v="45"/>
  </r>
  <r>
    <s v="4.5.2"/>
    <x v="257"/>
    <x v="46"/>
  </r>
  <r>
    <s v="4.5.3"/>
    <x v="257"/>
    <x v="47"/>
  </r>
  <r>
    <s v="5.1.1"/>
    <x v="257"/>
    <x v="59"/>
  </r>
  <r>
    <s v="5.1.2"/>
    <x v="257"/>
    <x v="51"/>
  </r>
  <r>
    <s v="5.1.3"/>
    <x v="257"/>
    <x v="52"/>
  </r>
  <r>
    <s v="5.2.1"/>
    <x v="257"/>
    <x v="44"/>
  </r>
  <r>
    <s v="5.2.2"/>
    <x v="257"/>
    <x v="60"/>
  </r>
  <r>
    <s v="5.3.5"/>
    <x v="257"/>
    <x v="16"/>
  </r>
  <r>
    <s v="1.2.3"/>
    <x v="257"/>
    <x v="17"/>
  </r>
  <r>
    <s v="3.2.4"/>
    <x v="257"/>
    <x v="38"/>
  </r>
  <r>
    <s v="5.1.1"/>
    <x v="258"/>
    <x v="59"/>
  </r>
  <r>
    <s v="4.4.2"/>
    <x v="259"/>
    <x v="9"/>
  </r>
  <r>
    <s v="3.1.8"/>
    <x v="260"/>
    <x v="34"/>
  </r>
  <r>
    <s v="4.4.1"/>
    <x v="260"/>
    <x v="58"/>
  </r>
  <r>
    <s v="5.3.3"/>
    <x v="260"/>
    <x v="14"/>
  </r>
  <r>
    <s v="5.3.4"/>
    <x v="260"/>
    <x v="15"/>
  </r>
  <r>
    <s v="5.3.4"/>
    <x v="260"/>
    <x v="15"/>
  </r>
  <r>
    <s v="5.3.5"/>
    <x v="260"/>
    <x v="16"/>
  </r>
  <r>
    <s v="4.3.1"/>
    <x v="261"/>
    <x v="22"/>
  </r>
  <r>
    <s v="4.2.3"/>
    <x v="262"/>
    <x v="8"/>
  </r>
  <r>
    <s v="3.3.4"/>
    <x v="263"/>
    <x v="55"/>
  </r>
  <r>
    <s v="3.2.3"/>
    <x v="264"/>
    <x v="5"/>
  </r>
  <r>
    <s v="3.2.4"/>
    <x v="264"/>
    <x v="38"/>
  </r>
  <r>
    <s v="3.3.4"/>
    <x v="264"/>
    <x v="55"/>
  </r>
  <r>
    <s v="5.1.2"/>
    <x v="264"/>
    <x v="51"/>
  </r>
  <r>
    <s v="5.1.3"/>
    <x v="264"/>
    <x v="52"/>
  </r>
  <r>
    <s v="5.2.1"/>
    <x v="264"/>
    <x v="44"/>
  </r>
  <r>
    <s v="5.2.2"/>
    <x v="264"/>
    <x v="60"/>
  </r>
  <r>
    <s v="5.2.2"/>
    <x v="265"/>
    <x v="60"/>
  </r>
  <r>
    <s v="3.3.4"/>
    <x v="266"/>
    <x v="55"/>
  </r>
  <r>
    <s v="5.2.2"/>
    <x v="266"/>
    <x v="60"/>
  </r>
  <r>
    <s v="1.1.2"/>
    <x v="267"/>
    <x v="26"/>
  </r>
  <r>
    <s v="1.2.1"/>
    <x v="268"/>
    <x v="10"/>
  </r>
  <r>
    <s v="1.1.2"/>
    <x v="269"/>
    <x v="26"/>
  </r>
  <r>
    <s v="2.1.1"/>
    <x v="269"/>
    <x v="0"/>
  </r>
  <r>
    <s v="2.1.4"/>
    <x v="269"/>
    <x v="1"/>
  </r>
  <r>
    <s v="3.2.3"/>
    <x v="269"/>
    <x v="5"/>
  </r>
  <r>
    <s v="3.2.4"/>
    <x v="269"/>
    <x v="38"/>
  </r>
  <r>
    <s v="3.3.4"/>
    <x v="269"/>
    <x v="55"/>
  </r>
  <r>
    <s v="4.4.3"/>
    <x v="269"/>
    <x v="27"/>
  </r>
  <r>
    <s v="5.2.2"/>
    <x v="269"/>
    <x v="60"/>
  </r>
  <r>
    <s v="5.2.1"/>
    <x v="269"/>
    <x v="44"/>
  </r>
  <r>
    <s v="1.2.3"/>
    <x v="269"/>
    <x v="17"/>
  </r>
  <r>
    <s v="4.1.1"/>
    <x v="270"/>
    <x v="18"/>
  </r>
  <r>
    <s v="4.1.1"/>
    <x v="271"/>
    <x v="18"/>
  </r>
  <r>
    <s v="4.1.1"/>
    <x v="272"/>
    <x v="18"/>
  </r>
  <r>
    <s v="4.1.3"/>
    <x v="272"/>
    <x v="20"/>
  </r>
  <r>
    <s v="4.1.1"/>
    <x v="273"/>
    <x v="18"/>
  </r>
  <r>
    <s v="4.1.3"/>
    <x v="273"/>
    <x v="20"/>
  </r>
  <r>
    <s v="4.1.3"/>
    <x v="273"/>
    <x v="20"/>
  </r>
  <r>
    <s v="1.2.1"/>
    <x v="273"/>
    <x v="10"/>
  </r>
  <r>
    <s v="4.1.1"/>
    <x v="274"/>
    <x v="18"/>
  </r>
  <r>
    <s v="1.1.6"/>
    <x v="275"/>
    <x v="43"/>
  </r>
  <r>
    <s v="3.1.7"/>
    <x v="275"/>
    <x v="54"/>
  </r>
  <r>
    <s v="4.1.1"/>
    <x v="275"/>
    <x v="18"/>
  </r>
  <r>
    <s v="4.1.3"/>
    <x v="275"/>
    <x v="20"/>
  </r>
  <r>
    <s v="1.2.1"/>
    <x v="276"/>
    <x v="10"/>
  </r>
  <r>
    <s v="3.1.4"/>
    <x v="277"/>
    <x v="49"/>
  </r>
  <r>
    <s v="3.1.5"/>
    <x v="277"/>
    <x v="57"/>
  </r>
  <r>
    <s v="3.3.2"/>
    <x v="277"/>
    <x v="33"/>
  </r>
  <r>
    <s v="3.3.1"/>
    <x v="278"/>
    <x v="13"/>
  </r>
  <r>
    <s v="4.2.3"/>
    <x v="278"/>
    <x v="8"/>
  </r>
  <r>
    <s v="1.3.1"/>
    <x v="279"/>
    <x v="3"/>
  </r>
  <r>
    <s v="3.3.3"/>
    <x v="279"/>
    <x v="7"/>
  </r>
  <r>
    <s v="4.2.2"/>
    <x v="279"/>
    <x v="21"/>
  </r>
  <r>
    <s v="4.2.4"/>
    <x v="279"/>
    <x v="53"/>
  </r>
  <r>
    <s v="5.4.1"/>
    <x v="279"/>
    <x v="25"/>
  </r>
  <r>
    <s v="3.1.2"/>
    <x v="280"/>
    <x v="50"/>
  </r>
  <r>
    <s v="3.3.1"/>
    <x v="280"/>
    <x v="13"/>
  </r>
  <r>
    <s v="3.3.4"/>
    <x v="280"/>
    <x v="55"/>
  </r>
  <r>
    <s v="5.1.4"/>
    <x v="280"/>
    <x v="24"/>
  </r>
  <r>
    <s v="4.2.3"/>
    <x v="280"/>
    <x v="8"/>
  </r>
  <r>
    <s v="3.3.1"/>
    <x v="281"/>
    <x v="13"/>
  </r>
  <r>
    <s v="4.2.3"/>
    <x v="281"/>
    <x v="8"/>
  </r>
  <r>
    <s v="4.2.3"/>
    <x v="282"/>
    <x v="8"/>
  </r>
  <r>
    <s v="4.1.1"/>
    <x v="283"/>
    <x v="18"/>
  </r>
  <r>
    <s v="4.1.3"/>
    <x v="283"/>
    <x v="20"/>
  </r>
  <r>
    <s v="3.3.1"/>
    <x v="284"/>
    <x v="13"/>
  </r>
  <r>
    <s v="4.1.1"/>
    <x v="285"/>
    <x v="18"/>
  </r>
  <r>
    <s v="4.1.3"/>
    <x v="285"/>
    <x v="20"/>
  </r>
  <r>
    <s v="1.1.1"/>
    <x v="286"/>
    <x v="2"/>
  </r>
  <r>
    <s v="1.1.3"/>
    <x v="286"/>
    <x v="29"/>
  </r>
  <r>
    <s v="1.1.5"/>
    <x v="286"/>
    <x v="30"/>
  </r>
  <r>
    <s v="1.1.6"/>
    <x v="286"/>
    <x v="43"/>
  </r>
  <r>
    <s v="1.2.1"/>
    <x v="286"/>
    <x v="10"/>
  </r>
  <r>
    <s v="4.2.4"/>
    <x v="287"/>
    <x v="53"/>
  </r>
  <r>
    <s v="3.3.3"/>
    <x v="288"/>
    <x v="7"/>
  </r>
  <r>
    <s v="2.1.1"/>
    <x v="289"/>
    <x v="0"/>
  </r>
  <r>
    <s v="2.1.4"/>
    <x v="289"/>
    <x v="1"/>
  </r>
  <r>
    <s v="2.1.2"/>
    <x v="289"/>
    <x v="35"/>
  </r>
  <r>
    <s v="3.1.6"/>
    <x v="289"/>
    <x v="31"/>
  </r>
  <r>
    <s v="1.1.2"/>
    <x v="290"/>
    <x v="26"/>
  </r>
  <r>
    <s v="1.1.1"/>
    <x v="291"/>
    <x v="2"/>
  </r>
  <r>
    <s v="1.1.2"/>
    <x v="291"/>
    <x v="26"/>
  </r>
  <r>
    <s v="1.1.3"/>
    <x v="291"/>
    <x v="29"/>
  </r>
  <r>
    <s v="1.1.4"/>
    <x v="291"/>
    <x v="12"/>
  </r>
  <r>
    <s v="1.1.5"/>
    <x v="291"/>
    <x v="30"/>
  </r>
  <r>
    <s v="2.1.2"/>
    <x v="292"/>
    <x v="35"/>
  </r>
  <r>
    <s v="3.1.6"/>
    <x v="292"/>
    <x v="31"/>
  </r>
  <r>
    <s v="3.1.6"/>
    <x v="293"/>
    <x v="31"/>
  </r>
  <r>
    <s v="1.3.1"/>
    <x v="294"/>
    <x v="3"/>
  </r>
  <r>
    <s v="1.3.1"/>
    <x v="295"/>
    <x v="3"/>
  </r>
  <r>
    <s v="4.2.1"/>
    <x v="295"/>
    <x v="48"/>
  </r>
  <r>
    <s v="4.1.3"/>
    <x v="296"/>
    <x v="20"/>
  </r>
  <r>
    <s v="2.1.2"/>
    <x v="297"/>
    <x v="35"/>
  </r>
  <r>
    <s v="4.4.1"/>
    <x v="298"/>
    <x v="58"/>
  </r>
  <r>
    <s v="3.1.1"/>
    <x v="299"/>
    <x v="37"/>
  </r>
  <r>
    <s v="3.1.4"/>
    <x v="299"/>
    <x v="49"/>
  </r>
  <r>
    <s v="1.2.1"/>
    <x v="300"/>
    <x v="10"/>
  </r>
  <r>
    <s v="3.1.1"/>
    <x v="301"/>
    <x v="37"/>
  </r>
  <r>
    <s v="3.1.4"/>
    <x v="301"/>
    <x v="49"/>
  </r>
  <r>
    <s v="3.1.5"/>
    <x v="301"/>
    <x v="57"/>
  </r>
  <r>
    <s v="1.3.1"/>
    <x v="302"/>
    <x v="3"/>
  </r>
  <r>
    <s v="4.2.1"/>
    <x v="303"/>
    <x v="48"/>
  </r>
  <r>
    <s v="4.2.4"/>
    <x v="303"/>
    <x v="53"/>
  </r>
  <r>
    <s v="3.2.1"/>
    <x v="304"/>
    <x v="4"/>
  </r>
  <r>
    <s v="1.1.3"/>
    <x v="305"/>
    <x v="29"/>
  </r>
  <r>
    <s v="1.1.4"/>
    <x v="305"/>
    <x v="12"/>
  </r>
  <r>
    <s v="1.1.5"/>
    <x v="305"/>
    <x v="30"/>
  </r>
  <r>
    <s v="1.1.5"/>
    <x v="305"/>
    <x v="30"/>
  </r>
  <r>
    <s v="1.1.2"/>
    <x v="305"/>
    <x v="26"/>
  </r>
  <r>
    <s v="3.1.1"/>
    <x v="306"/>
    <x v="37"/>
  </r>
  <r>
    <s v="1.1.2"/>
    <x v="307"/>
    <x v="26"/>
  </r>
  <r>
    <s v="2.1.2"/>
    <x v="308"/>
    <x v="35"/>
  </r>
  <r>
    <s v="2.1.2"/>
    <x v="309"/>
    <x v="35"/>
  </r>
  <r>
    <s v="2.1.2"/>
    <x v="310"/>
    <x v="35"/>
  </r>
  <r>
    <s v="3.1.1"/>
    <x v="310"/>
    <x v="37"/>
  </r>
  <r>
    <s v="2.1.1"/>
    <x v="311"/>
    <x v="0"/>
  </r>
  <r>
    <s v="4.2.4"/>
    <x v="312"/>
    <x v="53"/>
  </r>
  <r>
    <s v="4.4.2"/>
    <x v="313"/>
    <x v="9"/>
  </r>
  <r>
    <s v="4.4.3"/>
    <x v="313"/>
    <x v="27"/>
  </r>
  <r>
    <s v="5.2.1"/>
    <x v="314"/>
    <x v="44"/>
  </r>
  <r>
    <s v="5.1.2"/>
    <x v="315"/>
    <x v="51"/>
  </r>
  <r>
    <s v="5.2.1"/>
    <x v="316"/>
    <x v="44"/>
  </r>
  <r>
    <s v="2.1.1"/>
    <x v="317"/>
    <x v="0"/>
  </r>
  <r>
    <s v="5.1.4"/>
    <x v="318"/>
    <x v="24"/>
  </r>
  <r>
    <s v="3.1.1"/>
    <x v="319"/>
    <x v="37"/>
  </r>
  <r>
    <s v="3.1.4"/>
    <x v="319"/>
    <x v="49"/>
  </r>
  <r>
    <s v="3.1.5"/>
    <x v="319"/>
    <x v="57"/>
  </r>
  <r>
    <s v="3.1.6"/>
    <x v="319"/>
    <x v="31"/>
  </r>
  <r>
    <s v="3.2.1"/>
    <x v="319"/>
    <x v="4"/>
  </r>
  <r>
    <s v="3.2.2"/>
    <x v="319"/>
    <x v="6"/>
  </r>
  <r>
    <s v="3.2.3"/>
    <x v="319"/>
    <x v="5"/>
  </r>
  <r>
    <s v="3.2.4"/>
    <x v="319"/>
    <x v="38"/>
  </r>
  <r>
    <s v="3.3.2"/>
    <x v="319"/>
    <x v="33"/>
  </r>
  <r>
    <s v="3.2.1"/>
    <x v="320"/>
    <x v="4"/>
  </r>
  <r>
    <s v="3.1.6"/>
    <x v="321"/>
    <x v="31"/>
  </r>
  <r>
    <s v="1.1.4"/>
    <x v="322"/>
    <x v="12"/>
  </r>
  <r>
    <s v="1.2.2"/>
    <x v="322"/>
    <x v="19"/>
  </r>
  <r>
    <s v="1.1.5"/>
    <x v="322"/>
    <x v="30"/>
  </r>
  <r>
    <s v="3.1.1"/>
    <x v="323"/>
    <x v="37"/>
  </r>
  <r>
    <s v="3.1.5"/>
    <x v="323"/>
    <x v="57"/>
  </r>
  <r>
    <s v="3.1.7"/>
    <x v="323"/>
    <x v="54"/>
  </r>
  <r>
    <s v="2.1.1"/>
    <x v="324"/>
    <x v="0"/>
  </r>
  <r>
    <s v="1.2.2"/>
    <x v="325"/>
    <x v="19"/>
  </r>
  <r>
    <s v="2.1.1"/>
    <x v="326"/>
    <x v="0"/>
  </r>
  <r>
    <s v="3.2.1"/>
    <x v="327"/>
    <x v="4"/>
  </r>
  <r>
    <s v="3.2.1"/>
    <x v="328"/>
    <x v="4"/>
  </r>
  <r>
    <s v="2.1.1"/>
    <x v="328"/>
    <x v="0"/>
  </r>
  <r>
    <s v="2.1.2"/>
    <x v="328"/>
    <x v="35"/>
  </r>
  <r>
    <s v="2.2.1"/>
    <x v="329"/>
    <x v="28"/>
  </r>
  <r>
    <s v="3.1.6"/>
    <x v="330"/>
    <x v="31"/>
  </r>
  <r>
    <s v="2.2.1"/>
    <x v="331"/>
    <x v="28"/>
  </r>
  <r>
    <s v="2.2.1"/>
    <x v="332"/>
    <x v="28"/>
  </r>
  <r>
    <s v="2.2.1"/>
    <x v="333"/>
    <x v="28"/>
  </r>
  <r>
    <s v="2.2.1"/>
    <x v="334"/>
    <x v="28"/>
  </r>
  <r>
    <s v="2.2.1"/>
    <x v="335"/>
    <x v="28"/>
  </r>
  <r>
    <s v="2.2.1"/>
    <x v="336"/>
    <x v="28"/>
  </r>
  <r>
    <s v="2.2.1"/>
    <x v="337"/>
    <x v="28"/>
  </r>
  <r>
    <s v="2.1.1"/>
    <x v="338"/>
    <x v="0"/>
  </r>
  <r>
    <s v="2.1.4"/>
    <x v="338"/>
    <x v="1"/>
  </r>
  <r>
    <s v="5.2.1"/>
    <x v="338"/>
    <x v="44"/>
  </r>
  <r>
    <s v="2.2.1"/>
    <x v="339"/>
    <x v="28"/>
  </r>
  <r>
    <s v="2.2.1"/>
    <x v="340"/>
    <x v="28"/>
  </r>
  <r>
    <s v="1.2.1"/>
    <x v="341"/>
    <x v="10"/>
  </r>
  <r>
    <s v="4.1.2"/>
    <x v="341"/>
    <x v="11"/>
  </r>
  <r>
    <s v="5.4.1"/>
    <x v="341"/>
    <x v="25"/>
  </r>
  <r>
    <s v="4.4.2"/>
    <x v="342"/>
    <x v="9"/>
  </r>
  <r>
    <s v="5.2.1"/>
    <x v="342"/>
    <x v="44"/>
  </r>
  <r>
    <s v="4.4.1"/>
    <x v="342"/>
    <x v="58"/>
  </r>
  <r>
    <s v="1.2.1"/>
    <x v="343"/>
    <x v="10"/>
  </r>
  <r>
    <s v="1.2.2"/>
    <x v="344"/>
    <x v="19"/>
  </r>
  <r>
    <s v="1.2.3"/>
    <x v="344"/>
    <x v="17"/>
  </r>
  <r>
    <s v="3.3.3"/>
    <x v="344"/>
    <x v="7"/>
  </r>
  <r>
    <s v="1.2.2"/>
    <x v="345"/>
    <x v="19"/>
  </r>
  <r>
    <s v="1.1.2"/>
    <x v="346"/>
    <x v="26"/>
  </r>
  <r>
    <s v="2.1.1"/>
    <x v="346"/>
    <x v="0"/>
  </r>
  <r>
    <s v="4.3.3"/>
    <x v="347"/>
    <x v="41"/>
  </r>
  <r>
    <s v="4.3.4"/>
    <x v="347"/>
    <x v="42"/>
  </r>
  <r>
    <s v="4.3.1"/>
    <x v="348"/>
    <x v="22"/>
  </r>
  <r>
    <s v="4.2.2"/>
    <x v="349"/>
    <x v="21"/>
  </r>
  <r>
    <s v="4.2.4"/>
    <x v="349"/>
    <x v="53"/>
  </r>
  <r>
    <s v="3.1.2"/>
    <x v="350"/>
    <x v="50"/>
  </r>
  <r>
    <s v="5.1.3"/>
    <x v="350"/>
    <x v="52"/>
  </r>
  <r>
    <s v="4.2.4"/>
    <x v="351"/>
    <x v="53"/>
  </r>
  <r>
    <s v="4.3.3"/>
    <x v="352"/>
    <x v="41"/>
  </r>
  <r>
    <s v="4.3.1"/>
    <x v="353"/>
    <x v="22"/>
  </r>
  <r>
    <s v="3.1.1"/>
    <x v="354"/>
    <x v="37"/>
  </r>
  <r>
    <s v="3.2.1"/>
    <x v="354"/>
    <x v="4"/>
  </r>
  <r>
    <s v="3.1.1"/>
    <x v="355"/>
    <x v="37"/>
  </r>
  <r>
    <s v="1.2.1"/>
    <x v="356"/>
    <x v="10"/>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1"/>
  </r>
  <r>
    <m/>
    <x v="357"/>
    <x v="6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5" cacheId="7" applyNumberFormats="0" applyBorderFormats="0" applyFontFormats="0" applyPatternFormats="0" applyAlignmentFormats="0" applyWidthHeightFormats="1" dataCaption="Waarden" updatedVersion="6" minRefreshableVersion="3" useAutoFormatting="1" rowGrandTotals="0" itemPrintTitles="1" createdVersion="6" indent="0" compact="0" compactData="0" gridDropZones="1" multipleFieldFilters="0" fieldListSortAscending="1">
  <location ref="A3:I26" firstHeaderRow="2" firstDataRow="2" firstDataCol="3" rowPageCount="1" colPageCount="1"/>
  <pivotFields count="7">
    <pivotField name="KWIV-profiel" axis="axisPage" compact="0" outline="0" showAll="0" sortType="ascending">
      <items count="86">
        <item x="0"/>
        <item m="1" x="72"/>
        <item x="1"/>
        <item x="2"/>
        <item x="3"/>
        <item m="1" x="71"/>
        <item x="4"/>
        <item x="5"/>
        <item x="6"/>
        <item x="7"/>
        <item x="8"/>
        <item x="9"/>
        <item m="1" x="69"/>
        <item x="10"/>
        <item x="11"/>
        <item x="12"/>
        <item x="13"/>
        <item x="14"/>
        <item x="15"/>
        <item x="16"/>
        <item m="1" x="73"/>
        <item x="17"/>
        <item x="18"/>
        <item x="19"/>
        <item x="20"/>
        <item x="21"/>
        <item x="22"/>
        <item x="23"/>
        <item x="24"/>
        <item x="25"/>
        <item x="26"/>
        <item m="1" x="81"/>
        <item x="27"/>
        <item m="1" x="68"/>
        <item x="28"/>
        <item x="29"/>
        <item m="1" x="82"/>
        <item x="30"/>
        <item x="31"/>
        <item x="32"/>
        <item m="1" x="74"/>
        <item m="1" x="63"/>
        <item x="33"/>
        <item m="1" x="65"/>
        <item x="34"/>
        <item m="1" x="67"/>
        <item x="35"/>
        <item m="1" x="77"/>
        <item x="36"/>
        <item m="1" x="84"/>
        <item x="37"/>
        <item m="1" x="64"/>
        <item x="38"/>
        <item x="39"/>
        <item x="40"/>
        <item m="1" x="70"/>
        <item x="41"/>
        <item x="42"/>
        <item x="43"/>
        <item x="44"/>
        <item m="1" x="83"/>
        <item x="45"/>
        <item x="46"/>
        <item x="47"/>
        <item m="1" x="80"/>
        <item x="48"/>
        <item m="1" x="66"/>
        <item x="49"/>
        <item m="1" x="79"/>
        <item x="50"/>
        <item m="1" x="62"/>
        <item x="51"/>
        <item m="1" x="76"/>
        <item x="52"/>
        <item x="53"/>
        <item x="54"/>
        <item x="55"/>
        <item m="1" x="78"/>
        <item x="56"/>
        <item x="57"/>
        <item m="1" x="75"/>
        <item x="58"/>
        <item x="59"/>
        <item x="60"/>
        <item x="61"/>
        <item t="default"/>
      </items>
    </pivotField>
    <pivotField compact="0" outline="0" showAll="0"/>
    <pivotField compact="0" outline="0" showAll="0"/>
    <pivotField axis="axisRow" compact="0" outline="0" showAll="0" sortType="ascending">
      <items count="7">
        <item x="3"/>
        <item x="4"/>
        <item x="0"/>
        <item x="1"/>
        <item x="2"/>
        <item x="5"/>
        <item t="default"/>
      </items>
    </pivotField>
    <pivotField compact="0" outline="0" showAll="0"/>
    <pivotField axis="axisRow" compact="0" outline="0" showAll="0" sortType="ascending" defaultSubtotal="0">
      <items count="109">
        <item x="3"/>
        <item x="19"/>
        <item x="21"/>
        <item x="87"/>
        <item x="92"/>
        <item x="10"/>
        <item x="49"/>
        <item x="30"/>
        <item x="64"/>
        <item x="59"/>
        <item x="60"/>
        <item x="20"/>
        <item x="17"/>
        <item x="16"/>
        <item x="2"/>
        <item x="39"/>
        <item x="80"/>
        <item x="78"/>
        <item x="94"/>
        <item x="28"/>
        <item x="44"/>
        <item x="41"/>
        <item x="1"/>
        <item x="8"/>
        <item x="22"/>
        <item x="71"/>
        <item x="29"/>
        <item x="101"/>
        <item x="70"/>
        <item x="32"/>
        <item x="35"/>
        <item x="58"/>
        <item x="5"/>
        <item x="33"/>
        <item x="95"/>
        <item x="72"/>
        <item x="56"/>
        <item x="50"/>
        <item x="47"/>
        <item x="31"/>
        <item x="0"/>
        <item x="43"/>
        <item x="34"/>
        <item x="38"/>
        <item x="24"/>
        <item x="81"/>
        <item x="9"/>
        <item x="68"/>
        <item x="104"/>
        <item x="96"/>
        <item x="42"/>
        <item x="14"/>
        <item x="45"/>
        <item x="51"/>
        <item x="102"/>
        <item x="74"/>
        <item x="66"/>
        <item x="76"/>
        <item x="83"/>
        <item x="98"/>
        <item x="100"/>
        <item x="73"/>
        <item x="82"/>
        <item x="54"/>
        <item x="89"/>
        <item x="88"/>
        <item x="13"/>
        <item x="6"/>
        <item x="61"/>
        <item x="52"/>
        <item x="46"/>
        <item x="62"/>
        <item x="63"/>
        <item x="48"/>
        <item x="99"/>
        <item x="75"/>
        <item x="12"/>
        <item x="65"/>
        <item x="11"/>
        <item x="25"/>
        <item x="103"/>
        <item x="55"/>
        <item x="53"/>
        <item x="85"/>
        <item x="86"/>
        <item x="36"/>
        <item x="97"/>
        <item x="77"/>
        <item x="90"/>
        <item x="93"/>
        <item x="105"/>
        <item x="67"/>
        <item x="40"/>
        <item x="26"/>
        <item x="4"/>
        <item x="57"/>
        <item x="84"/>
        <item x="23"/>
        <item x="7"/>
        <item x="69"/>
        <item x="91"/>
        <item x="27"/>
        <item x="18"/>
        <item m="1" x="107"/>
        <item m="1" x="108"/>
        <item x="15"/>
        <item x="37"/>
        <item x="79"/>
        <item x="106"/>
      </items>
    </pivotField>
    <pivotField axis="axisRow" compact="0" outline="0" showAll="0" sortType="ascending" defaultSubtotal="0">
      <items count="49">
        <item x="6"/>
        <item x="42"/>
        <item x="30"/>
        <item x="25"/>
        <item x="0"/>
        <item x="16"/>
        <item x="23"/>
        <item x="22"/>
        <item x="24"/>
        <item x="1"/>
        <item x="35"/>
        <item x="20"/>
        <item x="17"/>
        <item x="38"/>
        <item x="18"/>
        <item x="37"/>
        <item x="44"/>
        <item x="43"/>
        <item x="40"/>
        <item x="36"/>
        <item x="41"/>
        <item x="27"/>
        <item x="7"/>
        <item x="46"/>
        <item x="31"/>
        <item x="29"/>
        <item x="39"/>
        <item x="8"/>
        <item x="32"/>
        <item x="47"/>
        <item x="2"/>
        <item x="3"/>
        <item x="33"/>
        <item x="26"/>
        <item x="21"/>
        <item x="34"/>
        <item x="4"/>
        <item x="19"/>
        <item x="45"/>
        <item x="5"/>
        <item x="28"/>
        <item x="9"/>
        <item x="10"/>
        <item x="11"/>
        <item x="12"/>
        <item x="13"/>
        <item x="14"/>
        <item x="15"/>
        <item x="48"/>
      </items>
    </pivotField>
  </pivotFields>
  <rowFields count="3">
    <field x="6"/>
    <field x="5"/>
    <field x="3"/>
  </rowFields>
  <rowItems count="22">
    <i>
      <x/>
      <x v="67"/>
      <x v="3"/>
    </i>
    <i>
      <x v="4"/>
      <x v="40"/>
      <x v="2"/>
    </i>
    <i r="1">
      <x v="98"/>
      <x v="3"/>
    </i>
    <i>
      <x v="9"/>
      <x v="22"/>
      <x v="2"/>
    </i>
    <i r="1">
      <x v="23"/>
      <x v="3"/>
    </i>
    <i>
      <x v="22"/>
      <x v="46"/>
      <x v="3"/>
    </i>
    <i>
      <x v="27"/>
      <x v="51"/>
      <x v="3"/>
    </i>
    <i>
      <x v="30"/>
      <x v="5"/>
      <x v="3"/>
    </i>
    <i r="1">
      <x v="14"/>
      <x v="2"/>
    </i>
    <i>
      <x v="31"/>
      <x/>
      <x v="2"/>
    </i>
    <i r="1">
      <x v="78"/>
      <x v="3"/>
    </i>
    <i>
      <x v="36"/>
      <x v="76"/>
      <x v="3"/>
    </i>
    <i r="1">
      <x v="94"/>
      <x v="2"/>
    </i>
    <i>
      <x v="39"/>
      <x v="32"/>
      <x v="2"/>
    </i>
    <i r="1">
      <x v="66"/>
      <x v="3"/>
    </i>
    <i>
      <x v="41"/>
      <x v="105"/>
      <x v="4"/>
    </i>
    <i>
      <x v="42"/>
      <x v="13"/>
      <x v="4"/>
    </i>
    <i>
      <x v="43"/>
      <x v="12"/>
      <x v="4"/>
    </i>
    <i>
      <x v="44"/>
      <x v="102"/>
      <x v="4"/>
    </i>
    <i>
      <x v="45"/>
      <x v="1"/>
      <x v="4"/>
    </i>
    <i>
      <x v="46"/>
      <x v="11"/>
      <x v="4"/>
    </i>
    <i>
      <x v="47"/>
      <x v="2"/>
      <x v="4"/>
    </i>
  </rowItems>
  <colItems count="1">
    <i/>
  </colItems>
  <pageFields count="1">
    <pageField fld="0" item="0" hier="-1"/>
  </pageFields>
  <formats count="262">
    <format dxfId="1707">
      <pivotArea type="all" dataOnly="0" outline="0" fieldPosition="0"/>
    </format>
    <format dxfId="1706">
      <pivotArea field="0" type="button" dataOnly="0" labelOnly="1" outline="0" axis="axisPage" fieldPosition="0"/>
    </format>
    <format dxfId="1705">
      <pivotArea field="6" type="button" dataOnly="0" labelOnly="1" outline="0" axis="axisRow" fieldPosition="0"/>
    </format>
    <format dxfId="1704">
      <pivotArea dataOnly="0" labelOnly="1" fieldPosition="0">
        <references count="1">
          <reference field="6" count="16">
            <x v="0"/>
            <x v="4"/>
            <x v="9"/>
            <x v="22"/>
            <x v="27"/>
            <x v="30"/>
            <x v="31"/>
            <x v="36"/>
            <x v="39"/>
            <x v="41"/>
            <x v="42"/>
            <x v="43"/>
            <x v="44"/>
            <x v="45"/>
            <x v="46"/>
            <x v="47"/>
          </reference>
        </references>
      </pivotArea>
    </format>
    <format dxfId="1703">
      <pivotArea dataOnly="0" labelOnly="1" grandRow="1" outline="0" fieldPosition="0"/>
    </format>
    <format dxfId="1702">
      <pivotArea dataOnly="0" labelOnly="1" fieldPosition="0">
        <references count="2">
          <reference field="5" count="1">
            <x v="67"/>
          </reference>
          <reference field="6" count="1" selected="0">
            <x v="0"/>
          </reference>
        </references>
      </pivotArea>
    </format>
    <format dxfId="1701">
      <pivotArea dataOnly="0" labelOnly="1" fieldPosition="0">
        <references count="2">
          <reference field="5" count="2">
            <x v="40"/>
            <x v="98"/>
          </reference>
          <reference field="6" count="1" selected="0">
            <x v="4"/>
          </reference>
        </references>
      </pivotArea>
    </format>
    <format dxfId="1700">
      <pivotArea dataOnly="0" labelOnly="1" fieldPosition="0">
        <references count="2">
          <reference field="5" count="2">
            <x v="22"/>
            <x v="23"/>
          </reference>
          <reference field="6" count="1" selected="0">
            <x v="9"/>
          </reference>
        </references>
      </pivotArea>
    </format>
    <format dxfId="1699">
      <pivotArea dataOnly="0" labelOnly="1" fieldPosition="0">
        <references count="2">
          <reference field="5" count="1">
            <x v="46"/>
          </reference>
          <reference field="6" count="1" selected="0">
            <x v="22"/>
          </reference>
        </references>
      </pivotArea>
    </format>
    <format dxfId="1698">
      <pivotArea dataOnly="0" labelOnly="1" fieldPosition="0">
        <references count="2">
          <reference field="5" count="1">
            <x v="51"/>
          </reference>
          <reference field="6" count="1" selected="0">
            <x v="27"/>
          </reference>
        </references>
      </pivotArea>
    </format>
    <format dxfId="1697">
      <pivotArea dataOnly="0" labelOnly="1" fieldPosition="0">
        <references count="2">
          <reference field="5" count="2">
            <x v="5"/>
            <x v="14"/>
          </reference>
          <reference field="6" count="1" selected="0">
            <x v="30"/>
          </reference>
        </references>
      </pivotArea>
    </format>
    <format dxfId="1696">
      <pivotArea dataOnly="0" labelOnly="1" fieldPosition="0">
        <references count="2">
          <reference field="5" count="2">
            <x v="0"/>
            <x v="78"/>
          </reference>
          <reference field="6" count="1" selected="0">
            <x v="31"/>
          </reference>
        </references>
      </pivotArea>
    </format>
    <format dxfId="1695">
      <pivotArea dataOnly="0" labelOnly="1" fieldPosition="0">
        <references count="2">
          <reference field="5" count="2">
            <x v="76"/>
            <x v="94"/>
          </reference>
          <reference field="6" count="1" selected="0">
            <x v="36"/>
          </reference>
        </references>
      </pivotArea>
    </format>
    <format dxfId="1694">
      <pivotArea dataOnly="0" labelOnly="1" fieldPosition="0">
        <references count="2">
          <reference field="5" count="2">
            <x v="32"/>
            <x v="66"/>
          </reference>
          <reference field="6" count="1" selected="0">
            <x v="39"/>
          </reference>
        </references>
      </pivotArea>
    </format>
    <format dxfId="1693">
      <pivotArea dataOnly="0" labelOnly="1" fieldPosition="0">
        <references count="2">
          <reference field="5" count="1">
            <x v="105"/>
          </reference>
          <reference field="6" count="1" selected="0">
            <x v="41"/>
          </reference>
        </references>
      </pivotArea>
    </format>
    <format dxfId="1692">
      <pivotArea dataOnly="0" labelOnly="1" fieldPosition="0">
        <references count="2">
          <reference field="5" count="1">
            <x v="13"/>
          </reference>
          <reference field="6" count="1" selected="0">
            <x v="42"/>
          </reference>
        </references>
      </pivotArea>
    </format>
    <format dxfId="1691">
      <pivotArea dataOnly="0" labelOnly="1" fieldPosition="0">
        <references count="2">
          <reference field="5" count="1">
            <x v="12"/>
          </reference>
          <reference field="6" count="1" selected="0">
            <x v="43"/>
          </reference>
        </references>
      </pivotArea>
    </format>
    <format dxfId="1690">
      <pivotArea dataOnly="0" labelOnly="1" fieldPosition="0">
        <references count="2">
          <reference field="5" count="1">
            <x v="104"/>
          </reference>
          <reference field="6" count="1" selected="0">
            <x v="44"/>
          </reference>
        </references>
      </pivotArea>
    </format>
    <format dxfId="1689">
      <pivotArea dataOnly="0" labelOnly="1" fieldPosition="0">
        <references count="2">
          <reference field="5" count="1">
            <x v="1"/>
          </reference>
          <reference field="6" count="1" selected="0">
            <x v="45"/>
          </reference>
        </references>
      </pivotArea>
    </format>
    <format dxfId="1688">
      <pivotArea dataOnly="0" labelOnly="1" fieldPosition="0">
        <references count="2">
          <reference field="5" count="1">
            <x v="11"/>
          </reference>
          <reference field="6" count="1" selected="0">
            <x v="46"/>
          </reference>
        </references>
      </pivotArea>
    </format>
    <format dxfId="1687">
      <pivotArea dataOnly="0" labelOnly="1" fieldPosition="0">
        <references count="2">
          <reference field="5" count="1">
            <x v="2"/>
          </reference>
          <reference field="6" count="1" selected="0">
            <x v="47"/>
          </reference>
        </references>
      </pivotArea>
    </format>
    <format dxfId="1686">
      <pivotArea dataOnly="0" labelOnly="1" fieldPosition="0">
        <references count="3">
          <reference field="3" count="1">
            <x v="3"/>
          </reference>
          <reference field="5" count="1" selected="0">
            <x v="67"/>
          </reference>
          <reference field="6" count="1" selected="0">
            <x v="0"/>
          </reference>
        </references>
      </pivotArea>
    </format>
    <format dxfId="1685">
      <pivotArea dataOnly="0" labelOnly="1" fieldPosition="0">
        <references count="3">
          <reference field="3" count="1">
            <x v="2"/>
          </reference>
          <reference field="5" count="1" selected="0">
            <x v="40"/>
          </reference>
          <reference field="6" count="1" selected="0">
            <x v="4"/>
          </reference>
        </references>
      </pivotArea>
    </format>
    <format dxfId="1684">
      <pivotArea dataOnly="0" labelOnly="1" fieldPosition="0">
        <references count="3">
          <reference field="3" count="1">
            <x v="3"/>
          </reference>
          <reference field="5" count="1" selected="0">
            <x v="98"/>
          </reference>
          <reference field="6" count="1" selected="0">
            <x v="4"/>
          </reference>
        </references>
      </pivotArea>
    </format>
    <format dxfId="1683">
      <pivotArea dataOnly="0" labelOnly="1" fieldPosition="0">
        <references count="3">
          <reference field="3" count="1">
            <x v="2"/>
          </reference>
          <reference field="5" count="1" selected="0">
            <x v="22"/>
          </reference>
          <reference field="6" count="1" selected="0">
            <x v="9"/>
          </reference>
        </references>
      </pivotArea>
    </format>
    <format dxfId="1682">
      <pivotArea dataOnly="0" labelOnly="1" fieldPosition="0">
        <references count="3">
          <reference field="3" count="1">
            <x v="3"/>
          </reference>
          <reference field="5" count="1" selected="0">
            <x v="23"/>
          </reference>
          <reference field="6" count="1" selected="0">
            <x v="9"/>
          </reference>
        </references>
      </pivotArea>
    </format>
    <format dxfId="1681">
      <pivotArea dataOnly="0" labelOnly="1" fieldPosition="0">
        <references count="3">
          <reference field="3" count="1">
            <x v="3"/>
          </reference>
          <reference field="5" count="1" selected="0">
            <x v="46"/>
          </reference>
          <reference field="6" count="1" selected="0">
            <x v="22"/>
          </reference>
        </references>
      </pivotArea>
    </format>
    <format dxfId="1680">
      <pivotArea dataOnly="0" labelOnly="1" fieldPosition="0">
        <references count="3">
          <reference field="3" count="1">
            <x v="3"/>
          </reference>
          <reference field="5" count="1" selected="0">
            <x v="51"/>
          </reference>
          <reference field="6" count="1" selected="0">
            <x v="27"/>
          </reference>
        </references>
      </pivotArea>
    </format>
    <format dxfId="1679">
      <pivotArea dataOnly="0" labelOnly="1" fieldPosition="0">
        <references count="3">
          <reference field="3" count="1">
            <x v="3"/>
          </reference>
          <reference field="5" count="1" selected="0">
            <x v="5"/>
          </reference>
          <reference field="6" count="1" selected="0">
            <x v="30"/>
          </reference>
        </references>
      </pivotArea>
    </format>
    <format dxfId="1678">
      <pivotArea dataOnly="0" labelOnly="1" fieldPosition="0">
        <references count="3">
          <reference field="3" count="1">
            <x v="2"/>
          </reference>
          <reference field="5" count="1" selected="0">
            <x v="14"/>
          </reference>
          <reference field="6" count="1" selected="0">
            <x v="30"/>
          </reference>
        </references>
      </pivotArea>
    </format>
    <format dxfId="1677">
      <pivotArea dataOnly="0" labelOnly="1" fieldPosition="0">
        <references count="3">
          <reference field="3" count="1">
            <x v="2"/>
          </reference>
          <reference field="5" count="1" selected="0">
            <x v="0"/>
          </reference>
          <reference field="6" count="1" selected="0">
            <x v="31"/>
          </reference>
        </references>
      </pivotArea>
    </format>
    <format dxfId="1676">
      <pivotArea dataOnly="0" labelOnly="1" fieldPosition="0">
        <references count="3">
          <reference field="3" count="1">
            <x v="3"/>
          </reference>
          <reference field="5" count="1" selected="0">
            <x v="78"/>
          </reference>
          <reference field="6" count="1" selected="0">
            <x v="31"/>
          </reference>
        </references>
      </pivotArea>
    </format>
    <format dxfId="1675">
      <pivotArea dataOnly="0" labelOnly="1" fieldPosition="0">
        <references count="3">
          <reference field="3" count="1">
            <x v="3"/>
          </reference>
          <reference field="5" count="1" selected="0">
            <x v="76"/>
          </reference>
          <reference field="6" count="1" selected="0">
            <x v="36"/>
          </reference>
        </references>
      </pivotArea>
    </format>
    <format dxfId="1674">
      <pivotArea dataOnly="0" labelOnly="1" fieldPosition="0">
        <references count="3">
          <reference field="3" count="1">
            <x v="2"/>
          </reference>
          <reference field="5" count="1" selected="0">
            <x v="94"/>
          </reference>
          <reference field="6" count="1" selected="0">
            <x v="36"/>
          </reference>
        </references>
      </pivotArea>
    </format>
    <format dxfId="1673">
      <pivotArea dataOnly="0" labelOnly="1" fieldPosition="0">
        <references count="3">
          <reference field="3" count="1">
            <x v="2"/>
          </reference>
          <reference field="5" count="1" selected="0">
            <x v="32"/>
          </reference>
          <reference field="6" count="1" selected="0">
            <x v="39"/>
          </reference>
        </references>
      </pivotArea>
    </format>
    <format dxfId="1672">
      <pivotArea dataOnly="0" labelOnly="1" fieldPosition="0">
        <references count="3">
          <reference field="3" count="1">
            <x v="3"/>
          </reference>
          <reference field="5" count="1" selected="0">
            <x v="66"/>
          </reference>
          <reference field="6" count="1" selected="0">
            <x v="39"/>
          </reference>
        </references>
      </pivotArea>
    </format>
    <format dxfId="1671">
      <pivotArea dataOnly="0" labelOnly="1" fieldPosition="0">
        <references count="3">
          <reference field="3" count="1">
            <x v="4"/>
          </reference>
          <reference field="5" count="1" selected="0">
            <x v="105"/>
          </reference>
          <reference field="6" count="1" selected="0">
            <x v="41"/>
          </reference>
        </references>
      </pivotArea>
    </format>
    <format dxfId="1670">
      <pivotArea dataOnly="0" labelOnly="1" fieldPosition="0">
        <references count="3">
          <reference field="3" count="1">
            <x v="4"/>
          </reference>
          <reference field="5" count="1" selected="0">
            <x v="13"/>
          </reference>
          <reference field="6" count="1" selected="0">
            <x v="42"/>
          </reference>
        </references>
      </pivotArea>
    </format>
    <format dxfId="1669">
      <pivotArea dataOnly="0" labelOnly="1" fieldPosition="0">
        <references count="3">
          <reference field="3" count="1">
            <x v="4"/>
          </reference>
          <reference field="5" count="1" selected="0">
            <x v="12"/>
          </reference>
          <reference field="6" count="1" selected="0">
            <x v="43"/>
          </reference>
        </references>
      </pivotArea>
    </format>
    <format dxfId="1668">
      <pivotArea dataOnly="0" labelOnly="1" fieldPosition="0">
        <references count="3">
          <reference field="3" count="1">
            <x v="4"/>
          </reference>
          <reference field="5" count="1" selected="0">
            <x v="104"/>
          </reference>
          <reference field="6" count="1" selected="0">
            <x v="44"/>
          </reference>
        </references>
      </pivotArea>
    </format>
    <format dxfId="1667">
      <pivotArea dataOnly="0" labelOnly="1" fieldPosition="0">
        <references count="3">
          <reference field="3" count="1">
            <x v="4"/>
          </reference>
          <reference field="5" count="1" selected="0">
            <x v="1"/>
          </reference>
          <reference field="6" count="1" selected="0">
            <x v="45"/>
          </reference>
        </references>
      </pivotArea>
    </format>
    <format dxfId="1666">
      <pivotArea dataOnly="0" labelOnly="1" fieldPosition="0">
        <references count="3">
          <reference field="3" count="1">
            <x v="4"/>
          </reference>
          <reference field="5" count="1" selected="0">
            <x v="11"/>
          </reference>
          <reference field="6" count="1" selected="0">
            <x v="46"/>
          </reference>
        </references>
      </pivotArea>
    </format>
    <format dxfId="1665">
      <pivotArea dataOnly="0" labelOnly="1" fieldPosition="0">
        <references count="3">
          <reference field="3" count="1">
            <x v="4"/>
          </reference>
          <reference field="5" count="1" selected="0">
            <x v="2"/>
          </reference>
          <reference field="6" count="1" selected="0">
            <x v="47"/>
          </reference>
        </references>
      </pivotArea>
    </format>
    <format dxfId="1664">
      <pivotArea type="all" dataOnly="0" outline="0" fieldPosition="0"/>
    </format>
    <format dxfId="1663">
      <pivotArea field="0" type="button" dataOnly="0" labelOnly="1" outline="0" axis="axisPage" fieldPosition="0"/>
    </format>
    <format dxfId="1662">
      <pivotArea field="6" type="button" dataOnly="0" labelOnly="1" outline="0" axis="axisRow" fieldPosition="0"/>
    </format>
    <format dxfId="1661">
      <pivotArea dataOnly="0" labelOnly="1" fieldPosition="0">
        <references count="1">
          <reference field="6" count="16">
            <x v="4"/>
            <x v="5"/>
            <x v="9"/>
            <x v="12"/>
            <x v="14"/>
            <x v="27"/>
            <x v="30"/>
            <x v="31"/>
            <x v="37"/>
            <x v="41"/>
            <x v="42"/>
            <x v="43"/>
            <x v="44"/>
            <x v="45"/>
            <x v="46"/>
            <x v="47"/>
          </reference>
        </references>
      </pivotArea>
    </format>
    <format dxfId="1660">
      <pivotArea dataOnly="0" labelOnly="1" grandRow="1" outline="0" fieldPosition="0"/>
    </format>
    <format dxfId="1659">
      <pivotArea dataOnly="0" labelOnly="1" fieldPosition="0">
        <references count="2">
          <reference field="5" count="2">
            <x v="40"/>
            <x v="98"/>
          </reference>
          <reference field="6" count="1" selected="0">
            <x v="4"/>
          </reference>
        </references>
      </pivotArea>
    </format>
    <format dxfId="1658">
      <pivotArea dataOnly="0" labelOnly="1" fieldPosition="0">
        <references count="2">
          <reference field="5" count="3">
            <x v="7"/>
            <x v="24"/>
            <x v="79"/>
          </reference>
          <reference field="6" count="1" selected="0">
            <x v="5"/>
          </reference>
        </references>
      </pivotArea>
    </format>
    <format dxfId="1657">
      <pivotArea dataOnly="0" labelOnly="1" fieldPosition="0">
        <references count="2">
          <reference field="5" count="3">
            <x v="22"/>
            <x v="23"/>
            <x v="93"/>
          </reference>
          <reference field="6" count="1" selected="0">
            <x v="9"/>
          </reference>
        </references>
      </pivotArea>
    </format>
    <format dxfId="1656">
      <pivotArea dataOnly="0" labelOnly="1" fieldPosition="0">
        <references count="2">
          <reference field="5" count="4">
            <x v="39"/>
            <x v="42"/>
            <x v="97"/>
            <x v="101"/>
          </reference>
          <reference field="6" count="1" selected="0">
            <x v="12"/>
          </reference>
        </references>
      </pivotArea>
    </format>
    <format dxfId="1655">
      <pivotArea dataOnly="0" labelOnly="1" fieldPosition="0">
        <references count="2">
          <reference field="5" count="3">
            <x v="19"/>
            <x v="29"/>
            <x v="44"/>
          </reference>
          <reference field="6" count="1" selected="0">
            <x v="14"/>
          </reference>
        </references>
      </pivotArea>
    </format>
    <format dxfId="1654">
      <pivotArea dataOnly="0" labelOnly="1" fieldPosition="0">
        <references count="2">
          <reference field="5" count="1">
            <x v="51"/>
          </reference>
          <reference field="6" count="1" selected="0">
            <x v="27"/>
          </reference>
        </references>
      </pivotArea>
    </format>
    <format dxfId="1653">
      <pivotArea dataOnly="0" labelOnly="1" fieldPosition="0">
        <references count="2">
          <reference field="5" count="2">
            <x v="5"/>
            <x v="14"/>
          </reference>
          <reference field="6" count="1" selected="0">
            <x v="30"/>
          </reference>
        </references>
      </pivotArea>
    </format>
    <format dxfId="1652">
      <pivotArea dataOnly="0" labelOnly="1" fieldPosition="0">
        <references count="2">
          <reference field="5" count="2">
            <x v="0"/>
            <x v="78"/>
          </reference>
          <reference field="6" count="1" selected="0">
            <x v="31"/>
          </reference>
        </references>
      </pivotArea>
    </format>
    <format dxfId="1651">
      <pivotArea dataOnly="0" labelOnly="1" fieldPosition="0">
        <references count="2">
          <reference field="5" count="3">
            <x v="26"/>
            <x v="30"/>
            <x v="33"/>
          </reference>
          <reference field="6" count="1" selected="0">
            <x v="37"/>
          </reference>
        </references>
      </pivotArea>
    </format>
    <format dxfId="1650">
      <pivotArea dataOnly="0" labelOnly="1" fieldPosition="0">
        <references count="2">
          <reference field="5" count="1">
            <x v="105"/>
          </reference>
          <reference field="6" count="1" selected="0">
            <x v="41"/>
          </reference>
        </references>
      </pivotArea>
    </format>
    <format dxfId="1649">
      <pivotArea dataOnly="0" labelOnly="1" fieldPosition="0">
        <references count="2">
          <reference field="5" count="1">
            <x v="13"/>
          </reference>
          <reference field="6" count="1" selected="0">
            <x v="42"/>
          </reference>
        </references>
      </pivotArea>
    </format>
    <format dxfId="1648">
      <pivotArea dataOnly="0" labelOnly="1" fieldPosition="0">
        <references count="2">
          <reference field="5" count="1">
            <x v="12"/>
          </reference>
          <reference field="6" count="1" selected="0">
            <x v="43"/>
          </reference>
        </references>
      </pivotArea>
    </format>
    <format dxfId="1647">
      <pivotArea dataOnly="0" labelOnly="1" fieldPosition="0">
        <references count="2">
          <reference field="5" count="1">
            <x v="104"/>
          </reference>
          <reference field="6" count="1" selected="0">
            <x v="44"/>
          </reference>
        </references>
      </pivotArea>
    </format>
    <format dxfId="1646">
      <pivotArea dataOnly="0" labelOnly="1" fieldPosition="0">
        <references count="2">
          <reference field="5" count="1">
            <x v="1"/>
          </reference>
          <reference field="6" count="1" selected="0">
            <x v="45"/>
          </reference>
        </references>
      </pivotArea>
    </format>
    <format dxfId="1645">
      <pivotArea dataOnly="0" labelOnly="1" fieldPosition="0">
        <references count="2">
          <reference field="5" count="1">
            <x v="11"/>
          </reference>
          <reference field="6" count="1" selected="0">
            <x v="46"/>
          </reference>
        </references>
      </pivotArea>
    </format>
    <format dxfId="1644">
      <pivotArea dataOnly="0" labelOnly="1" fieldPosition="0">
        <references count="2">
          <reference field="5" count="1">
            <x v="2"/>
          </reference>
          <reference field="6" count="1" selected="0">
            <x v="47"/>
          </reference>
        </references>
      </pivotArea>
    </format>
    <format dxfId="1643">
      <pivotArea dataOnly="0" labelOnly="1" fieldPosition="0">
        <references count="3">
          <reference field="3" count="1">
            <x v="2"/>
          </reference>
          <reference field="5" count="1" selected="0">
            <x v="40"/>
          </reference>
          <reference field="6" count="1" selected="0">
            <x v="4"/>
          </reference>
        </references>
      </pivotArea>
    </format>
    <format dxfId="1642">
      <pivotArea dataOnly="0" labelOnly="1" fieldPosition="0">
        <references count="3">
          <reference field="3" count="1">
            <x v="3"/>
          </reference>
          <reference field="5" count="1" selected="0">
            <x v="98"/>
          </reference>
          <reference field="6" count="1" selected="0">
            <x v="4"/>
          </reference>
        </references>
      </pivotArea>
    </format>
    <format dxfId="1641">
      <pivotArea dataOnly="0" labelOnly="1" fieldPosition="0">
        <references count="3">
          <reference field="3" count="1">
            <x v="2"/>
          </reference>
          <reference field="5" count="1" selected="0">
            <x v="7"/>
          </reference>
          <reference field="6" count="1" selected="0">
            <x v="5"/>
          </reference>
        </references>
      </pivotArea>
    </format>
    <format dxfId="1640">
      <pivotArea dataOnly="0" labelOnly="1" fieldPosition="0">
        <references count="3">
          <reference field="3" count="1">
            <x v="0"/>
          </reference>
          <reference field="5" count="1" selected="0">
            <x v="24"/>
          </reference>
          <reference field="6" count="1" selected="0">
            <x v="5"/>
          </reference>
        </references>
      </pivotArea>
    </format>
    <format dxfId="1639">
      <pivotArea dataOnly="0" labelOnly="1" fieldPosition="0">
        <references count="3">
          <reference field="3" count="1">
            <x v="1"/>
          </reference>
          <reference field="5" count="1" selected="0">
            <x v="79"/>
          </reference>
          <reference field="6" count="1" selected="0">
            <x v="5"/>
          </reference>
        </references>
      </pivotArea>
    </format>
    <format dxfId="1638">
      <pivotArea dataOnly="0" labelOnly="1" fieldPosition="0">
        <references count="3">
          <reference field="3" count="1">
            <x v="2"/>
          </reference>
          <reference field="5" count="1" selected="0">
            <x v="22"/>
          </reference>
          <reference field="6" count="1" selected="0">
            <x v="9"/>
          </reference>
        </references>
      </pivotArea>
    </format>
    <format dxfId="1637">
      <pivotArea dataOnly="0" labelOnly="1" fieldPosition="0">
        <references count="3">
          <reference field="3" count="1">
            <x v="3"/>
          </reference>
          <reference field="5" count="1" selected="0">
            <x v="23"/>
          </reference>
          <reference field="6" count="1" selected="0">
            <x v="9"/>
          </reference>
        </references>
      </pivotArea>
    </format>
    <format dxfId="1636">
      <pivotArea dataOnly="0" labelOnly="1" fieldPosition="0">
        <references count="3">
          <reference field="3" count="1">
            <x v="1"/>
          </reference>
          <reference field="5" count="1" selected="0">
            <x v="93"/>
          </reference>
          <reference field="6" count="1" selected="0">
            <x v="9"/>
          </reference>
        </references>
      </pivotArea>
    </format>
    <format dxfId="1635">
      <pivotArea dataOnly="0" labelOnly="1" fieldPosition="0">
        <references count="3">
          <reference field="3" count="1">
            <x v="2"/>
          </reference>
          <reference field="5" count="1" selected="0">
            <x v="39"/>
          </reference>
          <reference field="6" count="1" selected="0">
            <x v="12"/>
          </reference>
        </references>
      </pivotArea>
    </format>
    <format dxfId="1634">
      <pivotArea dataOnly="0" labelOnly="1" fieldPosition="0">
        <references count="3">
          <reference field="3" count="1">
            <x v="3"/>
          </reference>
          <reference field="5" count="1" selected="0">
            <x v="42"/>
          </reference>
          <reference field="6" count="1" selected="0">
            <x v="12"/>
          </reference>
        </references>
      </pivotArea>
    </format>
    <format dxfId="1633">
      <pivotArea dataOnly="0" labelOnly="1" fieldPosition="0">
        <references count="3">
          <reference field="3" count="1">
            <x v="0"/>
          </reference>
          <reference field="5" count="1" selected="0">
            <x v="97"/>
          </reference>
          <reference field="6" count="1" selected="0">
            <x v="12"/>
          </reference>
        </references>
      </pivotArea>
    </format>
    <format dxfId="1632">
      <pivotArea dataOnly="0" labelOnly="1" fieldPosition="0">
        <references count="3">
          <reference field="3" count="1">
            <x v="1"/>
          </reference>
          <reference field="5" count="1" selected="0">
            <x v="101"/>
          </reference>
          <reference field="6" count="1" selected="0">
            <x v="12"/>
          </reference>
        </references>
      </pivotArea>
    </format>
    <format dxfId="1631">
      <pivotArea dataOnly="0" labelOnly="1" fieldPosition="0">
        <references count="3">
          <reference field="3" count="1">
            <x v="1"/>
          </reference>
          <reference field="5" count="1" selected="0">
            <x v="19"/>
          </reference>
          <reference field="6" count="1" selected="0">
            <x v="14"/>
          </reference>
        </references>
      </pivotArea>
    </format>
    <format dxfId="1630">
      <pivotArea dataOnly="0" labelOnly="1" fieldPosition="0">
        <references count="3">
          <reference field="3" count="1">
            <x v="2"/>
          </reference>
          <reference field="5" count="1" selected="0">
            <x v="29"/>
          </reference>
          <reference field="6" count="1" selected="0">
            <x v="14"/>
          </reference>
        </references>
      </pivotArea>
    </format>
    <format dxfId="1629">
      <pivotArea dataOnly="0" labelOnly="1" fieldPosition="0">
        <references count="3">
          <reference field="3" count="1">
            <x v="0"/>
          </reference>
          <reference field="5" count="1" selected="0">
            <x v="44"/>
          </reference>
          <reference field="6" count="1" selected="0">
            <x v="14"/>
          </reference>
        </references>
      </pivotArea>
    </format>
    <format dxfId="1628">
      <pivotArea dataOnly="0" labelOnly="1" fieldPosition="0">
        <references count="3">
          <reference field="3" count="1">
            <x v="3"/>
          </reference>
          <reference field="5" count="1" selected="0">
            <x v="51"/>
          </reference>
          <reference field="6" count="1" selected="0">
            <x v="27"/>
          </reference>
        </references>
      </pivotArea>
    </format>
    <format dxfId="1627">
      <pivotArea dataOnly="0" labelOnly="1" fieldPosition="0">
        <references count="3">
          <reference field="3" count="1">
            <x v="3"/>
          </reference>
          <reference field="5" count="1" selected="0">
            <x v="5"/>
          </reference>
          <reference field="6" count="1" selected="0">
            <x v="30"/>
          </reference>
        </references>
      </pivotArea>
    </format>
    <format dxfId="1626">
      <pivotArea dataOnly="0" labelOnly="1" fieldPosition="0">
        <references count="3">
          <reference field="3" count="1">
            <x v="2"/>
          </reference>
          <reference field="5" count="1" selected="0">
            <x v="14"/>
          </reference>
          <reference field="6" count="1" selected="0">
            <x v="30"/>
          </reference>
        </references>
      </pivotArea>
    </format>
    <format dxfId="1625">
      <pivotArea dataOnly="0" labelOnly="1" fieldPosition="0">
        <references count="3">
          <reference field="3" count="1">
            <x v="2"/>
          </reference>
          <reference field="5" count="1" selected="0">
            <x v="0"/>
          </reference>
          <reference field="6" count="1" selected="0">
            <x v="31"/>
          </reference>
        </references>
      </pivotArea>
    </format>
    <format dxfId="1624">
      <pivotArea dataOnly="0" labelOnly="1" fieldPosition="0">
        <references count="3">
          <reference field="3" count="1">
            <x v="3"/>
          </reference>
          <reference field="5" count="1" selected="0">
            <x v="78"/>
          </reference>
          <reference field="6" count="1" selected="0">
            <x v="31"/>
          </reference>
        </references>
      </pivotArea>
    </format>
    <format dxfId="1623">
      <pivotArea dataOnly="0" labelOnly="1" fieldPosition="0">
        <references count="3">
          <reference field="3" count="1">
            <x v="1"/>
          </reference>
          <reference field="5" count="1" selected="0">
            <x v="26"/>
          </reference>
          <reference field="6" count="1" selected="0">
            <x v="37"/>
          </reference>
        </references>
      </pivotArea>
    </format>
    <format dxfId="1622">
      <pivotArea dataOnly="0" labelOnly="1" fieldPosition="0">
        <references count="3">
          <reference field="3" count="1">
            <x v="3"/>
          </reference>
          <reference field="5" count="1" selected="0">
            <x v="30"/>
          </reference>
          <reference field="6" count="1" selected="0">
            <x v="37"/>
          </reference>
        </references>
      </pivotArea>
    </format>
    <format dxfId="1621">
      <pivotArea dataOnly="0" labelOnly="1" fieldPosition="0">
        <references count="3">
          <reference field="3" count="1">
            <x v="2"/>
          </reference>
          <reference field="5" count="1" selected="0">
            <x v="33"/>
          </reference>
          <reference field="6" count="1" selected="0">
            <x v="37"/>
          </reference>
        </references>
      </pivotArea>
    </format>
    <format dxfId="1620">
      <pivotArea dataOnly="0" labelOnly="1" fieldPosition="0">
        <references count="3">
          <reference field="3" count="1">
            <x v="4"/>
          </reference>
          <reference field="5" count="1" selected="0">
            <x v="105"/>
          </reference>
          <reference field="6" count="1" selected="0">
            <x v="41"/>
          </reference>
        </references>
      </pivotArea>
    </format>
    <format dxfId="1619">
      <pivotArea dataOnly="0" labelOnly="1" fieldPosition="0">
        <references count="3">
          <reference field="3" count="1">
            <x v="4"/>
          </reference>
          <reference field="5" count="1" selected="0">
            <x v="13"/>
          </reference>
          <reference field="6" count="1" selected="0">
            <x v="42"/>
          </reference>
        </references>
      </pivotArea>
    </format>
    <format dxfId="1618">
      <pivotArea dataOnly="0" labelOnly="1" fieldPosition="0">
        <references count="3">
          <reference field="3" count="1">
            <x v="4"/>
          </reference>
          <reference field="5" count="1" selected="0">
            <x v="12"/>
          </reference>
          <reference field="6" count="1" selected="0">
            <x v="43"/>
          </reference>
        </references>
      </pivotArea>
    </format>
    <format dxfId="1617">
      <pivotArea dataOnly="0" labelOnly="1" fieldPosition="0">
        <references count="3">
          <reference field="3" count="1">
            <x v="4"/>
          </reference>
          <reference field="5" count="1" selected="0">
            <x v="104"/>
          </reference>
          <reference field="6" count="1" selected="0">
            <x v="44"/>
          </reference>
        </references>
      </pivotArea>
    </format>
    <format dxfId="1616">
      <pivotArea dataOnly="0" labelOnly="1" fieldPosition="0">
        <references count="3">
          <reference field="3" count="1">
            <x v="4"/>
          </reference>
          <reference field="5" count="1" selected="0">
            <x v="1"/>
          </reference>
          <reference field="6" count="1" selected="0">
            <x v="45"/>
          </reference>
        </references>
      </pivotArea>
    </format>
    <format dxfId="1615">
      <pivotArea dataOnly="0" labelOnly="1" fieldPosition="0">
        <references count="3">
          <reference field="3" count="1">
            <x v="4"/>
          </reference>
          <reference field="5" count="1" selected="0">
            <x v="11"/>
          </reference>
          <reference field="6" count="1" selected="0">
            <x v="46"/>
          </reference>
        </references>
      </pivotArea>
    </format>
    <format dxfId="1614">
      <pivotArea dataOnly="0" labelOnly="1" fieldPosition="0">
        <references count="3">
          <reference field="3" count="1">
            <x v="4"/>
          </reference>
          <reference field="5" count="1" selected="0">
            <x v="2"/>
          </reference>
          <reference field="6" count="1" selected="0">
            <x v="47"/>
          </reference>
        </references>
      </pivotArea>
    </format>
    <format dxfId="1613">
      <pivotArea type="all" dataOnly="0" outline="0" fieldPosition="0"/>
    </format>
    <format dxfId="1612">
      <pivotArea field="0" type="button" dataOnly="0" labelOnly="1" outline="0" axis="axisPage" fieldPosition="0"/>
    </format>
    <format dxfId="1611">
      <pivotArea field="6" type="button" dataOnly="0" labelOnly="1" outline="0" axis="axisRow" fieldPosition="0"/>
    </format>
    <format dxfId="1610">
      <pivotArea dataOnly="0" labelOnly="1" fieldPosition="0">
        <references count="1">
          <reference field="6" count="16">
            <x v="4"/>
            <x v="5"/>
            <x v="9"/>
            <x v="12"/>
            <x v="14"/>
            <x v="27"/>
            <x v="30"/>
            <x v="31"/>
            <x v="37"/>
            <x v="41"/>
            <x v="42"/>
            <x v="43"/>
            <x v="44"/>
            <x v="45"/>
            <x v="46"/>
            <x v="47"/>
          </reference>
        </references>
      </pivotArea>
    </format>
    <format dxfId="1609">
      <pivotArea dataOnly="0" labelOnly="1" grandRow="1" outline="0" fieldPosition="0"/>
    </format>
    <format dxfId="1608">
      <pivotArea dataOnly="0" labelOnly="1" fieldPosition="0">
        <references count="2">
          <reference field="5" count="2">
            <x v="40"/>
            <x v="98"/>
          </reference>
          <reference field="6" count="1" selected="0">
            <x v="4"/>
          </reference>
        </references>
      </pivotArea>
    </format>
    <format dxfId="1607">
      <pivotArea dataOnly="0" labelOnly="1" fieldPosition="0">
        <references count="2">
          <reference field="5" count="3">
            <x v="7"/>
            <x v="24"/>
            <x v="79"/>
          </reference>
          <reference field="6" count="1" selected="0">
            <x v="5"/>
          </reference>
        </references>
      </pivotArea>
    </format>
    <format dxfId="1606">
      <pivotArea dataOnly="0" labelOnly="1" fieldPosition="0">
        <references count="2">
          <reference field="5" count="3">
            <x v="22"/>
            <x v="23"/>
            <x v="93"/>
          </reference>
          <reference field="6" count="1" selected="0">
            <x v="9"/>
          </reference>
        </references>
      </pivotArea>
    </format>
    <format dxfId="1605">
      <pivotArea dataOnly="0" labelOnly="1" fieldPosition="0">
        <references count="2">
          <reference field="5" count="4">
            <x v="39"/>
            <x v="42"/>
            <x v="97"/>
            <x v="101"/>
          </reference>
          <reference field="6" count="1" selected="0">
            <x v="12"/>
          </reference>
        </references>
      </pivotArea>
    </format>
    <format dxfId="1604">
      <pivotArea dataOnly="0" labelOnly="1" fieldPosition="0">
        <references count="2">
          <reference field="5" count="3">
            <x v="19"/>
            <x v="29"/>
            <x v="44"/>
          </reference>
          <reference field="6" count="1" selected="0">
            <x v="14"/>
          </reference>
        </references>
      </pivotArea>
    </format>
    <format dxfId="1603">
      <pivotArea dataOnly="0" labelOnly="1" fieldPosition="0">
        <references count="2">
          <reference field="5" count="1">
            <x v="51"/>
          </reference>
          <reference field="6" count="1" selected="0">
            <x v="27"/>
          </reference>
        </references>
      </pivotArea>
    </format>
    <format dxfId="1602">
      <pivotArea dataOnly="0" labelOnly="1" fieldPosition="0">
        <references count="2">
          <reference field="5" count="2">
            <x v="5"/>
            <x v="14"/>
          </reference>
          <reference field="6" count="1" selected="0">
            <x v="30"/>
          </reference>
        </references>
      </pivotArea>
    </format>
    <format dxfId="1601">
      <pivotArea dataOnly="0" labelOnly="1" fieldPosition="0">
        <references count="2">
          <reference field="5" count="2">
            <x v="0"/>
            <x v="78"/>
          </reference>
          <reference field="6" count="1" selected="0">
            <x v="31"/>
          </reference>
        </references>
      </pivotArea>
    </format>
    <format dxfId="1600">
      <pivotArea dataOnly="0" labelOnly="1" fieldPosition="0">
        <references count="2">
          <reference field="5" count="3">
            <x v="26"/>
            <x v="30"/>
            <x v="33"/>
          </reference>
          <reference field="6" count="1" selected="0">
            <x v="37"/>
          </reference>
        </references>
      </pivotArea>
    </format>
    <format dxfId="1599">
      <pivotArea dataOnly="0" labelOnly="1" fieldPosition="0">
        <references count="2">
          <reference field="5" count="1">
            <x v="105"/>
          </reference>
          <reference field="6" count="1" selected="0">
            <x v="41"/>
          </reference>
        </references>
      </pivotArea>
    </format>
    <format dxfId="1598">
      <pivotArea dataOnly="0" labelOnly="1" fieldPosition="0">
        <references count="2">
          <reference field="5" count="1">
            <x v="13"/>
          </reference>
          <reference field="6" count="1" selected="0">
            <x v="42"/>
          </reference>
        </references>
      </pivotArea>
    </format>
    <format dxfId="1597">
      <pivotArea dataOnly="0" labelOnly="1" fieldPosition="0">
        <references count="2">
          <reference field="5" count="1">
            <x v="12"/>
          </reference>
          <reference field="6" count="1" selected="0">
            <x v="43"/>
          </reference>
        </references>
      </pivotArea>
    </format>
    <format dxfId="1596">
      <pivotArea dataOnly="0" labelOnly="1" fieldPosition="0">
        <references count="2">
          <reference field="5" count="1">
            <x v="104"/>
          </reference>
          <reference field="6" count="1" selected="0">
            <x v="44"/>
          </reference>
        </references>
      </pivotArea>
    </format>
    <format dxfId="1595">
      <pivotArea dataOnly="0" labelOnly="1" fieldPosition="0">
        <references count="2">
          <reference field="5" count="1">
            <x v="1"/>
          </reference>
          <reference field="6" count="1" selected="0">
            <x v="45"/>
          </reference>
        </references>
      </pivotArea>
    </format>
    <format dxfId="1594">
      <pivotArea dataOnly="0" labelOnly="1" fieldPosition="0">
        <references count="2">
          <reference field="5" count="1">
            <x v="11"/>
          </reference>
          <reference field="6" count="1" selected="0">
            <x v="46"/>
          </reference>
        </references>
      </pivotArea>
    </format>
    <format dxfId="1593">
      <pivotArea dataOnly="0" labelOnly="1" fieldPosition="0">
        <references count="2">
          <reference field="5" count="1">
            <x v="2"/>
          </reference>
          <reference field="6" count="1" selected="0">
            <x v="47"/>
          </reference>
        </references>
      </pivotArea>
    </format>
    <format dxfId="1592">
      <pivotArea dataOnly="0" labelOnly="1" fieldPosition="0">
        <references count="3">
          <reference field="3" count="1">
            <x v="2"/>
          </reference>
          <reference field="5" count="1" selected="0">
            <x v="40"/>
          </reference>
          <reference field="6" count="1" selected="0">
            <x v="4"/>
          </reference>
        </references>
      </pivotArea>
    </format>
    <format dxfId="1591">
      <pivotArea dataOnly="0" labelOnly="1" fieldPosition="0">
        <references count="3">
          <reference field="3" count="1">
            <x v="3"/>
          </reference>
          <reference field="5" count="1" selected="0">
            <x v="98"/>
          </reference>
          <reference field="6" count="1" selected="0">
            <x v="4"/>
          </reference>
        </references>
      </pivotArea>
    </format>
    <format dxfId="1590">
      <pivotArea dataOnly="0" labelOnly="1" fieldPosition="0">
        <references count="3">
          <reference field="3" count="1">
            <x v="2"/>
          </reference>
          <reference field="5" count="1" selected="0">
            <x v="7"/>
          </reference>
          <reference field="6" count="1" selected="0">
            <x v="5"/>
          </reference>
        </references>
      </pivotArea>
    </format>
    <format dxfId="1589">
      <pivotArea dataOnly="0" labelOnly="1" fieldPosition="0">
        <references count="3">
          <reference field="3" count="1">
            <x v="0"/>
          </reference>
          <reference field="5" count="1" selected="0">
            <x v="24"/>
          </reference>
          <reference field="6" count="1" selected="0">
            <x v="5"/>
          </reference>
        </references>
      </pivotArea>
    </format>
    <format dxfId="1588">
      <pivotArea dataOnly="0" labelOnly="1" fieldPosition="0">
        <references count="3">
          <reference field="3" count="1">
            <x v="1"/>
          </reference>
          <reference field="5" count="1" selected="0">
            <x v="79"/>
          </reference>
          <reference field="6" count="1" selected="0">
            <x v="5"/>
          </reference>
        </references>
      </pivotArea>
    </format>
    <format dxfId="1587">
      <pivotArea dataOnly="0" labelOnly="1" fieldPosition="0">
        <references count="3">
          <reference field="3" count="1">
            <x v="2"/>
          </reference>
          <reference field="5" count="1" selected="0">
            <x v="22"/>
          </reference>
          <reference field="6" count="1" selected="0">
            <x v="9"/>
          </reference>
        </references>
      </pivotArea>
    </format>
    <format dxfId="1586">
      <pivotArea dataOnly="0" labelOnly="1" fieldPosition="0">
        <references count="3">
          <reference field="3" count="1">
            <x v="3"/>
          </reference>
          <reference field="5" count="1" selected="0">
            <x v="23"/>
          </reference>
          <reference field="6" count="1" selected="0">
            <x v="9"/>
          </reference>
        </references>
      </pivotArea>
    </format>
    <format dxfId="1585">
      <pivotArea dataOnly="0" labelOnly="1" fieldPosition="0">
        <references count="3">
          <reference field="3" count="1">
            <x v="1"/>
          </reference>
          <reference field="5" count="1" selected="0">
            <x v="93"/>
          </reference>
          <reference field="6" count="1" selected="0">
            <x v="9"/>
          </reference>
        </references>
      </pivotArea>
    </format>
    <format dxfId="1584">
      <pivotArea dataOnly="0" labelOnly="1" fieldPosition="0">
        <references count="3">
          <reference field="3" count="1">
            <x v="2"/>
          </reference>
          <reference field="5" count="1" selected="0">
            <x v="39"/>
          </reference>
          <reference field="6" count="1" selected="0">
            <x v="12"/>
          </reference>
        </references>
      </pivotArea>
    </format>
    <format dxfId="1583">
      <pivotArea dataOnly="0" labelOnly="1" fieldPosition="0">
        <references count="3">
          <reference field="3" count="1">
            <x v="3"/>
          </reference>
          <reference field="5" count="1" selected="0">
            <x v="42"/>
          </reference>
          <reference field="6" count="1" selected="0">
            <x v="12"/>
          </reference>
        </references>
      </pivotArea>
    </format>
    <format dxfId="1582">
      <pivotArea dataOnly="0" labelOnly="1" fieldPosition="0">
        <references count="3">
          <reference field="3" count="1">
            <x v="0"/>
          </reference>
          <reference field="5" count="1" selected="0">
            <x v="97"/>
          </reference>
          <reference field="6" count="1" selected="0">
            <x v="12"/>
          </reference>
        </references>
      </pivotArea>
    </format>
    <format dxfId="1581">
      <pivotArea dataOnly="0" labelOnly="1" fieldPosition="0">
        <references count="3">
          <reference field="3" count="1">
            <x v="1"/>
          </reference>
          <reference field="5" count="1" selected="0">
            <x v="101"/>
          </reference>
          <reference field="6" count="1" selected="0">
            <x v="12"/>
          </reference>
        </references>
      </pivotArea>
    </format>
    <format dxfId="1580">
      <pivotArea dataOnly="0" labelOnly="1" fieldPosition="0">
        <references count="3">
          <reference field="3" count="1">
            <x v="1"/>
          </reference>
          <reference field="5" count="1" selected="0">
            <x v="19"/>
          </reference>
          <reference field="6" count="1" selected="0">
            <x v="14"/>
          </reference>
        </references>
      </pivotArea>
    </format>
    <format dxfId="1579">
      <pivotArea dataOnly="0" labelOnly="1" fieldPosition="0">
        <references count="3">
          <reference field="3" count="1">
            <x v="2"/>
          </reference>
          <reference field="5" count="1" selected="0">
            <x v="29"/>
          </reference>
          <reference field="6" count="1" selected="0">
            <x v="14"/>
          </reference>
        </references>
      </pivotArea>
    </format>
    <format dxfId="1578">
      <pivotArea dataOnly="0" labelOnly="1" fieldPosition="0">
        <references count="3">
          <reference field="3" count="1">
            <x v="0"/>
          </reference>
          <reference field="5" count="1" selected="0">
            <x v="44"/>
          </reference>
          <reference field="6" count="1" selected="0">
            <x v="14"/>
          </reference>
        </references>
      </pivotArea>
    </format>
    <format dxfId="1577">
      <pivotArea dataOnly="0" labelOnly="1" fieldPosition="0">
        <references count="3">
          <reference field="3" count="1">
            <x v="3"/>
          </reference>
          <reference field="5" count="1" selected="0">
            <x v="51"/>
          </reference>
          <reference field="6" count="1" selected="0">
            <x v="27"/>
          </reference>
        </references>
      </pivotArea>
    </format>
    <format dxfId="1576">
      <pivotArea dataOnly="0" labelOnly="1" fieldPosition="0">
        <references count="3">
          <reference field="3" count="1">
            <x v="3"/>
          </reference>
          <reference field="5" count="1" selected="0">
            <x v="5"/>
          </reference>
          <reference field="6" count="1" selected="0">
            <x v="30"/>
          </reference>
        </references>
      </pivotArea>
    </format>
    <format dxfId="1575">
      <pivotArea dataOnly="0" labelOnly="1" fieldPosition="0">
        <references count="3">
          <reference field="3" count="1">
            <x v="2"/>
          </reference>
          <reference field="5" count="1" selected="0">
            <x v="14"/>
          </reference>
          <reference field="6" count="1" selected="0">
            <x v="30"/>
          </reference>
        </references>
      </pivotArea>
    </format>
    <format dxfId="1574">
      <pivotArea dataOnly="0" labelOnly="1" fieldPosition="0">
        <references count="3">
          <reference field="3" count="1">
            <x v="2"/>
          </reference>
          <reference field="5" count="1" selected="0">
            <x v="0"/>
          </reference>
          <reference field="6" count="1" selected="0">
            <x v="31"/>
          </reference>
        </references>
      </pivotArea>
    </format>
    <format dxfId="1573">
      <pivotArea dataOnly="0" labelOnly="1" fieldPosition="0">
        <references count="3">
          <reference field="3" count="1">
            <x v="3"/>
          </reference>
          <reference field="5" count="1" selected="0">
            <x v="78"/>
          </reference>
          <reference field="6" count="1" selected="0">
            <x v="31"/>
          </reference>
        </references>
      </pivotArea>
    </format>
    <format dxfId="1572">
      <pivotArea dataOnly="0" labelOnly="1" fieldPosition="0">
        <references count="3">
          <reference field="3" count="1">
            <x v="1"/>
          </reference>
          <reference field="5" count="1" selected="0">
            <x v="26"/>
          </reference>
          <reference field="6" count="1" selected="0">
            <x v="37"/>
          </reference>
        </references>
      </pivotArea>
    </format>
    <format dxfId="1571">
      <pivotArea dataOnly="0" labelOnly="1" fieldPosition="0">
        <references count="3">
          <reference field="3" count="1">
            <x v="3"/>
          </reference>
          <reference field="5" count="1" selected="0">
            <x v="30"/>
          </reference>
          <reference field="6" count="1" selected="0">
            <x v="37"/>
          </reference>
        </references>
      </pivotArea>
    </format>
    <format dxfId="1570">
      <pivotArea dataOnly="0" labelOnly="1" fieldPosition="0">
        <references count="3">
          <reference field="3" count="1">
            <x v="2"/>
          </reference>
          <reference field="5" count="1" selected="0">
            <x v="33"/>
          </reference>
          <reference field="6" count="1" selected="0">
            <x v="37"/>
          </reference>
        </references>
      </pivotArea>
    </format>
    <format dxfId="1569">
      <pivotArea dataOnly="0" labelOnly="1" fieldPosition="0">
        <references count="3">
          <reference field="3" count="1">
            <x v="4"/>
          </reference>
          <reference field="5" count="1" selected="0">
            <x v="105"/>
          </reference>
          <reference field="6" count="1" selected="0">
            <x v="41"/>
          </reference>
        </references>
      </pivotArea>
    </format>
    <format dxfId="1568">
      <pivotArea dataOnly="0" labelOnly="1" fieldPosition="0">
        <references count="3">
          <reference field="3" count="1">
            <x v="4"/>
          </reference>
          <reference field="5" count="1" selected="0">
            <x v="13"/>
          </reference>
          <reference field="6" count="1" selected="0">
            <x v="42"/>
          </reference>
        </references>
      </pivotArea>
    </format>
    <format dxfId="1567">
      <pivotArea dataOnly="0" labelOnly="1" fieldPosition="0">
        <references count="3">
          <reference field="3" count="1">
            <x v="4"/>
          </reference>
          <reference field="5" count="1" selected="0">
            <x v="12"/>
          </reference>
          <reference field="6" count="1" selected="0">
            <x v="43"/>
          </reference>
        </references>
      </pivotArea>
    </format>
    <format dxfId="1566">
      <pivotArea dataOnly="0" labelOnly="1" fieldPosition="0">
        <references count="3">
          <reference field="3" count="1">
            <x v="4"/>
          </reference>
          <reference field="5" count="1" selected="0">
            <x v="104"/>
          </reference>
          <reference field="6" count="1" selected="0">
            <x v="44"/>
          </reference>
        </references>
      </pivotArea>
    </format>
    <format dxfId="1565">
      <pivotArea dataOnly="0" labelOnly="1" fieldPosition="0">
        <references count="3">
          <reference field="3" count="1">
            <x v="4"/>
          </reference>
          <reference field="5" count="1" selected="0">
            <x v="1"/>
          </reference>
          <reference field="6" count="1" selected="0">
            <x v="45"/>
          </reference>
        </references>
      </pivotArea>
    </format>
    <format dxfId="1564">
      <pivotArea dataOnly="0" labelOnly="1" fieldPosition="0">
        <references count="3">
          <reference field="3" count="1">
            <x v="4"/>
          </reference>
          <reference field="5" count="1" selected="0">
            <x v="11"/>
          </reference>
          <reference field="6" count="1" selected="0">
            <x v="46"/>
          </reference>
        </references>
      </pivotArea>
    </format>
    <format dxfId="1563">
      <pivotArea dataOnly="0" labelOnly="1" fieldPosition="0">
        <references count="3">
          <reference field="3" count="1">
            <x v="4"/>
          </reference>
          <reference field="5" count="1" selected="0">
            <x v="2"/>
          </reference>
          <reference field="6" count="1" selected="0">
            <x v="47"/>
          </reference>
        </references>
      </pivotArea>
    </format>
    <format dxfId="1562">
      <pivotArea dataOnly="0" labelOnly="1" outline="0" fieldPosition="0">
        <references count="1">
          <reference field="0" count="1">
            <x v="7"/>
          </reference>
        </references>
      </pivotArea>
    </format>
    <format dxfId="1561">
      <pivotArea dataOnly="0" labelOnly="1" outline="0" fieldPosition="0">
        <references count="1">
          <reference field="0" count="1">
            <x v="7"/>
          </reference>
        </references>
      </pivotArea>
    </format>
    <format dxfId="1560">
      <pivotArea dataOnly="0" labelOnly="1" outline="0" fieldPosition="0">
        <references count="1">
          <reference field="0" count="1">
            <x v="7"/>
          </reference>
        </references>
      </pivotArea>
    </format>
    <format dxfId="1559">
      <pivotArea field="6" type="button" dataOnly="0" labelOnly="1" outline="0" axis="axisRow" fieldPosition="0"/>
    </format>
    <format dxfId="1558">
      <pivotArea field="5" type="button" dataOnly="0" labelOnly="1" outline="0" axis="axisRow" fieldPosition="1"/>
    </format>
    <format dxfId="1557">
      <pivotArea field="3" type="button" dataOnly="0" labelOnly="1" outline="0" axis="axisRow" fieldPosition="2"/>
    </format>
    <format dxfId="1556">
      <pivotArea field="0" type="button" dataOnly="0" labelOnly="1" outline="0" axis="axisPage" fieldPosition="0"/>
    </format>
    <format dxfId="1555">
      <pivotArea type="origin" dataOnly="0" labelOnly="1" outline="0" fieldPosition="0"/>
    </format>
    <format dxfId="1554">
      <pivotArea field="6" type="button" dataOnly="0" labelOnly="1" outline="0" axis="axisRow" fieldPosition="0"/>
    </format>
    <format dxfId="1553">
      <pivotArea dataOnly="0" labelOnly="1" outline="0" fieldPosition="0">
        <references count="1">
          <reference field="6" count="15">
            <x v="4"/>
            <x v="6"/>
            <x v="7"/>
            <x v="8"/>
            <x v="9"/>
            <x v="27"/>
            <x v="34"/>
            <x v="39"/>
            <x v="41"/>
            <x v="42"/>
            <x v="43"/>
            <x v="44"/>
            <x v="45"/>
            <x v="46"/>
            <x v="47"/>
          </reference>
        </references>
      </pivotArea>
    </format>
    <format dxfId="1552">
      <pivotArea dataOnly="0" labelOnly="1" outline="0" fieldPosition="0">
        <references count="1">
          <reference field="0" count="1">
            <x v="4"/>
          </reference>
        </references>
      </pivotArea>
    </format>
    <format dxfId="1551">
      <pivotArea field="0" type="button" dataOnly="0" labelOnly="1" outline="0" axis="axisPage" fieldPosition="0"/>
    </format>
    <format dxfId="1550">
      <pivotArea type="origin" dataOnly="0" labelOnly="1" outline="0" fieldPosition="0"/>
    </format>
    <format dxfId="1549">
      <pivotArea field="6" type="button" dataOnly="0" labelOnly="1" outline="0" axis="axisRow" fieldPosition="0"/>
    </format>
    <format dxfId="1548">
      <pivotArea dataOnly="0" labelOnly="1" outline="0" fieldPosition="0">
        <references count="1">
          <reference field="6" count="14">
            <x v="4"/>
            <x v="5"/>
            <x v="9"/>
            <x v="11"/>
            <x v="27"/>
            <x v="37"/>
            <x v="39"/>
            <x v="41"/>
            <x v="42"/>
            <x v="43"/>
            <x v="44"/>
            <x v="45"/>
            <x v="46"/>
            <x v="47"/>
          </reference>
        </references>
      </pivotArea>
    </format>
    <format dxfId="1547">
      <pivotArea field="0" type="button" dataOnly="0" labelOnly="1" outline="0" axis="axisPage" fieldPosition="0"/>
    </format>
    <format dxfId="1546">
      <pivotArea field="6" type="button" dataOnly="0" labelOnly="1" outline="0" axis="axisRow" fieldPosition="0"/>
    </format>
    <format dxfId="1545">
      <pivotArea dataOnly="0" labelOnly="1" outline="0" fieldPosition="0">
        <references count="1">
          <reference field="6" count="0"/>
        </references>
      </pivotArea>
    </format>
    <format dxfId="1544">
      <pivotArea dataOnly="0" labelOnly="1" outline="0" fieldPosition="0">
        <references count="2">
          <reference field="5" count="1">
            <x v="67"/>
          </reference>
          <reference field="6" count="1" selected="0">
            <x v="0"/>
          </reference>
        </references>
      </pivotArea>
    </format>
    <format dxfId="1543">
      <pivotArea dataOnly="0" labelOnly="1" outline="0" fieldPosition="0">
        <references count="2">
          <reference field="5" count="2">
            <x v="3"/>
            <x v="59"/>
          </reference>
          <reference field="6" count="1" selected="0">
            <x v="1"/>
          </reference>
        </references>
      </pivotArea>
    </format>
    <format dxfId="1542">
      <pivotArea dataOnly="0" labelOnly="1" outline="0" fieldPosition="0">
        <references count="2">
          <reference field="5" count="2">
            <x v="36"/>
            <x v="68"/>
          </reference>
          <reference field="6" count="1" selected="0">
            <x v="2"/>
          </reference>
        </references>
      </pivotArea>
    </format>
    <format dxfId="1541">
      <pivotArea dataOnly="0" labelOnly="1" outline="0" fieldPosition="0">
        <references count="2">
          <reference field="5" count="3">
            <x v="38"/>
            <x v="73"/>
            <x v="86"/>
          </reference>
          <reference field="6" count="1" selected="0">
            <x v="3"/>
          </reference>
        </references>
      </pivotArea>
    </format>
    <format dxfId="1540">
      <pivotArea dataOnly="0" labelOnly="1" outline="0" fieldPosition="0">
        <references count="2">
          <reference field="5" count="2">
            <x v="40"/>
            <x v="98"/>
          </reference>
          <reference field="6" count="1" selected="0">
            <x v="4"/>
          </reference>
        </references>
      </pivotArea>
    </format>
    <format dxfId="1539">
      <pivotArea dataOnly="0" labelOnly="1" outline="0" fieldPosition="0">
        <references count="2">
          <reference field="5" count="3">
            <x v="7"/>
            <x v="24"/>
            <x v="79"/>
          </reference>
          <reference field="6" count="1" selected="0">
            <x v="5"/>
          </reference>
        </references>
      </pivotArea>
    </format>
    <format dxfId="1538">
      <pivotArea dataOnly="0" labelOnly="1" outline="0" fieldPosition="0">
        <references count="2">
          <reference field="5" count="1">
            <x v="41"/>
          </reference>
          <reference field="6" count="1" selected="0">
            <x v="6"/>
          </reference>
        </references>
      </pivotArea>
    </format>
    <format dxfId="1537">
      <pivotArea dataOnly="0" labelOnly="1" outline="0" fieldPosition="0">
        <references count="2">
          <reference field="5" count="2">
            <x v="20"/>
            <x v="21"/>
          </reference>
          <reference field="6" count="1" selected="0">
            <x v="7"/>
          </reference>
        </references>
      </pivotArea>
    </format>
    <format dxfId="1536">
      <pivotArea dataOnly="0" labelOnly="1" outline="0" fieldPosition="0">
        <references count="2">
          <reference field="5" count="1">
            <x v="52"/>
          </reference>
          <reference field="6" count="1" selected="0">
            <x v="8"/>
          </reference>
        </references>
      </pivotArea>
    </format>
    <format dxfId="1535">
      <pivotArea dataOnly="0" labelOnly="1" outline="0" fieldPosition="0">
        <references count="2">
          <reference field="5" count="3">
            <x v="22"/>
            <x v="23"/>
            <x v="93"/>
          </reference>
          <reference field="6" count="1" selected="0">
            <x v="9"/>
          </reference>
        </references>
      </pivotArea>
    </format>
    <format dxfId="1534">
      <pivotArea dataOnly="0" labelOnly="1" outline="0" fieldPosition="0">
        <references count="2">
          <reference field="5" count="3">
            <x v="28"/>
            <x v="56"/>
            <x v="91"/>
          </reference>
          <reference field="6" count="1" selected="0">
            <x v="10"/>
          </reference>
        </references>
      </pivotArea>
    </format>
    <format dxfId="1533">
      <pivotArea dataOnly="0" labelOnly="1" outline="0" fieldPosition="0">
        <references count="2">
          <reference field="5" count="3">
            <x v="43"/>
            <x v="85"/>
            <x v="106"/>
          </reference>
          <reference field="6" count="1" selected="0">
            <x v="11"/>
          </reference>
        </references>
      </pivotArea>
    </format>
    <format dxfId="1532">
      <pivotArea dataOnly="0" labelOnly="1" outline="0" fieldPosition="0">
        <references count="2">
          <reference field="5" count="4">
            <x v="39"/>
            <x v="42"/>
            <x v="97"/>
            <x v="101"/>
          </reference>
          <reference field="6" count="1" selected="0">
            <x v="12"/>
          </reference>
        </references>
      </pivotArea>
    </format>
    <format dxfId="1531">
      <pivotArea dataOnly="0" labelOnly="1" outline="0" fieldPosition="0">
        <references count="2">
          <reference field="5" count="3">
            <x v="57"/>
            <x v="87"/>
            <x v="107"/>
          </reference>
          <reference field="6" count="1" selected="0">
            <x v="13"/>
          </reference>
        </references>
      </pivotArea>
    </format>
    <format dxfId="1530">
      <pivotArea dataOnly="0" labelOnly="1" outline="0" fieldPosition="0">
        <references count="2">
          <reference field="5" count="3">
            <x v="19"/>
            <x v="29"/>
            <x v="44"/>
          </reference>
          <reference field="6" count="1" selected="0">
            <x v="14"/>
          </reference>
        </references>
      </pivotArea>
    </format>
    <format dxfId="1529">
      <pivotArea dataOnly="0" labelOnly="1" outline="0" fieldPosition="0">
        <references count="2">
          <reference field="5" count="2">
            <x v="25"/>
            <x v="55"/>
          </reference>
          <reference field="6" count="1" selected="0">
            <x v="15"/>
          </reference>
        </references>
      </pivotArea>
    </format>
    <format dxfId="1528">
      <pivotArea dataOnly="0" labelOnly="1" outline="0" fieldPosition="0">
        <references count="2">
          <reference field="5" count="3">
            <x v="4"/>
            <x v="18"/>
            <x v="89"/>
          </reference>
          <reference field="6" count="1" selected="0">
            <x v="16"/>
          </reference>
        </references>
      </pivotArea>
    </format>
    <format dxfId="1527">
      <pivotArea dataOnly="0" labelOnly="1" outline="0" fieldPosition="0">
        <references count="2">
          <reference field="5" count="2">
            <x v="88"/>
            <x v="100"/>
          </reference>
          <reference field="6" count="1" selected="0">
            <x v="17"/>
          </reference>
        </references>
      </pivotArea>
    </format>
    <format dxfId="1526">
      <pivotArea dataOnly="0" labelOnly="1" outline="0" fieldPosition="0">
        <references count="2">
          <reference field="5" count="3">
            <x v="58"/>
            <x v="65"/>
            <x v="83"/>
          </reference>
          <reference field="6" count="1" selected="0">
            <x v="18"/>
          </reference>
        </references>
      </pivotArea>
    </format>
    <format dxfId="1525">
      <pivotArea dataOnly="0" labelOnly="1" outline="0" fieldPosition="0">
        <references count="2">
          <reference field="5" count="3">
            <x v="35"/>
            <x v="47"/>
            <x v="75"/>
          </reference>
          <reference field="6" count="1" selected="0">
            <x v="19"/>
          </reference>
        </references>
      </pivotArea>
    </format>
    <format dxfId="1524">
      <pivotArea dataOnly="0" labelOnly="1" outline="0" fieldPosition="0">
        <references count="2">
          <reference field="5" count="3">
            <x v="64"/>
            <x v="84"/>
            <x v="96"/>
          </reference>
          <reference field="6" count="1" selected="0">
            <x v="20"/>
          </reference>
        </references>
      </pivotArea>
    </format>
    <format dxfId="1523">
      <pivotArea dataOnly="0" labelOnly="1" outline="0" fieldPosition="0">
        <references count="2">
          <reference field="5" count="1">
            <x v="37"/>
          </reference>
          <reference field="6" count="1" selected="0">
            <x v="21"/>
          </reference>
        </references>
      </pivotArea>
    </format>
    <format dxfId="1522">
      <pivotArea dataOnly="0" labelOnly="1" outline="0" fieldPosition="0">
        <references count="2">
          <reference field="5" count="1">
            <x v="46"/>
          </reference>
          <reference field="6" count="1" selected="0">
            <x v="22"/>
          </reference>
        </references>
      </pivotArea>
    </format>
    <format dxfId="1521">
      <pivotArea dataOnly="0" labelOnly="1" outline="0" fieldPosition="0">
        <references count="2">
          <reference field="5" count="3">
            <x v="27"/>
            <x v="48"/>
            <x v="49"/>
          </reference>
          <reference field="6" count="1" selected="0">
            <x v="23"/>
          </reference>
        </references>
      </pivotArea>
    </format>
    <format dxfId="1520">
      <pivotArea dataOnly="0" labelOnly="1" outline="0" fieldPosition="0">
        <references count="2">
          <reference field="5" count="2">
            <x v="71"/>
            <x v="95"/>
          </reference>
          <reference field="6" count="1" selected="0">
            <x v="24"/>
          </reference>
        </references>
      </pivotArea>
    </format>
    <format dxfId="1519">
      <pivotArea dataOnly="0" labelOnly="1" outline="0" fieldPosition="0">
        <references count="2">
          <reference field="5" count="3">
            <x v="63"/>
            <x v="81"/>
            <x v="82"/>
          </reference>
          <reference field="6" count="1" selected="0">
            <x v="25"/>
          </reference>
        </references>
      </pivotArea>
    </format>
    <format dxfId="1518">
      <pivotArea dataOnly="0" labelOnly="1" outline="0" fieldPosition="0">
        <references count="2">
          <reference field="5" count="3">
            <x v="16"/>
            <x v="45"/>
            <x v="62"/>
          </reference>
          <reference field="6" count="1" selected="0">
            <x v="26"/>
          </reference>
        </references>
      </pivotArea>
    </format>
    <format dxfId="1517">
      <pivotArea dataOnly="0" labelOnly="1" outline="0" fieldPosition="0">
        <references count="2">
          <reference field="5" count="3">
            <x v="51"/>
            <x v="61"/>
            <x v="99"/>
          </reference>
          <reference field="6" count="1" selected="0">
            <x v="27"/>
          </reference>
        </references>
      </pivotArea>
    </format>
    <format dxfId="1516">
      <pivotArea dataOnly="0" labelOnly="1" outline="0" fieldPosition="0">
        <references count="2">
          <reference field="5" count="3">
            <x v="31"/>
            <x v="72"/>
            <x v="90"/>
          </reference>
          <reference field="6" count="1" selected="0">
            <x v="28"/>
          </reference>
        </references>
      </pivotArea>
    </format>
    <format dxfId="1515">
      <pivotArea dataOnly="0" labelOnly="1" outline="0" fieldPosition="0">
        <references count="2">
          <reference field="5" count="3">
            <x v="54"/>
            <x v="60"/>
            <x v="80"/>
          </reference>
          <reference field="6" count="1" selected="0">
            <x v="29"/>
          </reference>
        </references>
      </pivotArea>
    </format>
    <format dxfId="1514">
      <pivotArea dataOnly="0" labelOnly="1" outline="0" fieldPosition="0">
        <references count="2">
          <reference field="5" count="2">
            <x v="5"/>
            <x v="14"/>
          </reference>
          <reference field="6" count="1" selected="0">
            <x v="30"/>
          </reference>
        </references>
      </pivotArea>
    </format>
    <format dxfId="1513">
      <pivotArea dataOnly="0" labelOnly="1" outline="0" fieldPosition="0">
        <references count="2">
          <reference field="5" count="2">
            <x v="0"/>
            <x v="78"/>
          </reference>
          <reference field="6" count="1" selected="0">
            <x v="31"/>
          </reference>
        </references>
      </pivotArea>
    </format>
    <format dxfId="1512">
      <pivotArea dataOnly="0" labelOnly="1" outline="0" fieldPosition="0">
        <references count="2">
          <reference field="5" count="2">
            <x v="8"/>
            <x v="9"/>
          </reference>
          <reference field="6" count="1" selected="0">
            <x v="32"/>
          </reference>
        </references>
      </pivotArea>
    </format>
    <format dxfId="1511">
      <pivotArea dataOnly="0" labelOnly="1" outline="0" fieldPosition="0">
        <references count="2">
          <reference field="5" count="3">
            <x v="6"/>
            <x v="17"/>
            <x v="53"/>
          </reference>
          <reference field="6" count="1" selected="0">
            <x v="33"/>
          </reference>
        </references>
      </pivotArea>
    </format>
    <format dxfId="1510">
      <pivotArea dataOnly="0" labelOnly="1" outline="0" fieldPosition="0">
        <references count="2">
          <reference field="5" count="3">
            <x v="15"/>
            <x v="50"/>
            <x v="70"/>
          </reference>
          <reference field="6" count="1" selected="0">
            <x v="34"/>
          </reference>
        </references>
      </pivotArea>
    </format>
    <format dxfId="1509">
      <pivotArea dataOnly="0" labelOnly="1" outline="0" fieldPosition="0">
        <references count="2">
          <reference field="5" count="2">
            <x v="10"/>
            <x v="77"/>
          </reference>
          <reference field="6" count="1" selected="0">
            <x v="35"/>
          </reference>
        </references>
      </pivotArea>
    </format>
    <format dxfId="1508">
      <pivotArea dataOnly="0" labelOnly="1" outline="0" fieldPosition="0">
        <references count="2">
          <reference field="5" count="2">
            <x v="76"/>
            <x v="94"/>
          </reference>
          <reference field="6" count="1" selected="0">
            <x v="36"/>
          </reference>
        </references>
      </pivotArea>
    </format>
    <format dxfId="1507">
      <pivotArea dataOnly="0" labelOnly="1" outline="0" fieldPosition="0">
        <references count="2">
          <reference field="5" count="3">
            <x v="26"/>
            <x v="30"/>
            <x v="33"/>
          </reference>
          <reference field="6" count="1" selected="0">
            <x v="37"/>
          </reference>
        </references>
      </pivotArea>
    </format>
    <format dxfId="1506">
      <pivotArea dataOnly="0" labelOnly="1" outline="0" fieldPosition="0">
        <references count="2">
          <reference field="5" count="2">
            <x v="34"/>
            <x v="74"/>
          </reference>
          <reference field="6" count="1" selected="0">
            <x v="38"/>
          </reference>
        </references>
      </pivotArea>
    </format>
    <format dxfId="1505">
      <pivotArea dataOnly="0" labelOnly="1" outline="0" fieldPosition="0">
        <references count="2">
          <reference field="5" count="3">
            <x v="32"/>
            <x v="66"/>
            <x v="92"/>
          </reference>
          <reference field="6" count="1" selected="0">
            <x v="39"/>
          </reference>
        </references>
      </pivotArea>
    </format>
    <format dxfId="1504">
      <pivotArea dataOnly="0" labelOnly="1" outline="0" fieldPosition="0">
        <references count="2">
          <reference field="5" count="1">
            <x v="69"/>
          </reference>
          <reference field="6" count="1" selected="0">
            <x v="40"/>
          </reference>
        </references>
      </pivotArea>
    </format>
    <format dxfId="1503">
      <pivotArea dataOnly="0" labelOnly="1" outline="0" fieldPosition="0">
        <references count="2">
          <reference field="5" count="1">
            <x v="105"/>
          </reference>
          <reference field="6" count="1" selected="0">
            <x v="41"/>
          </reference>
        </references>
      </pivotArea>
    </format>
    <format dxfId="1502">
      <pivotArea dataOnly="0" labelOnly="1" outline="0" fieldPosition="0">
        <references count="2">
          <reference field="5" count="1">
            <x v="13"/>
          </reference>
          <reference field="6" count="1" selected="0">
            <x v="42"/>
          </reference>
        </references>
      </pivotArea>
    </format>
    <format dxfId="1501">
      <pivotArea dataOnly="0" labelOnly="1" outline="0" fieldPosition="0">
        <references count="2">
          <reference field="5" count="1">
            <x v="12"/>
          </reference>
          <reference field="6" count="1" selected="0">
            <x v="43"/>
          </reference>
        </references>
      </pivotArea>
    </format>
    <format dxfId="1500">
      <pivotArea dataOnly="0" labelOnly="1" outline="0" fieldPosition="0">
        <references count="2">
          <reference field="5" count="1">
            <x v="102"/>
          </reference>
          <reference field="6" count="1" selected="0">
            <x v="44"/>
          </reference>
        </references>
      </pivotArea>
    </format>
    <format dxfId="1499">
      <pivotArea dataOnly="0" labelOnly="1" outline="0" fieldPosition="0">
        <references count="2">
          <reference field="5" count="1">
            <x v="1"/>
          </reference>
          <reference field="6" count="1" selected="0">
            <x v="45"/>
          </reference>
        </references>
      </pivotArea>
    </format>
    <format dxfId="1498">
      <pivotArea dataOnly="0" labelOnly="1" outline="0" fieldPosition="0">
        <references count="2">
          <reference field="5" count="1">
            <x v="11"/>
          </reference>
          <reference field="6" count="1" selected="0">
            <x v="46"/>
          </reference>
        </references>
      </pivotArea>
    </format>
    <format dxfId="1497">
      <pivotArea dataOnly="0" labelOnly="1" outline="0" fieldPosition="0">
        <references count="2">
          <reference field="5" count="1">
            <x v="2"/>
          </reference>
          <reference field="6" count="1" selected="0">
            <x v="47"/>
          </reference>
        </references>
      </pivotArea>
    </format>
    <format dxfId="1496">
      <pivotArea dataOnly="0" labelOnly="1" outline="0" fieldPosition="0">
        <references count="2">
          <reference field="5" count="1">
            <x v="108"/>
          </reference>
          <reference field="6" count="1" selected="0">
            <x v="48"/>
          </reference>
        </references>
      </pivotArea>
    </format>
    <format dxfId="1495">
      <pivotArea dataOnly="0" labelOnly="1" outline="0" fieldPosition="0">
        <references count="1">
          <reference field="6" count="0"/>
        </references>
      </pivotArea>
    </format>
    <format dxfId="1494">
      <pivotArea dataOnly="0" labelOnly="1" outline="0" fieldPosition="0">
        <references count="2">
          <reference field="5" count="1">
            <x v="67"/>
          </reference>
          <reference field="6" count="1" selected="0">
            <x v="0"/>
          </reference>
        </references>
      </pivotArea>
    </format>
    <format dxfId="1493">
      <pivotArea dataOnly="0" labelOnly="1" outline="0" fieldPosition="0">
        <references count="2">
          <reference field="5" count="2">
            <x v="3"/>
            <x v="59"/>
          </reference>
          <reference field="6" count="1" selected="0">
            <x v="1"/>
          </reference>
        </references>
      </pivotArea>
    </format>
    <format dxfId="1492">
      <pivotArea dataOnly="0" labelOnly="1" outline="0" fieldPosition="0">
        <references count="2">
          <reference field="5" count="2">
            <x v="36"/>
            <x v="68"/>
          </reference>
          <reference field="6" count="1" selected="0">
            <x v="2"/>
          </reference>
        </references>
      </pivotArea>
    </format>
    <format dxfId="1491">
      <pivotArea dataOnly="0" labelOnly="1" outline="0" fieldPosition="0">
        <references count="2">
          <reference field="5" count="3">
            <x v="38"/>
            <x v="73"/>
            <x v="86"/>
          </reference>
          <reference field="6" count="1" selected="0">
            <x v="3"/>
          </reference>
        </references>
      </pivotArea>
    </format>
    <format dxfId="1490">
      <pivotArea dataOnly="0" labelOnly="1" outline="0" fieldPosition="0">
        <references count="2">
          <reference field="5" count="2">
            <x v="40"/>
            <x v="98"/>
          </reference>
          <reference field="6" count="1" selected="0">
            <x v="4"/>
          </reference>
        </references>
      </pivotArea>
    </format>
    <format dxfId="1489">
      <pivotArea dataOnly="0" labelOnly="1" outline="0" fieldPosition="0">
        <references count="2">
          <reference field="5" count="3">
            <x v="7"/>
            <x v="24"/>
            <x v="79"/>
          </reference>
          <reference field="6" count="1" selected="0">
            <x v="5"/>
          </reference>
        </references>
      </pivotArea>
    </format>
    <format dxfId="1488">
      <pivotArea dataOnly="0" labelOnly="1" outline="0" fieldPosition="0">
        <references count="2">
          <reference field="5" count="1">
            <x v="41"/>
          </reference>
          <reference field="6" count="1" selected="0">
            <x v="6"/>
          </reference>
        </references>
      </pivotArea>
    </format>
    <format dxfId="1487">
      <pivotArea dataOnly="0" labelOnly="1" outline="0" fieldPosition="0">
        <references count="2">
          <reference field="5" count="2">
            <x v="20"/>
            <x v="21"/>
          </reference>
          <reference field="6" count="1" selected="0">
            <x v="7"/>
          </reference>
        </references>
      </pivotArea>
    </format>
    <format dxfId="1486">
      <pivotArea dataOnly="0" labelOnly="1" outline="0" fieldPosition="0">
        <references count="2">
          <reference field="5" count="1">
            <x v="52"/>
          </reference>
          <reference field="6" count="1" selected="0">
            <x v="8"/>
          </reference>
        </references>
      </pivotArea>
    </format>
    <format dxfId="1485">
      <pivotArea dataOnly="0" labelOnly="1" outline="0" fieldPosition="0">
        <references count="2">
          <reference field="5" count="3">
            <x v="22"/>
            <x v="23"/>
            <x v="93"/>
          </reference>
          <reference field="6" count="1" selected="0">
            <x v="9"/>
          </reference>
        </references>
      </pivotArea>
    </format>
    <format dxfId="1484">
      <pivotArea dataOnly="0" labelOnly="1" outline="0" fieldPosition="0">
        <references count="2">
          <reference field="5" count="3">
            <x v="28"/>
            <x v="56"/>
            <x v="91"/>
          </reference>
          <reference field="6" count="1" selected="0">
            <x v="10"/>
          </reference>
        </references>
      </pivotArea>
    </format>
    <format dxfId="1483">
      <pivotArea dataOnly="0" labelOnly="1" outline="0" fieldPosition="0">
        <references count="2">
          <reference field="5" count="3">
            <x v="43"/>
            <x v="85"/>
            <x v="106"/>
          </reference>
          <reference field="6" count="1" selected="0">
            <x v="11"/>
          </reference>
        </references>
      </pivotArea>
    </format>
    <format dxfId="1482">
      <pivotArea dataOnly="0" labelOnly="1" outline="0" fieldPosition="0">
        <references count="2">
          <reference field="5" count="4">
            <x v="39"/>
            <x v="42"/>
            <x v="97"/>
            <x v="101"/>
          </reference>
          <reference field="6" count="1" selected="0">
            <x v="12"/>
          </reference>
        </references>
      </pivotArea>
    </format>
    <format dxfId="1481">
      <pivotArea dataOnly="0" labelOnly="1" outline="0" fieldPosition="0">
        <references count="2">
          <reference field="5" count="3">
            <x v="57"/>
            <x v="87"/>
            <x v="107"/>
          </reference>
          <reference field="6" count="1" selected="0">
            <x v="13"/>
          </reference>
        </references>
      </pivotArea>
    </format>
    <format dxfId="1480">
      <pivotArea dataOnly="0" labelOnly="1" outline="0" fieldPosition="0">
        <references count="2">
          <reference field="5" count="3">
            <x v="19"/>
            <x v="29"/>
            <x v="44"/>
          </reference>
          <reference field="6" count="1" selected="0">
            <x v="14"/>
          </reference>
        </references>
      </pivotArea>
    </format>
    <format dxfId="1479">
      <pivotArea dataOnly="0" labelOnly="1" outline="0" fieldPosition="0">
        <references count="2">
          <reference field="5" count="2">
            <x v="25"/>
            <x v="55"/>
          </reference>
          <reference field="6" count="1" selected="0">
            <x v="15"/>
          </reference>
        </references>
      </pivotArea>
    </format>
    <format dxfId="1478">
      <pivotArea dataOnly="0" labelOnly="1" outline="0" fieldPosition="0">
        <references count="2">
          <reference field="5" count="3">
            <x v="4"/>
            <x v="18"/>
            <x v="89"/>
          </reference>
          <reference field="6" count="1" selected="0">
            <x v="16"/>
          </reference>
        </references>
      </pivotArea>
    </format>
    <format dxfId="1477">
      <pivotArea dataOnly="0" labelOnly="1" outline="0" fieldPosition="0">
        <references count="2">
          <reference field="5" count="2">
            <x v="88"/>
            <x v="100"/>
          </reference>
          <reference field="6" count="1" selected="0">
            <x v="17"/>
          </reference>
        </references>
      </pivotArea>
    </format>
    <format dxfId="1476">
      <pivotArea dataOnly="0" labelOnly="1" outline="0" fieldPosition="0">
        <references count="2">
          <reference field="5" count="3">
            <x v="58"/>
            <x v="65"/>
            <x v="83"/>
          </reference>
          <reference field="6" count="1" selected="0">
            <x v="18"/>
          </reference>
        </references>
      </pivotArea>
    </format>
    <format dxfId="1475">
      <pivotArea dataOnly="0" labelOnly="1" outline="0" fieldPosition="0">
        <references count="2">
          <reference field="5" count="3">
            <x v="35"/>
            <x v="47"/>
            <x v="75"/>
          </reference>
          <reference field="6" count="1" selected="0">
            <x v="19"/>
          </reference>
        </references>
      </pivotArea>
    </format>
    <format dxfId="1474">
      <pivotArea dataOnly="0" labelOnly="1" outline="0" fieldPosition="0">
        <references count="2">
          <reference field="5" count="3">
            <x v="64"/>
            <x v="84"/>
            <x v="96"/>
          </reference>
          <reference field="6" count="1" selected="0">
            <x v="20"/>
          </reference>
        </references>
      </pivotArea>
    </format>
    <format dxfId="1473">
      <pivotArea dataOnly="0" labelOnly="1" outline="0" fieldPosition="0">
        <references count="2">
          <reference field="5" count="1">
            <x v="37"/>
          </reference>
          <reference field="6" count="1" selected="0">
            <x v="21"/>
          </reference>
        </references>
      </pivotArea>
    </format>
    <format dxfId="1472">
      <pivotArea dataOnly="0" labelOnly="1" outline="0" fieldPosition="0">
        <references count="2">
          <reference field="5" count="1">
            <x v="46"/>
          </reference>
          <reference field="6" count="1" selected="0">
            <x v="22"/>
          </reference>
        </references>
      </pivotArea>
    </format>
    <format dxfId="1471">
      <pivotArea dataOnly="0" labelOnly="1" outline="0" fieldPosition="0">
        <references count="2">
          <reference field="5" count="3">
            <x v="27"/>
            <x v="48"/>
            <x v="49"/>
          </reference>
          <reference field="6" count="1" selected="0">
            <x v="23"/>
          </reference>
        </references>
      </pivotArea>
    </format>
    <format dxfId="1470">
      <pivotArea dataOnly="0" labelOnly="1" outline="0" fieldPosition="0">
        <references count="2">
          <reference field="5" count="2">
            <x v="71"/>
            <x v="95"/>
          </reference>
          <reference field="6" count="1" selected="0">
            <x v="24"/>
          </reference>
        </references>
      </pivotArea>
    </format>
    <format dxfId="1469">
      <pivotArea dataOnly="0" labelOnly="1" outline="0" fieldPosition="0">
        <references count="2">
          <reference field="5" count="3">
            <x v="63"/>
            <x v="81"/>
            <x v="82"/>
          </reference>
          <reference field="6" count="1" selected="0">
            <x v="25"/>
          </reference>
        </references>
      </pivotArea>
    </format>
    <format dxfId="1468">
      <pivotArea dataOnly="0" labelOnly="1" outline="0" fieldPosition="0">
        <references count="2">
          <reference field="5" count="3">
            <x v="16"/>
            <x v="45"/>
            <x v="62"/>
          </reference>
          <reference field="6" count="1" selected="0">
            <x v="26"/>
          </reference>
        </references>
      </pivotArea>
    </format>
    <format dxfId="1467">
      <pivotArea dataOnly="0" labelOnly="1" outline="0" fieldPosition="0">
        <references count="2">
          <reference field="5" count="3">
            <x v="51"/>
            <x v="61"/>
            <x v="99"/>
          </reference>
          <reference field="6" count="1" selected="0">
            <x v="27"/>
          </reference>
        </references>
      </pivotArea>
    </format>
    <format dxfId="1466">
      <pivotArea dataOnly="0" labelOnly="1" outline="0" fieldPosition="0">
        <references count="2">
          <reference field="5" count="3">
            <x v="31"/>
            <x v="72"/>
            <x v="90"/>
          </reference>
          <reference field="6" count="1" selected="0">
            <x v="28"/>
          </reference>
        </references>
      </pivotArea>
    </format>
    <format dxfId="1465">
      <pivotArea dataOnly="0" labelOnly="1" outline="0" fieldPosition="0">
        <references count="2">
          <reference field="5" count="3">
            <x v="54"/>
            <x v="60"/>
            <x v="80"/>
          </reference>
          <reference field="6" count="1" selected="0">
            <x v="29"/>
          </reference>
        </references>
      </pivotArea>
    </format>
    <format dxfId="1464">
      <pivotArea dataOnly="0" labelOnly="1" outline="0" fieldPosition="0">
        <references count="2">
          <reference field="5" count="2">
            <x v="5"/>
            <x v="14"/>
          </reference>
          <reference field="6" count="1" selected="0">
            <x v="30"/>
          </reference>
        </references>
      </pivotArea>
    </format>
    <format dxfId="1463">
      <pivotArea dataOnly="0" labelOnly="1" outline="0" fieldPosition="0">
        <references count="2">
          <reference field="5" count="2">
            <x v="0"/>
            <x v="78"/>
          </reference>
          <reference field="6" count="1" selected="0">
            <x v="31"/>
          </reference>
        </references>
      </pivotArea>
    </format>
    <format dxfId="1462">
      <pivotArea dataOnly="0" labelOnly="1" outline="0" fieldPosition="0">
        <references count="2">
          <reference field="5" count="2">
            <x v="8"/>
            <x v="9"/>
          </reference>
          <reference field="6" count="1" selected="0">
            <x v="32"/>
          </reference>
        </references>
      </pivotArea>
    </format>
    <format dxfId="1461">
      <pivotArea dataOnly="0" labelOnly="1" outline="0" fieldPosition="0">
        <references count="2">
          <reference field="5" count="3">
            <x v="6"/>
            <x v="17"/>
            <x v="53"/>
          </reference>
          <reference field="6" count="1" selected="0">
            <x v="33"/>
          </reference>
        </references>
      </pivotArea>
    </format>
    <format dxfId="1460">
      <pivotArea dataOnly="0" labelOnly="1" outline="0" fieldPosition="0">
        <references count="2">
          <reference field="5" count="3">
            <x v="15"/>
            <x v="50"/>
            <x v="70"/>
          </reference>
          <reference field="6" count="1" selected="0">
            <x v="34"/>
          </reference>
        </references>
      </pivotArea>
    </format>
    <format dxfId="1459">
      <pivotArea dataOnly="0" labelOnly="1" outline="0" fieldPosition="0">
        <references count="2">
          <reference field="5" count="2">
            <x v="10"/>
            <x v="77"/>
          </reference>
          <reference field="6" count="1" selected="0">
            <x v="35"/>
          </reference>
        </references>
      </pivotArea>
    </format>
    <format dxfId="1458">
      <pivotArea dataOnly="0" labelOnly="1" outline="0" fieldPosition="0">
        <references count="2">
          <reference field="5" count="2">
            <x v="76"/>
            <x v="94"/>
          </reference>
          <reference field="6" count="1" selected="0">
            <x v="36"/>
          </reference>
        </references>
      </pivotArea>
    </format>
    <format dxfId="1457">
      <pivotArea dataOnly="0" labelOnly="1" outline="0" fieldPosition="0">
        <references count="2">
          <reference field="5" count="3">
            <x v="26"/>
            <x v="30"/>
            <x v="33"/>
          </reference>
          <reference field="6" count="1" selected="0">
            <x v="37"/>
          </reference>
        </references>
      </pivotArea>
    </format>
    <format dxfId="1456">
      <pivotArea dataOnly="0" labelOnly="1" outline="0" fieldPosition="0">
        <references count="2">
          <reference field="5" count="2">
            <x v="34"/>
            <x v="74"/>
          </reference>
          <reference field="6" count="1" selected="0">
            <x v="38"/>
          </reference>
        </references>
      </pivotArea>
    </format>
    <format dxfId="1455">
      <pivotArea dataOnly="0" labelOnly="1" outline="0" fieldPosition="0">
        <references count="2">
          <reference field="5" count="3">
            <x v="32"/>
            <x v="66"/>
            <x v="92"/>
          </reference>
          <reference field="6" count="1" selected="0">
            <x v="39"/>
          </reference>
        </references>
      </pivotArea>
    </format>
    <format dxfId="1454">
      <pivotArea dataOnly="0" labelOnly="1" outline="0" fieldPosition="0">
        <references count="2">
          <reference field="5" count="1">
            <x v="69"/>
          </reference>
          <reference field="6" count="1" selected="0">
            <x v="40"/>
          </reference>
        </references>
      </pivotArea>
    </format>
    <format dxfId="1453">
      <pivotArea dataOnly="0" labelOnly="1" outline="0" fieldPosition="0">
        <references count="2">
          <reference field="5" count="1">
            <x v="105"/>
          </reference>
          <reference field="6" count="1" selected="0">
            <x v="41"/>
          </reference>
        </references>
      </pivotArea>
    </format>
    <format dxfId="1452">
      <pivotArea dataOnly="0" labelOnly="1" outline="0" fieldPosition="0">
        <references count="2">
          <reference field="5" count="1">
            <x v="13"/>
          </reference>
          <reference field="6" count="1" selected="0">
            <x v="42"/>
          </reference>
        </references>
      </pivotArea>
    </format>
    <format dxfId="1451">
      <pivotArea dataOnly="0" labelOnly="1" outline="0" fieldPosition="0">
        <references count="2">
          <reference field="5" count="1">
            <x v="12"/>
          </reference>
          <reference field="6" count="1" selected="0">
            <x v="43"/>
          </reference>
        </references>
      </pivotArea>
    </format>
    <format dxfId="1450">
      <pivotArea dataOnly="0" labelOnly="1" outline="0" fieldPosition="0">
        <references count="2">
          <reference field="5" count="1">
            <x v="102"/>
          </reference>
          <reference field="6" count="1" selected="0">
            <x v="44"/>
          </reference>
        </references>
      </pivotArea>
    </format>
    <format dxfId="1449">
      <pivotArea dataOnly="0" labelOnly="1" outline="0" fieldPosition="0">
        <references count="2">
          <reference field="5" count="1">
            <x v="1"/>
          </reference>
          <reference field="6" count="1" selected="0">
            <x v="45"/>
          </reference>
        </references>
      </pivotArea>
    </format>
    <format dxfId="1448">
      <pivotArea dataOnly="0" labelOnly="1" outline="0" fieldPosition="0">
        <references count="2">
          <reference field="5" count="1">
            <x v="11"/>
          </reference>
          <reference field="6" count="1" selected="0">
            <x v="46"/>
          </reference>
        </references>
      </pivotArea>
    </format>
    <format dxfId="1447">
      <pivotArea dataOnly="0" labelOnly="1" outline="0" fieldPosition="0">
        <references count="2">
          <reference field="5" count="1">
            <x v="2"/>
          </reference>
          <reference field="6" count="1" selected="0">
            <x v="47"/>
          </reference>
        </references>
      </pivotArea>
    </format>
    <format dxfId="1446">
      <pivotArea dataOnly="0" labelOnly="1" outline="0" fieldPosition="0">
        <references count="2">
          <reference field="5" count="1">
            <x v="108"/>
          </reference>
          <reference field="6" count="1" selected="0">
            <x v="48"/>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Draaitabel4" cacheId="7" applyNumberFormats="0" applyBorderFormats="0" applyFontFormats="0" applyPatternFormats="0" applyAlignmentFormats="0" applyWidthHeightFormats="1" dataCaption="Waarden" updatedVersion="6" minRefreshableVersion="3" useAutoFormatting="1" rowGrandTotals="0" itemPrintTitles="1" createdVersion="6" indent="0" compact="0" compactData="0" gridDropZones="1" multipleFieldFilters="0" rowHeaderCaption="KWIV-profiel">
  <location ref="G5:N32" firstHeaderRow="2" firstDataRow="2" firstDataCol="2" rowPageCount="1" colPageCount="1"/>
  <pivotFields count="7">
    <pivotField axis="axisRow" compact="0" outline="0" showAll="0" defaultSubtotal="0">
      <items count="85">
        <item x="0"/>
        <item m="1" x="72"/>
        <item x="2"/>
        <item x="3"/>
        <item m="1" x="71"/>
        <item x="5"/>
        <item x="6"/>
        <item x="7"/>
        <item x="8"/>
        <item m="1" x="69"/>
        <item x="10"/>
        <item sd="0" x="11"/>
        <item x="12"/>
        <item x="13"/>
        <item x="14"/>
        <item x="15"/>
        <item m="1" x="73"/>
        <item x="17"/>
        <item x="18"/>
        <item x="19"/>
        <item x="20"/>
        <item x="21"/>
        <item x="22"/>
        <item x="23"/>
        <item x="24"/>
        <item x="25"/>
        <item m="1" x="81"/>
        <item m="1" x="68"/>
        <item x="28"/>
        <item m="1" x="82"/>
        <item x="30"/>
        <item x="31"/>
        <item m="1" x="74"/>
        <item m="1" x="63"/>
        <item m="1" x="65"/>
        <item m="1" x="67"/>
        <item m="1" x="77"/>
        <item m="1" x="84"/>
        <item m="1" x="64"/>
        <item x="39"/>
        <item x="40"/>
        <item m="1" x="70"/>
        <item x="42"/>
        <item x="43"/>
        <item m="1" x="83"/>
        <item x="45"/>
        <item x="46"/>
        <item x="47"/>
        <item m="1" x="80"/>
        <item m="1" x="66"/>
        <item m="1" x="79"/>
        <item m="1" x="62"/>
        <item m="1" x="76"/>
        <item x="53"/>
        <item x="54"/>
        <item x="55"/>
        <item m="1" x="78"/>
        <item x="57"/>
        <item m="1" x="75"/>
        <item x="59"/>
        <item x="60"/>
        <item x="61"/>
        <item x="1"/>
        <item x="4"/>
        <item x="9"/>
        <item x="16"/>
        <item x="26"/>
        <item x="27"/>
        <item x="29"/>
        <item x="32"/>
        <item x="33"/>
        <item x="34"/>
        <item x="35"/>
        <item x="36"/>
        <item x="37"/>
        <item x="38"/>
        <item x="41"/>
        <item x="44"/>
        <item x="48"/>
        <item x="49"/>
        <item x="50"/>
        <item x="51"/>
        <item x="52"/>
        <item x="56"/>
        <item x="58"/>
      </items>
    </pivotField>
    <pivotField compact="0" outline="0" showAll="0"/>
    <pivotField compact="0" outline="0" showAll="0"/>
    <pivotField axis="axisRow" compact="0" outline="0" showAll="0">
      <items count="7">
        <item x="3"/>
        <item x="4"/>
        <item x="0"/>
        <item x="1"/>
        <item x="2"/>
        <item x="5"/>
        <item t="default"/>
      </items>
    </pivotField>
    <pivotField compact="0" outline="0" showAll="0"/>
    <pivotField compact="0" outline="0" showAll="0"/>
    <pivotField axis="axisPage" compact="0" outline="0" showAll="0">
      <items count="50">
        <item x="6"/>
        <item x="42"/>
        <item x="30"/>
        <item x="25"/>
        <item x="0"/>
        <item x="16"/>
        <item x="23"/>
        <item x="22"/>
        <item x="24"/>
        <item x="1"/>
        <item x="35"/>
        <item x="20"/>
        <item x="17"/>
        <item x="38"/>
        <item x="18"/>
        <item x="37"/>
        <item x="44"/>
        <item x="43"/>
        <item x="40"/>
        <item x="36"/>
        <item x="41"/>
        <item x="27"/>
        <item x="7"/>
        <item x="46"/>
        <item x="31"/>
        <item x="29"/>
        <item x="39"/>
        <item x="8"/>
        <item x="32"/>
        <item x="47"/>
        <item x="2"/>
        <item x="3"/>
        <item x="33"/>
        <item x="26"/>
        <item x="21"/>
        <item x="34"/>
        <item x="4"/>
        <item x="19"/>
        <item x="45"/>
        <item x="5"/>
        <item x="28"/>
        <item x="9"/>
        <item x="10"/>
        <item x="11"/>
        <item x="12"/>
        <item x="13"/>
        <item x="14"/>
        <item x="15"/>
        <item x="48"/>
        <item t="default"/>
      </items>
    </pivotField>
  </pivotFields>
  <rowFields count="2">
    <field x="0"/>
    <field x="3"/>
  </rowFields>
  <rowItems count="26">
    <i>
      <x/>
      <x v="3"/>
    </i>
    <i>
      <x v="5"/>
      <x v="3"/>
    </i>
    <i>
      <x v="6"/>
      <x v="3"/>
    </i>
    <i>
      <x v="8"/>
      <x v="3"/>
    </i>
    <i>
      <x v="39"/>
      <x v="3"/>
    </i>
    <i>
      <x v="40"/>
      <x v="3"/>
    </i>
    <i>
      <x v="42"/>
      <x v="3"/>
    </i>
    <i>
      <x v="46"/>
      <x v="3"/>
    </i>
    <i>
      <x v="47"/>
      <x v="3"/>
    </i>
    <i>
      <x v="55"/>
      <x v="3"/>
    </i>
    <i>
      <x v="57"/>
      <x v="3"/>
    </i>
    <i>
      <x v="59"/>
      <x v="3"/>
    </i>
    <i>
      <x v="60"/>
      <x v="3"/>
    </i>
    <i>
      <x v="69"/>
      <x v="3"/>
    </i>
    <i>
      <x v="70"/>
      <x v="3"/>
    </i>
    <i>
      <x v="71"/>
      <x v="3"/>
    </i>
    <i>
      <x v="72"/>
      <x v="3"/>
    </i>
    <i>
      <x v="75"/>
      <x v="3"/>
    </i>
    <i>
      <x v="76"/>
      <x v="3"/>
    </i>
    <i>
      <x v="78"/>
      <x v="3"/>
    </i>
    <i>
      <x v="79"/>
      <x v="3"/>
    </i>
    <i>
      <x v="80"/>
      <x v="3"/>
    </i>
    <i>
      <x v="81"/>
      <x v="3"/>
    </i>
    <i>
      <x v="82"/>
      <x v="3"/>
    </i>
    <i>
      <x v="83"/>
      <x v="3"/>
    </i>
    <i>
      <x v="84"/>
      <x v="3"/>
    </i>
  </rowItems>
  <colItems count="1">
    <i/>
  </colItems>
  <pageFields count="1">
    <pageField fld="6" item="0" hier="-1"/>
  </pageFields>
  <formats count="5">
    <format dxfId="1439">
      <pivotArea field="0" type="button" dataOnly="0" labelOnly="1" outline="0" axis="axisRow" fieldPosition="0"/>
    </format>
    <format dxfId="1438">
      <pivotArea field="3" type="button" dataOnly="0" labelOnly="1" outline="0" axis="axisRow" fieldPosition="1"/>
    </format>
    <format dxfId="1437">
      <pivotArea dataOnly="0" labelOnly="1" outline="0" fieldPosition="0">
        <references count="1">
          <reference field="6" count="1">
            <x v="0"/>
          </reference>
        </references>
      </pivotArea>
    </format>
    <format dxfId="1436">
      <pivotArea dataOnly="0" labelOnly="1" outline="0" fieldPosition="0">
        <references count="1">
          <reference field="6" count="1">
            <x v="1"/>
          </reference>
        </references>
      </pivotArea>
    </format>
    <format dxfId="1435">
      <pivotArea dataOnly="0" labelOnly="1" outline="0" fieldPosition="0">
        <references count="1">
          <reference field="6" count="1">
            <x v="0"/>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Draaitabel3" cacheId="11" applyNumberFormats="0" applyBorderFormats="0" applyFontFormats="0" applyPatternFormats="0" applyAlignmentFormats="0" applyWidthHeightFormats="1" dataCaption="Waarden" updatedVersion="6" minRefreshableVersion="3" useAutoFormatting="1" rowGrandTotals="0" itemPrintTitles="1" createdVersion="6" indent="0" outline="1" outlineData="1" multipleFieldFilters="0" rowHeaderCaption="KWIV-profiel">
  <location ref="D5:D8" firstHeaderRow="1" firstDataRow="1" firstDataCol="1" rowPageCount="1" colPageCount="1"/>
  <pivotFields count="3">
    <pivotField showAll="0"/>
    <pivotField name="Functietitel / Werkzaam als" axis="axisPage" showAll="0">
      <items count="359">
        <item x="0"/>
        <item x="1"/>
        <item x="2"/>
        <item x="3"/>
        <item x="4"/>
        <item x="5"/>
        <item x="6"/>
        <item x="7"/>
        <item x="8"/>
        <item x="9"/>
        <item x="10"/>
        <item x="11"/>
        <item x="12"/>
        <item x="13"/>
        <item x="14"/>
        <item x="15"/>
        <item x="16"/>
        <item x="17"/>
        <item x="18"/>
        <item x="19"/>
        <item x="20"/>
        <item x="21"/>
        <item x="22"/>
        <item x="23"/>
        <item x="24"/>
        <item x="25"/>
        <item x="29"/>
        <item x="27"/>
        <item x="26"/>
        <item x="28"/>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4"/>
        <item x="95"/>
        <item x="96"/>
        <item x="97"/>
        <item x="98"/>
        <item x="99"/>
        <item x="100"/>
        <item x="93"/>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6"/>
        <item x="167"/>
        <item x="165"/>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t="default"/>
      </items>
    </pivotField>
    <pivotField axis="axisRow" showAll="0">
      <items count="87">
        <item x="61"/>
        <item x="2"/>
        <item m="1" x="73"/>
        <item x="29"/>
        <item x="12"/>
        <item m="1" x="72"/>
        <item x="43"/>
        <item x="10"/>
        <item x="19"/>
        <item x="17"/>
        <item m="1" x="70"/>
        <item x="0"/>
        <item x="35"/>
        <item x="36"/>
        <item x="1"/>
        <item x="28"/>
        <item x="37"/>
        <item m="1" x="74"/>
        <item x="40"/>
        <item x="49"/>
        <item x="57"/>
        <item x="31"/>
        <item x="54"/>
        <item x="34"/>
        <item x="32"/>
        <item x="4"/>
        <item x="6"/>
        <item m="1" x="82"/>
        <item m="1" x="69"/>
        <item x="13"/>
        <item m="1" x="83"/>
        <item x="7"/>
        <item x="55"/>
        <item m="1" x="75"/>
        <item m="1" x="64"/>
        <item m="1" x="66"/>
        <item m="1" x="68"/>
        <item m="1" x="78"/>
        <item m="1" x="85"/>
        <item m="1" x="65"/>
        <item x="22"/>
        <item x="23"/>
        <item m="1" x="71"/>
        <item x="42"/>
        <item x="58"/>
        <item m="1" x="84"/>
        <item x="27"/>
        <item x="45"/>
        <item x="46"/>
        <item m="1" x="81"/>
        <item m="1" x="67"/>
        <item m="1" x="80"/>
        <item m="1" x="63"/>
        <item m="1" x="77"/>
        <item x="44"/>
        <item x="60"/>
        <item x="56"/>
        <item m="1" x="79"/>
        <item x="14"/>
        <item m="1" x="76"/>
        <item x="16"/>
        <item x="25"/>
        <item x="62"/>
        <item x="3"/>
        <item x="5"/>
        <item x="8"/>
        <item x="9"/>
        <item x="11"/>
        <item x="15"/>
        <item x="18"/>
        <item x="20"/>
        <item x="21"/>
        <item x="24"/>
        <item x="26"/>
        <item x="30"/>
        <item x="33"/>
        <item x="38"/>
        <item x="39"/>
        <item x="41"/>
        <item x="47"/>
        <item x="48"/>
        <item x="50"/>
        <item x="51"/>
        <item x="52"/>
        <item x="53"/>
        <item x="59"/>
        <item t="default"/>
      </items>
    </pivotField>
  </pivotFields>
  <rowFields count="1">
    <field x="2"/>
  </rowFields>
  <rowItems count="3">
    <i>
      <x v="1"/>
    </i>
    <i>
      <x v="7"/>
    </i>
    <i>
      <x v="8"/>
    </i>
  </rowItems>
  <colItems count="1">
    <i/>
  </colItems>
  <pageFields count="1">
    <pageField fld="1" item="35" hier="-1"/>
  </pageFields>
  <formats count="3">
    <format dxfId="1442">
      <pivotArea field="2" type="button" dataOnly="0" labelOnly="1" outline="0" axis="axisRow" fieldPosition="0"/>
    </format>
    <format dxfId="1441">
      <pivotArea dataOnly="0" labelOnly="1" outline="0" fieldPosition="0">
        <references count="1">
          <reference field="1" count="1">
            <x v="3"/>
          </reference>
        </references>
      </pivotArea>
    </format>
    <format dxfId="1440">
      <pivotArea dataOnly="0" labelOnly="1" outline="0" fieldPosition="0">
        <references count="1">
          <reference field="1" count="1">
            <x v="3"/>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Draaitabel2" cacheId="11" applyNumberFormats="0" applyBorderFormats="0" applyFontFormats="0" applyPatternFormats="0" applyAlignmentFormats="0" applyWidthHeightFormats="1" dataCaption="Waarden" updatedVersion="6" minRefreshableVersion="3" useAutoFormatting="1" rowGrandTotals="0" itemPrintTitles="1" createdVersion="6" indent="0" outline="1" outlineData="1" multipleFieldFilters="0" rowHeaderCaption="Functietitel / Werkzaam als">
  <location ref="A5:A22" firstHeaderRow="1" firstDataRow="1" firstDataCol="1" rowPageCount="1" colPageCount="1"/>
  <pivotFields count="3">
    <pivotField showAll="0"/>
    <pivotField axis="axisRow" showAll="0">
      <items count="359">
        <item x="0"/>
        <item x="1"/>
        <item x="2"/>
        <item x="3"/>
        <item x="4"/>
        <item x="5"/>
        <item x="6"/>
        <item x="7"/>
        <item x="8"/>
        <item x="9"/>
        <item x="10"/>
        <item x="11"/>
        <item x="12"/>
        <item x="13"/>
        <item x="14"/>
        <item x="15"/>
        <item x="16"/>
        <item x="17"/>
        <item x="18"/>
        <item x="19"/>
        <item x="20"/>
        <item x="21"/>
        <item x="22"/>
        <item x="23"/>
        <item x="24"/>
        <item x="25"/>
        <item x="29"/>
        <item x="27"/>
        <item x="26"/>
        <item x="28"/>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4"/>
        <item x="95"/>
        <item x="96"/>
        <item x="97"/>
        <item x="98"/>
        <item x="99"/>
        <item x="100"/>
        <item x="93"/>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6"/>
        <item x="167"/>
        <item x="165"/>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t="default"/>
      </items>
    </pivotField>
    <pivotField name="KWIV-profiel" axis="axisPage" showAll="0" sortType="ascending">
      <items count="87">
        <item x="61"/>
        <item x="2"/>
        <item m="1" x="73"/>
        <item x="26"/>
        <item x="29"/>
        <item x="12"/>
        <item m="1" x="72"/>
        <item x="30"/>
        <item x="43"/>
        <item x="10"/>
        <item x="19"/>
        <item x="17"/>
        <item x="3"/>
        <item m="1" x="70"/>
        <item x="0"/>
        <item x="35"/>
        <item x="36"/>
        <item x="1"/>
        <item x="28"/>
        <item x="37"/>
        <item x="50"/>
        <item m="1" x="74"/>
        <item x="40"/>
        <item x="49"/>
        <item x="57"/>
        <item x="31"/>
        <item x="54"/>
        <item x="34"/>
        <item x="32"/>
        <item x="4"/>
        <item x="6"/>
        <item x="5"/>
        <item m="1" x="82"/>
        <item x="38"/>
        <item m="1" x="69"/>
        <item x="13"/>
        <item x="33"/>
        <item m="1" x="83"/>
        <item x="7"/>
        <item x="55"/>
        <item x="18"/>
        <item m="1" x="75"/>
        <item m="1" x="64"/>
        <item x="11"/>
        <item m="1" x="66"/>
        <item x="20"/>
        <item m="1" x="68"/>
        <item x="48"/>
        <item m="1" x="78"/>
        <item x="21"/>
        <item m="1" x="85"/>
        <item x="8"/>
        <item m="1" x="65"/>
        <item x="53"/>
        <item x="22"/>
        <item x="23"/>
        <item m="1" x="71"/>
        <item x="41"/>
        <item x="42"/>
        <item x="58"/>
        <item x="9"/>
        <item m="1" x="84"/>
        <item x="27"/>
        <item x="45"/>
        <item x="46"/>
        <item m="1" x="81"/>
        <item x="47"/>
        <item m="1" x="67"/>
        <item x="59"/>
        <item m="1" x="80"/>
        <item x="51"/>
        <item m="1" x="63"/>
        <item x="52"/>
        <item m="1" x="77"/>
        <item x="24"/>
        <item x="44"/>
        <item x="60"/>
        <item x="56"/>
        <item m="1" x="79"/>
        <item x="39"/>
        <item x="14"/>
        <item m="1" x="76"/>
        <item x="15"/>
        <item x="16"/>
        <item x="25"/>
        <item x="62"/>
        <item t="default"/>
      </items>
    </pivotField>
  </pivotFields>
  <rowFields count="1">
    <field x="1"/>
  </rowFields>
  <rowItems count="17">
    <i>
      <x v="1"/>
    </i>
    <i>
      <x v="35"/>
    </i>
    <i>
      <x v="48"/>
    </i>
    <i>
      <x v="71"/>
    </i>
    <i>
      <x v="88"/>
    </i>
    <i>
      <x v="92"/>
    </i>
    <i>
      <x v="115"/>
    </i>
    <i>
      <x v="119"/>
    </i>
    <i>
      <x v="134"/>
    </i>
    <i>
      <x v="137"/>
    </i>
    <i>
      <x v="160"/>
    </i>
    <i>
      <x v="177"/>
    </i>
    <i>
      <x v="194"/>
    </i>
    <i>
      <x v="236"/>
    </i>
    <i>
      <x v="253"/>
    </i>
    <i>
      <x v="286"/>
    </i>
    <i>
      <x v="291"/>
    </i>
  </rowItems>
  <colItems count="1">
    <i/>
  </colItems>
  <pageFields count="1">
    <pageField fld="2" item="1" hier="-1"/>
  </pageFields>
  <formats count="3">
    <format dxfId="1445">
      <pivotArea field="1" type="button" dataOnly="0" labelOnly="1" outline="0" axis="axisRow" fieldPosition="0"/>
    </format>
    <format dxfId="1444">
      <pivotArea dataOnly="0" labelOnly="1" outline="0" fieldPosition="0">
        <references count="1">
          <reference field="2" count="1">
            <x v="1"/>
          </reference>
        </references>
      </pivotArea>
    </format>
    <format dxfId="1443">
      <pivotArea dataOnly="0" labelOnly="1" outline="0" fieldPosition="0">
        <references count="1">
          <reference field="2" count="1">
            <x v="1"/>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Draaitabel3" cacheId="7" applyNumberFormats="0" applyBorderFormats="0" applyFontFormats="0" applyPatternFormats="0" applyAlignmentFormats="0" applyWidthHeightFormats="1" dataCaption="Waarden" updatedVersion="6" minRefreshableVersion="3" rowGrandTotals="0" itemPrintTitles="1" createdVersion="6" indent="0" outline="1" outlineData="1" multipleFieldFilters="0">
  <location ref="A3:B19" firstHeaderRow="1" firstDataRow="1" firstDataCol="1" rowPageCount="1" colPageCount="1"/>
  <pivotFields count="7">
    <pivotField name="Kies huidig profiel" axis="axisPage" showAll="0" sortType="ascending">
      <items count="86">
        <item x="0"/>
        <item m="1" x="72"/>
        <item x="1"/>
        <item x="2"/>
        <item x="3"/>
        <item m="1" x="71"/>
        <item x="4"/>
        <item x="5"/>
        <item x="6"/>
        <item x="7"/>
        <item x="8"/>
        <item x="9"/>
        <item m="1" x="69"/>
        <item x="10"/>
        <item x="11"/>
        <item x="12"/>
        <item x="13"/>
        <item x="14"/>
        <item x="15"/>
        <item x="16"/>
        <item m="1" x="73"/>
        <item x="17"/>
        <item x="18"/>
        <item x="19"/>
        <item x="20"/>
        <item x="21"/>
        <item x="22"/>
        <item x="23"/>
        <item x="24"/>
        <item x="25"/>
        <item x="26"/>
        <item m="1" x="81"/>
        <item x="27"/>
        <item m="1" x="68"/>
        <item x="28"/>
        <item x="29"/>
        <item m="1" x="82"/>
        <item x="30"/>
        <item x="31"/>
        <item x="32"/>
        <item m="1" x="74"/>
        <item m="1" x="63"/>
        <item x="33"/>
        <item m="1" x="65"/>
        <item x="34"/>
        <item m="1" x="67"/>
        <item x="35"/>
        <item m="1" x="77"/>
        <item x="36"/>
        <item m="1" x="84"/>
        <item x="37"/>
        <item m="1" x="64"/>
        <item x="38"/>
        <item x="39"/>
        <item x="40"/>
        <item m="1" x="70"/>
        <item x="41"/>
        <item x="42"/>
        <item x="43"/>
        <item x="44"/>
        <item m="1" x="83"/>
        <item x="45"/>
        <item x="46"/>
        <item x="47"/>
        <item m="1" x="80"/>
        <item x="48"/>
        <item m="1" x="66"/>
        <item x="49"/>
        <item m="1" x="79"/>
        <item x="50"/>
        <item m="1" x="62"/>
        <item x="51"/>
        <item m="1" x="76"/>
        <item x="52"/>
        <item x="53"/>
        <item x="54"/>
        <item x="55"/>
        <item m="1" x="78"/>
        <item x="56"/>
        <item x="57"/>
        <item m="1" x="75"/>
        <item x="58"/>
        <item x="59"/>
        <item x="60"/>
        <item x="61"/>
        <item t="default"/>
      </items>
    </pivotField>
    <pivotField showAll="0"/>
    <pivotField showAll="0"/>
    <pivotField dataField="1" showAll="0"/>
    <pivotField showAll="0"/>
    <pivotField showAll="0"/>
    <pivotField axis="axisRow" showAll="0">
      <items count="50">
        <item x="6"/>
        <item x="42"/>
        <item x="30"/>
        <item x="25"/>
        <item x="0"/>
        <item x="16"/>
        <item x="23"/>
        <item x="22"/>
        <item x="24"/>
        <item x="1"/>
        <item x="35"/>
        <item x="20"/>
        <item x="17"/>
        <item x="38"/>
        <item x="18"/>
        <item x="37"/>
        <item x="44"/>
        <item x="43"/>
        <item x="40"/>
        <item x="36"/>
        <item x="41"/>
        <item x="27"/>
        <item x="7"/>
        <item x="46"/>
        <item x="31"/>
        <item x="29"/>
        <item x="39"/>
        <item x="8"/>
        <item x="32"/>
        <item x="47"/>
        <item x="2"/>
        <item x="3"/>
        <item x="33"/>
        <item x="26"/>
        <item x="21"/>
        <item x="34"/>
        <item x="4"/>
        <item x="19"/>
        <item x="45"/>
        <item x="5"/>
        <item x="28"/>
        <item x="9"/>
        <item x="10"/>
        <item x="11"/>
        <item x="12"/>
        <item x="13"/>
        <item x="14"/>
        <item x="15"/>
        <item x="48"/>
        <item t="default"/>
      </items>
    </pivotField>
  </pivotFields>
  <rowFields count="1">
    <field x="6"/>
  </rowFields>
  <rowItems count="16">
    <i>
      <x/>
    </i>
    <i>
      <x v="4"/>
    </i>
    <i>
      <x v="9"/>
    </i>
    <i>
      <x v="22"/>
    </i>
    <i>
      <x v="27"/>
    </i>
    <i>
      <x v="30"/>
    </i>
    <i>
      <x v="31"/>
    </i>
    <i>
      <x v="36"/>
    </i>
    <i>
      <x v="39"/>
    </i>
    <i>
      <x v="41"/>
    </i>
    <i>
      <x v="42"/>
    </i>
    <i>
      <x v="43"/>
    </i>
    <i>
      <x v="44"/>
    </i>
    <i>
      <x v="45"/>
    </i>
    <i>
      <x v="46"/>
    </i>
    <i>
      <x v="47"/>
    </i>
  </rowItems>
  <colItems count="1">
    <i/>
  </colItems>
  <pageFields count="1">
    <pageField fld="0" item="0" hier="-1"/>
  </pageFields>
  <dataFields count="1">
    <dataField name="Gemiddeld niveau" fld="3" subtotal="average" baseField="6" baseItem="4" numFmtId="164"/>
  </dataFields>
  <formats count="38">
    <format dxfId="1398">
      <pivotArea type="all" dataOnly="0" outline="0" fieldPosition="0"/>
    </format>
    <format dxfId="1397">
      <pivotArea outline="0" collapsedLevelsAreSubtotals="1" fieldPosition="0"/>
    </format>
    <format dxfId="1396">
      <pivotArea field="6" type="button" dataOnly="0" labelOnly="1" outline="0" axis="axisRow" fieldPosition="0"/>
    </format>
    <format dxfId="1395">
      <pivotArea dataOnly="0" labelOnly="1" outline="0" axis="axisValues" fieldPosition="0"/>
    </format>
    <format dxfId="1394">
      <pivotArea dataOnly="0" labelOnly="1" fieldPosition="0">
        <references count="1">
          <reference field="6" count="16">
            <x v="0"/>
            <x v="4"/>
            <x v="9"/>
            <x v="22"/>
            <x v="27"/>
            <x v="30"/>
            <x v="31"/>
            <x v="36"/>
            <x v="39"/>
            <x v="41"/>
            <x v="42"/>
            <x v="43"/>
            <x v="44"/>
            <x v="45"/>
            <x v="46"/>
            <x v="47"/>
          </reference>
        </references>
      </pivotArea>
    </format>
    <format dxfId="1393">
      <pivotArea dataOnly="0" labelOnly="1" outline="0" axis="axisValues" fieldPosition="0"/>
    </format>
    <format dxfId="1392">
      <pivotArea type="all" dataOnly="0" outline="0" fieldPosition="0"/>
    </format>
    <format dxfId="1391">
      <pivotArea outline="0" collapsedLevelsAreSubtotals="1" fieldPosition="0"/>
    </format>
    <format dxfId="1390">
      <pivotArea field="6" type="button" dataOnly="0" labelOnly="1" outline="0" axis="axisRow" fieldPosition="0"/>
    </format>
    <format dxfId="1389">
      <pivotArea dataOnly="0" labelOnly="1" outline="0" axis="axisValues" fieldPosition="0"/>
    </format>
    <format dxfId="1388">
      <pivotArea dataOnly="0" labelOnly="1" fieldPosition="0">
        <references count="1">
          <reference field="6" count="16">
            <x v="0"/>
            <x v="4"/>
            <x v="9"/>
            <x v="22"/>
            <x v="27"/>
            <x v="30"/>
            <x v="31"/>
            <x v="36"/>
            <x v="39"/>
            <x v="41"/>
            <x v="42"/>
            <x v="43"/>
            <x v="44"/>
            <x v="45"/>
            <x v="46"/>
            <x v="47"/>
          </reference>
        </references>
      </pivotArea>
    </format>
    <format dxfId="1387">
      <pivotArea dataOnly="0" labelOnly="1" outline="0" axis="axisValues" fieldPosition="0"/>
    </format>
    <format dxfId="1386">
      <pivotArea type="all" dataOnly="0" outline="0" fieldPosition="0"/>
    </format>
    <format dxfId="1385">
      <pivotArea outline="0" collapsedLevelsAreSubtotals="1" fieldPosition="0"/>
    </format>
    <format dxfId="1384">
      <pivotArea field="6" type="button" dataOnly="0" labelOnly="1" outline="0" axis="axisRow" fieldPosition="0"/>
    </format>
    <format dxfId="1383">
      <pivotArea dataOnly="0" labelOnly="1" outline="0" axis="axisValues" fieldPosition="0"/>
    </format>
    <format dxfId="1382">
      <pivotArea dataOnly="0" labelOnly="1" fieldPosition="0">
        <references count="1">
          <reference field="6" count="16">
            <x v="0"/>
            <x v="4"/>
            <x v="9"/>
            <x v="22"/>
            <x v="27"/>
            <x v="30"/>
            <x v="31"/>
            <x v="36"/>
            <x v="39"/>
            <x v="41"/>
            <x v="42"/>
            <x v="43"/>
            <x v="44"/>
            <x v="45"/>
            <x v="46"/>
            <x v="47"/>
          </reference>
        </references>
      </pivotArea>
    </format>
    <format dxfId="1381">
      <pivotArea dataOnly="0" labelOnly="1" outline="0" axis="axisValues" fieldPosition="0"/>
    </format>
    <format dxfId="1380">
      <pivotArea field="6" type="button" dataOnly="0" labelOnly="1" outline="0" axis="axisRow" fieldPosition="0"/>
    </format>
    <format dxfId="1379">
      <pivotArea dataOnly="0" labelOnly="1" outline="0" axis="axisValues" fieldPosition="0"/>
    </format>
    <format dxfId="1378">
      <pivotArea dataOnly="0" labelOnly="1" outline="0" axis="axisValues" fieldPosition="0"/>
    </format>
    <format dxfId="1377">
      <pivotArea outline="0" collapsedLevelsAreSubtotals="1" fieldPosition="0"/>
    </format>
    <format dxfId="1376">
      <pivotArea dataOnly="0" labelOnly="1" outline="0" fieldPosition="0">
        <references count="1">
          <reference field="0" count="1">
            <x v="4"/>
          </reference>
        </references>
      </pivotArea>
    </format>
    <format dxfId="1375">
      <pivotArea dataOnly="0" labelOnly="1" outline="0" axis="axisValues" fieldPosition="0"/>
    </format>
    <format dxfId="1374">
      <pivotArea dataOnly="0" labelOnly="1" outline="0" axis="axisValues" fieldPosition="0"/>
    </format>
    <format dxfId="1373">
      <pivotArea outline="0" collapsedLevelsAreSubtotals="1" fieldPosition="0"/>
    </format>
    <format dxfId="1372">
      <pivotArea dataOnly="0" labelOnly="1" outline="0" fieldPosition="0">
        <references count="1">
          <reference field="0" count="1">
            <x v="4"/>
          </reference>
        </references>
      </pivotArea>
    </format>
    <format dxfId="1371">
      <pivotArea dataOnly="0" labelOnly="1" outline="0" axis="axisValues" fieldPosition="0"/>
    </format>
    <format dxfId="1370">
      <pivotArea dataOnly="0" labelOnly="1" outline="0" axis="axisValues" fieldPosition="0"/>
    </format>
    <format dxfId="1369">
      <pivotArea outline="0" collapsedLevelsAreSubtotals="1" fieldPosition="0"/>
    </format>
    <format dxfId="1368">
      <pivotArea dataOnly="0" labelOnly="1" outline="0" fieldPosition="0">
        <references count="1">
          <reference field="0" count="1">
            <x v="13"/>
          </reference>
        </references>
      </pivotArea>
    </format>
    <format dxfId="1367">
      <pivotArea dataOnly="0" labelOnly="1" outline="0" axis="axisValues" fieldPosition="0"/>
    </format>
    <format dxfId="1366">
      <pivotArea dataOnly="0" labelOnly="1" outline="0" axis="axisValues" fieldPosition="0"/>
    </format>
    <format dxfId="1365">
      <pivotArea dataOnly="0" labelOnly="1" outline="0" fieldPosition="0">
        <references count="1">
          <reference field="0" count="1">
            <x v="13"/>
          </reference>
        </references>
      </pivotArea>
    </format>
    <format dxfId="1364">
      <pivotArea field="0" type="button" dataOnly="0" labelOnly="1" outline="0" axis="axisPage" fieldPosition="0"/>
    </format>
    <format dxfId="1363">
      <pivotArea field="6" type="button" dataOnly="0" labelOnly="1" outline="0" axis="axisRow" fieldPosition="0"/>
    </format>
    <format dxfId="1362">
      <pivotArea dataOnly="0" labelOnly="1" outline="0" axis="axisValues" fieldPosition="0"/>
    </format>
    <format dxfId="1361">
      <pivotArea dataOnly="0" labelOnly="1" outline="0" axis="axisValues" fieldPosition="0"/>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Draaitabel4" cacheId="7" applyNumberFormats="0" applyBorderFormats="0" applyFontFormats="0" applyPatternFormats="0" applyAlignmentFormats="0" applyWidthHeightFormats="1" dataCaption="Waarden" updatedVersion="6" minRefreshableVersion="3" rowGrandTotals="0" itemPrintTitles="1" createdVersion="6" indent="0" outline="1" outlineData="1" multipleFieldFilters="0">
  <location ref="D3:E17" firstHeaderRow="1" firstDataRow="1" firstDataCol="1" rowPageCount="1" colPageCount="1"/>
  <pivotFields count="7">
    <pivotField name="Kies nieuw profiel" axis="axisPage" showAll="0" sortType="ascending">
      <items count="86">
        <item x="0"/>
        <item m="1" x="72"/>
        <item x="1"/>
        <item x="2"/>
        <item x="3"/>
        <item m="1" x="71"/>
        <item x="4"/>
        <item x="5"/>
        <item x="6"/>
        <item x="7"/>
        <item x="8"/>
        <item x="9"/>
        <item m="1" x="69"/>
        <item x="10"/>
        <item x="11"/>
        <item x="12"/>
        <item x="13"/>
        <item x="14"/>
        <item x="15"/>
        <item x="16"/>
        <item m="1" x="73"/>
        <item x="17"/>
        <item x="18"/>
        <item x="19"/>
        <item x="20"/>
        <item x="21"/>
        <item x="22"/>
        <item x="23"/>
        <item x="24"/>
        <item x="25"/>
        <item x="26"/>
        <item m="1" x="81"/>
        <item x="27"/>
        <item m="1" x="68"/>
        <item x="28"/>
        <item x="29"/>
        <item m="1" x="82"/>
        <item x="30"/>
        <item x="31"/>
        <item x="32"/>
        <item m="1" x="74"/>
        <item m="1" x="63"/>
        <item x="33"/>
        <item m="1" x="65"/>
        <item x="34"/>
        <item m="1" x="67"/>
        <item x="35"/>
        <item m="1" x="77"/>
        <item x="36"/>
        <item m="1" x="84"/>
        <item x="37"/>
        <item m="1" x="64"/>
        <item x="38"/>
        <item x="39"/>
        <item x="40"/>
        <item m="1" x="70"/>
        <item x="41"/>
        <item x="42"/>
        <item x="43"/>
        <item x="44"/>
        <item m="1" x="83"/>
        <item x="45"/>
        <item x="46"/>
        <item x="47"/>
        <item m="1" x="80"/>
        <item x="48"/>
        <item m="1" x="66"/>
        <item x="49"/>
        <item m="1" x="79"/>
        <item x="50"/>
        <item m="1" x="62"/>
        <item x="51"/>
        <item m="1" x="76"/>
        <item x="52"/>
        <item x="53"/>
        <item x="54"/>
        <item x="55"/>
        <item m="1" x="78"/>
        <item x="56"/>
        <item x="57"/>
        <item m="1" x="75"/>
        <item x="58"/>
        <item x="59"/>
        <item x="60"/>
        <item x="61"/>
        <item t="default"/>
      </items>
    </pivotField>
    <pivotField showAll="0"/>
    <pivotField showAll="0"/>
    <pivotField dataField="1" showAll="0"/>
    <pivotField showAll="0"/>
    <pivotField showAll="0"/>
    <pivotField axis="axisRow" showAll="0">
      <items count="50">
        <item x="6"/>
        <item x="42"/>
        <item x="30"/>
        <item x="25"/>
        <item x="0"/>
        <item x="16"/>
        <item x="23"/>
        <item x="22"/>
        <item x="24"/>
        <item x="1"/>
        <item x="35"/>
        <item x="20"/>
        <item x="17"/>
        <item x="38"/>
        <item x="18"/>
        <item x="37"/>
        <item x="44"/>
        <item x="43"/>
        <item x="40"/>
        <item x="36"/>
        <item x="41"/>
        <item x="27"/>
        <item x="7"/>
        <item x="46"/>
        <item x="31"/>
        <item x="29"/>
        <item x="39"/>
        <item x="8"/>
        <item x="32"/>
        <item x="47"/>
        <item x="2"/>
        <item x="3"/>
        <item x="33"/>
        <item x="26"/>
        <item x="21"/>
        <item x="34"/>
        <item x="4"/>
        <item x="19"/>
        <item x="45"/>
        <item x="5"/>
        <item x="28"/>
        <item x="9"/>
        <item x="10"/>
        <item x="11"/>
        <item x="12"/>
        <item x="13"/>
        <item x="14"/>
        <item x="15"/>
        <item x="48"/>
        <item t="default"/>
      </items>
    </pivotField>
  </pivotFields>
  <rowFields count="1">
    <field x="6"/>
  </rowFields>
  <rowItems count="14">
    <i>
      <x v="4"/>
    </i>
    <i>
      <x v="5"/>
    </i>
    <i>
      <x v="9"/>
    </i>
    <i>
      <x v="11"/>
    </i>
    <i>
      <x v="27"/>
    </i>
    <i>
      <x v="37"/>
    </i>
    <i>
      <x v="39"/>
    </i>
    <i>
      <x v="41"/>
    </i>
    <i>
      <x v="42"/>
    </i>
    <i>
      <x v="43"/>
    </i>
    <i>
      <x v="44"/>
    </i>
    <i>
      <x v="45"/>
    </i>
    <i>
      <x v="46"/>
    </i>
    <i>
      <x v="47"/>
    </i>
  </rowItems>
  <colItems count="1">
    <i/>
  </colItems>
  <pageFields count="1">
    <pageField fld="0" item="3" hier="-1"/>
  </pageFields>
  <dataFields count="1">
    <dataField name="Gemiddeld niveau" fld="3" subtotal="average" baseField="6" baseItem="4" numFmtId="164"/>
  </dataFields>
  <formats count="35">
    <format dxfId="1433">
      <pivotArea type="all" dataOnly="0" outline="0" fieldPosition="0"/>
    </format>
    <format dxfId="1432">
      <pivotArea outline="0" collapsedLevelsAreSubtotals="1" fieldPosition="0"/>
    </format>
    <format dxfId="1431">
      <pivotArea field="6" type="button" dataOnly="0" labelOnly="1" outline="0" axis="axisRow" fieldPosition="0"/>
    </format>
    <format dxfId="1430">
      <pivotArea dataOnly="0" labelOnly="1" outline="0" axis="axisValues" fieldPosition="0"/>
    </format>
    <format dxfId="1429">
      <pivotArea dataOnly="0" labelOnly="1" fieldPosition="0">
        <references count="1">
          <reference field="6" count="14">
            <x v="4"/>
            <x v="5"/>
            <x v="9"/>
            <x v="11"/>
            <x v="27"/>
            <x v="37"/>
            <x v="39"/>
            <x v="41"/>
            <x v="42"/>
            <x v="43"/>
            <x v="44"/>
            <x v="45"/>
            <x v="46"/>
            <x v="47"/>
          </reference>
        </references>
      </pivotArea>
    </format>
    <format dxfId="1428">
      <pivotArea dataOnly="0" labelOnly="1" outline="0" axis="axisValues" fieldPosition="0"/>
    </format>
    <format dxfId="1427">
      <pivotArea type="all" dataOnly="0" outline="0" fieldPosition="0"/>
    </format>
    <format dxfId="1426">
      <pivotArea outline="0" collapsedLevelsAreSubtotals="1" fieldPosition="0"/>
    </format>
    <format dxfId="1425">
      <pivotArea field="6" type="button" dataOnly="0" labelOnly="1" outline="0" axis="axisRow" fieldPosition="0"/>
    </format>
    <format dxfId="1424">
      <pivotArea dataOnly="0" labelOnly="1" outline="0" axis="axisValues" fieldPosition="0"/>
    </format>
    <format dxfId="1423">
      <pivotArea dataOnly="0" labelOnly="1" fieldPosition="0">
        <references count="1">
          <reference field="6" count="14">
            <x v="4"/>
            <x v="5"/>
            <x v="9"/>
            <x v="11"/>
            <x v="27"/>
            <x v="37"/>
            <x v="39"/>
            <x v="41"/>
            <x v="42"/>
            <x v="43"/>
            <x v="44"/>
            <x v="45"/>
            <x v="46"/>
            <x v="47"/>
          </reference>
        </references>
      </pivotArea>
    </format>
    <format dxfId="1422">
      <pivotArea dataOnly="0" labelOnly="1" outline="0" axis="axisValues" fieldPosition="0"/>
    </format>
    <format dxfId="1421">
      <pivotArea type="all" dataOnly="0" outline="0" fieldPosition="0"/>
    </format>
    <format dxfId="1420">
      <pivotArea outline="0" collapsedLevelsAreSubtotals="1" fieldPosition="0"/>
    </format>
    <format dxfId="1419">
      <pivotArea field="6" type="button" dataOnly="0" labelOnly="1" outline="0" axis="axisRow" fieldPosition="0"/>
    </format>
    <format dxfId="1418">
      <pivotArea dataOnly="0" labelOnly="1" outline="0" axis="axisValues" fieldPosition="0"/>
    </format>
    <format dxfId="1417">
      <pivotArea dataOnly="0" labelOnly="1" fieldPosition="0">
        <references count="1">
          <reference field="6" count="14">
            <x v="4"/>
            <x v="5"/>
            <x v="9"/>
            <x v="11"/>
            <x v="27"/>
            <x v="37"/>
            <x v="39"/>
            <x v="41"/>
            <x v="42"/>
            <x v="43"/>
            <x v="44"/>
            <x v="45"/>
            <x v="46"/>
            <x v="47"/>
          </reference>
        </references>
      </pivotArea>
    </format>
    <format dxfId="1416">
      <pivotArea dataOnly="0" labelOnly="1" outline="0" axis="axisValues" fieldPosition="0"/>
    </format>
    <format dxfId="1415">
      <pivotArea field="6" type="button" dataOnly="0" labelOnly="1" outline="0" axis="axisRow" fieldPosition="0"/>
    </format>
    <format dxfId="1414">
      <pivotArea dataOnly="0" labelOnly="1" outline="0" axis="axisValues" fieldPosition="0"/>
    </format>
    <format dxfId="1413">
      <pivotArea dataOnly="0" labelOnly="1" outline="0" axis="axisValues" fieldPosition="0"/>
    </format>
    <format dxfId="1412">
      <pivotArea outline="0" collapsedLevelsAreSubtotals="1" fieldPosition="0"/>
    </format>
    <format dxfId="1411">
      <pivotArea dataOnly="0" labelOnly="1" outline="0" fieldPosition="0">
        <references count="1">
          <reference field="0" count="1">
            <x v="5"/>
          </reference>
        </references>
      </pivotArea>
    </format>
    <format dxfId="1410">
      <pivotArea dataOnly="0" labelOnly="1" outline="0" axis="axisValues" fieldPosition="0"/>
    </format>
    <format dxfId="1409">
      <pivotArea dataOnly="0" labelOnly="1" outline="0" axis="axisValues" fieldPosition="0"/>
    </format>
    <format dxfId="1408">
      <pivotArea outline="0" collapsedLevelsAreSubtotals="1" fieldPosition="0"/>
    </format>
    <format dxfId="1407">
      <pivotArea dataOnly="0" labelOnly="1" outline="0" fieldPosition="0">
        <references count="1">
          <reference field="0" count="1">
            <x v="5"/>
          </reference>
        </references>
      </pivotArea>
    </format>
    <format dxfId="1406">
      <pivotArea dataOnly="0" labelOnly="1" outline="0" axis="axisValues" fieldPosition="0"/>
    </format>
    <format dxfId="1405">
      <pivotArea dataOnly="0" labelOnly="1" outline="0" axis="axisValues" fieldPosition="0"/>
    </format>
    <format dxfId="1404">
      <pivotArea outline="0" collapsedLevelsAreSubtotals="1" fieldPosition="0"/>
    </format>
    <format dxfId="1403">
      <pivotArea dataOnly="0" labelOnly="1" outline="0" fieldPosition="0">
        <references count="1">
          <reference field="0" count="1">
            <x v="15"/>
          </reference>
        </references>
      </pivotArea>
    </format>
    <format dxfId="1402">
      <pivotArea dataOnly="0" labelOnly="1" outline="0" axis="axisValues" fieldPosition="0"/>
    </format>
    <format dxfId="1401">
      <pivotArea dataOnly="0" labelOnly="1" outline="0" axis="axisValues" fieldPosition="0"/>
    </format>
    <format dxfId="1400">
      <pivotArea dataOnly="0" labelOnly="1" outline="0" fieldPosition="0">
        <references count="1">
          <reference field="0" count="1">
            <x v="15"/>
          </reference>
        </references>
      </pivotArea>
    </format>
    <format dxfId="1399">
      <pivotArea field="0" type="button" dataOnly="0" labelOnly="1" outline="0" axis="axisPage" fieldPosition="0"/>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Draaitabel6" cacheId="7" applyNumberFormats="0" applyBorderFormats="0" applyFontFormats="0" applyPatternFormats="0" applyAlignmentFormats="0" applyWidthHeightFormats="1" dataCaption="Waarden" updatedVersion="6" minRefreshableVersion="3" rowGrandTotals="0" colGrandTotals="0" itemPrintTitles="1" createdVersion="6" indent="0" outline="1" outlineData="1" multipleFieldFilters="0" rowHeaderCaption="KWIV-dimensie 3" colHeaderCaption="" fieldListSortAscending="1">
  <location ref="C4:AY66" firstHeaderRow="1" firstDataRow="2" firstDataCol="1"/>
  <pivotFields count="7">
    <pivotField axis="axisRow" showAll="0" sortType="ascending">
      <items count="86">
        <item x="0"/>
        <item m="1" x="72"/>
        <item x="1"/>
        <item x="2"/>
        <item x="3"/>
        <item m="1" x="71"/>
        <item x="4"/>
        <item x="5"/>
        <item x="6"/>
        <item x="7"/>
        <item x="8"/>
        <item x="9"/>
        <item m="1" x="69"/>
        <item x="10"/>
        <item x="11"/>
        <item x="12"/>
        <item x="13"/>
        <item x="14"/>
        <item x="15"/>
        <item x="16"/>
        <item m="1" x="73"/>
        <item x="17"/>
        <item x="18"/>
        <item x="19"/>
        <item x="20"/>
        <item x="21"/>
        <item x="22"/>
        <item x="23"/>
        <item x="24"/>
        <item x="25"/>
        <item x="26"/>
        <item m="1" x="81"/>
        <item x="27"/>
        <item m="1" x="68"/>
        <item x="28"/>
        <item x="29"/>
        <item m="1" x="82"/>
        <item x="30"/>
        <item x="31"/>
        <item x="32"/>
        <item m="1" x="74"/>
        <item m="1" x="63"/>
        <item x="33"/>
        <item m="1" x="65"/>
        <item x="34"/>
        <item m="1" x="67"/>
        <item x="35"/>
        <item m="1" x="77"/>
        <item x="36"/>
        <item m="1" x="84"/>
        <item x="37"/>
        <item m="1" x="64"/>
        <item x="38"/>
        <item x="39"/>
        <item x="40"/>
        <item m="1" x="70"/>
        <item x="41"/>
        <item x="42"/>
        <item x="43"/>
        <item x="44"/>
        <item m="1" x="83"/>
        <item x="45"/>
        <item x="46"/>
        <item x="47"/>
        <item m="1" x="80"/>
        <item x="48"/>
        <item m="1" x="66"/>
        <item x="49"/>
        <item m="1" x="79"/>
        <item x="50"/>
        <item m="1" x="62"/>
        <item x="51"/>
        <item m="1" x="76"/>
        <item x="52"/>
        <item x="53"/>
        <item x="54"/>
        <item x="55"/>
        <item m="1" x="78"/>
        <item x="56"/>
        <item x="57"/>
        <item m="1" x="75"/>
        <item x="58"/>
        <item x="59"/>
        <item x="60"/>
        <item x="61"/>
        <item t="default"/>
      </items>
    </pivotField>
    <pivotField showAll="0"/>
    <pivotField showAll="0"/>
    <pivotField dataField="1" showAll="0"/>
    <pivotField showAll="0"/>
    <pivotField showAll="0"/>
    <pivotField axis="axisCol" showAll="0" sortType="ascending">
      <items count="50">
        <item x="6"/>
        <item x="42"/>
        <item x="30"/>
        <item x="25"/>
        <item x="0"/>
        <item x="16"/>
        <item x="23"/>
        <item x="22"/>
        <item x="24"/>
        <item x="1"/>
        <item x="35"/>
        <item x="20"/>
        <item x="17"/>
        <item x="38"/>
        <item x="18"/>
        <item x="37"/>
        <item x="44"/>
        <item x="43"/>
        <item x="40"/>
        <item x="36"/>
        <item x="41"/>
        <item x="27"/>
        <item x="7"/>
        <item x="46"/>
        <item x="31"/>
        <item x="29"/>
        <item x="39"/>
        <item x="8"/>
        <item x="32"/>
        <item x="47"/>
        <item x="2"/>
        <item x="3"/>
        <item x="33"/>
        <item x="26"/>
        <item x="21"/>
        <item x="34"/>
        <item x="4"/>
        <item x="19"/>
        <item x="45"/>
        <item x="5"/>
        <item x="28"/>
        <item x="9"/>
        <item x="10"/>
        <item x="11"/>
        <item x="12"/>
        <item x="13"/>
        <item x="14"/>
        <item x="15"/>
        <item h="1" x="48"/>
        <item t="default"/>
      </items>
    </pivotField>
  </pivotFields>
  <rowFields count="1">
    <field x="0"/>
  </rowFields>
  <rowItems count="61">
    <i>
      <x/>
    </i>
    <i>
      <x v="2"/>
    </i>
    <i>
      <x v="3"/>
    </i>
    <i>
      <x v="4"/>
    </i>
    <i>
      <x v="6"/>
    </i>
    <i>
      <x v="7"/>
    </i>
    <i>
      <x v="8"/>
    </i>
    <i>
      <x v="9"/>
    </i>
    <i>
      <x v="10"/>
    </i>
    <i>
      <x v="11"/>
    </i>
    <i>
      <x v="13"/>
    </i>
    <i>
      <x v="14"/>
    </i>
    <i>
      <x v="15"/>
    </i>
    <i>
      <x v="16"/>
    </i>
    <i>
      <x v="17"/>
    </i>
    <i>
      <x v="18"/>
    </i>
    <i>
      <x v="19"/>
    </i>
    <i>
      <x v="21"/>
    </i>
    <i>
      <x v="22"/>
    </i>
    <i>
      <x v="23"/>
    </i>
    <i>
      <x v="24"/>
    </i>
    <i>
      <x v="25"/>
    </i>
    <i>
      <x v="26"/>
    </i>
    <i>
      <x v="27"/>
    </i>
    <i>
      <x v="28"/>
    </i>
    <i>
      <x v="29"/>
    </i>
    <i>
      <x v="30"/>
    </i>
    <i>
      <x v="32"/>
    </i>
    <i>
      <x v="34"/>
    </i>
    <i>
      <x v="35"/>
    </i>
    <i>
      <x v="37"/>
    </i>
    <i>
      <x v="38"/>
    </i>
    <i>
      <x v="39"/>
    </i>
    <i>
      <x v="42"/>
    </i>
    <i>
      <x v="44"/>
    </i>
    <i>
      <x v="46"/>
    </i>
    <i>
      <x v="48"/>
    </i>
    <i>
      <x v="50"/>
    </i>
    <i>
      <x v="52"/>
    </i>
    <i>
      <x v="53"/>
    </i>
    <i>
      <x v="54"/>
    </i>
    <i>
      <x v="56"/>
    </i>
    <i>
      <x v="57"/>
    </i>
    <i>
      <x v="58"/>
    </i>
    <i>
      <x v="59"/>
    </i>
    <i>
      <x v="61"/>
    </i>
    <i>
      <x v="62"/>
    </i>
    <i>
      <x v="63"/>
    </i>
    <i>
      <x v="65"/>
    </i>
    <i>
      <x v="67"/>
    </i>
    <i>
      <x v="69"/>
    </i>
    <i>
      <x v="71"/>
    </i>
    <i>
      <x v="73"/>
    </i>
    <i>
      <x v="74"/>
    </i>
    <i>
      <x v="75"/>
    </i>
    <i>
      <x v="76"/>
    </i>
    <i>
      <x v="78"/>
    </i>
    <i>
      <x v="79"/>
    </i>
    <i>
      <x v="81"/>
    </i>
    <i>
      <x v="82"/>
    </i>
    <i>
      <x v="83"/>
    </i>
  </rowItems>
  <colFields count="1">
    <field x="6"/>
  </colFields>
  <colItems count="4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colItems>
  <dataFields count="1">
    <dataField name="KWIV-profiel" fld="3" subtotal="count" baseField="0" baseItem="0"/>
  </dataFields>
  <formats count="11">
    <format dxfId="1324">
      <pivotArea field="0" type="button" dataOnly="0" labelOnly="1" outline="0" axis="axisRow" fieldPosition="0"/>
    </format>
    <format dxfId="1323">
      <pivotArea dataOnly="0" labelOnly="1" fieldPosition="0">
        <references count="1">
          <reference field="6" count="0"/>
        </references>
      </pivotArea>
    </format>
    <format dxfId="1322">
      <pivotArea dataOnly="0" labelOnly="1" grandCol="1" outline="0" fieldPosition="0"/>
    </format>
    <format dxfId="1321">
      <pivotArea field="0" type="button" dataOnly="0" labelOnly="1" outline="0" axis="axisRow" fieldPosition="0"/>
    </format>
    <format dxfId="1320">
      <pivotArea field="0" type="button" dataOnly="0" labelOnly="1" outline="0" axis="axisRow" fieldPosition="0"/>
    </format>
    <format dxfId="1319">
      <pivotArea field="0" type="button" dataOnly="0" labelOnly="1" outline="0" axis="axisRow" fieldPosition="0"/>
    </format>
    <format dxfId="1318">
      <pivotArea field="0" type="button" dataOnly="0" labelOnly="1" outline="0" axis="axisRow" fieldPosition="0"/>
    </format>
    <format dxfId="1317">
      <pivotArea type="origin" dataOnly="0" labelOnly="1" outline="0" fieldPosition="0"/>
    </format>
    <format dxfId="1316">
      <pivotArea field="0" type="button" dataOnly="0" labelOnly="1" outline="0" axis="axisRow" fieldPosition="0"/>
    </format>
    <format dxfId="1315">
      <pivotArea outline="0" collapsedLevelsAreSubtotals="1" fieldPosition="0"/>
    </format>
    <format dxfId="1314">
      <pivotArea dataOnly="0" labelOnly="1" fieldPosition="0">
        <references count="1">
          <reference field="6" count="48">
            <x v="0"/>
            <x v="1"/>
            <x v="2"/>
            <x v="3"/>
            <x v="4"/>
            <x v="5"/>
            <x v="6"/>
            <x v="7"/>
            <x v="8"/>
            <x v="9"/>
            <x v="10"/>
            <x v="11"/>
            <x v="12"/>
            <x v="13"/>
            <x v="14"/>
            <x v="15"/>
            <x v="16"/>
            <x v="17"/>
            <x v="18"/>
            <x v="19"/>
            <x v="20"/>
            <x v="21"/>
            <x v="22"/>
            <x v="23"/>
            <x v="24"/>
            <x v="25"/>
            <x v="26"/>
            <x v="27"/>
            <x v="28"/>
            <x v="29"/>
            <x v="30"/>
            <x v="31"/>
            <x v="32"/>
            <x v="33"/>
            <x v="34"/>
            <x v="35"/>
            <x v="36"/>
            <x v="37"/>
            <x v="38"/>
            <x v="39"/>
            <x v="40"/>
            <x v="41"/>
            <x v="42"/>
            <x v="43"/>
            <x v="44"/>
            <x v="45"/>
            <x v="46"/>
            <x v="47"/>
          </reference>
        </references>
      </pivotArea>
    </format>
  </formats>
  <conditionalFormats count="1">
    <conditionalFormat priority="1">
      <pivotAreas count="1">
        <pivotArea type="data" collapsedLevelsAreSubtotals="1" fieldPosition="0">
          <references count="2">
            <reference field="4294967294" count="1" selected="0">
              <x v="0"/>
            </reference>
            <reference field="0" count="61">
              <x v="0"/>
              <x v="2"/>
              <x v="3"/>
              <x v="4"/>
              <x v="6"/>
              <x v="7"/>
              <x v="8"/>
              <x v="9"/>
              <x v="10"/>
              <x v="11"/>
              <x v="13"/>
              <x v="14"/>
              <x v="15"/>
              <x v="16"/>
              <x v="17"/>
              <x v="18"/>
              <x v="19"/>
              <x v="21"/>
              <x v="22"/>
              <x v="23"/>
              <x v="24"/>
              <x v="25"/>
              <x v="26"/>
              <x v="27"/>
              <x v="28"/>
              <x v="29"/>
              <x v="30"/>
              <x v="32"/>
              <x v="34"/>
              <x v="35"/>
              <x v="37"/>
              <x v="38"/>
              <x v="39"/>
              <x v="42"/>
              <x v="44"/>
              <x v="46"/>
              <x v="48"/>
              <x v="50"/>
              <x v="52"/>
              <x v="53"/>
              <x v="54"/>
              <x v="56"/>
              <x v="57"/>
              <x v="58"/>
              <x v="59"/>
              <x v="61"/>
              <x v="62"/>
              <x v="63"/>
              <x v="65"/>
              <x v="67"/>
              <x v="69"/>
              <x v="71"/>
              <x v="73"/>
              <x v="74"/>
              <x v="75"/>
              <x v="76"/>
              <x v="78"/>
              <x v="79"/>
              <x v="81"/>
              <x v="82"/>
              <x v="83"/>
            </reference>
          </references>
        </pivotArea>
      </pivotAreas>
    </conditionalFormat>
  </conditional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elano.gonzalez@minbzk.nl" TargetMode="External"/><Relationship Id="rId1" Type="http://schemas.openxmlformats.org/officeDocument/2006/relationships/hyperlink" Target="mailto:willem.koevoets@rijksoverheid.n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unctiegebouwrijksoverheid.nl/functiegebouw" TargetMode="External"/><Relationship Id="rId2" Type="http://schemas.openxmlformats.org/officeDocument/2006/relationships/hyperlink" Target="https://functiegebouwrijksoverheid.nl/functiegebouw" TargetMode="External"/><Relationship Id="rId1" Type="http://schemas.openxmlformats.org/officeDocument/2006/relationships/hyperlink" Target="https://functiegebouwrijksoverheid.nl/functiegebouw" TargetMode="External"/><Relationship Id="rId4"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C521"/>
  <sheetViews>
    <sheetView showGridLines="0" tabSelected="1" workbookViewId="0">
      <selection activeCell="A3" sqref="A3"/>
    </sheetView>
  </sheetViews>
  <sheetFormatPr defaultColWidth="9.140625" defaultRowHeight="15" x14ac:dyDescent="0.25"/>
  <cols>
    <col min="1" max="1" width="3.7109375" customWidth="1"/>
    <col min="2" max="2" width="130.7109375" style="35" customWidth="1"/>
    <col min="3" max="3" width="40.7109375" style="50" customWidth="1"/>
    <col min="4" max="4" width="25.7109375" customWidth="1"/>
  </cols>
  <sheetData>
    <row r="1" spans="2:3" ht="18.75" x14ac:dyDescent="0.3">
      <c r="B1" s="49" t="s">
        <v>832</v>
      </c>
      <c r="C1" s="150" t="s">
        <v>834</v>
      </c>
    </row>
    <row r="2" spans="2:3" s="35" customFormat="1" ht="19.5" thickBot="1" x14ac:dyDescent="0.3">
      <c r="B2" s="51" t="s">
        <v>833</v>
      </c>
      <c r="C2" s="151" t="s">
        <v>951</v>
      </c>
    </row>
    <row r="3" spans="2:3" ht="15.75" thickBot="1" x14ac:dyDescent="0.3">
      <c r="B3" s="40"/>
    </row>
    <row r="4" spans="2:3" ht="16.5" thickBot="1" x14ac:dyDescent="0.3">
      <c r="B4" s="53" t="s">
        <v>866</v>
      </c>
      <c r="C4" s="54" t="s">
        <v>950</v>
      </c>
    </row>
    <row r="5" spans="2:3" ht="15.75" thickBot="1" x14ac:dyDescent="0.3">
      <c r="B5" s="55" t="s">
        <v>859</v>
      </c>
      <c r="C5" s="56" t="s">
        <v>835</v>
      </c>
    </row>
    <row r="6" spans="2:3" ht="15.75" thickBot="1" x14ac:dyDescent="0.3">
      <c r="B6" s="55" t="s">
        <v>836</v>
      </c>
      <c r="C6" s="57" t="s">
        <v>837</v>
      </c>
    </row>
    <row r="7" spans="2:3" ht="15.75" thickBot="1" x14ac:dyDescent="0.3">
      <c r="B7" s="55" t="s">
        <v>838</v>
      </c>
      <c r="C7" s="57" t="s">
        <v>839</v>
      </c>
    </row>
    <row r="8" spans="2:3" ht="15.75" thickBot="1" x14ac:dyDescent="0.3">
      <c r="B8" s="55" t="s">
        <v>865</v>
      </c>
      <c r="C8" s="58" t="s">
        <v>840</v>
      </c>
    </row>
    <row r="9" spans="2:3" ht="15.75" thickBot="1" x14ac:dyDescent="0.3">
      <c r="B9" s="59" t="s">
        <v>841</v>
      </c>
      <c r="C9" s="60" t="s">
        <v>842</v>
      </c>
    </row>
    <row r="10" spans="2:3" s="35" customFormat="1" x14ac:dyDescent="0.25">
      <c r="B10" s="59" t="s">
        <v>843</v>
      </c>
      <c r="C10" s="40"/>
    </row>
    <row r="11" spans="2:3" s="35" customFormat="1" x14ac:dyDescent="0.25">
      <c r="B11" s="59" t="s">
        <v>844</v>
      </c>
      <c r="C11" s="40"/>
    </row>
    <row r="12" spans="2:3" ht="15.75" thickBot="1" x14ac:dyDescent="0.3">
      <c r="B12" s="40"/>
    </row>
    <row r="13" spans="2:3" ht="16.5" thickBot="1" x14ac:dyDescent="0.3">
      <c r="B13" s="61" t="s">
        <v>867</v>
      </c>
      <c r="C13" s="54" t="s">
        <v>845</v>
      </c>
    </row>
    <row r="14" spans="2:3" ht="15.75" thickBot="1" x14ac:dyDescent="0.3">
      <c r="B14" s="55" t="s">
        <v>846</v>
      </c>
      <c r="C14" s="56" t="s">
        <v>847</v>
      </c>
    </row>
    <row r="15" spans="2:3" ht="15.75" thickBot="1" x14ac:dyDescent="0.3">
      <c r="B15" s="59" t="s">
        <v>868</v>
      </c>
      <c r="C15" s="57" t="s">
        <v>848</v>
      </c>
    </row>
    <row r="16" spans="2:3" ht="15.75" thickBot="1" x14ac:dyDescent="0.3">
      <c r="B16" s="64" t="s">
        <v>860</v>
      </c>
      <c r="C16" s="57" t="s">
        <v>849</v>
      </c>
    </row>
    <row r="17" spans="2:3" ht="15.75" thickBot="1" x14ac:dyDescent="0.3">
      <c r="B17" s="62" t="s">
        <v>850</v>
      </c>
      <c r="C17" s="63" t="s">
        <v>851</v>
      </c>
    </row>
    <row r="18" spans="2:3" ht="15.75" thickBot="1" x14ac:dyDescent="0.3">
      <c r="B18" s="62" t="s">
        <v>852</v>
      </c>
      <c r="C18" s="60" t="s">
        <v>853</v>
      </c>
    </row>
    <row r="19" spans="2:3" x14ac:dyDescent="0.25">
      <c r="B19" s="64"/>
    </row>
    <row r="20" spans="2:3" x14ac:dyDescent="0.25">
      <c r="B20" s="64"/>
    </row>
    <row r="21" spans="2:3" x14ac:dyDescent="0.25">
      <c r="B21" s="64"/>
    </row>
    <row r="22" spans="2:3" x14ac:dyDescent="0.25">
      <c r="B22" s="64"/>
    </row>
    <row r="23" spans="2:3" x14ac:dyDescent="0.25">
      <c r="B23" s="64"/>
    </row>
    <row r="24" spans="2:3" x14ac:dyDescent="0.25">
      <c r="B24" s="64" t="s">
        <v>861</v>
      </c>
    </row>
    <row r="25" spans="2:3" x14ac:dyDescent="0.25">
      <c r="B25" s="67" t="s">
        <v>869</v>
      </c>
    </row>
    <row r="26" spans="2:3" x14ac:dyDescent="0.25">
      <c r="B26" s="62" t="s">
        <v>854</v>
      </c>
    </row>
    <row r="27" spans="2:3" x14ac:dyDescent="0.25">
      <c r="B27" s="40"/>
    </row>
    <row r="28" spans="2:3" ht="15.75" x14ac:dyDescent="0.25">
      <c r="B28" s="65" t="s">
        <v>858</v>
      </c>
    </row>
    <row r="29" spans="2:3" x14ac:dyDescent="0.25">
      <c r="B29" s="55" t="s">
        <v>862</v>
      </c>
    </row>
    <row r="30" spans="2:3" x14ac:dyDescent="0.25">
      <c r="B30" s="55" t="s">
        <v>855</v>
      </c>
    </row>
    <row r="31" spans="2:3" x14ac:dyDescent="0.25">
      <c r="B31" s="59" t="s">
        <v>856</v>
      </c>
    </row>
    <row r="32" spans="2:3" x14ac:dyDescent="0.25">
      <c r="B32" s="59" t="s">
        <v>857</v>
      </c>
    </row>
    <row r="33" spans="2:3" x14ac:dyDescent="0.25">
      <c r="B33" s="40"/>
    </row>
    <row r="34" spans="2:3" ht="15.75" x14ac:dyDescent="0.25">
      <c r="B34" s="66" t="s">
        <v>863</v>
      </c>
    </row>
    <row r="35" spans="2:3" x14ac:dyDescent="0.25">
      <c r="B35" s="55" t="s">
        <v>864</v>
      </c>
    </row>
    <row r="36" spans="2:3" x14ac:dyDescent="0.25">
      <c r="B36" s="40"/>
    </row>
    <row r="37" spans="2:3" x14ac:dyDescent="0.25">
      <c r="C37" s="3"/>
    </row>
    <row r="38" spans="2:3" x14ac:dyDescent="0.25">
      <c r="C38" s="3"/>
    </row>
    <row r="39" spans="2:3" x14ac:dyDescent="0.25">
      <c r="C39" s="3"/>
    </row>
    <row r="40" spans="2:3" x14ac:dyDescent="0.25">
      <c r="C40" s="3"/>
    </row>
    <row r="41" spans="2:3" x14ac:dyDescent="0.25">
      <c r="C41" s="3"/>
    </row>
    <row r="42" spans="2:3" x14ac:dyDescent="0.25">
      <c r="C42" s="3"/>
    </row>
    <row r="43" spans="2:3" x14ac:dyDescent="0.25">
      <c r="C43" s="3"/>
    </row>
    <row r="44" spans="2:3" x14ac:dyDescent="0.25">
      <c r="C44" s="3"/>
    </row>
    <row r="45" spans="2:3" x14ac:dyDescent="0.25">
      <c r="C45" s="3"/>
    </row>
    <row r="46" spans="2:3" x14ac:dyDescent="0.25">
      <c r="C46" s="3"/>
    </row>
    <row r="47" spans="2:3" x14ac:dyDescent="0.25">
      <c r="C47" s="3"/>
    </row>
    <row r="48" spans="2:3" x14ac:dyDescent="0.25">
      <c r="C48" s="3"/>
    </row>
    <row r="49" spans="3:3" x14ac:dyDescent="0.25">
      <c r="C49" s="3"/>
    </row>
    <row r="50" spans="3:3" x14ac:dyDescent="0.25">
      <c r="C50" s="3"/>
    </row>
    <row r="51" spans="3:3" x14ac:dyDescent="0.25">
      <c r="C51" s="3"/>
    </row>
    <row r="52" spans="3:3" x14ac:dyDescent="0.25">
      <c r="C52" s="3"/>
    </row>
    <row r="53" spans="3:3" x14ac:dyDescent="0.25">
      <c r="C53" s="3"/>
    </row>
    <row r="54" spans="3:3" x14ac:dyDescent="0.25">
      <c r="C54" s="3"/>
    </row>
    <row r="55" spans="3:3" x14ac:dyDescent="0.25">
      <c r="C55" s="3"/>
    </row>
    <row r="56" spans="3:3" x14ac:dyDescent="0.25">
      <c r="C56" s="3"/>
    </row>
    <row r="57" spans="3:3" x14ac:dyDescent="0.25">
      <c r="C57" s="3"/>
    </row>
    <row r="58" spans="3:3" x14ac:dyDescent="0.25">
      <c r="C58" s="3"/>
    </row>
    <row r="59" spans="3:3" x14ac:dyDescent="0.25">
      <c r="C59" s="3"/>
    </row>
    <row r="60" spans="3:3" x14ac:dyDescent="0.25">
      <c r="C60" s="3"/>
    </row>
    <row r="61" spans="3:3" x14ac:dyDescent="0.25">
      <c r="C61" s="3"/>
    </row>
    <row r="62" spans="3:3" x14ac:dyDescent="0.25">
      <c r="C62" s="3"/>
    </row>
    <row r="63" spans="3:3" x14ac:dyDescent="0.25">
      <c r="C63" s="3"/>
    </row>
    <row r="64" spans="3:3" x14ac:dyDescent="0.25">
      <c r="C64" s="3"/>
    </row>
    <row r="65" spans="3:3" x14ac:dyDescent="0.25">
      <c r="C65" s="3"/>
    </row>
    <row r="66" spans="3:3" x14ac:dyDescent="0.25">
      <c r="C66" s="3"/>
    </row>
    <row r="67" spans="3:3" x14ac:dyDescent="0.25">
      <c r="C67" s="3"/>
    </row>
    <row r="68" spans="3:3" x14ac:dyDescent="0.25">
      <c r="C68" s="3"/>
    </row>
    <row r="69" spans="3:3" x14ac:dyDescent="0.25">
      <c r="C69" s="3"/>
    </row>
    <row r="70" spans="3:3" x14ac:dyDescent="0.25">
      <c r="C70" s="3"/>
    </row>
    <row r="71" spans="3:3" x14ac:dyDescent="0.25">
      <c r="C71" s="3"/>
    </row>
    <row r="72" spans="3:3" x14ac:dyDescent="0.25">
      <c r="C72" s="3"/>
    </row>
    <row r="73" spans="3:3" x14ac:dyDescent="0.25">
      <c r="C73" s="3"/>
    </row>
    <row r="74" spans="3:3" x14ac:dyDescent="0.25">
      <c r="C74" s="3"/>
    </row>
    <row r="75" spans="3:3" x14ac:dyDescent="0.25">
      <c r="C75" s="3"/>
    </row>
    <row r="76" spans="3:3" x14ac:dyDescent="0.25">
      <c r="C76" s="3"/>
    </row>
    <row r="77" spans="3:3" x14ac:dyDescent="0.25">
      <c r="C77" s="3"/>
    </row>
    <row r="78" spans="3:3" x14ac:dyDescent="0.25">
      <c r="C78" s="3"/>
    </row>
    <row r="79" spans="3:3" x14ac:dyDescent="0.25">
      <c r="C79" s="3"/>
    </row>
    <row r="80" spans="3:3" x14ac:dyDescent="0.25">
      <c r="C80" s="3"/>
    </row>
    <row r="81" spans="3:3" x14ac:dyDescent="0.25">
      <c r="C81" s="3"/>
    </row>
    <row r="82" spans="3:3" x14ac:dyDescent="0.25">
      <c r="C82" s="3"/>
    </row>
    <row r="83" spans="3:3" x14ac:dyDescent="0.25">
      <c r="C83" s="3"/>
    </row>
    <row r="84" spans="3:3" x14ac:dyDescent="0.25">
      <c r="C84" s="3"/>
    </row>
    <row r="85" spans="3:3" x14ac:dyDescent="0.25">
      <c r="C85" s="3"/>
    </row>
    <row r="86" spans="3:3" x14ac:dyDescent="0.25">
      <c r="C86" s="3"/>
    </row>
    <row r="87" spans="3:3" x14ac:dyDescent="0.25">
      <c r="C87" s="3"/>
    </row>
    <row r="88" spans="3:3" x14ac:dyDescent="0.25">
      <c r="C88" s="3"/>
    </row>
    <row r="89" spans="3:3" x14ac:dyDescent="0.25">
      <c r="C89" s="3"/>
    </row>
    <row r="90" spans="3:3" x14ac:dyDescent="0.25">
      <c r="C90" s="3"/>
    </row>
    <row r="91" spans="3:3" x14ac:dyDescent="0.25">
      <c r="C91" s="3"/>
    </row>
    <row r="92" spans="3:3" x14ac:dyDescent="0.25">
      <c r="C92" s="3"/>
    </row>
    <row r="93" spans="3:3" x14ac:dyDescent="0.25">
      <c r="C93" s="3"/>
    </row>
    <row r="94" spans="3:3" x14ac:dyDescent="0.25">
      <c r="C94" s="3"/>
    </row>
    <row r="95" spans="3:3" x14ac:dyDescent="0.25">
      <c r="C95" s="3"/>
    </row>
    <row r="96" spans="3:3" x14ac:dyDescent="0.25">
      <c r="C96" s="3"/>
    </row>
    <row r="97" spans="3:3" x14ac:dyDescent="0.25">
      <c r="C97" s="3"/>
    </row>
    <row r="98" spans="3:3" x14ac:dyDescent="0.25">
      <c r="C98" s="3"/>
    </row>
    <row r="99" spans="3:3" x14ac:dyDescent="0.25">
      <c r="C99" s="3"/>
    </row>
    <row r="100" spans="3:3" x14ac:dyDescent="0.25">
      <c r="C100" s="3"/>
    </row>
    <row r="101" spans="3:3" x14ac:dyDescent="0.25">
      <c r="C101" s="3"/>
    </row>
    <row r="102" spans="3:3" x14ac:dyDescent="0.25">
      <c r="C102" s="3"/>
    </row>
    <row r="103" spans="3:3" x14ac:dyDescent="0.25">
      <c r="C103" s="3"/>
    </row>
    <row r="104" spans="3:3" x14ac:dyDescent="0.25">
      <c r="C104" s="3"/>
    </row>
    <row r="105" spans="3:3" x14ac:dyDescent="0.25">
      <c r="C105" s="3"/>
    </row>
    <row r="106" spans="3:3" x14ac:dyDescent="0.25">
      <c r="C106" s="3"/>
    </row>
    <row r="107" spans="3:3" x14ac:dyDescent="0.25">
      <c r="C107" s="3"/>
    </row>
    <row r="108" spans="3:3" x14ac:dyDescent="0.25">
      <c r="C108" s="3"/>
    </row>
    <row r="109" spans="3:3" x14ac:dyDescent="0.25">
      <c r="C109" s="3"/>
    </row>
    <row r="110" spans="3:3" x14ac:dyDescent="0.25">
      <c r="C110" s="3"/>
    </row>
    <row r="111" spans="3:3" x14ac:dyDescent="0.25">
      <c r="C111" s="3"/>
    </row>
    <row r="112" spans="3:3" x14ac:dyDescent="0.25">
      <c r="C112" s="3"/>
    </row>
    <row r="113" spans="3:3" x14ac:dyDescent="0.25">
      <c r="C113" s="3"/>
    </row>
    <row r="114" spans="3:3" x14ac:dyDescent="0.25">
      <c r="C114" s="3"/>
    </row>
    <row r="115" spans="3:3" x14ac:dyDescent="0.25">
      <c r="C115" s="3"/>
    </row>
    <row r="116" spans="3:3" x14ac:dyDescent="0.25">
      <c r="C116" s="3"/>
    </row>
    <row r="117" spans="3:3" x14ac:dyDescent="0.25">
      <c r="C117" s="3"/>
    </row>
    <row r="118" spans="3:3" x14ac:dyDescent="0.25">
      <c r="C118" s="3"/>
    </row>
    <row r="119" spans="3:3" x14ac:dyDescent="0.25">
      <c r="C119" s="3"/>
    </row>
    <row r="120" spans="3:3" x14ac:dyDescent="0.25">
      <c r="C120" s="3"/>
    </row>
    <row r="121" spans="3:3" x14ac:dyDescent="0.25">
      <c r="C121" s="3"/>
    </row>
    <row r="122" spans="3:3" x14ac:dyDescent="0.25">
      <c r="C122" s="3"/>
    </row>
    <row r="123" spans="3:3" x14ac:dyDescent="0.25">
      <c r="C123" s="3"/>
    </row>
    <row r="124" spans="3:3" x14ac:dyDescent="0.25">
      <c r="C124" s="3"/>
    </row>
    <row r="125" spans="3:3" x14ac:dyDescent="0.25">
      <c r="C125" s="3"/>
    </row>
    <row r="126" spans="3:3" x14ac:dyDescent="0.25">
      <c r="C126" s="3"/>
    </row>
    <row r="127" spans="3:3" x14ac:dyDescent="0.25">
      <c r="C127" s="3"/>
    </row>
    <row r="128" spans="3:3" x14ac:dyDescent="0.25">
      <c r="C128" s="3"/>
    </row>
    <row r="129" spans="3:3" x14ac:dyDescent="0.25">
      <c r="C129" s="3"/>
    </row>
    <row r="130" spans="3:3" x14ac:dyDescent="0.25">
      <c r="C130" s="3"/>
    </row>
    <row r="131" spans="3:3" x14ac:dyDescent="0.25">
      <c r="C131" s="3"/>
    </row>
    <row r="132" spans="3:3" x14ac:dyDescent="0.25">
      <c r="C132" s="3"/>
    </row>
    <row r="133" spans="3:3" x14ac:dyDescent="0.25">
      <c r="C133" s="3"/>
    </row>
    <row r="134" spans="3:3" x14ac:dyDescent="0.25">
      <c r="C134" s="3"/>
    </row>
    <row r="135" spans="3:3" x14ac:dyDescent="0.25">
      <c r="C135" s="3"/>
    </row>
    <row r="136" spans="3:3" x14ac:dyDescent="0.25">
      <c r="C136" s="3"/>
    </row>
    <row r="137" spans="3:3" x14ac:dyDescent="0.25">
      <c r="C137" s="3"/>
    </row>
    <row r="138" spans="3:3" x14ac:dyDescent="0.25">
      <c r="C138" s="3"/>
    </row>
    <row r="139" spans="3:3" x14ac:dyDescent="0.25">
      <c r="C139" s="3"/>
    </row>
    <row r="140" spans="3:3" x14ac:dyDescent="0.25">
      <c r="C140" s="3"/>
    </row>
    <row r="141" spans="3:3" x14ac:dyDescent="0.25">
      <c r="C141" s="3"/>
    </row>
    <row r="142" spans="3:3" x14ac:dyDescent="0.25">
      <c r="C142" s="3"/>
    </row>
    <row r="143" spans="3:3" x14ac:dyDescent="0.25">
      <c r="C143" s="3"/>
    </row>
    <row r="144" spans="3:3" x14ac:dyDescent="0.25">
      <c r="C144" s="3"/>
    </row>
    <row r="145" spans="3:3" x14ac:dyDescent="0.25">
      <c r="C145" s="3"/>
    </row>
    <row r="146" spans="3:3" x14ac:dyDescent="0.25">
      <c r="C146" s="3"/>
    </row>
    <row r="147" spans="3:3" x14ac:dyDescent="0.25">
      <c r="C147" s="3"/>
    </row>
    <row r="148" spans="3:3" x14ac:dyDescent="0.25">
      <c r="C148" s="3"/>
    </row>
    <row r="149" spans="3:3" x14ac:dyDescent="0.25">
      <c r="C149" s="3"/>
    </row>
    <row r="150" spans="3:3" x14ac:dyDescent="0.25">
      <c r="C150" s="3"/>
    </row>
    <row r="151" spans="3:3" x14ac:dyDescent="0.25">
      <c r="C151" s="3"/>
    </row>
    <row r="152" spans="3:3" x14ac:dyDescent="0.25">
      <c r="C152" s="3"/>
    </row>
    <row r="153" spans="3:3" x14ac:dyDescent="0.25">
      <c r="C153" s="3"/>
    </row>
    <row r="154" spans="3:3" x14ac:dyDescent="0.25">
      <c r="C154" s="3"/>
    </row>
    <row r="155" spans="3:3" x14ac:dyDescent="0.25">
      <c r="C155" s="3"/>
    </row>
    <row r="156" spans="3:3" x14ac:dyDescent="0.25">
      <c r="C156" s="3"/>
    </row>
    <row r="157" spans="3:3" x14ac:dyDescent="0.25">
      <c r="C157" s="3"/>
    </row>
    <row r="158" spans="3:3" x14ac:dyDescent="0.25">
      <c r="C158" s="3"/>
    </row>
    <row r="159" spans="3:3" x14ac:dyDescent="0.25">
      <c r="C159" s="3"/>
    </row>
    <row r="160" spans="3:3" x14ac:dyDescent="0.25">
      <c r="C160" s="3"/>
    </row>
    <row r="161" spans="3:3" x14ac:dyDescent="0.25">
      <c r="C161" s="3"/>
    </row>
    <row r="162" spans="3:3" x14ac:dyDescent="0.25">
      <c r="C162" s="3"/>
    </row>
    <row r="163" spans="3:3" x14ac:dyDescent="0.25">
      <c r="C163" s="3"/>
    </row>
    <row r="164" spans="3:3" x14ac:dyDescent="0.25">
      <c r="C164" s="3"/>
    </row>
    <row r="165" spans="3:3" x14ac:dyDescent="0.25">
      <c r="C165" s="3"/>
    </row>
    <row r="166" spans="3:3" x14ac:dyDescent="0.25">
      <c r="C166" s="3"/>
    </row>
    <row r="167" spans="3:3" x14ac:dyDescent="0.25">
      <c r="C167" s="3"/>
    </row>
    <row r="168" spans="3:3" x14ac:dyDescent="0.25">
      <c r="C168" s="3"/>
    </row>
    <row r="169" spans="3:3" x14ac:dyDescent="0.25">
      <c r="C169" s="3"/>
    </row>
    <row r="170" spans="3:3" x14ac:dyDescent="0.25">
      <c r="C170" s="3"/>
    </row>
    <row r="171" spans="3:3" x14ac:dyDescent="0.25">
      <c r="C171" s="3"/>
    </row>
    <row r="172" spans="3:3" x14ac:dyDescent="0.25">
      <c r="C172" s="3"/>
    </row>
    <row r="173" spans="3:3" x14ac:dyDescent="0.25">
      <c r="C173" s="3"/>
    </row>
    <row r="174" spans="3:3" x14ac:dyDescent="0.25">
      <c r="C174" s="3"/>
    </row>
    <row r="175" spans="3:3" x14ac:dyDescent="0.25">
      <c r="C175" s="3"/>
    </row>
    <row r="176" spans="3:3" x14ac:dyDescent="0.25">
      <c r="C176" s="3"/>
    </row>
    <row r="177" spans="3:3" x14ac:dyDescent="0.25">
      <c r="C177" s="3"/>
    </row>
    <row r="178" spans="3:3" x14ac:dyDescent="0.25">
      <c r="C178" s="3"/>
    </row>
    <row r="179" spans="3:3" x14ac:dyDescent="0.25">
      <c r="C179" s="3"/>
    </row>
    <row r="180" spans="3:3" x14ac:dyDescent="0.25">
      <c r="C180" s="3"/>
    </row>
    <row r="181" spans="3:3" x14ac:dyDescent="0.25">
      <c r="C181" s="3"/>
    </row>
    <row r="182" spans="3:3" x14ac:dyDescent="0.25">
      <c r="C182" s="3"/>
    </row>
    <row r="183" spans="3:3" x14ac:dyDescent="0.25">
      <c r="C183" s="3"/>
    </row>
    <row r="184" spans="3:3" x14ac:dyDescent="0.25">
      <c r="C184" s="3"/>
    </row>
    <row r="185" spans="3:3" x14ac:dyDescent="0.25">
      <c r="C185" s="3"/>
    </row>
    <row r="186" spans="3:3" x14ac:dyDescent="0.25">
      <c r="C186" s="3"/>
    </row>
    <row r="187" spans="3:3" x14ac:dyDescent="0.25">
      <c r="C187" s="3"/>
    </row>
    <row r="188" spans="3:3" x14ac:dyDescent="0.25">
      <c r="C188" s="3"/>
    </row>
    <row r="189" spans="3:3" x14ac:dyDescent="0.25">
      <c r="C189" s="3"/>
    </row>
    <row r="190" spans="3:3" x14ac:dyDescent="0.25">
      <c r="C190" s="3"/>
    </row>
    <row r="191" spans="3:3" x14ac:dyDescent="0.25">
      <c r="C191" s="3"/>
    </row>
    <row r="192" spans="3:3" x14ac:dyDescent="0.25">
      <c r="C192" s="3"/>
    </row>
    <row r="193" spans="3:3" x14ac:dyDescent="0.25">
      <c r="C193" s="3"/>
    </row>
    <row r="194" spans="3:3" x14ac:dyDescent="0.25">
      <c r="C194" s="3"/>
    </row>
    <row r="195" spans="3:3" x14ac:dyDescent="0.25">
      <c r="C195" s="3"/>
    </row>
    <row r="196" spans="3:3" x14ac:dyDescent="0.25">
      <c r="C196" s="3"/>
    </row>
    <row r="197" spans="3:3" x14ac:dyDescent="0.25">
      <c r="C197" s="3"/>
    </row>
    <row r="198" spans="3:3" x14ac:dyDescent="0.25">
      <c r="C198" s="3"/>
    </row>
    <row r="199" spans="3:3" x14ac:dyDescent="0.25">
      <c r="C199" s="3"/>
    </row>
    <row r="200" spans="3:3" x14ac:dyDescent="0.25">
      <c r="C200" s="3"/>
    </row>
    <row r="201" spans="3:3" x14ac:dyDescent="0.25">
      <c r="C201" s="3"/>
    </row>
    <row r="202" spans="3:3" x14ac:dyDescent="0.25">
      <c r="C202" s="3"/>
    </row>
    <row r="203" spans="3:3" x14ac:dyDescent="0.25">
      <c r="C203" s="3"/>
    </row>
    <row r="204" spans="3:3" x14ac:dyDescent="0.25">
      <c r="C204" s="3"/>
    </row>
    <row r="205" spans="3:3" x14ac:dyDescent="0.25">
      <c r="C205" s="3"/>
    </row>
    <row r="206" spans="3:3" x14ac:dyDescent="0.25">
      <c r="C206" s="3"/>
    </row>
    <row r="207" spans="3:3" x14ac:dyDescent="0.25">
      <c r="C207" s="3"/>
    </row>
    <row r="208" spans="3:3" x14ac:dyDescent="0.25">
      <c r="C208" s="3"/>
    </row>
    <row r="209" spans="3:3" x14ac:dyDescent="0.25">
      <c r="C209" s="3"/>
    </row>
    <row r="210" spans="3:3" x14ac:dyDescent="0.25">
      <c r="C210" s="3"/>
    </row>
    <row r="211" spans="3:3" x14ac:dyDescent="0.25">
      <c r="C211" s="3"/>
    </row>
    <row r="212" spans="3:3" x14ac:dyDescent="0.25">
      <c r="C212" s="3"/>
    </row>
    <row r="213" spans="3:3" x14ac:dyDescent="0.25">
      <c r="C213" s="3"/>
    </row>
    <row r="214" spans="3:3" x14ac:dyDescent="0.25">
      <c r="C214" s="3"/>
    </row>
    <row r="215" spans="3:3" x14ac:dyDescent="0.25">
      <c r="C215" s="3"/>
    </row>
    <row r="216" spans="3:3" x14ac:dyDescent="0.25">
      <c r="C216" s="3"/>
    </row>
    <row r="217" spans="3:3" x14ac:dyDescent="0.25">
      <c r="C217" s="3"/>
    </row>
    <row r="218" spans="3:3" x14ac:dyDescent="0.25">
      <c r="C218" s="3"/>
    </row>
    <row r="219" spans="3:3" x14ac:dyDescent="0.25">
      <c r="C219" s="3"/>
    </row>
    <row r="220" spans="3:3" x14ac:dyDescent="0.25">
      <c r="C220" s="3"/>
    </row>
    <row r="221" spans="3:3" x14ac:dyDescent="0.25">
      <c r="C221" s="3"/>
    </row>
    <row r="222" spans="3:3" x14ac:dyDescent="0.25">
      <c r="C222" s="3"/>
    </row>
    <row r="223" spans="3:3" x14ac:dyDescent="0.25">
      <c r="C223" s="3"/>
    </row>
    <row r="224" spans="3:3" x14ac:dyDescent="0.25">
      <c r="C224" s="3"/>
    </row>
    <row r="225" spans="3:3" x14ac:dyDescent="0.25">
      <c r="C225" s="3"/>
    </row>
    <row r="226" spans="3:3" x14ac:dyDescent="0.25">
      <c r="C226" s="3"/>
    </row>
    <row r="227" spans="3:3" x14ac:dyDescent="0.25">
      <c r="C227" s="3"/>
    </row>
    <row r="228" spans="3:3" x14ac:dyDescent="0.25">
      <c r="C228" s="3"/>
    </row>
    <row r="229" spans="3:3" x14ac:dyDescent="0.25">
      <c r="C229" s="3"/>
    </row>
    <row r="230" spans="3:3" x14ac:dyDescent="0.25">
      <c r="C230" s="3"/>
    </row>
    <row r="231" spans="3:3" x14ac:dyDescent="0.25">
      <c r="C231" s="3"/>
    </row>
    <row r="232" spans="3:3" x14ac:dyDescent="0.25">
      <c r="C232" s="3"/>
    </row>
    <row r="233" spans="3:3" x14ac:dyDescent="0.25">
      <c r="C233" s="3"/>
    </row>
    <row r="234" spans="3:3" x14ac:dyDescent="0.25">
      <c r="C234" s="3"/>
    </row>
    <row r="235" spans="3:3" x14ac:dyDescent="0.25">
      <c r="C235" s="3"/>
    </row>
    <row r="236" spans="3:3" x14ac:dyDescent="0.25">
      <c r="C236" s="3"/>
    </row>
    <row r="237" spans="3:3" x14ac:dyDescent="0.25">
      <c r="C237" s="3"/>
    </row>
    <row r="238" spans="3:3" x14ac:dyDescent="0.25">
      <c r="C238" s="3"/>
    </row>
    <row r="239" spans="3:3" x14ac:dyDescent="0.25">
      <c r="C239" s="3"/>
    </row>
    <row r="240" spans="3:3" x14ac:dyDescent="0.25">
      <c r="C240" s="3"/>
    </row>
    <row r="241" spans="3:3" x14ac:dyDescent="0.25">
      <c r="C241" s="3"/>
    </row>
    <row r="242" spans="3:3" x14ac:dyDescent="0.25">
      <c r="C242" s="3"/>
    </row>
    <row r="243" spans="3:3" x14ac:dyDescent="0.25">
      <c r="C243" s="3"/>
    </row>
    <row r="244" spans="3:3" x14ac:dyDescent="0.25">
      <c r="C244" s="3"/>
    </row>
    <row r="245" spans="3:3" x14ac:dyDescent="0.25">
      <c r="C245" s="3"/>
    </row>
    <row r="246" spans="3:3" x14ac:dyDescent="0.25">
      <c r="C246" s="3"/>
    </row>
    <row r="247" spans="3:3" x14ac:dyDescent="0.25">
      <c r="C247" s="3"/>
    </row>
    <row r="248" spans="3:3" x14ac:dyDescent="0.25">
      <c r="C248" s="3"/>
    </row>
    <row r="249" spans="3:3" x14ac:dyDescent="0.25">
      <c r="C249" s="3"/>
    </row>
    <row r="250" spans="3:3" x14ac:dyDescent="0.25">
      <c r="C250" s="3"/>
    </row>
    <row r="251" spans="3:3" x14ac:dyDescent="0.25">
      <c r="C251" s="3"/>
    </row>
    <row r="252" spans="3:3" x14ac:dyDescent="0.25">
      <c r="C252" s="3"/>
    </row>
    <row r="253" spans="3:3" x14ac:dyDescent="0.25">
      <c r="C253" s="3"/>
    </row>
    <row r="254" spans="3:3" x14ac:dyDescent="0.25">
      <c r="C254" s="3"/>
    </row>
    <row r="255" spans="3:3" x14ac:dyDescent="0.25">
      <c r="C255" s="3"/>
    </row>
    <row r="256" spans="3:3" x14ac:dyDescent="0.25">
      <c r="C256" s="3"/>
    </row>
    <row r="257" spans="3:3" x14ac:dyDescent="0.25">
      <c r="C257" s="3"/>
    </row>
    <row r="258" spans="3:3" x14ac:dyDescent="0.25">
      <c r="C258" s="3"/>
    </row>
    <row r="259" spans="3:3" x14ac:dyDescent="0.25">
      <c r="C259" s="3"/>
    </row>
    <row r="260" spans="3:3" x14ac:dyDescent="0.25">
      <c r="C260" s="3"/>
    </row>
    <row r="261" spans="3:3" x14ac:dyDescent="0.25">
      <c r="C261" s="3"/>
    </row>
    <row r="262" spans="3:3" x14ac:dyDescent="0.25">
      <c r="C262" s="3"/>
    </row>
    <row r="263" spans="3:3" x14ac:dyDescent="0.25">
      <c r="C263" s="3"/>
    </row>
    <row r="264" spans="3:3" x14ac:dyDescent="0.25">
      <c r="C264" s="3"/>
    </row>
    <row r="265" spans="3:3" x14ac:dyDescent="0.25">
      <c r="C265" s="3"/>
    </row>
    <row r="266" spans="3:3" x14ac:dyDescent="0.25">
      <c r="C266" s="3"/>
    </row>
    <row r="267" spans="3:3" x14ac:dyDescent="0.25">
      <c r="C267" s="3"/>
    </row>
    <row r="268" spans="3:3" x14ac:dyDescent="0.25">
      <c r="C268" s="3"/>
    </row>
    <row r="269" spans="3:3" x14ac:dyDescent="0.25">
      <c r="C269" s="3"/>
    </row>
    <row r="270" spans="3:3" x14ac:dyDescent="0.25">
      <c r="C270" s="3"/>
    </row>
    <row r="271" spans="3:3" x14ac:dyDescent="0.25">
      <c r="C271" s="3"/>
    </row>
    <row r="272" spans="3:3" x14ac:dyDescent="0.25">
      <c r="C272" s="3"/>
    </row>
    <row r="273" spans="3:3" x14ac:dyDescent="0.25">
      <c r="C273" s="3"/>
    </row>
    <row r="274" spans="3:3" x14ac:dyDescent="0.25">
      <c r="C274" s="3"/>
    </row>
    <row r="275" spans="3:3" x14ac:dyDescent="0.25">
      <c r="C275" s="3"/>
    </row>
    <row r="276" spans="3:3" x14ac:dyDescent="0.25">
      <c r="C276" s="3"/>
    </row>
    <row r="277" spans="3:3" x14ac:dyDescent="0.25">
      <c r="C277" s="3"/>
    </row>
    <row r="278" spans="3:3" x14ac:dyDescent="0.25">
      <c r="C278" s="3"/>
    </row>
    <row r="279" spans="3:3" x14ac:dyDescent="0.25">
      <c r="C279" s="3"/>
    </row>
    <row r="280" spans="3:3" x14ac:dyDescent="0.25">
      <c r="C280" s="3"/>
    </row>
    <row r="281" spans="3:3" x14ac:dyDescent="0.25">
      <c r="C281" s="3"/>
    </row>
    <row r="282" spans="3:3" x14ac:dyDescent="0.25">
      <c r="C282" s="3"/>
    </row>
    <row r="283" spans="3:3" x14ac:dyDescent="0.25">
      <c r="C283" s="3"/>
    </row>
    <row r="284" spans="3:3" x14ac:dyDescent="0.25">
      <c r="C284" s="3"/>
    </row>
    <row r="285" spans="3:3" x14ac:dyDescent="0.25">
      <c r="C285" s="3"/>
    </row>
    <row r="286" spans="3:3" x14ac:dyDescent="0.25">
      <c r="C286" s="3"/>
    </row>
    <row r="287" spans="3:3" x14ac:dyDescent="0.25">
      <c r="C287" s="3"/>
    </row>
    <row r="288" spans="3:3" x14ac:dyDescent="0.25">
      <c r="C288" s="3"/>
    </row>
    <row r="289" spans="3:3" x14ac:dyDescent="0.25">
      <c r="C289" s="3"/>
    </row>
    <row r="290" spans="3:3" x14ac:dyDescent="0.25">
      <c r="C290" s="3"/>
    </row>
    <row r="291" spans="3:3" x14ac:dyDescent="0.25">
      <c r="C291" s="3"/>
    </row>
    <row r="292" spans="3:3" x14ac:dyDescent="0.25">
      <c r="C292" s="3"/>
    </row>
    <row r="293" spans="3:3" x14ac:dyDescent="0.25">
      <c r="C293" s="3"/>
    </row>
    <row r="294" spans="3:3" x14ac:dyDescent="0.25">
      <c r="C294" s="3"/>
    </row>
    <row r="295" spans="3:3" x14ac:dyDescent="0.25">
      <c r="C295" s="3"/>
    </row>
    <row r="296" spans="3:3" x14ac:dyDescent="0.25">
      <c r="C296" s="3"/>
    </row>
    <row r="297" spans="3:3" x14ac:dyDescent="0.25">
      <c r="C297" s="3"/>
    </row>
    <row r="298" spans="3:3" x14ac:dyDescent="0.25">
      <c r="C298" s="3"/>
    </row>
    <row r="299" spans="3:3" x14ac:dyDescent="0.25">
      <c r="C299" s="3"/>
    </row>
    <row r="300" spans="3:3" x14ac:dyDescent="0.25">
      <c r="C300" s="3"/>
    </row>
    <row r="301" spans="3:3" x14ac:dyDescent="0.25">
      <c r="C301" s="3"/>
    </row>
    <row r="302" spans="3:3" x14ac:dyDescent="0.25">
      <c r="C302" s="3"/>
    </row>
    <row r="303" spans="3:3" x14ac:dyDescent="0.25">
      <c r="C303" s="3"/>
    </row>
    <row r="304" spans="3:3" x14ac:dyDescent="0.25">
      <c r="C304" s="3"/>
    </row>
    <row r="305" spans="3:3" x14ac:dyDescent="0.25">
      <c r="C305" s="3"/>
    </row>
    <row r="306" spans="3:3" x14ac:dyDescent="0.25">
      <c r="C306" s="3"/>
    </row>
    <row r="307" spans="3:3" x14ac:dyDescent="0.25">
      <c r="C307" s="3"/>
    </row>
    <row r="308" spans="3:3" x14ac:dyDescent="0.25">
      <c r="C308" s="3"/>
    </row>
    <row r="309" spans="3:3" x14ac:dyDescent="0.25">
      <c r="C309" s="3"/>
    </row>
    <row r="310" spans="3:3" x14ac:dyDescent="0.25">
      <c r="C310" s="3"/>
    </row>
    <row r="311" spans="3:3" x14ac:dyDescent="0.25">
      <c r="C311" s="3"/>
    </row>
    <row r="312" spans="3:3" x14ac:dyDescent="0.25">
      <c r="C312" s="3"/>
    </row>
    <row r="313" spans="3:3" x14ac:dyDescent="0.25">
      <c r="C313" s="3"/>
    </row>
    <row r="314" spans="3:3" x14ac:dyDescent="0.25">
      <c r="C314" s="3"/>
    </row>
    <row r="315" spans="3:3" x14ac:dyDescent="0.25">
      <c r="C315" s="3"/>
    </row>
    <row r="316" spans="3:3" x14ac:dyDescent="0.25">
      <c r="C316" s="3"/>
    </row>
    <row r="317" spans="3:3" x14ac:dyDescent="0.25">
      <c r="C317" s="3"/>
    </row>
    <row r="318" spans="3:3" x14ac:dyDescent="0.25">
      <c r="C318" s="3"/>
    </row>
    <row r="319" spans="3:3" x14ac:dyDescent="0.25">
      <c r="C319" s="3"/>
    </row>
    <row r="320" spans="3:3" x14ac:dyDescent="0.25">
      <c r="C320" s="3"/>
    </row>
    <row r="321" spans="3:3" x14ac:dyDescent="0.25">
      <c r="C321" s="3"/>
    </row>
    <row r="322" spans="3:3" x14ac:dyDescent="0.25">
      <c r="C322" s="3"/>
    </row>
    <row r="323" spans="3:3" x14ac:dyDescent="0.25">
      <c r="C323" s="3"/>
    </row>
    <row r="324" spans="3:3" x14ac:dyDescent="0.25">
      <c r="C324" s="3"/>
    </row>
    <row r="325" spans="3:3" x14ac:dyDescent="0.25">
      <c r="C325" s="3"/>
    </row>
    <row r="326" spans="3:3" x14ac:dyDescent="0.25">
      <c r="C326" s="3"/>
    </row>
    <row r="327" spans="3:3" x14ac:dyDescent="0.25">
      <c r="C327" s="3"/>
    </row>
    <row r="328" spans="3:3" x14ac:dyDescent="0.25">
      <c r="C328" s="3"/>
    </row>
    <row r="329" spans="3:3" x14ac:dyDescent="0.25">
      <c r="C329" s="3"/>
    </row>
    <row r="330" spans="3:3" x14ac:dyDescent="0.25">
      <c r="C330" s="3"/>
    </row>
    <row r="331" spans="3:3" x14ac:dyDescent="0.25">
      <c r="C331" s="3"/>
    </row>
    <row r="332" spans="3:3" x14ac:dyDescent="0.25">
      <c r="C332" s="3"/>
    </row>
    <row r="333" spans="3:3" x14ac:dyDescent="0.25">
      <c r="C333" s="3"/>
    </row>
    <row r="334" spans="3:3" x14ac:dyDescent="0.25">
      <c r="C334" s="3"/>
    </row>
    <row r="335" spans="3:3" x14ac:dyDescent="0.25">
      <c r="C335" s="3"/>
    </row>
    <row r="336" spans="3:3" x14ac:dyDescent="0.25">
      <c r="C336" s="3"/>
    </row>
    <row r="337" spans="3:3" x14ac:dyDescent="0.25">
      <c r="C337" s="3"/>
    </row>
    <row r="338" spans="3:3" x14ac:dyDescent="0.25">
      <c r="C338" s="3"/>
    </row>
    <row r="339" spans="3:3" x14ac:dyDescent="0.25">
      <c r="C339" s="3"/>
    </row>
    <row r="340" spans="3:3" x14ac:dyDescent="0.25">
      <c r="C340" s="3"/>
    </row>
    <row r="341" spans="3:3" x14ac:dyDescent="0.25">
      <c r="C341" s="3"/>
    </row>
    <row r="342" spans="3:3" x14ac:dyDescent="0.25">
      <c r="C342" s="3"/>
    </row>
    <row r="343" spans="3:3" x14ac:dyDescent="0.25">
      <c r="C343" s="3"/>
    </row>
    <row r="344" spans="3:3" x14ac:dyDescent="0.25">
      <c r="C344" s="3"/>
    </row>
    <row r="345" spans="3:3" x14ac:dyDescent="0.25">
      <c r="C345" s="3"/>
    </row>
    <row r="346" spans="3:3" x14ac:dyDescent="0.25">
      <c r="C346" s="3"/>
    </row>
    <row r="347" spans="3:3" x14ac:dyDescent="0.25">
      <c r="C347" s="3"/>
    </row>
    <row r="348" spans="3:3" x14ac:dyDescent="0.25">
      <c r="C348" s="3"/>
    </row>
    <row r="349" spans="3:3" x14ac:dyDescent="0.25">
      <c r="C349" s="3"/>
    </row>
    <row r="350" spans="3:3" x14ac:dyDescent="0.25">
      <c r="C350" s="3"/>
    </row>
    <row r="351" spans="3:3" x14ac:dyDescent="0.25">
      <c r="C351" s="3"/>
    </row>
    <row r="352" spans="3:3" x14ac:dyDescent="0.25">
      <c r="C352" s="3"/>
    </row>
    <row r="353" spans="3:3" x14ac:dyDescent="0.25">
      <c r="C353" s="3"/>
    </row>
    <row r="354" spans="3:3" x14ac:dyDescent="0.25">
      <c r="C354" s="3"/>
    </row>
    <row r="355" spans="3:3" x14ac:dyDescent="0.25">
      <c r="C355" s="3"/>
    </row>
    <row r="356" spans="3:3" x14ac:dyDescent="0.25">
      <c r="C356" s="3"/>
    </row>
    <row r="357" spans="3:3" x14ac:dyDescent="0.25">
      <c r="C357" s="3"/>
    </row>
    <row r="358" spans="3:3" x14ac:dyDescent="0.25">
      <c r="C358" s="3"/>
    </row>
    <row r="359" spans="3:3" x14ac:dyDescent="0.25">
      <c r="C359" s="3"/>
    </row>
    <row r="360" spans="3:3" x14ac:dyDescent="0.25">
      <c r="C360" s="3"/>
    </row>
    <row r="361" spans="3:3" x14ac:dyDescent="0.25">
      <c r="C361" s="3"/>
    </row>
    <row r="362" spans="3:3" x14ac:dyDescent="0.25">
      <c r="C362" s="3"/>
    </row>
    <row r="363" spans="3:3" x14ac:dyDescent="0.25">
      <c r="C363" s="3"/>
    </row>
    <row r="364" spans="3:3" x14ac:dyDescent="0.25">
      <c r="C364" s="3"/>
    </row>
    <row r="365" spans="3:3" x14ac:dyDescent="0.25">
      <c r="C365" s="3"/>
    </row>
    <row r="366" spans="3:3" x14ac:dyDescent="0.25">
      <c r="C366" s="3"/>
    </row>
    <row r="367" spans="3:3" x14ac:dyDescent="0.25">
      <c r="C367" s="3"/>
    </row>
    <row r="368" spans="3:3" x14ac:dyDescent="0.25">
      <c r="C368" s="3"/>
    </row>
    <row r="369" spans="3:3" x14ac:dyDescent="0.25">
      <c r="C369" s="3"/>
    </row>
    <row r="370" spans="3:3" x14ac:dyDescent="0.25">
      <c r="C370" s="3"/>
    </row>
    <row r="371" spans="3:3" x14ac:dyDescent="0.25">
      <c r="C371" s="3"/>
    </row>
    <row r="372" spans="3:3" x14ac:dyDescent="0.25">
      <c r="C372" s="3"/>
    </row>
    <row r="373" spans="3:3" x14ac:dyDescent="0.25">
      <c r="C373" s="3"/>
    </row>
    <row r="374" spans="3:3" x14ac:dyDescent="0.25">
      <c r="C374" s="3"/>
    </row>
    <row r="375" spans="3:3" x14ac:dyDescent="0.25">
      <c r="C375" s="3"/>
    </row>
    <row r="376" spans="3:3" x14ac:dyDescent="0.25">
      <c r="C376" s="3"/>
    </row>
    <row r="377" spans="3:3" x14ac:dyDescent="0.25">
      <c r="C377" s="3"/>
    </row>
    <row r="378" spans="3:3" x14ac:dyDescent="0.25">
      <c r="C378" s="3"/>
    </row>
    <row r="379" spans="3:3" x14ac:dyDescent="0.25">
      <c r="C379" s="3"/>
    </row>
    <row r="380" spans="3:3" x14ac:dyDescent="0.25">
      <c r="C380" s="3"/>
    </row>
    <row r="381" spans="3:3" x14ac:dyDescent="0.25">
      <c r="C381" s="3"/>
    </row>
    <row r="382" spans="3:3" x14ac:dyDescent="0.25">
      <c r="C382" s="3"/>
    </row>
    <row r="383" spans="3:3" x14ac:dyDescent="0.25">
      <c r="C383" s="3"/>
    </row>
    <row r="384" spans="3:3" x14ac:dyDescent="0.25">
      <c r="C384" s="3"/>
    </row>
    <row r="385" spans="3:3" x14ac:dyDescent="0.25">
      <c r="C385" s="3"/>
    </row>
    <row r="386" spans="3:3" x14ac:dyDescent="0.25">
      <c r="C386" s="3"/>
    </row>
    <row r="387" spans="3:3" x14ac:dyDescent="0.25">
      <c r="C387" s="3"/>
    </row>
    <row r="388" spans="3:3" x14ac:dyDescent="0.25">
      <c r="C388" s="3"/>
    </row>
    <row r="389" spans="3:3" x14ac:dyDescent="0.25">
      <c r="C389" s="3"/>
    </row>
    <row r="390" spans="3:3" x14ac:dyDescent="0.25">
      <c r="C390" s="3"/>
    </row>
    <row r="391" spans="3:3" x14ac:dyDescent="0.25">
      <c r="C391" s="3"/>
    </row>
    <row r="392" spans="3:3" x14ac:dyDescent="0.25">
      <c r="C392" s="3"/>
    </row>
    <row r="393" spans="3:3" x14ac:dyDescent="0.25">
      <c r="C393" s="3"/>
    </row>
    <row r="394" spans="3:3" x14ac:dyDescent="0.25">
      <c r="C394" s="3"/>
    </row>
    <row r="395" spans="3:3" x14ac:dyDescent="0.25">
      <c r="C395" s="3"/>
    </row>
    <row r="396" spans="3:3" x14ac:dyDescent="0.25">
      <c r="C396" s="3"/>
    </row>
    <row r="397" spans="3:3" x14ac:dyDescent="0.25">
      <c r="C397" s="3"/>
    </row>
    <row r="398" spans="3:3" x14ac:dyDescent="0.25">
      <c r="C398" s="3"/>
    </row>
    <row r="399" spans="3:3" x14ac:dyDescent="0.25">
      <c r="C399" s="3"/>
    </row>
    <row r="400" spans="3:3" x14ac:dyDescent="0.25">
      <c r="C400" s="3"/>
    </row>
    <row r="401" spans="3:3" x14ac:dyDescent="0.25">
      <c r="C401" s="3"/>
    </row>
    <row r="402" spans="3:3" x14ac:dyDescent="0.25">
      <c r="C402" s="3"/>
    </row>
    <row r="403" spans="3:3" x14ac:dyDescent="0.25">
      <c r="C403" s="3"/>
    </row>
    <row r="404" spans="3:3" x14ac:dyDescent="0.25">
      <c r="C404" s="3"/>
    </row>
    <row r="405" spans="3:3" x14ac:dyDescent="0.25">
      <c r="C405" s="3"/>
    </row>
    <row r="406" spans="3:3" x14ac:dyDescent="0.25">
      <c r="C406" s="3"/>
    </row>
    <row r="407" spans="3:3" x14ac:dyDescent="0.25">
      <c r="C407" s="3"/>
    </row>
    <row r="408" spans="3:3" x14ac:dyDescent="0.25">
      <c r="C408" s="3"/>
    </row>
    <row r="409" spans="3:3" x14ac:dyDescent="0.25">
      <c r="C409" s="3"/>
    </row>
    <row r="410" spans="3:3" x14ac:dyDescent="0.25">
      <c r="C410" s="3"/>
    </row>
    <row r="411" spans="3:3" x14ac:dyDescent="0.25">
      <c r="C411" s="3"/>
    </row>
    <row r="412" spans="3:3" x14ac:dyDescent="0.25">
      <c r="C412" s="3"/>
    </row>
    <row r="413" spans="3:3" x14ac:dyDescent="0.25">
      <c r="C413" s="3"/>
    </row>
    <row r="414" spans="3:3" x14ac:dyDescent="0.25">
      <c r="C414" s="3"/>
    </row>
    <row r="415" spans="3:3" x14ac:dyDescent="0.25">
      <c r="C415" s="3"/>
    </row>
    <row r="416" spans="3:3" x14ac:dyDescent="0.25">
      <c r="C416" s="3"/>
    </row>
    <row r="417" spans="3:3" x14ac:dyDescent="0.25">
      <c r="C417" s="3"/>
    </row>
    <row r="418" spans="3:3" x14ac:dyDescent="0.25">
      <c r="C418" s="3"/>
    </row>
    <row r="419" spans="3:3" x14ac:dyDescent="0.25">
      <c r="C419" s="3"/>
    </row>
    <row r="420" spans="3:3" x14ac:dyDescent="0.25">
      <c r="C420" s="3"/>
    </row>
    <row r="421" spans="3:3" x14ac:dyDescent="0.25">
      <c r="C421" s="3"/>
    </row>
    <row r="422" spans="3:3" x14ac:dyDescent="0.25">
      <c r="C422" s="3"/>
    </row>
    <row r="423" spans="3:3" x14ac:dyDescent="0.25">
      <c r="C423" s="3"/>
    </row>
    <row r="424" spans="3:3" x14ac:dyDescent="0.25">
      <c r="C424" s="3"/>
    </row>
    <row r="425" spans="3:3" x14ac:dyDescent="0.25">
      <c r="C425" s="3"/>
    </row>
    <row r="426" spans="3:3" x14ac:dyDescent="0.25">
      <c r="C426" s="3"/>
    </row>
    <row r="427" spans="3:3" x14ac:dyDescent="0.25">
      <c r="C427" s="3"/>
    </row>
    <row r="428" spans="3:3" x14ac:dyDescent="0.25">
      <c r="C428" s="3"/>
    </row>
    <row r="429" spans="3:3" x14ac:dyDescent="0.25">
      <c r="C429" s="3"/>
    </row>
    <row r="430" spans="3:3" x14ac:dyDescent="0.25">
      <c r="C430" s="3"/>
    </row>
    <row r="431" spans="3:3" x14ac:dyDescent="0.25">
      <c r="C431" s="3"/>
    </row>
    <row r="432" spans="3:3" x14ac:dyDescent="0.25">
      <c r="C432" s="3"/>
    </row>
    <row r="433" spans="3:3" x14ac:dyDescent="0.25">
      <c r="C433" s="3"/>
    </row>
    <row r="434" spans="3:3" x14ac:dyDescent="0.25">
      <c r="C434" s="3"/>
    </row>
    <row r="435" spans="3:3" x14ac:dyDescent="0.25">
      <c r="C435" s="3"/>
    </row>
    <row r="436" spans="3:3" x14ac:dyDescent="0.25">
      <c r="C436" s="3"/>
    </row>
    <row r="437" spans="3:3" x14ac:dyDescent="0.25">
      <c r="C437" s="3"/>
    </row>
    <row r="438" spans="3:3" x14ac:dyDescent="0.25">
      <c r="C438" s="3"/>
    </row>
    <row r="439" spans="3:3" x14ac:dyDescent="0.25">
      <c r="C439" s="3"/>
    </row>
    <row r="440" spans="3:3" x14ac:dyDescent="0.25">
      <c r="C440" s="3"/>
    </row>
    <row r="441" spans="3:3" x14ac:dyDescent="0.25">
      <c r="C441" s="3"/>
    </row>
    <row r="442" spans="3:3" x14ac:dyDescent="0.25">
      <c r="C442" s="3"/>
    </row>
    <row r="443" spans="3:3" x14ac:dyDescent="0.25">
      <c r="C443" s="3"/>
    </row>
    <row r="444" spans="3:3" x14ac:dyDescent="0.25">
      <c r="C444" s="3"/>
    </row>
    <row r="445" spans="3:3" x14ac:dyDescent="0.25">
      <c r="C445" s="3"/>
    </row>
    <row r="446" spans="3:3" x14ac:dyDescent="0.25">
      <c r="C446" s="3"/>
    </row>
    <row r="447" spans="3:3" x14ac:dyDescent="0.25">
      <c r="C447" s="3"/>
    </row>
    <row r="448" spans="3:3" x14ac:dyDescent="0.25">
      <c r="C448" s="3"/>
    </row>
    <row r="449" spans="3:3" x14ac:dyDescent="0.25">
      <c r="C449" s="3"/>
    </row>
    <row r="450" spans="3:3" x14ac:dyDescent="0.25">
      <c r="C450" s="3"/>
    </row>
    <row r="451" spans="3:3" x14ac:dyDescent="0.25">
      <c r="C451" s="3"/>
    </row>
    <row r="452" spans="3:3" x14ac:dyDescent="0.25">
      <c r="C452" s="3"/>
    </row>
    <row r="453" spans="3:3" x14ac:dyDescent="0.25">
      <c r="C453" s="3"/>
    </row>
    <row r="454" spans="3:3" x14ac:dyDescent="0.25">
      <c r="C454" s="3"/>
    </row>
    <row r="455" spans="3:3" x14ac:dyDescent="0.25">
      <c r="C455" s="3"/>
    </row>
    <row r="456" spans="3:3" x14ac:dyDescent="0.25">
      <c r="C456" s="3"/>
    </row>
    <row r="457" spans="3:3" x14ac:dyDescent="0.25">
      <c r="C457" s="3"/>
    </row>
    <row r="458" spans="3:3" x14ac:dyDescent="0.25">
      <c r="C458" s="3"/>
    </row>
    <row r="459" spans="3:3" x14ac:dyDescent="0.25">
      <c r="C459" s="3"/>
    </row>
    <row r="460" spans="3:3" x14ac:dyDescent="0.25">
      <c r="C460" s="3"/>
    </row>
    <row r="461" spans="3:3" x14ac:dyDescent="0.25">
      <c r="C461" s="3"/>
    </row>
    <row r="462" spans="3:3" x14ac:dyDescent="0.25">
      <c r="C462" s="3"/>
    </row>
    <row r="463" spans="3:3" x14ac:dyDescent="0.25">
      <c r="C463" s="3"/>
    </row>
    <row r="464" spans="3:3" x14ac:dyDescent="0.25">
      <c r="C464" s="3"/>
    </row>
    <row r="465" spans="3:3" x14ac:dyDescent="0.25">
      <c r="C465" s="3"/>
    </row>
    <row r="466" spans="3:3" x14ac:dyDescent="0.25">
      <c r="C466" s="3"/>
    </row>
    <row r="467" spans="3:3" x14ac:dyDescent="0.25">
      <c r="C467" s="3"/>
    </row>
    <row r="468" spans="3:3" x14ac:dyDescent="0.25">
      <c r="C468" s="3"/>
    </row>
    <row r="469" spans="3:3" x14ac:dyDescent="0.25">
      <c r="C469" s="3"/>
    </row>
    <row r="470" spans="3:3" x14ac:dyDescent="0.25">
      <c r="C470" s="3"/>
    </row>
    <row r="471" spans="3:3" x14ac:dyDescent="0.25">
      <c r="C471" s="3"/>
    </row>
    <row r="472" spans="3:3" x14ac:dyDescent="0.25">
      <c r="C472" s="3"/>
    </row>
    <row r="473" spans="3:3" x14ac:dyDescent="0.25">
      <c r="C473" s="3"/>
    </row>
    <row r="474" spans="3:3" x14ac:dyDescent="0.25">
      <c r="C474" s="3"/>
    </row>
    <row r="475" spans="3:3" x14ac:dyDescent="0.25">
      <c r="C475" s="3"/>
    </row>
    <row r="476" spans="3:3" x14ac:dyDescent="0.25">
      <c r="C476" s="3"/>
    </row>
    <row r="477" spans="3:3" x14ac:dyDescent="0.25">
      <c r="C477" s="3"/>
    </row>
    <row r="478" spans="3:3" x14ac:dyDescent="0.25">
      <c r="C478" s="3"/>
    </row>
    <row r="479" spans="3:3" x14ac:dyDescent="0.25">
      <c r="C479" s="3"/>
    </row>
    <row r="480" spans="3:3" x14ac:dyDescent="0.25">
      <c r="C480" s="3"/>
    </row>
    <row r="481" spans="3:3" x14ac:dyDescent="0.25">
      <c r="C481" s="3"/>
    </row>
    <row r="482" spans="3:3" x14ac:dyDescent="0.25">
      <c r="C482" s="3"/>
    </row>
    <row r="483" spans="3:3" x14ac:dyDescent="0.25">
      <c r="C483" s="3"/>
    </row>
    <row r="484" spans="3:3" x14ac:dyDescent="0.25">
      <c r="C484" s="3"/>
    </row>
    <row r="485" spans="3:3" x14ac:dyDescent="0.25">
      <c r="C485" s="3"/>
    </row>
    <row r="486" spans="3:3" x14ac:dyDescent="0.25">
      <c r="C486" s="3"/>
    </row>
    <row r="487" spans="3:3" x14ac:dyDescent="0.25">
      <c r="C487" s="3"/>
    </row>
    <row r="488" spans="3:3" x14ac:dyDescent="0.25">
      <c r="C488" s="3"/>
    </row>
    <row r="489" spans="3:3" x14ac:dyDescent="0.25">
      <c r="C489" s="3"/>
    </row>
    <row r="490" spans="3:3" x14ac:dyDescent="0.25">
      <c r="C490" s="3"/>
    </row>
    <row r="491" spans="3:3" x14ac:dyDescent="0.25">
      <c r="C491" s="3"/>
    </row>
    <row r="492" spans="3:3" x14ac:dyDescent="0.25">
      <c r="C492" s="3"/>
    </row>
    <row r="493" spans="3:3" x14ac:dyDescent="0.25">
      <c r="C493" s="3"/>
    </row>
    <row r="494" spans="3:3" x14ac:dyDescent="0.25">
      <c r="C494" s="3"/>
    </row>
    <row r="495" spans="3:3" x14ac:dyDescent="0.25">
      <c r="C495" s="3"/>
    </row>
    <row r="496" spans="3:3" x14ac:dyDescent="0.25">
      <c r="C496" s="3"/>
    </row>
    <row r="497" spans="3:3" x14ac:dyDescent="0.25">
      <c r="C497" s="3"/>
    </row>
    <row r="498" spans="3:3" x14ac:dyDescent="0.25">
      <c r="C498" s="3"/>
    </row>
    <row r="499" spans="3:3" x14ac:dyDescent="0.25">
      <c r="C499" s="3"/>
    </row>
    <row r="500" spans="3:3" x14ac:dyDescent="0.25">
      <c r="C500" s="3"/>
    </row>
    <row r="501" spans="3:3" x14ac:dyDescent="0.25">
      <c r="C501" s="3"/>
    </row>
    <row r="502" spans="3:3" x14ac:dyDescent="0.25">
      <c r="C502" s="3"/>
    </row>
    <row r="503" spans="3:3" x14ac:dyDescent="0.25">
      <c r="C503" s="3"/>
    </row>
    <row r="504" spans="3:3" x14ac:dyDescent="0.25">
      <c r="C504" s="3"/>
    </row>
    <row r="505" spans="3:3" x14ac:dyDescent="0.25">
      <c r="C505" s="3"/>
    </row>
    <row r="506" spans="3:3" x14ac:dyDescent="0.25">
      <c r="C506" s="3"/>
    </row>
    <row r="507" spans="3:3" x14ac:dyDescent="0.25">
      <c r="C507" s="3"/>
    </row>
    <row r="508" spans="3:3" x14ac:dyDescent="0.25">
      <c r="C508" s="3"/>
    </row>
    <row r="509" spans="3:3" x14ac:dyDescent="0.25">
      <c r="C509" s="3"/>
    </row>
    <row r="510" spans="3:3" x14ac:dyDescent="0.25">
      <c r="C510" s="3"/>
    </row>
    <row r="511" spans="3:3" x14ac:dyDescent="0.25">
      <c r="C511" s="3"/>
    </row>
    <row r="512" spans="3:3" x14ac:dyDescent="0.25">
      <c r="C512" s="3"/>
    </row>
    <row r="513" spans="3:3" x14ac:dyDescent="0.25">
      <c r="C513" s="3"/>
    </row>
    <row r="514" spans="3:3" x14ac:dyDescent="0.25">
      <c r="C514" s="3"/>
    </row>
    <row r="515" spans="3:3" x14ac:dyDescent="0.25">
      <c r="C515" s="3"/>
    </row>
    <row r="516" spans="3:3" x14ac:dyDescent="0.25">
      <c r="C516" s="3"/>
    </row>
    <row r="517" spans="3:3" x14ac:dyDescent="0.25">
      <c r="C517" s="3"/>
    </row>
    <row r="518" spans="3:3" x14ac:dyDescent="0.25">
      <c r="C518" s="3"/>
    </row>
    <row r="519" spans="3:3" x14ac:dyDescent="0.25">
      <c r="C519" s="3"/>
    </row>
    <row r="520" spans="3:3" x14ac:dyDescent="0.25">
      <c r="C520" s="3"/>
    </row>
    <row r="521" spans="3:3" x14ac:dyDescent="0.25">
      <c r="C521" s="3"/>
    </row>
  </sheetData>
  <hyperlinks>
    <hyperlink ref="C9" r:id="rId1" display="mailto:willem.koevoets@rijksoverheid.nl"/>
    <hyperlink ref="C18" r:id="rId2" display="mailto:delano.gonzalez@minbzk.nl"/>
  </hyperlinks>
  <pageMargins left="0.7" right="0.7" top="0.75" bottom="0.75" header="0.3" footer="0.3"/>
  <pageSetup paperSize="9" scale="74"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topLeftCell="A16" workbookViewId="0">
      <selection activeCell="C41" sqref="C41"/>
    </sheetView>
  </sheetViews>
  <sheetFormatPr defaultRowHeight="15" x14ac:dyDescent="0.25"/>
  <cols>
    <col min="2" max="2" width="48.85546875" bestFit="1" customWidth="1"/>
    <col min="3" max="3" width="10.85546875" style="38" bestFit="1" customWidth="1"/>
    <col min="4" max="4" width="14" style="35" bestFit="1" customWidth="1"/>
    <col min="5" max="5" width="12.7109375" style="35" bestFit="1" customWidth="1"/>
    <col min="6" max="6" width="15.5703125" style="35" bestFit="1" customWidth="1"/>
    <col min="7" max="7" width="50.7109375" style="35" customWidth="1"/>
    <col min="8" max="10" width="15.5703125" style="35" customWidth="1"/>
    <col min="11" max="11" width="50.7109375" style="35" customWidth="1"/>
    <col min="12" max="12" width="14" style="35" bestFit="1" customWidth="1"/>
    <col min="13" max="13" width="12.7109375" style="35" bestFit="1" customWidth="1"/>
    <col min="14" max="14" width="15.5703125" style="35" bestFit="1" customWidth="1"/>
    <col min="15" max="15" width="26.42578125" style="35" bestFit="1" customWidth="1"/>
    <col min="16" max="17" width="9.140625" style="35"/>
  </cols>
  <sheetData>
    <row r="1" spans="1:15" ht="15" customHeight="1" x14ac:dyDescent="0.25">
      <c r="B1" s="5" t="s">
        <v>705</v>
      </c>
      <c r="C1" s="31" t="s">
        <v>706</v>
      </c>
      <c r="D1" s="32" t="s">
        <v>707</v>
      </c>
      <c r="E1" s="32" t="s">
        <v>708</v>
      </c>
      <c r="F1" s="32" t="s">
        <v>709</v>
      </c>
      <c r="G1" s="32" t="s">
        <v>710</v>
      </c>
      <c r="H1" s="32" t="s">
        <v>707</v>
      </c>
      <c r="I1" s="32" t="s">
        <v>708</v>
      </c>
      <c r="J1" s="32" t="s">
        <v>709</v>
      </c>
      <c r="K1" s="32" t="s">
        <v>710</v>
      </c>
      <c r="L1" s="32" t="s">
        <v>707</v>
      </c>
      <c r="M1" s="32" t="s">
        <v>708</v>
      </c>
      <c r="N1" s="32" t="s">
        <v>709</v>
      </c>
      <c r="O1" s="32" t="s">
        <v>710</v>
      </c>
    </row>
    <row r="2" spans="1:15" ht="15" customHeight="1" x14ac:dyDescent="0.25">
      <c r="A2" s="33">
        <f t="shared" ref="A2:A33" si="0">LEN(C2)</f>
        <v>835</v>
      </c>
      <c r="B2" s="3" t="s">
        <v>4</v>
      </c>
      <c r="C2" s="23" t="s">
        <v>711</v>
      </c>
      <c r="D2" s="35" t="s">
        <v>712</v>
      </c>
      <c r="E2" s="35" t="s">
        <v>713</v>
      </c>
      <c r="F2" s="35" t="str">
        <f t="shared" ref="F2:F33" si="1">VLOOKUP($E2,$B$69:$E$157,2,FALSE)</f>
        <v>S11-13</v>
      </c>
      <c r="G2" s="35" t="str">
        <f t="shared" ref="G2:G33" si="2">VLOOKUP($E2,$B$69:$E$157,3,FALSE)</f>
        <v>analyseren, creativiteit, netwerken, omgevingsbewustzijn, organisatiesensitiviteit, overtuigingskracht, plannen en organiseren, resultaatgerichtheid</v>
      </c>
      <c r="H2" s="36" t="s">
        <v>714</v>
      </c>
      <c r="I2" s="36" t="s">
        <v>715</v>
      </c>
      <c r="J2" s="35" t="str">
        <f t="shared" ref="J2:J33" si="3">VLOOKUP($I2,$B$69:$E$157,2,FALSE)</f>
        <v>S11-13</v>
      </c>
      <c r="K2" s="35" t="str">
        <f t="shared" ref="K2:K33" si="4">VLOOKUP($I2,$B$69:$E$157,3,FALSE)</f>
        <v>analyseren, creativiteit, netwerken, omgevingsbewustzijn, organisatiesensitiviteit, overtuigingskracht, plannen en organiseren</v>
      </c>
      <c r="N2" s="35" t="str">
        <f t="shared" ref="N2:N33" si="5">IF(M2="","",(VLOOKUP($M2,$B$69:$E$157,2,FALSE)))</f>
        <v/>
      </c>
      <c r="O2" s="35" t="str">
        <f t="shared" ref="O2:O33" si="6">IF(N2="","",(VLOOKUP($M2,$B$69:$E$157,3,FALSE)))</f>
        <v/>
      </c>
    </row>
    <row r="3" spans="1:15" ht="15" customHeight="1" x14ac:dyDescent="0.25">
      <c r="A3" s="33">
        <f t="shared" si="0"/>
        <v>704</v>
      </c>
      <c r="B3" s="3" t="s">
        <v>922</v>
      </c>
      <c r="C3" s="23" t="s">
        <v>716</v>
      </c>
      <c r="D3" s="35" t="s">
        <v>712</v>
      </c>
      <c r="E3" s="35" t="s">
        <v>717</v>
      </c>
      <c r="F3" s="35" t="str">
        <f t="shared" si="1"/>
        <v>S8-11</v>
      </c>
      <c r="G3" s="35" t="str">
        <f t="shared" si="2"/>
        <v>analyseren, klantgerichtheid, omgevingsbewustzijn, plannen en organiseren, resultaatgerichtheid, samenwerken, voortgangscontrole, zelfontwikkeling</v>
      </c>
      <c r="H3" s="36" t="s">
        <v>714</v>
      </c>
      <c r="I3" s="36" t="s">
        <v>718</v>
      </c>
      <c r="J3" s="35" t="str">
        <f t="shared" si="3"/>
        <v>S8-11</v>
      </c>
      <c r="K3" s="35" t="str">
        <f t="shared" si="4"/>
        <v>analyseren, klantgerichtheid, omgevingsbewustzijn, plannen en organiseren, samenwerken, voortgangscontrole, zelfontwikkeling</v>
      </c>
      <c r="N3" s="35" t="str">
        <f t="shared" si="5"/>
        <v/>
      </c>
      <c r="O3" s="35" t="str">
        <f t="shared" si="6"/>
        <v/>
      </c>
    </row>
    <row r="4" spans="1:15" ht="15" customHeight="1" x14ac:dyDescent="0.25">
      <c r="A4" s="33">
        <f t="shared" si="0"/>
        <v>478</v>
      </c>
      <c r="B4" s="3" t="s">
        <v>5</v>
      </c>
      <c r="C4" s="23" t="s">
        <v>719</v>
      </c>
      <c r="D4" s="35" t="s">
        <v>712</v>
      </c>
      <c r="E4" s="35" t="s">
        <v>713</v>
      </c>
      <c r="F4" s="35" t="str">
        <f t="shared" si="1"/>
        <v>S11-13</v>
      </c>
      <c r="G4" s="35" t="str">
        <f t="shared" si="2"/>
        <v>analyseren, creativiteit, netwerken, omgevingsbewustzijn, organisatiesensitiviteit, overtuigingskracht, plannen en organiseren, resultaatgerichtheid</v>
      </c>
      <c r="H4" s="36" t="s">
        <v>714</v>
      </c>
      <c r="I4" s="36" t="s">
        <v>715</v>
      </c>
      <c r="J4" s="35" t="str">
        <f t="shared" si="3"/>
        <v>S11-13</v>
      </c>
      <c r="K4" s="35" t="str">
        <f t="shared" si="4"/>
        <v>analyseren, creativiteit, netwerken, omgevingsbewustzijn, organisatiesensitiviteit, overtuigingskracht, plannen en organiseren</v>
      </c>
      <c r="N4" s="35" t="str">
        <f t="shared" si="5"/>
        <v/>
      </c>
      <c r="O4" s="35" t="str">
        <f t="shared" si="6"/>
        <v/>
      </c>
    </row>
    <row r="5" spans="1:15" ht="15" customHeight="1" x14ac:dyDescent="0.25">
      <c r="A5" s="33">
        <f t="shared" si="0"/>
        <v>698</v>
      </c>
      <c r="B5" s="3" t="s">
        <v>6</v>
      </c>
      <c r="C5" s="23" t="s">
        <v>720</v>
      </c>
      <c r="D5" s="35" t="s">
        <v>712</v>
      </c>
      <c r="E5" s="35" t="s">
        <v>713</v>
      </c>
      <c r="F5" s="35" t="str">
        <f t="shared" si="1"/>
        <v>S11-13</v>
      </c>
      <c r="G5" s="35" t="str">
        <f t="shared" si="2"/>
        <v>analyseren, creativiteit, netwerken, omgevingsbewustzijn, organisatiesensitiviteit, overtuigingskracht, plannen en organiseren, resultaatgerichtheid</v>
      </c>
      <c r="H5" s="36" t="s">
        <v>714</v>
      </c>
      <c r="I5" s="36" t="s">
        <v>715</v>
      </c>
      <c r="J5" s="35" t="str">
        <f t="shared" si="3"/>
        <v>S11-13</v>
      </c>
      <c r="K5" s="35" t="str">
        <f t="shared" si="4"/>
        <v>analyseren, creativiteit, netwerken, omgevingsbewustzijn, organisatiesensitiviteit, overtuigingskracht, plannen en organiseren</v>
      </c>
      <c r="N5" s="35" t="str">
        <f t="shared" si="5"/>
        <v/>
      </c>
      <c r="O5" s="35" t="str">
        <f t="shared" si="6"/>
        <v/>
      </c>
    </row>
    <row r="6" spans="1:15" ht="15" customHeight="1" x14ac:dyDescent="0.25">
      <c r="A6" s="33">
        <f t="shared" si="0"/>
        <v>1229</v>
      </c>
      <c r="B6" s="3" t="s">
        <v>923</v>
      </c>
      <c r="C6" s="23" t="s">
        <v>721</v>
      </c>
      <c r="D6" s="35" t="s">
        <v>712</v>
      </c>
      <c r="E6" s="35" t="s">
        <v>713</v>
      </c>
      <c r="F6" s="35" t="str">
        <f t="shared" si="1"/>
        <v>S11-13</v>
      </c>
      <c r="G6" s="35" t="str">
        <f t="shared" si="2"/>
        <v>analyseren, creativiteit, netwerken, omgevingsbewustzijn, organisatiesensitiviteit, overtuigingskracht, plannen en organiseren, resultaatgerichtheid</v>
      </c>
      <c r="H6" s="36" t="s">
        <v>714</v>
      </c>
      <c r="I6" s="36" t="s">
        <v>715</v>
      </c>
      <c r="J6" s="35" t="str">
        <f t="shared" si="3"/>
        <v>S11-13</v>
      </c>
      <c r="K6" s="35" t="str">
        <f t="shared" si="4"/>
        <v>analyseren, creativiteit, netwerken, omgevingsbewustzijn, organisatiesensitiviteit, overtuigingskracht, plannen en organiseren</v>
      </c>
      <c r="N6" s="35" t="str">
        <f t="shared" si="5"/>
        <v/>
      </c>
      <c r="O6" s="35" t="str">
        <f t="shared" si="6"/>
        <v/>
      </c>
    </row>
    <row r="7" spans="1:15" ht="15" customHeight="1" x14ac:dyDescent="0.25">
      <c r="A7" s="33">
        <f t="shared" si="0"/>
        <v>1354</v>
      </c>
      <c r="B7" s="3" t="s">
        <v>7</v>
      </c>
      <c r="C7" s="23" t="s">
        <v>722</v>
      </c>
      <c r="D7" s="35" t="s">
        <v>712</v>
      </c>
      <c r="E7" s="35" t="s">
        <v>713</v>
      </c>
      <c r="F7" s="35" t="str">
        <f t="shared" si="1"/>
        <v>S11-13</v>
      </c>
      <c r="G7" s="35" t="str">
        <f t="shared" si="2"/>
        <v>analyseren, creativiteit, netwerken, omgevingsbewustzijn, organisatiesensitiviteit, overtuigingskracht, plannen en organiseren, resultaatgerichtheid</v>
      </c>
      <c r="H7" s="36" t="s">
        <v>714</v>
      </c>
      <c r="I7" s="36" t="s">
        <v>715</v>
      </c>
      <c r="J7" s="35" t="str">
        <f t="shared" si="3"/>
        <v>S11-13</v>
      </c>
      <c r="K7" s="35" t="str">
        <f t="shared" si="4"/>
        <v>analyseren, creativiteit, netwerken, omgevingsbewustzijn, organisatiesensitiviteit, overtuigingskracht, plannen en organiseren</v>
      </c>
      <c r="N7" s="35" t="str">
        <f t="shared" si="5"/>
        <v/>
      </c>
      <c r="O7" s="35" t="str">
        <f t="shared" si="6"/>
        <v/>
      </c>
    </row>
    <row r="8" spans="1:15" ht="15" customHeight="1" x14ac:dyDescent="0.25">
      <c r="A8" s="33">
        <f t="shared" si="0"/>
        <v>424</v>
      </c>
      <c r="B8" s="3" t="s">
        <v>9</v>
      </c>
      <c r="C8" s="23" t="s">
        <v>723</v>
      </c>
      <c r="D8" s="35" t="s">
        <v>724</v>
      </c>
      <c r="E8" s="35" t="s">
        <v>725</v>
      </c>
      <c r="F8" s="35" t="str">
        <f t="shared" si="1"/>
        <v>S13-15</v>
      </c>
      <c r="G8" s="35" t="str">
        <f t="shared" si="2"/>
        <v>bestuurssensitiviteit, creativiteit, netwerken, motiveren, samenwerken, overtuigingskracht, plannen en organiseren</v>
      </c>
      <c r="H8" s="36" t="s">
        <v>714</v>
      </c>
      <c r="I8" s="37" t="s">
        <v>726</v>
      </c>
      <c r="J8" s="35" t="str">
        <f t="shared" si="3"/>
        <v>S13-15</v>
      </c>
      <c r="K8" s="35" t="str">
        <f t="shared" si="4"/>
        <v>oordeelsvorming, creativiteit, netwerken, motiveren, omgevingsbewustzijn, organisatiesensitiviteit, overtuigingskracht, plannen en organiseren</v>
      </c>
      <c r="N8" s="35" t="str">
        <f t="shared" si="5"/>
        <v/>
      </c>
      <c r="O8" s="35" t="str">
        <f t="shared" si="6"/>
        <v/>
      </c>
    </row>
    <row r="9" spans="1:15" ht="15" customHeight="1" x14ac:dyDescent="0.25">
      <c r="A9" s="33">
        <f t="shared" si="0"/>
        <v>24</v>
      </c>
      <c r="B9" s="3" t="s">
        <v>10</v>
      </c>
      <c r="C9" s="23" t="s">
        <v>727</v>
      </c>
      <c r="D9" s="35" t="s">
        <v>724</v>
      </c>
      <c r="E9" s="35" t="s">
        <v>728</v>
      </c>
      <c r="F9" s="35" t="str">
        <f t="shared" si="1"/>
        <v>S11-13</v>
      </c>
      <c r="G9" s="35" t="str">
        <f t="shared" si="2"/>
        <v>analyseren, creativiteit, netwerken, flexibiliteit, organisatiesensitiviteit, overtuigingskracht, plannen en organiseren</v>
      </c>
      <c r="H9" s="36" t="s">
        <v>714</v>
      </c>
      <c r="I9" s="36" t="s">
        <v>715</v>
      </c>
      <c r="J9" s="35" t="str">
        <f t="shared" si="3"/>
        <v>S11-13</v>
      </c>
      <c r="K9" s="35" t="str">
        <f t="shared" si="4"/>
        <v>analyseren, creativiteit, netwerken, omgevingsbewustzijn, organisatiesensitiviteit, overtuigingskracht, plannen en organiseren</v>
      </c>
      <c r="N9" s="35" t="str">
        <f t="shared" si="5"/>
        <v/>
      </c>
      <c r="O9" s="35" t="str">
        <f t="shared" si="6"/>
        <v/>
      </c>
    </row>
    <row r="10" spans="1:15" ht="15" customHeight="1" x14ac:dyDescent="0.25">
      <c r="A10" s="33">
        <f t="shared" si="0"/>
        <v>887</v>
      </c>
      <c r="B10" s="3" t="s">
        <v>11</v>
      </c>
      <c r="C10" s="23" t="s">
        <v>729</v>
      </c>
      <c r="D10" s="35" t="s">
        <v>724</v>
      </c>
      <c r="E10" s="35" t="s">
        <v>728</v>
      </c>
      <c r="F10" s="35" t="str">
        <f t="shared" si="1"/>
        <v>S11-13</v>
      </c>
      <c r="G10" s="35" t="str">
        <f t="shared" si="2"/>
        <v>analyseren, creativiteit, netwerken, flexibiliteit, organisatiesensitiviteit, overtuigingskracht, plannen en organiseren</v>
      </c>
      <c r="H10" s="36" t="s">
        <v>714</v>
      </c>
      <c r="I10" s="36" t="s">
        <v>715</v>
      </c>
      <c r="J10" s="35" t="str">
        <f t="shared" si="3"/>
        <v>S11-13</v>
      </c>
      <c r="K10" s="35" t="str">
        <f t="shared" si="4"/>
        <v>analyseren, creativiteit, netwerken, omgevingsbewustzijn, organisatiesensitiviteit, overtuigingskracht, plannen en organiseren</v>
      </c>
      <c r="L10" s="35" t="s">
        <v>712</v>
      </c>
      <c r="M10" s="35" t="s">
        <v>713</v>
      </c>
      <c r="N10" s="35" t="str">
        <f t="shared" si="5"/>
        <v>S11-13</v>
      </c>
      <c r="O10" s="35" t="str">
        <f t="shared" si="6"/>
        <v>analyseren, creativiteit, netwerken, omgevingsbewustzijn, organisatiesensitiviteit, overtuigingskracht, plannen en organiseren, resultaatgerichtheid</v>
      </c>
    </row>
    <row r="11" spans="1:15" ht="15" customHeight="1" x14ac:dyDescent="0.25">
      <c r="A11" s="33">
        <f t="shared" si="0"/>
        <v>1383</v>
      </c>
      <c r="B11" s="3" t="s">
        <v>926</v>
      </c>
      <c r="C11" s="23" t="s">
        <v>730</v>
      </c>
      <c r="D11" s="35" t="s">
        <v>712</v>
      </c>
      <c r="E11" s="23" t="s">
        <v>731</v>
      </c>
      <c r="F11" s="35" t="str">
        <f t="shared" si="1"/>
        <v>S11-13</v>
      </c>
      <c r="G11" s="35" t="str">
        <f t="shared" si="2"/>
        <v>analyseren, creativiteit, samenwerken, motiveren, bestuurssensitiviteit, overtuigingskracht, plannen en organiseren, klantgerichtheid</v>
      </c>
      <c r="H11" s="36" t="s">
        <v>714</v>
      </c>
      <c r="I11" s="36" t="s">
        <v>715</v>
      </c>
      <c r="J11" s="35" t="str">
        <f t="shared" si="3"/>
        <v>S11-13</v>
      </c>
      <c r="K11" s="35" t="str">
        <f t="shared" si="4"/>
        <v>analyseren, creativiteit, netwerken, omgevingsbewustzijn, organisatiesensitiviteit, overtuigingskracht, plannen en organiseren</v>
      </c>
      <c r="N11" s="35" t="str">
        <f t="shared" si="5"/>
        <v/>
      </c>
      <c r="O11" s="35" t="str">
        <f t="shared" si="6"/>
        <v/>
      </c>
    </row>
    <row r="12" spans="1:15" ht="15" customHeight="1" x14ac:dyDescent="0.25">
      <c r="A12" s="33">
        <f t="shared" si="0"/>
        <v>897</v>
      </c>
      <c r="B12" s="3" t="s">
        <v>16</v>
      </c>
      <c r="C12" s="23" t="s">
        <v>732</v>
      </c>
      <c r="D12" s="35" t="s">
        <v>712</v>
      </c>
      <c r="E12" s="23" t="s">
        <v>717</v>
      </c>
      <c r="F12" s="35" t="str">
        <f t="shared" si="1"/>
        <v>S8-11</v>
      </c>
      <c r="G12" s="35" t="str">
        <f t="shared" si="2"/>
        <v>analyseren, klantgerichtheid, omgevingsbewustzijn, plannen en organiseren, resultaatgerichtheid, samenwerken, voortgangscontrole, zelfontwikkeling</v>
      </c>
      <c r="H12" s="36" t="s">
        <v>714</v>
      </c>
      <c r="I12" s="36" t="s">
        <v>718</v>
      </c>
      <c r="J12" s="35" t="str">
        <f t="shared" si="3"/>
        <v>S8-11</v>
      </c>
      <c r="K12" s="35" t="str">
        <f t="shared" si="4"/>
        <v>analyseren, klantgerichtheid, omgevingsbewustzijn, plannen en organiseren, samenwerken, voortgangscontrole, zelfontwikkeling</v>
      </c>
      <c r="N12" s="35" t="str">
        <f t="shared" si="5"/>
        <v/>
      </c>
      <c r="O12" s="35" t="str">
        <f t="shared" si="6"/>
        <v/>
      </c>
    </row>
    <row r="13" spans="1:15" ht="15" customHeight="1" x14ac:dyDescent="0.25">
      <c r="A13" s="33">
        <f t="shared" si="0"/>
        <v>246</v>
      </c>
      <c r="B13" s="3" t="s">
        <v>17</v>
      </c>
      <c r="C13" s="23" t="s">
        <v>733</v>
      </c>
      <c r="D13" s="35" t="s">
        <v>712</v>
      </c>
      <c r="E13" s="23" t="s">
        <v>717</v>
      </c>
      <c r="F13" s="35" t="str">
        <f t="shared" si="1"/>
        <v>S8-11</v>
      </c>
      <c r="G13" s="35" t="str">
        <f t="shared" si="2"/>
        <v>analyseren, klantgerichtheid, omgevingsbewustzijn, plannen en organiseren, resultaatgerichtheid, samenwerken, voortgangscontrole, zelfontwikkeling</v>
      </c>
      <c r="H13" s="36" t="s">
        <v>714</v>
      </c>
      <c r="I13" s="36" t="s">
        <v>718</v>
      </c>
      <c r="J13" s="35" t="str">
        <f t="shared" si="3"/>
        <v>S8-11</v>
      </c>
      <c r="K13" s="35" t="str">
        <f t="shared" si="4"/>
        <v>analyseren, klantgerichtheid, omgevingsbewustzijn, plannen en organiseren, samenwerken, voortgangscontrole, zelfontwikkeling</v>
      </c>
      <c r="N13" s="35" t="str">
        <f t="shared" si="5"/>
        <v/>
      </c>
      <c r="O13" s="35" t="str">
        <f t="shared" si="6"/>
        <v/>
      </c>
    </row>
    <row r="14" spans="1:15" ht="15" customHeight="1" x14ac:dyDescent="0.25">
      <c r="A14" s="33">
        <f t="shared" si="0"/>
        <v>332</v>
      </c>
      <c r="B14" s="3" t="s">
        <v>18</v>
      </c>
      <c r="C14" s="23" t="s">
        <v>734</v>
      </c>
      <c r="D14" s="35" t="s">
        <v>712</v>
      </c>
      <c r="E14" s="23" t="s">
        <v>717</v>
      </c>
      <c r="F14" s="35" t="str">
        <f t="shared" si="1"/>
        <v>S8-11</v>
      </c>
      <c r="G14" s="35" t="str">
        <f t="shared" si="2"/>
        <v>analyseren, klantgerichtheid, omgevingsbewustzijn, plannen en organiseren, resultaatgerichtheid, samenwerken, voortgangscontrole, zelfontwikkeling</v>
      </c>
      <c r="H14" s="36" t="s">
        <v>714</v>
      </c>
      <c r="I14" s="36" t="s">
        <v>718</v>
      </c>
      <c r="J14" s="35" t="str">
        <f t="shared" si="3"/>
        <v>S8-11</v>
      </c>
      <c r="K14" s="35" t="str">
        <f t="shared" si="4"/>
        <v>analyseren, klantgerichtheid, omgevingsbewustzijn, plannen en organiseren, samenwerken, voortgangscontrole, zelfontwikkeling</v>
      </c>
      <c r="N14" s="35" t="str">
        <f t="shared" si="5"/>
        <v/>
      </c>
      <c r="O14" s="35" t="str">
        <f t="shared" si="6"/>
        <v/>
      </c>
    </row>
    <row r="15" spans="1:15" ht="15" customHeight="1" x14ac:dyDescent="0.25">
      <c r="A15" s="33">
        <f t="shared" si="0"/>
        <v>431</v>
      </c>
      <c r="B15" s="3" t="s">
        <v>19</v>
      </c>
      <c r="C15" s="23" t="s">
        <v>735</v>
      </c>
      <c r="D15" s="35" t="s">
        <v>712</v>
      </c>
      <c r="E15" s="23" t="s">
        <v>717</v>
      </c>
      <c r="F15" s="35" t="str">
        <f t="shared" si="1"/>
        <v>S8-11</v>
      </c>
      <c r="G15" s="35" t="str">
        <f t="shared" si="2"/>
        <v>analyseren, klantgerichtheid, omgevingsbewustzijn, plannen en organiseren, resultaatgerichtheid, samenwerken, voortgangscontrole, zelfontwikkeling</v>
      </c>
      <c r="H15" s="36" t="s">
        <v>714</v>
      </c>
      <c r="I15" s="36" t="s">
        <v>718</v>
      </c>
      <c r="J15" s="35" t="str">
        <f t="shared" si="3"/>
        <v>S8-11</v>
      </c>
      <c r="K15" s="35" t="str">
        <f t="shared" si="4"/>
        <v>analyseren, klantgerichtheid, omgevingsbewustzijn, plannen en organiseren, samenwerken, voortgangscontrole, zelfontwikkeling</v>
      </c>
      <c r="N15" s="35" t="str">
        <f t="shared" si="5"/>
        <v/>
      </c>
      <c r="O15" s="35" t="str">
        <f t="shared" si="6"/>
        <v/>
      </c>
    </row>
    <row r="16" spans="1:15" ht="15" customHeight="1" x14ac:dyDescent="0.25">
      <c r="A16" s="33">
        <f t="shared" si="0"/>
        <v>559</v>
      </c>
      <c r="B16" s="3" t="s">
        <v>20</v>
      </c>
      <c r="C16" s="23" t="s">
        <v>736</v>
      </c>
      <c r="D16" s="35" t="s">
        <v>712</v>
      </c>
      <c r="E16" s="23" t="s">
        <v>717</v>
      </c>
      <c r="F16" s="35" t="str">
        <f t="shared" si="1"/>
        <v>S8-11</v>
      </c>
      <c r="G16" s="35" t="str">
        <f t="shared" si="2"/>
        <v>analyseren, klantgerichtheid, omgevingsbewustzijn, plannen en organiseren, resultaatgerichtheid, samenwerken, voortgangscontrole, zelfontwikkeling</v>
      </c>
      <c r="H16" s="36" t="s">
        <v>714</v>
      </c>
      <c r="I16" s="36" t="s">
        <v>718</v>
      </c>
      <c r="J16" s="35" t="str">
        <f t="shared" si="3"/>
        <v>S8-11</v>
      </c>
      <c r="K16" s="35" t="str">
        <f t="shared" si="4"/>
        <v>analyseren, klantgerichtheid, omgevingsbewustzijn, plannen en organiseren, samenwerken, voortgangscontrole, zelfontwikkeling</v>
      </c>
      <c r="N16" s="35" t="str">
        <f t="shared" si="5"/>
        <v/>
      </c>
      <c r="O16" s="35" t="str">
        <f t="shared" si="6"/>
        <v/>
      </c>
    </row>
    <row r="17" spans="1:15" ht="15" customHeight="1" x14ac:dyDescent="0.25">
      <c r="A17" s="33">
        <f t="shared" si="0"/>
        <v>845</v>
      </c>
      <c r="B17" s="3" t="s">
        <v>22</v>
      </c>
      <c r="C17" s="23" t="s">
        <v>737</v>
      </c>
      <c r="D17" s="35" t="s">
        <v>712</v>
      </c>
      <c r="E17" s="23" t="s">
        <v>717</v>
      </c>
      <c r="F17" s="35" t="str">
        <f t="shared" si="1"/>
        <v>S8-11</v>
      </c>
      <c r="G17" s="35" t="str">
        <f t="shared" si="2"/>
        <v>analyseren, klantgerichtheid, omgevingsbewustzijn, plannen en organiseren, resultaatgerichtheid, samenwerken, voortgangscontrole, zelfontwikkeling</v>
      </c>
      <c r="H17" s="36" t="s">
        <v>714</v>
      </c>
      <c r="I17" s="36" t="s">
        <v>718</v>
      </c>
      <c r="J17" s="35" t="str">
        <f t="shared" si="3"/>
        <v>S8-11</v>
      </c>
      <c r="K17" s="35" t="str">
        <f t="shared" si="4"/>
        <v>analyseren, klantgerichtheid, omgevingsbewustzijn, plannen en organiseren, samenwerken, voortgangscontrole, zelfontwikkeling</v>
      </c>
      <c r="N17" s="35" t="str">
        <f t="shared" si="5"/>
        <v/>
      </c>
      <c r="O17" s="35" t="str">
        <f t="shared" si="6"/>
        <v/>
      </c>
    </row>
    <row r="18" spans="1:15" ht="15" customHeight="1" x14ac:dyDescent="0.25">
      <c r="A18" s="33">
        <f t="shared" si="0"/>
        <v>472</v>
      </c>
      <c r="B18" s="3" t="s">
        <v>927</v>
      </c>
      <c r="C18" s="23" t="s">
        <v>738</v>
      </c>
      <c r="D18" s="35" t="s">
        <v>712</v>
      </c>
      <c r="E18" s="23" t="s">
        <v>717</v>
      </c>
      <c r="F18" s="35" t="str">
        <f t="shared" si="1"/>
        <v>S8-11</v>
      </c>
      <c r="G18" s="35" t="str">
        <f t="shared" si="2"/>
        <v>analyseren, klantgerichtheid, omgevingsbewustzijn, plannen en organiseren, resultaatgerichtheid, samenwerken, voortgangscontrole, zelfontwikkeling</v>
      </c>
      <c r="H18" s="36" t="s">
        <v>714</v>
      </c>
      <c r="I18" s="36" t="s">
        <v>718</v>
      </c>
      <c r="J18" s="35" t="str">
        <f t="shared" si="3"/>
        <v>S8-11</v>
      </c>
      <c r="K18" s="35" t="str">
        <f t="shared" si="4"/>
        <v>analyseren, klantgerichtheid, omgevingsbewustzijn, plannen en organiseren, samenwerken, voortgangscontrole, zelfontwikkeling</v>
      </c>
      <c r="N18" s="35" t="str">
        <f t="shared" si="5"/>
        <v/>
      </c>
      <c r="O18" s="35" t="str">
        <f t="shared" si="6"/>
        <v/>
      </c>
    </row>
    <row r="19" spans="1:15" ht="15" customHeight="1" x14ac:dyDescent="0.25">
      <c r="A19" s="33">
        <f t="shared" si="0"/>
        <v>741</v>
      </c>
      <c r="B19" s="3" t="s">
        <v>26</v>
      </c>
      <c r="C19" s="23" t="s">
        <v>739</v>
      </c>
      <c r="D19" s="35" t="s">
        <v>712</v>
      </c>
      <c r="E19" s="23" t="s">
        <v>717</v>
      </c>
      <c r="F19" s="35" t="str">
        <f t="shared" si="1"/>
        <v>S8-11</v>
      </c>
      <c r="G19" s="35" t="str">
        <f t="shared" si="2"/>
        <v>analyseren, klantgerichtheid, omgevingsbewustzijn, plannen en organiseren, resultaatgerichtheid, samenwerken, voortgangscontrole, zelfontwikkeling</v>
      </c>
      <c r="H19" s="36" t="s">
        <v>714</v>
      </c>
      <c r="I19" s="36" t="s">
        <v>718</v>
      </c>
      <c r="J19" s="35" t="str">
        <f t="shared" si="3"/>
        <v>S8-11</v>
      </c>
      <c r="K19" s="35" t="str">
        <f t="shared" si="4"/>
        <v>analyseren, klantgerichtheid, omgevingsbewustzijn, plannen en organiseren, samenwerken, voortgangscontrole, zelfontwikkeling</v>
      </c>
      <c r="N19" s="35" t="str">
        <f t="shared" si="5"/>
        <v/>
      </c>
      <c r="O19" s="35" t="str">
        <f t="shared" si="6"/>
        <v/>
      </c>
    </row>
    <row r="20" spans="1:15" ht="15" customHeight="1" x14ac:dyDescent="0.25">
      <c r="A20" s="33">
        <f t="shared" si="0"/>
        <v>538</v>
      </c>
      <c r="B20" s="3" t="s">
        <v>27</v>
      </c>
      <c r="C20" s="23" t="s">
        <v>740</v>
      </c>
      <c r="D20" s="35" t="s">
        <v>712</v>
      </c>
      <c r="E20" s="23" t="s">
        <v>717</v>
      </c>
      <c r="F20" s="35" t="str">
        <f t="shared" si="1"/>
        <v>S8-11</v>
      </c>
      <c r="G20" s="35" t="str">
        <f t="shared" si="2"/>
        <v>analyseren, klantgerichtheid, omgevingsbewustzijn, plannen en organiseren, resultaatgerichtheid, samenwerken, voortgangscontrole, zelfontwikkeling</v>
      </c>
      <c r="H20" s="36" t="s">
        <v>714</v>
      </c>
      <c r="I20" s="36" t="s">
        <v>718</v>
      </c>
      <c r="J20" s="35" t="str">
        <f t="shared" si="3"/>
        <v>S8-11</v>
      </c>
      <c r="K20" s="35" t="str">
        <f t="shared" si="4"/>
        <v>analyseren, klantgerichtheid, omgevingsbewustzijn, plannen en organiseren, samenwerken, voortgangscontrole, zelfontwikkeling</v>
      </c>
      <c r="N20" s="35" t="str">
        <f t="shared" si="5"/>
        <v/>
      </c>
      <c r="O20" s="35" t="str">
        <f t="shared" si="6"/>
        <v/>
      </c>
    </row>
    <row r="21" spans="1:15" ht="15" customHeight="1" x14ac:dyDescent="0.25">
      <c r="A21" s="33">
        <f t="shared" si="0"/>
        <v>545</v>
      </c>
      <c r="B21" s="3" t="s">
        <v>28</v>
      </c>
      <c r="C21" s="23" t="s">
        <v>741</v>
      </c>
      <c r="D21" s="35" t="s">
        <v>712</v>
      </c>
      <c r="E21" s="23" t="s">
        <v>717</v>
      </c>
      <c r="F21" s="35" t="str">
        <f t="shared" si="1"/>
        <v>S8-11</v>
      </c>
      <c r="G21" s="35" t="str">
        <f t="shared" si="2"/>
        <v>analyseren, klantgerichtheid, omgevingsbewustzijn, plannen en organiseren, resultaatgerichtheid, samenwerken, voortgangscontrole, zelfontwikkeling</v>
      </c>
      <c r="H21" s="36" t="s">
        <v>714</v>
      </c>
      <c r="I21" s="36" t="s">
        <v>718</v>
      </c>
      <c r="J21" s="35" t="str">
        <f t="shared" si="3"/>
        <v>S8-11</v>
      </c>
      <c r="K21" s="35" t="str">
        <f t="shared" si="4"/>
        <v>analyseren, klantgerichtheid, omgevingsbewustzijn, plannen en organiseren, samenwerken, voortgangscontrole, zelfontwikkeling</v>
      </c>
      <c r="N21" s="35" t="str">
        <f t="shared" si="5"/>
        <v/>
      </c>
      <c r="O21" s="35" t="str">
        <f t="shared" si="6"/>
        <v/>
      </c>
    </row>
    <row r="22" spans="1:15" ht="15" customHeight="1" x14ac:dyDescent="0.25">
      <c r="A22" s="33">
        <f t="shared" si="0"/>
        <v>574</v>
      </c>
      <c r="B22" s="3" t="s">
        <v>29</v>
      </c>
      <c r="C22" s="23" t="s">
        <v>742</v>
      </c>
      <c r="D22" s="35" t="s">
        <v>712</v>
      </c>
      <c r="E22" s="23" t="s">
        <v>717</v>
      </c>
      <c r="F22" s="35" t="str">
        <f t="shared" si="1"/>
        <v>S8-11</v>
      </c>
      <c r="G22" s="35" t="str">
        <f t="shared" si="2"/>
        <v>analyseren, klantgerichtheid, omgevingsbewustzijn, plannen en organiseren, resultaatgerichtheid, samenwerken, voortgangscontrole, zelfontwikkeling</v>
      </c>
      <c r="H22" s="36" t="s">
        <v>714</v>
      </c>
      <c r="I22" s="36" t="s">
        <v>718</v>
      </c>
      <c r="J22" s="35" t="str">
        <f t="shared" si="3"/>
        <v>S8-11</v>
      </c>
      <c r="K22" s="35" t="str">
        <f t="shared" si="4"/>
        <v>analyseren, klantgerichtheid, omgevingsbewustzijn, plannen en organiseren, samenwerken, voortgangscontrole, zelfontwikkeling</v>
      </c>
      <c r="N22" s="35" t="str">
        <f t="shared" si="5"/>
        <v/>
      </c>
      <c r="O22" s="35" t="str">
        <f t="shared" si="6"/>
        <v/>
      </c>
    </row>
    <row r="23" spans="1:15" ht="15" customHeight="1" x14ac:dyDescent="0.25">
      <c r="A23" s="33">
        <f t="shared" si="0"/>
        <v>687</v>
      </c>
      <c r="B23" s="3" t="s">
        <v>31</v>
      </c>
      <c r="C23" s="23" t="s">
        <v>743</v>
      </c>
      <c r="D23" s="35" t="s">
        <v>712</v>
      </c>
      <c r="E23" s="23" t="s">
        <v>717</v>
      </c>
      <c r="F23" s="35" t="str">
        <f t="shared" si="1"/>
        <v>S8-11</v>
      </c>
      <c r="G23" s="35" t="str">
        <f t="shared" si="2"/>
        <v>analyseren, klantgerichtheid, omgevingsbewustzijn, plannen en organiseren, resultaatgerichtheid, samenwerken, voortgangscontrole, zelfontwikkeling</v>
      </c>
      <c r="H23" s="36" t="s">
        <v>714</v>
      </c>
      <c r="I23" s="36" t="s">
        <v>718</v>
      </c>
      <c r="J23" s="35" t="str">
        <f t="shared" si="3"/>
        <v>S8-11</v>
      </c>
      <c r="K23" s="35" t="str">
        <f t="shared" si="4"/>
        <v>analyseren, klantgerichtheid, omgevingsbewustzijn, plannen en organiseren, samenwerken, voortgangscontrole, zelfontwikkeling</v>
      </c>
      <c r="N23" s="35" t="str">
        <f t="shared" si="5"/>
        <v/>
      </c>
      <c r="O23" s="35" t="str">
        <f t="shared" si="6"/>
        <v/>
      </c>
    </row>
    <row r="24" spans="1:15" ht="15" customHeight="1" x14ac:dyDescent="0.25">
      <c r="A24" s="33">
        <f t="shared" si="0"/>
        <v>668</v>
      </c>
      <c r="B24" s="3" t="s">
        <v>32</v>
      </c>
      <c r="C24" s="23" t="s">
        <v>744</v>
      </c>
      <c r="D24" s="35" t="s">
        <v>712</v>
      </c>
      <c r="E24" s="23" t="s">
        <v>745</v>
      </c>
      <c r="F24" s="35" t="str">
        <f t="shared" si="1"/>
        <v>S8-9</v>
      </c>
      <c r="G24" s="35" t="str">
        <f t="shared" si="2"/>
        <v>analyseren, klantgerichtheid, omgevingsbewustzijn, plannen en organiseren, resultaatgerichtheid, samenwerken, voortgangscontrole, zelfontwikkeling</v>
      </c>
      <c r="H24" s="36" t="s">
        <v>714</v>
      </c>
      <c r="I24" s="36" t="s">
        <v>718</v>
      </c>
      <c r="J24" s="35" t="str">
        <f t="shared" si="3"/>
        <v>S8-11</v>
      </c>
      <c r="K24" s="35" t="str">
        <f t="shared" si="4"/>
        <v>analyseren, klantgerichtheid, omgevingsbewustzijn, plannen en organiseren, samenwerken, voortgangscontrole, zelfontwikkeling</v>
      </c>
      <c r="N24" s="35" t="str">
        <f t="shared" si="5"/>
        <v/>
      </c>
      <c r="O24" s="35" t="str">
        <f t="shared" si="6"/>
        <v/>
      </c>
    </row>
    <row r="25" spans="1:15" ht="15" customHeight="1" x14ac:dyDescent="0.25">
      <c r="A25" s="33">
        <f t="shared" si="0"/>
        <v>538</v>
      </c>
      <c r="B25" s="3" t="s">
        <v>33</v>
      </c>
      <c r="C25" s="23" t="s">
        <v>746</v>
      </c>
      <c r="D25" s="35" t="s">
        <v>712</v>
      </c>
      <c r="E25" s="23" t="s">
        <v>717</v>
      </c>
      <c r="F25" s="35" t="str">
        <f t="shared" si="1"/>
        <v>S8-11</v>
      </c>
      <c r="G25" s="35" t="str">
        <f t="shared" si="2"/>
        <v>analyseren, klantgerichtheid, omgevingsbewustzijn, plannen en organiseren, resultaatgerichtheid, samenwerken, voortgangscontrole, zelfontwikkeling</v>
      </c>
      <c r="H25" s="36" t="s">
        <v>714</v>
      </c>
      <c r="I25" s="36" t="s">
        <v>718</v>
      </c>
      <c r="J25" s="35" t="str">
        <f t="shared" si="3"/>
        <v>S8-11</v>
      </c>
      <c r="K25" s="35" t="str">
        <f t="shared" si="4"/>
        <v>analyseren, klantgerichtheid, omgevingsbewustzijn, plannen en organiseren, samenwerken, voortgangscontrole, zelfontwikkeling</v>
      </c>
      <c r="N25" s="35" t="str">
        <f t="shared" si="5"/>
        <v/>
      </c>
      <c r="O25" s="35" t="str">
        <f t="shared" si="6"/>
        <v/>
      </c>
    </row>
    <row r="26" spans="1:15" ht="15" customHeight="1" x14ac:dyDescent="0.25">
      <c r="A26" s="33">
        <f t="shared" si="0"/>
        <v>483</v>
      </c>
      <c r="B26" s="3" t="s">
        <v>34</v>
      </c>
      <c r="C26" s="23" t="s">
        <v>747</v>
      </c>
      <c r="D26" s="35" t="s">
        <v>712</v>
      </c>
      <c r="E26" s="23" t="s">
        <v>717</v>
      </c>
      <c r="F26" s="35" t="str">
        <f t="shared" si="1"/>
        <v>S8-11</v>
      </c>
      <c r="G26" s="35" t="str">
        <f t="shared" si="2"/>
        <v>analyseren, klantgerichtheid, omgevingsbewustzijn, plannen en organiseren, resultaatgerichtheid, samenwerken, voortgangscontrole, zelfontwikkeling</v>
      </c>
      <c r="H26" s="36" t="s">
        <v>714</v>
      </c>
      <c r="I26" s="36" t="s">
        <v>718</v>
      </c>
      <c r="J26" s="35" t="str">
        <f t="shared" si="3"/>
        <v>S8-11</v>
      </c>
      <c r="K26" s="35" t="str">
        <f t="shared" si="4"/>
        <v>analyseren, klantgerichtheid, omgevingsbewustzijn, plannen en organiseren, samenwerken, voortgangscontrole, zelfontwikkeling</v>
      </c>
      <c r="N26" s="35" t="str">
        <f t="shared" si="5"/>
        <v/>
      </c>
      <c r="O26" s="35" t="str">
        <f t="shared" si="6"/>
        <v/>
      </c>
    </row>
    <row r="27" spans="1:15" ht="15" customHeight="1" x14ac:dyDescent="0.25">
      <c r="A27" s="33">
        <f t="shared" si="0"/>
        <v>903</v>
      </c>
      <c r="B27" s="3" t="s">
        <v>36</v>
      </c>
      <c r="C27" s="23" t="s">
        <v>748</v>
      </c>
      <c r="D27" s="35" t="s">
        <v>712</v>
      </c>
      <c r="E27" s="24" t="s">
        <v>749</v>
      </c>
      <c r="F27" s="35" t="str">
        <f t="shared" si="1"/>
        <v>S3-8</v>
      </c>
      <c r="G27" s="35" t="str">
        <f t="shared" si="2"/>
        <v>flexibiliteit; klantgerichtheid, mondelinge uitdrukkingsvaardigheid; resultaatgerichtheid, samenwerken, schriftelijke uitdrukkingsvaardigheid, stressbestendigheid</v>
      </c>
      <c r="H27" s="36" t="s">
        <v>714</v>
      </c>
      <c r="I27" s="24" t="s">
        <v>750</v>
      </c>
      <c r="J27" s="35" t="str">
        <f t="shared" si="3"/>
        <v>S5-8</v>
      </c>
      <c r="K27" s="35" t="str">
        <f t="shared" si="4"/>
        <v>luisteren, klantgerichtheid, analyseren, initiatief, integriteit, accuraat werken, zelfontwikkeling</v>
      </c>
      <c r="N27" s="35" t="str">
        <f t="shared" si="5"/>
        <v/>
      </c>
      <c r="O27" s="35" t="str">
        <f t="shared" si="6"/>
        <v/>
      </c>
    </row>
    <row r="28" spans="1:15" ht="15" customHeight="1" x14ac:dyDescent="0.25">
      <c r="A28" s="33">
        <f t="shared" si="0"/>
        <v>352</v>
      </c>
      <c r="B28" s="3" t="s">
        <v>928</v>
      </c>
      <c r="C28" s="23" t="s">
        <v>751</v>
      </c>
      <c r="D28" s="35" t="s">
        <v>712</v>
      </c>
      <c r="E28" s="23" t="s">
        <v>717</v>
      </c>
      <c r="F28" s="35" t="str">
        <f t="shared" si="1"/>
        <v>S8-11</v>
      </c>
      <c r="G28" s="35" t="str">
        <f t="shared" si="2"/>
        <v>analyseren, klantgerichtheid, omgevingsbewustzijn, plannen en organiseren, resultaatgerichtheid, samenwerken, voortgangscontrole, zelfontwikkeling</v>
      </c>
      <c r="H28" s="36" t="s">
        <v>714</v>
      </c>
      <c r="I28" s="36" t="s">
        <v>718</v>
      </c>
      <c r="J28" s="35" t="str">
        <f t="shared" si="3"/>
        <v>S8-11</v>
      </c>
      <c r="K28" s="35" t="str">
        <f t="shared" si="4"/>
        <v>analyseren, klantgerichtheid, omgevingsbewustzijn, plannen en organiseren, samenwerken, voortgangscontrole, zelfontwikkeling</v>
      </c>
      <c r="N28" s="35" t="str">
        <f t="shared" si="5"/>
        <v/>
      </c>
      <c r="O28" s="35" t="str">
        <f t="shared" si="6"/>
        <v/>
      </c>
    </row>
    <row r="29" spans="1:15" ht="15" customHeight="1" x14ac:dyDescent="0.25">
      <c r="A29" s="33">
        <f t="shared" si="0"/>
        <v>541</v>
      </c>
      <c r="B29" s="3" t="s">
        <v>929</v>
      </c>
      <c r="C29" s="23" t="s">
        <v>752</v>
      </c>
      <c r="D29" s="35" t="s">
        <v>712</v>
      </c>
      <c r="E29" s="23" t="s">
        <v>717</v>
      </c>
      <c r="F29" s="35" t="str">
        <f t="shared" si="1"/>
        <v>S8-11</v>
      </c>
      <c r="G29" s="35" t="str">
        <f t="shared" si="2"/>
        <v>analyseren, klantgerichtheid, omgevingsbewustzijn, plannen en organiseren, resultaatgerichtheid, samenwerken, voortgangscontrole, zelfontwikkeling</v>
      </c>
      <c r="H29" s="36" t="s">
        <v>714</v>
      </c>
      <c r="I29" s="36" t="s">
        <v>718</v>
      </c>
      <c r="J29" s="35" t="str">
        <f t="shared" si="3"/>
        <v>S8-11</v>
      </c>
      <c r="K29" s="35" t="str">
        <f t="shared" si="4"/>
        <v>analyseren, klantgerichtheid, omgevingsbewustzijn, plannen en organiseren, samenwerken, voortgangscontrole, zelfontwikkeling</v>
      </c>
      <c r="N29" s="35" t="str">
        <f t="shared" si="5"/>
        <v/>
      </c>
      <c r="O29" s="35" t="str">
        <f t="shared" si="6"/>
        <v/>
      </c>
    </row>
    <row r="30" spans="1:15" ht="15" customHeight="1" x14ac:dyDescent="0.25">
      <c r="A30" s="33">
        <f t="shared" si="0"/>
        <v>1189</v>
      </c>
      <c r="B30" s="3" t="s">
        <v>37</v>
      </c>
      <c r="C30" s="23" t="s">
        <v>753</v>
      </c>
      <c r="D30" s="35" t="s">
        <v>712</v>
      </c>
      <c r="E30" s="23" t="s">
        <v>731</v>
      </c>
      <c r="F30" s="35" t="str">
        <f t="shared" si="1"/>
        <v>S11-13</v>
      </c>
      <c r="G30" s="35" t="str">
        <f t="shared" si="2"/>
        <v>analyseren, creativiteit, samenwerken, motiveren, bestuurssensitiviteit, overtuigingskracht, plannen en organiseren, klantgerichtheid</v>
      </c>
      <c r="H30" s="36" t="s">
        <v>714</v>
      </c>
      <c r="I30" s="36" t="s">
        <v>715</v>
      </c>
      <c r="J30" s="35" t="str">
        <f t="shared" si="3"/>
        <v>S11-13</v>
      </c>
      <c r="K30" s="35" t="str">
        <f t="shared" si="4"/>
        <v>analyseren, creativiteit, netwerken, omgevingsbewustzijn, organisatiesensitiviteit, overtuigingskracht, plannen en organiseren</v>
      </c>
      <c r="N30" s="35" t="str">
        <f t="shared" si="5"/>
        <v/>
      </c>
      <c r="O30" s="35" t="str">
        <f t="shared" si="6"/>
        <v/>
      </c>
    </row>
    <row r="31" spans="1:15" ht="15" customHeight="1" x14ac:dyDescent="0.25">
      <c r="A31" s="33">
        <f t="shared" si="0"/>
        <v>303</v>
      </c>
      <c r="B31" s="3" t="s">
        <v>930</v>
      </c>
      <c r="C31" s="23" t="s">
        <v>754</v>
      </c>
      <c r="D31" s="35" t="s">
        <v>712</v>
      </c>
      <c r="E31" s="23" t="s">
        <v>717</v>
      </c>
      <c r="F31" s="35" t="str">
        <f t="shared" si="1"/>
        <v>S8-11</v>
      </c>
      <c r="G31" s="35" t="str">
        <f t="shared" si="2"/>
        <v>analyseren, klantgerichtheid, omgevingsbewustzijn, plannen en organiseren, resultaatgerichtheid, samenwerken, voortgangscontrole, zelfontwikkeling</v>
      </c>
      <c r="H31" s="36" t="s">
        <v>714</v>
      </c>
      <c r="I31" s="36" t="s">
        <v>718</v>
      </c>
      <c r="J31" s="35" t="str">
        <f t="shared" si="3"/>
        <v>S8-11</v>
      </c>
      <c r="K31" s="35" t="str">
        <f t="shared" si="4"/>
        <v>analyseren, klantgerichtheid, omgevingsbewustzijn, plannen en organiseren, samenwerken, voortgangscontrole, zelfontwikkeling</v>
      </c>
      <c r="N31" s="35" t="str">
        <f t="shared" si="5"/>
        <v/>
      </c>
      <c r="O31" s="35" t="str">
        <f t="shared" si="6"/>
        <v/>
      </c>
    </row>
    <row r="32" spans="1:15" ht="15" customHeight="1" x14ac:dyDescent="0.25">
      <c r="A32" s="33">
        <f t="shared" si="0"/>
        <v>694</v>
      </c>
      <c r="B32" s="3" t="s">
        <v>39</v>
      </c>
      <c r="C32" s="23" t="s">
        <v>755</v>
      </c>
      <c r="D32" s="35" t="s">
        <v>712</v>
      </c>
      <c r="E32" s="23" t="s">
        <v>717</v>
      </c>
      <c r="F32" s="35" t="str">
        <f t="shared" si="1"/>
        <v>S8-11</v>
      </c>
      <c r="G32" s="35" t="str">
        <f t="shared" si="2"/>
        <v>analyseren, klantgerichtheid, omgevingsbewustzijn, plannen en organiseren, resultaatgerichtheid, samenwerken, voortgangscontrole, zelfontwikkeling</v>
      </c>
      <c r="H32" s="36" t="s">
        <v>714</v>
      </c>
      <c r="I32" s="36" t="s">
        <v>718</v>
      </c>
      <c r="J32" s="35" t="str">
        <f t="shared" si="3"/>
        <v>S8-11</v>
      </c>
      <c r="K32" s="35" t="str">
        <f t="shared" si="4"/>
        <v>analyseren, klantgerichtheid, omgevingsbewustzijn, plannen en organiseren, samenwerken, voortgangscontrole, zelfontwikkeling</v>
      </c>
      <c r="N32" s="35" t="str">
        <f t="shared" si="5"/>
        <v/>
      </c>
      <c r="O32" s="35" t="str">
        <f t="shared" si="6"/>
        <v/>
      </c>
    </row>
    <row r="33" spans="1:15" ht="15" customHeight="1" x14ac:dyDescent="0.25">
      <c r="A33" s="33">
        <f t="shared" si="0"/>
        <v>388</v>
      </c>
      <c r="B33" s="3" t="s">
        <v>40</v>
      </c>
      <c r="C33" s="23" t="s">
        <v>756</v>
      </c>
      <c r="D33" s="35" t="s">
        <v>712</v>
      </c>
      <c r="E33" s="23" t="s">
        <v>717</v>
      </c>
      <c r="F33" s="35" t="str">
        <f t="shared" si="1"/>
        <v>S8-11</v>
      </c>
      <c r="G33" s="35" t="str">
        <f t="shared" si="2"/>
        <v>analyseren, klantgerichtheid, omgevingsbewustzijn, plannen en organiseren, resultaatgerichtheid, samenwerken, voortgangscontrole, zelfontwikkeling</v>
      </c>
      <c r="H33" s="36" t="s">
        <v>714</v>
      </c>
      <c r="I33" s="36" t="s">
        <v>718</v>
      </c>
      <c r="J33" s="35" t="str">
        <f t="shared" si="3"/>
        <v>S8-11</v>
      </c>
      <c r="K33" s="35" t="str">
        <f t="shared" si="4"/>
        <v>analyseren, klantgerichtheid, omgevingsbewustzijn, plannen en organiseren, samenwerken, voortgangscontrole, zelfontwikkeling</v>
      </c>
      <c r="N33" s="35" t="str">
        <f t="shared" si="5"/>
        <v/>
      </c>
      <c r="O33" s="35" t="str">
        <f t="shared" si="6"/>
        <v/>
      </c>
    </row>
    <row r="34" spans="1:15" ht="15" customHeight="1" x14ac:dyDescent="0.25">
      <c r="A34" s="33">
        <f t="shared" ref="A34:A62" si="7">LEN(C34)</f>
        <v>435</v>
      </c>
      <c r="B34" s="3" t="s">
        <v>932</v>
      </c>
      <c r="C34" s="23" t="s">
        <v>757</v>
      </c>
      <c r="D34" s="35" t="s">
        <v>712</v>
      </c>
      <c r="E34" s="35" t="s">
        <v>713</v>
      </c>
      <c r="F34" s="35" t="str">
        <f t="shared" ref="F34:F62" si="8">VLOOKUP($E34,$B$69:$E$157,2,FALSE)</f>
        <v>S11-13</v>
      </c>
      <c r="G34" s="35" t="str">
        <f t="shared" ref="G34:G62" si="9">VLOOKUP($E34,$B$69:$E$157,3,FALSE)</f>
        <v>analyseren, creativiteit, netwerken, omgevingsbewustzijn, organisatiesensitiviteit, overtuigingskracht, plannen en organiseren, resultaatgerichtheid</v>
      </c>
      <c r="H34" s="36" t="s">
        <v>714</v>
      </c>
      <c r="I34" s="36" t="s">
        <v>715</v>
      </c>
      <c r="J34" s="35" t="str">
        <f t="shared" ref="J34:J62" si="10">VLOOKUP($I34,$B$69:$E$157,2,FALSE)</f>
        <v>S11-13</v>
      </c>
      <c r="K34" s="35" t="str">
        <f t="shared" ref="K34:K62" si="11">VLOOKUP($I34,$B$69:$E$157,3,FALSE)</f>
        <v>analyseren, creativiteit, netwerken, omgevingsbewustzijn, organisatiesensitiviteit, overtuigingskracht, plannen en organiseren</v>
      </c>
      <c r="N34" s="35" t="str">
        <f t="shared" ref="N34:N62" si="12">IF(M34="","",(VLOOKUP($M34,$B$69:$E$157,2,FALSE)))</f>
        <v/>
      </c>
      <c r="O34" s="35" t="str">
        <f t="shared" ref="O34:O62" si="13">IF(N34="","",(VLOOKUP($M34,$B$69:$E$157,3,FALSE)))</f>
        <v/>
      </c>
    </row>
    <row r="35" spans="1:15" ht="15" customHeight="1" x14ac:dyDescent="0.25">
      <c r="A35" s="33">
        <f t="shared" si="7"/>
        <v>683</v>
      </c>
      <c r="B35" s="3" t="s">
        <v>933</v>
      </c>
      <c r="C35" s="23" t="s">
        <v>758</v>
      </c>
      <c r="D35" s="35" t="s">
        <v>724</v>
      </c>
      <c r="E35" s="35" t="s">
        <v>728</v>
      </c>
      <c r="F35" s="35" t="str">
        <f t="shared" si="8"/>
        <v>S11-13</v>
      </c>
      <c r="G35" s="35" t="str">
        <f t="shared" si="9"/>
        <v>analyseren, creativiteit, netwerken, flexibiliteit, organisatiesensitiviteit, overtuigingskracht, plannen en organiseren</v>
      </c>
      <c r="H35" s="36" t="s">
        <v>714</v>
      </c>
      <c r="I35" s="36" t="s">
        <v>715</v>
      </c>
      <c r="J35" s="35" t="str">
        <f t="shared" si="10"/>
        <v>S11-13</v>
      </c>
      <c r="K35" s="35" t="str">
        <f t="shared" si="11"/>
        <v>analyseren, creativiteit, netwerken, omgevingsbewustzijn, organisatiesensitiviteit, overtuigingskracht, plannen en organiseren</v>
      </c>
      <c r="N35" s="35" t="str">
        <f t="shared" si="12"/>
        <v/>
      </c>
      <c r="O35" s="35" t="str">
        <f t="shared" si="13"/>
        <v/>
      </c>
    </row>
    <row r="36" spans="1:15" ht="15" customHeight="1" x14ac:dyDescent="0.25">
      <c r="A36" s="33">
        <f t="shared" si="7"/>
        <v>529</v>
      </c>
      <c r="B36" s="3" t="s">
        <v>934</v>
      </c>
      <c r="C36" s="23" t="s">
        <v>759</v>
      </c>
      <c r="D36" s="35" t="s">
        <v>712</v>
      </c>
      <c r="E36" s="35" t="s">
        <v>713</v>
      </c>
      <c r="F36" s="35" t="str">
        <f t="shared" si="8"/>
        <v>S11-13</v>
      </c>
      <c r="G36" s="35" t="str">
        <f t="shared" si="9"/>
        <v>analyseren, creativiteit, netwerken, omgevingsbewustzijn, organisatiesensitiviteit, overtuigingskracht, plannen en organiseren, resultaatgerichtheid</v>
      </c>
      <c r="H36" s="36" t="s">
        <v>714</v>
      </c>
      <c r="I36" s="36" t="s">
        <v>715</v>
      </c>
      <c r="J36" s="35" t="str">
        <f t="shared" si="10"/>
        <v>S11-13</v>
      </c>
      <c r="K36" s="35" t="str">
        <f t="shared" si="11"/>
        <v>analyseren, creativiteit, netwerken, omgevingsbewustzijn, organisatiesensitiviteit, overtuigingskracht, plannen en organiseren</v>
      </c>
      <c r="N36" s="35" t="str">
        <f t="shared" si="12"/>
        <v/>
      </c>
      <c r="O36" s="35" t="str">
        <f t="shared" si="13"/>
        <v/>
      </c>
    </row>
    <row r="37" spans="1:15" ht="15" customHeight="1" x14ac:dyDescent="0.25">
      <c r="A37" s="33">
        <f t="shared" si="7"/>
        <v>927</v>
      </c>
      <c r="B37" s="3" t="s">
        <v>935</v>
      </c>
      <c r="C37" s="23" t="s">
        <v>953</v>
      </c>
      <c r="D37" s="35" t="s">
        <v>712</v>
      </c>
      <c r="E37" s="35" t="s">
        <v>731</v>
      </c>
      <c r="F37" s="35" t="str">
        <f t="shared" si="8"/>
        <v>S11-13</v>
      </c>
      <c r="G37" s="35" t="str">
        <f t="shared" si="9"/>
        <v>analyseren, creativiteit, samenwerken, motiveren, bestuurssensitiviteit, overtuigingskracht, plannen en organiseren, klantgerichtheid</v>
      </c>
      <c r="H37" s="36" t="s">
        <v>714</v>
      </c>
      <c r="I37" s="36" t="s">
        <v>760</v>
      </c>
      <c r="J37" s="35" t="str">
        <f t="shared" si="10"/>
        <v>S13-15</v>
      </c>
      <c r="K37" s="35" t="str">
        <f t="shared" si="11"/>
        <v>bestuurssensitiviteit, creativiteit, netwerken, motiveren, samenwerken, overtuigingskracht, plannen en organiseren</v>
      </c>
      <c r="N37" s="35" t="str">
        <f t="shared" si="12"/>
        <v/>
      </c>
      <c r="O37" s="35" t="str">
        <f t="shared" si="13"/>
        <v/>
      </c>
    </row>
    <row r="38" spans="1:15" ht="15" customHeight="1" x14ac:dyDescent="0.25">
      <c r="A38" s="33">
        <f t="shared" si="7"/>
        <v>627</v>
      </c>
      <c r="B38" s="3" t="s">
        <v>936</v>
      </c>
      <c r="C38" s="23" t="s">
        <v>954</v>
      </c>
      <c r="D38" s="35" t="s">
        <v>712</v>
      </c>
      <c r="E38" s="35" t="s">
        <v>731</v>
      </c>
      <c r="F38" s="35" t="str">
        <f t="shared" si="8"/>
        <v>S11-13</v>
      </c>
      <c r="G38" s="35" t="str">
        <f t="shared" si="9"/>
        <v>analyseren, creativiteit, samenwerken, motiveren, bestuurssensitiviteit, overtuigingskracht, plannen en organiseren, klantgerichtheid</v>
      </c>
      <c r="H38" s="36" t="s">
        <v>714</v>
      </c>
      <c r="I38" s="36" t="s">
        <v>715</v>
      </c>
      <c r="J38" s="35" t="str">
        <f t="shared" si="10"/>
        <v>S11-13</v>
      </c>
      <c r="K38" s="35" t="str">
        <f t="shared" si="11"/>
        <v>analyseren, creativiteit, netwerken, omgevingsbewustzijn, organisatiesensitiviteit, overtuigingskracht, plannen en organiseren</v>
      </c>
      <c r="N38" s="35" t="str">
        <f t="shared" si="12"/>
        <v/>
      </c>
      <c r="O38" s="35" t="str">
        <f t="shared" si="13"/>
        <v/>
      </c>
    </row>
    <row r="39" spans="1:15" ht="15" customHeight="1" x14ac:dyDescent="0.25">
      <c r="A39" s="33">
        <f t="shared" si="7"/>
        <v>314</v>
      </c>
      <c r="B39" s="3" t="s">
        <v>937</v>
      </c>
      <c r="C39" s="23" t="s">
        <v>955</v>
      </c>
      <c r="D39" s="35" t="s">
        <v>712</v>
      </c>
      <c r="E39" s="35" t="s">
        <v>731</v>
      </c>
      <c r="F39" s="35" t="str">
        <f t="shared" si="8"/>
        <v>S11-13</v>
      </c>
      <c r="G39" s="35" t="str">
        <f t="shared" si="9"/>
        <v>analyseren, creativiteit, samenwerken, motiveren, bestuurssensitiviteit, overtuigingskracht, plannen en organiseren, klantgerichtheid</v>
      </c>
      <c r="H39" s="36" t="s">
        <v>714</v>
      </c>
      <c r="I39" s="36" t="s">
        <v>715</v>
      </c>
      <c r="J39" s="35" t="str">
        <f t="shared" si="10"/>
        <v>S11-13</v>
      </c>
      <c r="K39" s="35" t="str">
        <f t="shared" si="11"/>
        <v>analyseren, creativiteit, netwerken, omgevingsbewustzijn, organisatiesensitiviteit, overtuigingskracht, plannen en organiseren</v>
      </c>
      <c r="N39" s="35" t="str">
        <f t="shared" si="12"/>
        <v/>
      </c>
      <c r="O39" s="35" t="str">
        <f t="shared" si="13"/>
        <v/>
      </c>
    </row>
    <row r="40" spans="1:15" ht="15" customHeight="1" x14ac:dyDescent="0.25">
      <c r="A40" s="33">
        <f t="shared" si="7"/>
        <v>578</v>
      </c>
      <c r="B40" s="3" t="s">
        <v>938</v>
      </c>
      <c r="C40" s="23" t="s">
        <v>956</v>
      </c>
      <c r="D40" s="35" t="s">
        <v>712</v>
      </c>
      <c r="E40" s="35" t="s">
        <v>713</v>
      </c>
      <c r="F40" s="35" t="str">
        <f t="shared" si="8"/>
        <v>S11-13</v>
      </c>
      <c r="G40" s="35" t="str">
        <f t="shared" si="9"/>
        <v>analyseren, creativiteit, netwerken, omgevingsbewustzijn, organisatiesensitiviteit, overtuigingskracht, plannen en organiseren, resultaatgerichtheid</v>
      </c>
      <c r="H40" s="36" t="s">
        <v>714</v>
      </c>
      <c r="I40" s="36" t="s">
        <v>715</v>
      </c>
      <c r="J40" s="35" t="str">
        <f t="shared" si="10"/>
        <v>S11-13</v>
      </c>
      <c r="K40" s="35" t="str">
        <f t="shared" si="11"/>
        <v>analyseren, creativiteit, netwerken, omgevingsbewustzijn, organisatiesensitiviteit, overtuigingskracht, plannen en organiseren</v>
      </c>
      <c r="N40" s="35" t="str">
        <f t="shared" si="12"/>
        <v/>
      </c>
      <c r="O40" s="35" t="str">
        <f t="shared" si="13"/>
        <v/>
      </c>
    </row>
    <row r="41" spans="1:15" ht="15" customHeight="1" x14ac:dyDescent="0.25">
      <c r="A41" s="33">
        <f t="shared" si="7"/>
        <v>776</v>
      </c>
      <c r="B41" s="3" t="s">
        <v>45</v>
      </c>
      <c r="C41" s="23" t="s">
        <v>761</v>
      </c>
      <c r="D41" s="35" t="s">
        <v>712</v>
      </c>
      <c r="E41" s="35" t="s">
        <v>731</v>
      </c>
      <c r="F41" s="35" t="str">
        <f t="shared" si="8"/>
        <v>S11-13</v>
      </c>
      <c r="G41" s="35" t="str">
        <f t="shared" si="9"/>
        <v>analyseren, creativiteit, samenwerken, motiveren, bestuurssensitiviteit, overtuigingskracht, plannen en organiseren, klantgerichtheid</v>
      </c>
      <c r="H41" s="36" t="s">
        <v>714</v>
      </c>
      <c r="I41" s="36" t="s">
        <v>715</v>
      </c>
      <c r="J41" s="35" t="str">
        <f t="shared" si="10"/>
        <v>S11-13</v>
      </c>
      <c r="K41" s="35" t="str">
        <f t="shared" si="11"/>
        <v>analyseren, creativiteit, netwerken, omgevingsbewustzijn, organisatiesensitiviteit, overtuigingskracht, plannen en organiseren</v>
      </c>
      <c r="N41" s="35" t="str">
        <f t="shared" si="12"/>
        <v/>
      </c>
      <c r="O41" s="35" t="str">
        <f t="shared" si="13"/>
        <v/>
      </c>
    </row>
    <row r="42" spans="1:15" ht="15" customHeight="1" x14ac:dyDescent="0.25">
      <c r="A42" s="33">
        <f t="shared" si="7"/>
        <v>1315</v>
      </c>
      <c r="B42" s="3" t="s">
        <v>46</v>
      </c>
      <c r="C42" s="23" t="s">
        <v>762</v>
      </c>
      <c r="D42" s="35" t="s">
        <v>712</v>
      </c>
      <c r="E42" s="35" t="s">
        <v>731</v>
      </c>
      <c r="F42" s="35" t="str">
        <f t="shared" si="8"/>
        <v>S11-13</v>
      </c>
      <c r="G42" s="35" t="str">
        <f t="shared" si="9"/>
        <v>analyseren, creativiteit, samenwerken, motiveren, bestuurssensitiviteit, overtuigingskracht, plannen en organiseren, klantgerichtheid</v>
      </c>
      <c r="H42" s="36" t="s">
        <v>714</v>
      </c>
      <c r="I42" s="36" t="s">
        <v>715</v>
      </c>
      <c r="J42" s="35" t="str">
        <f t="shared" si="10"/>
        <v>S11-13</v>
      </c>
      <c r="K42" s="35" t="str">
        <f t="shared" si="11"/>
        <v>analyseren, creativiteit, netwerken, omgevingsbewustzijn, organisatiesensitiviteit, overtuigingskracht, plannen en organiseren</v>
      </c>
      <c r="N42" s="35" t="str">
        <f t="shared" si="12"/>
        <v/>
      </c>
      <c r="O42" s="35" t="str">
        <f t="shared" si="13"/>
        <v/>
      </c>
    </row>
    <row r="43" spans="1:15" ht="15" customHeight="1" x14ac:dyDescent="0.25">
      <c r="A43" s="33">
        <f t="shared" si="7"/>
        <v>494</v>
      </c>
      <c r="B43" s="3" t="s">
        <v>940</v>
      </c>
      <c r="C43" s="23" t="s">
        <v>763</v>
      </c>
      <c r="D43" s="35" t="s">
        <v>712</v>
      </c>
      <c r="E43" s="35" t="s">
        <v>713</v>
      </c>
      <c r="F43" s="35" t="str">
        <f t="shared" si="8"/>
        <v>S11-13</v>
      </c>
      <c r="G43" s="35" t="str">
        <f t="shared" si="9"/>
        <v>analyseren, creativiteit, netwerken, omgevingsbewustzijn, organisatiesensitiviteit, overtuigingskracht, plannen en organiseren, resultaatgerichtheid</v>
      </c>
      <c r="H43" s="36" t="s">
        <v>714</v>
      </c>
      <c r="I43" s="36" t="s">
        <v>715</v>
      </c>
      <c r="J43" s="35" t="str">
        <f t="shared" si="10"/>
        <v>S11-13</v>
      </c>
      <c r="K43" s="35" t="str">
        <f t="shared" si="11"/>
        <v>analyseren, creativiteit, netwerken, omgevingsbewustzijn, organisatiesensitiviteit, overtuigingskracht, plannen en organiseren</v>
      </c>
      <c r="N43" s="35" t="str">
        <f t="shared" si="12"/>
        <v/>
      </c>
      <c r="O43" s="35" t="str">
        <f t="shared" si="13"/>
        <v/>
      </c>
    </row>
    <row r="44" spans="1:15" ht="15" customHeight="1" x14ac:dyDescent="0.25">
      <c r="A44" s="33">
        <f t="shared" si="7"/>
        <v>749</v>
      </c>
      <c r="B44" s="3" t="s">
        <v>47</v>
      </c>
      <c r="C44" s="23" t="s">
        <v>764</v>
      </c>
      <c r="D44" s="35" t="s">
        <v>712</v>
      </c>
      <c r="E44" s="35" t="s">
        <v>731</v>
      </c>
      <c r="F44" s="35" t="str">
        <f t="shared" si="8"/>
        <v>S11-13</v>
      </c>
      <c r="G44" s="35" t="str">
        <f t="shared" si="9"/>
        <v>analyseren, creativiteit, samenwerken, motiveren, bestuurssensitiviteit, overtuigingskracht, plannen en organiseren, klantgerichtheid</v>
      </c>
      <c r="H44" s="36" t="s">
        <v>714</v>
      </c>
      <c r="I44" s="36" t="s">
        <v>715</v>
      </c>
      <c r="J44" s="35" t="str">
        <f t="shared" si="10"/>
        <v>S11-13</v>
      </c>
      <c r="K44" s="35" t="str">
        <f t="shared" si="11"/>
        <v>analyseren, creativiteit, netwerken, omgevingsbewustzijn, organisatiesensitiviteit, overtuigingskracht, plannen en organiseren</v>
      </c>
      <c r="N44" s="35" t="str">
        <f t="shared" si="12"/>
        <v/>
      </c>
      <c r="O44" s="35" t="str">
        <f t="shared" si="13"/>
        <v/>
      </c>
    </row>
    <row r="45" spans="1:15" ht="15" customHeight="1" x14ac:dyDescent="0.25">
      <c r="A45" s="33">
        <f t="shared" si="7"/>
        <v>744</v>
      </c>
      <c r="B45" s="3" t="s">
        <v>48</v>
      </c>
      <c r="C45" s="23" t="s">
        <v>765</v>
      </c>
      <c r="D45" s="35" t="s">
        <v>712</v>
      </c>
      <c r="E45" s="24" t="s">
        <v>766</v>
      </c>
      <c r="F45" s="35" t="str">
        <f t="shared" si="8"/>
        <v>S9-10</v>
      </c>
      <c r="G45" s="35" t="str">
        <f t="shared" si="9"/>
        <v>analyseren, klantgerichtheid, omgevingsbewustzijn, plannen en organiseren, resultaatgerichtheid, samenwerken, voortgangscontrole, zelfontwikkeling</v>
      </c>
      <c r="H45" s="36" t="s">
        <v>714</v>
      </c>
      <c r="I45" s="36" t="s">
        <v>718</v>
      </c>
      <c r="J45" s="35" t="str">
        <f t="shared" si="10"/>
        <v>S8-11</v>
      </c>
      <c r="K45" s="35" t="str">
        <f t="shared" si="11"/>
        <v>analyseren, klantgerichtheid, omgevingsbewustzijn, plannen en organiseren, samenwerken, voortgangscontrole, zelfontwikkeling</v>
      </c>
      <c r="N45" s="35" t="str">
        <f t="shared" si="12"/>
        <v/>
      </c>
      <c r="O45" s="35" t="str">
        <f t="shared" si="13"/>
        <v/>
      </c>
    </row>
    <row r="46" spans="1:15" ht="15" customHeight="1" x14ac:dyDescent="0.25">
      <c r="A46" s="33">
        <f t="shared" si="7"/>
        <v>1205</v>
      </c>
      <c r="B46" s="3" t="s">
        <v>941</v>
      </c>
      <c r="C46" s="23" t="s">
        <v>767</v>
      </c>
      <c r="D46" s="35" t="s">
        <v>712</v>
      </c>
      <c r="E46" s="35" t="s">
        <v>731</v>
      </c>
      <c r="F46" s="35" t="str">
        <f t="shared" si="8"/>
        <v>S11-13</v>
      </c>
      <c r="G46" s="35" t="str">
        <f t="shared" si="9"/>
        <v>analyseren, creativiteit, samenwerken, motiveren, bestuurssensitiviteit, overtuigingskracht, plannen en organiseren, klantgerichtheid</v>
      </c>
      <c r="H46" s="36" t="s">
        <v>714</v>
      </c>
      <c r="I46" s="36" t="s">
        <v>715</v>
      </c>
      <c r="J46" s="35" t="str">
        <f t="shared" si="10"/>
        <v>S11-13</v>
      </c>
      <c r="K46" s="35" t="str">
        <f t="shared" si="11"/>
        <v>analyseren, creativiteit, netwerken, omgevingsbewustzijn, organisatiesensitiviteit, overtuigingskracht, plannen en organiseren</v>
      </c>
      <c r="N46" s="35" t="str">
        <f t="shared" si="12"/>
        <v/>
      </c>
      <c r="O46" s="35" t="str">
        <f t="shared" si="13"/>
        <v/>
      </c>
    </row>
    <row r="47" spans="1:15" ht="15" customHeight="1" x14ac:dyDescent="0.25">
      <c r="A47" s="33">
        <f t="shared" si="7"/>
        <v>1117</v>
      </c>
      <c r="B47" s="3" t="s">
        <v>50</v>
      </c>
      <c r="C47" s="23" t="s">
        <v>768</v>
      </c>
      <c r="D47" s="35" t="s">
        <v>712</v>
      </c>
      <c r="E47" s="35" t="s">
        <v>731</v>
      </c>
      <c r="F47" s="35" t="str">
        <f t="shared" si="8"/>
        <v>S11-13</v>
      </c>
      <c r="G47" s="35" t="str">
        <f t="shared" si="9"/>
        <v>analyseren, creativiteit, samenwerken, motiveren, bestuurssensitiviteit, overtuigingskracht, plannen en organiseren, klantgerichtheid</v>
      </c>
      <c r="H47" s="36" t="s">
        <v>714</v>
      </c>
      <c r="I47" s="36" t="s">
        <v>715</v>
      </c>
      <c r="J47" s="35" t="str">
        <f t="shared" si="10"/>
        <v>S11-13</v>
      </c>
      <c r="K47" s="35" t="str">
        <f t="shared" si="11"/>
        <v>analyseren, creativiteit, netwerken, omgevingsbewustzijn, organisatiesensitiviteit, overtuigingskracht, plannen en organiseren</v>
      </c>
      <c r="N47" s="35" t="str">
        <f t="shared" si="12"/>
        <v/>
      </c>
      <c r="O47" s="35" t="str">
        <f t="shared" si="13"/>
        <v/>
      </c>
    </row>
    <row r="48" spans="1:15" ht="15" customHeight="1" x14ac:dyDescent="0.25">
      <c r="A48" s="33">
        <f t="shared" si="7"/>
        <v>887</v>
      </c>
      <c r="B48" s="3" t="s">
        <v>52</v>
      </c>
      <c r="C48" s="23" t="s">
        <v>769</v>
      </c>
      <c r="D48" s="35" t="s">
        <v>712</v>
      </c>
      <c r="E48" s="35" t="s">
        <v>713</v>
      </c>
      <c r="F48" s="35" t="str">
        <f t="shared" si="8"/>
        <v>S11-13</v>
      </c>
      <c r="G48" s="35" t="str">
        <f t="shared" si="9"/>
        <v>analyseren, creativiteit, netwerken, omgevingsbewustzijn, organisatiesensitiviteit, overtuigingskracht, plannen en organiseren, resultaatgerichtheid</v>
      </c>
      <c r="H48" s="36" t="s">
        <v>714</v>
      </c>
      <c r="I48" s="36" t="s">
        <v>715</v>
      </c>
      <c r="J48" s="35" t="str">
        <f t="shared" si="10"/>
        <v>S11-13</v>
      </c>
      <c r="K48" s="35" t="str">
        <f t="shared" si="11"/>
        <v>analyseren, creativiteit, netwerken, omgevingsbewustzijn, organisatiesensitiviteit, overtuigingskracht, plannen en organiseren</v>
      </c>
      <c r="N48" s="35" t="str">
        <f t="shared" si="12"/>
        <v/>
      </c>
      <c r="O48" s="35" t="str">
        <f t="shared" si="13"/>
        <v/>
      </c>
    </row>
    <row r="49" spans="1:15" ht="15" customHeight="1" x14ac:dyDescent="0.25">
      <c r="A49" s="33">
        <f t="shared" si="7"/>
        <v>577</v>
      </c>
      <c r="B49" s="3" t="s">
        <v>54</v>
      </c>
      <c r="C49" s="23" t="s">
        <v>770</v>
      </c>
      <c r="D49" s="35" t="s">
        <v>712</v>
      </c>
      <c r="E49" s="35" t="s">
        <v>713</v>
      </c>
      <c r="F49" s="35" t="str">
        <f t="shared" si="8"/>
        <v>S11-13</v>
      </c>
      <c r="G49" s="35" t="str">
        <f t="shared" si="9"/>
        <v>analyseren, creativiteit, netwerken, omgevingsbewustzijn, organisatiesensitiviteit, overtuigingskracht, plannen en organiseren, resultaatgerichtheid</v>
      </c>
      <c r="H49" s="36" t="s">
        <v>714</v>
      </c>
      <c r="I49" s="36" t="s">
        <v>715</v>
      </c>
      <c r="J49" s="35" t="str">
        <f t="shared" si="10"/>
        <v>S11-13</v>
      </c>
      <c r="K49" s="35" t="str">
        <f t="shared" si="11"/>
        <v>analyseren, creativiteit, netwerken, omgevingsbewustzijn, organisatiesensitiviteit, overtuigingskracht, plannen en organiseren</v>
      </c>
      <c r="N49" s="35" t="str">
        <f t="shared" si="12"/>
        <v/>
      </c>
      <c r="O49" s="35" t="str">
        <f t="shared" si="13"/>
        <v/>
      </c>
    </row>
    <row r="50" spans="1:15" ht="15" customHeight="1" x14ac:dyDescent="0.25">
      <c r="A50" s="33">
        <f t="shared" si="7"/>
        <v>1105</v>
      </c>
      <c r="B50" s="3" t="s">
        <v>942</v>
      </c>
      <c r="C50" s="23" t="s">
        <v>771</v>
      </c>
      <c r="D50" s="35" t="s">
        <v>712</v>
      </c>
      <c r="E50" s="35" t="s">
        <v>731</v>
      </c>
      <c r="F50" s="35" t="str">
        <f t="shared" si="8"/>
        <v>S11-13</v>
      </c>
      <c r="G50" s="35" t="str">
        <f t="shared" si="9"/>
        <v>analyseren, creativiteit, samenwerken, motiveren, bestuurssensitiviteit, overtuigingskracht, plannen en organiseren, klantgerichtheid</v>
      </c>
      <c r="H50" s="36" t="s">
        <v>714</v>
      </c>
      <c r="I50" s="36" t="s">
        <v>726</v>
      </c>
      <c r="J50" s="35" t="str">
        <f t="shared" si="10"/>
        <v>S13-15</v>
      </c>
      <c r="K50" s="35" t="str">
        <f t="shared" si="11"/>
        <v>oordeelsvorming, creativiteit, netwerken, motiveren, omgevingsbewustzijn, organisatiesensitiviteit, overtuigingskracht, plannen en organiseren</v>
      </c>
      <c r="N50" s="35" t="str">
        <f t="shared" si="12"/>
        <v/>
      </c>
      <c r="O50" s="35" t="str">
        <f t="shared" si="13"/>
        <v/>
      </c>
    </row>
    <row r="51" spans="1:15" ht="15" customHeight="1" x14ac:dyDescent="0.25">
      <c r="A51" s="33">
        <f t="shared" si="7"/>
        <v>256</v>
      </c>
      <c r="B51" s="3" t="s">
        <v>943</v>
      </c>
      <c r="C51" s="23" t="s">
        <v>772</v>
      </c>
      <c r="D51" s="37" t="s">
        <v>773</v>
      </c>
      <c r="E51" s="24" t="s">
        <v>774</v>
      </c>
      <c r="F51" s="35" t="str">
        <f t="shared" si="8"/>
        <v>S9-11</v>
      </c>
      <c r="G51" s="35" t="str">
        <f t="shared" si="9"/>
        <v>netwerken, motiveren, organisatiesensitiviteit, plannen en organiseren, resultaatgerichtheid, zelfontwikkeling</v>
      </c>
      <c r="H51" s="37" t="s">
        <v>773</v>
      </c>
      <c r="I51" s="24" t="s">
        <v>775</v>
      </c>
      <c r="J51" s="35" t="str">
        <f t="shared" si="10"/>
        <v>S12-15</v>
      </c>
      <c r="K51" s="35" t="str">
        <f t="shared" si="11"/>
        <v>bestuurssensitiviteit, plannen en organiseren, resultaatgerichtheid, omgevingsbewustzijn, netwerken, aansturen organisatie, motiveren, creativiteit</v>
      </c>
      <c r="N51" s="35" t="str">
        <f t="shared" si="12"/>
        <v/>
      </c>
      <c r="O51" s="35" t="str">
        <f t="shared" si="13"/>
        <v/>
      </c>
    </row>
    <row r="52" spans="1:15" ht="15" customHeight="1" x14ac:dyDescent="0.25">
      <c r="A52" s="33">
        <f t="shared" si="7"/>
        <v>103</v>
      </c>
      <c r="B52" s="3" t="s">
        <v>944</v>
      </c>
      <c r="C52" s="23" t="s">
        <v>776</v>
      </c>
      <c r="D52" s="37" t="s">
        <v>773</v>
      </c>
      <c r="E52" s="24" t="s">
        <v>775</v>
      </c>
      <c r="F52" s="35" t="str">
        <f t="shared" si="8"/>
        <v>S12-15</v>
      </c>
      <c r="G52" s="35" t="str">
        <f t="shared" si="9"/>
        <v>bestuurssensitiviteit, plannen en organiseren, resultaatgerichtheid, omgevingsbewustzijn, netwerken, aansturen organisatie, motiveren, creativiteit</v>
      </c>
      <c r="H52" s="37"/>
      <c r="I52" s="36"/>
      <c r="J52" s="35" t="e">
        <f t="shared" si="10"/>
        <v>#N/A</v>
      </c>
      <c r="K52" s="35" t="e">
        <f t="shared" si="11"/>
        <v>#N/A</v>
      </c>
      <c r="N52" s="35" t="str">
        <f t="shared" si="12"/>
        <v/>
      </c>
      <c r="O52" s="35" t="str">
        <f t="shared" si="13"/>
        <v/>
      </c>
    </row>
    <row r="53" spans="1:15" ht="15" customHeight="1" x14ac:dyDescent="0.25">
      <c r="A53" s="33">
        <f t="shared" si="7"/>
        <v>357</v>
      </c>
      <c r="B53" s="3" t="s">
        <v>945</v>
      </c>
      <c r="C53" s="23" t="s">
        <v>777</v>
      </c>
      <c r="D53" s="37" t="s">
        <v>773</v>
      </c>
      <c r="E53" s="24" t="s">
        <v>775</v>
      </c>
      <c r="F53" s="35" t="str">
        <f t="shared" si="8"/>
        <v>S12-15</v>
      </c>
      <c r="G53" s="35" t="str">
        <f t="shared" si="9"/>
        <v>bestuurssensitiviteit, plannen en organiseren, resultaatgerichtheid, omgevingsbewustzijn, netwerken, aansturen organisatie, motiveren, creativiteit</v>
      </c>
      <c r="H53" s="37"/>
      <c r="I53" s="36"/>
      <c r="J53" s="35" t="e">
        <f t="shared" si="10"/>
        <v>#N/A</v>
      </c>
      <c r="K53" s="35" t="e">
        <f t="shared" si="11"/>
        <v>#N/A</v>
      </c>
      <c r="N53" s="35" t="str">
        <f t="shared" si="12"/>
        <v/>
      </c>
      <c r="O53" s="35" t="str">
        <f t="shared" si="13"/>
        <v/>
      </c>
    </row>
    <row r="54" spans="1:15" ht="15" customHeight="1" x14ac:dyDescent="0.25">
      <c r="A54" s="33">
        <f t="shared" si="7"/>
        <v>362</v>
      </c>
      <c r="B54" s="3" t="s">
        <v>946</v>
      </c>
      <c r="C54" s="23" t="s">
        <v>778</v>
      </c>
      <c r="D54" s="35" t="s">
        <v>712</v>
      </c>
      <c r="E54" s="35" t="s">
        <v>731</v>
      </c>
      <c r="F54" s="35" t="str">
        <f t="shared" si="8"/>
        <v>S11-13</v>
      </c>
      <c r="G54" s="35" t="str">
        <f t="shared" si="9"/>
        <v>analyseren, creativiteit, samenwerken, motiveren, bestuurssensitiviteit, overtuigingskracht, plannen en organiseren, klantgerichtheid</v>
      </c>
      <c r="H54" s="36" t="s">
        <v>714</v>
      </c>
      <c r="I54" s="36" t="s">
        <v>715</v>
      </c>
      <c r="J54" s="35" t="str">
        <f t="shared" si="10"/>
        <v>S11-13</v>
      </c>
      <c r="K54" s="35" t="str">
        <f t="shared" si="11"/>
        <v>analyseren, creativiteit, netwerken, omgevingsbewustzijn, organisatiesensitiviteit, overtuigingskracht, plannen en organiseren</v>
      </c>
      <c r="N54" s="35" t="str">
        <f t="shared" si="12"/>
        <v/>
      </c>
      <c r="O54" s="35" t="str">
        <f t="shared" si="13"/>
        <v/>
      </c>
    </row>
    <row r="55" spans="1:15" ht="15" customHeight="1" x14ac:dyDescent="0.25">
      <c r="A55" s="33">
        <f t="shared" si="7"/>
        <v>547</v>
      </c>
      <c r="B55" s="3" t="s">
        <v>58</v>
      </c>
      <c r="C55" s="23" t="s">
        <v>779</v>
      </c>
      <c r="D55" s="35" t="s">
        <v>712</v>
      </c>
      <c r="E55" s="35" t="s">
        <v>713</v>
      </c>
      <c r="F55" s="35" t="str">
        <f t="shared" si="8"/>
        <v>S11-13</v>
      </c>
      <c r="G55" s="35" t="str">
        <f t="shared" si="9"/>
        <v>analyseren, creativiteit, netwerken, omgevingsbewustzijn, organisatiesensitiviteit, overtuigingskracht, plannen en organiseren, resultaatgerichtheid</v>
      </c>
      <c r="H55" s="36" t="s">
        <v>714</v>
      </c>
      <c r="I55" s="36" t="s">
        <v>715</v>
      </c>
      <c r="J55" s="35" t="str">
        <f t="shared" si="10"/>
        <v>S11-13</v>
      </c>
      <c r="K55" s="35" t="str">
        <f t="shared" si="11"/>
        <v>analyseren, creativiteit, netwerken, omgevingsbewustzijn, organisatiesensitiviteit, overtuigingskracht, plannen en organiseren</v>
      </c>
      <c r="N55" s="35" t="str">
        <f t="shared" si="12"/>
        <v/>
      </c>
      <c r="O55" s="35" t="str">
        <f t="shared" si="13"/>
        <v/>
      </c>
    </row>
    <row r="56" spans="1:15" ht="15" customHeight="1" x14ac:dyDescent="0.25">
      <c r="A56" s="33">
        <f t="shared" si="7"/>
        <v>638</v>
      </c>
      <c r="B56" s="3" t="s">
        <v>60</v>
      </c>
      <c r="C56" s="23" t="s">
        <v>780</v>
      </c>
      <c r="D56" s="35" t="s">
        <v>712</v>
      </c>
      <c r="E56" s="35" t="s">
        <v>713</v>
      </c>
      <c r="F56" s="35" t="str">
        <f t="shared" si="8"/>
        <v>S11-13</v>
      </c>
      <c r="G56" s="35" t="str">
        <f t="shared" si="9"/>
        <v>analyseren, creativiteit, netwerken, omgevingsbewustzijn, organisatiesensitiviteit, overtuigingskracht, plannen en organiseren, resultaatgerichtheid</v>
      </c>
      <c r="H56" s="36" t="s">
        <v>714</v>
      </c>
      <c r="I56" s="36" t="s">
        <v>715</v>
      </c>
      <c r="J56" s="35" t="str">
        <f t="shared" si="10"/>
        <v>S11-13</v>
      </c>
      <c r="K56" s="35" t="str">
        <f t="shared" si="11"/>
        <v>analyseren, creativiteit, netwerken, omgevingsbewustzijn, organisatiesensitiviteit, overtuigingskracht, plannen en organiseren</v>
      </c>
      <c r="N56" s="35" t="str">
        <f t="shared" si="12"/>
        <v/>
      </c>
      <c r="O56" s="35" t="str">
        <f t="shared" si="13"/>
        <v/>
      </c>
    </row>
    <row r="57" spans="1:15" ht="15" customHeight="1" x14ac:dyDescent="0.25">
      <c r="A57" s="33">
        <f t="shared" si="7"/>
        <v>626</v>
      </c>
      <c r="B57" s="3" t="s">
        <v>61</v>
      </c>
      <c r="C57" s="23" t="s">
        <v>781</v>
      </c>
      <c r="D57" s="35" t="s">
        <v>712</v>
      </c>
      <c r="E57" s="24" t="s">
        <v>731</v>
      </c>
      <c r="F57" s="35" t="str">
        <f t="shared" si="8"/>
        <v>S11-13</v>
      </c>
      <c r="G57" s="35" t="str">
        <f t="shared" si="9"/>
        <v>analyseren, creativiteit, samenwerken, motiveren, bestuurssensitiviteit, overtuigingskracht, plannen en organiseren, klantgerichtheid</v>
      </c>
      <c r="H57" s="36" t="s">
        <v>714</v>
      </c>
      <c r="I57" s="36" t="s">
        <v>715</v>
      </c>
      <c r="J57" s="35" t="str">
        <f t="shared" si="10"/>
        <v>S11-13</v>
      </c>
      <c r="K57" s="35" t="str">
        <f t="shared" si="11"/>
        <v>analyseren, creativiteit, netwerken, omgevingsbewustzijn, organisatiesensitiviteit, overtuigingskracht, plannen en organiseren</v>
      </c>
      <c r="N57" s="35" t="str">
        <f t="shared" si="12"/>
        <v/>
      </c>
      <c r="O57" s="35" t="str">
        <f t="shared" si="13"/>
        <v/>
      </c>
    </row>
    <row r="58" spans="1:15" ht="15" customHeight="1" x14ac:dyDescent="0.25">
      <c r="A58" s="33">
        <f t="shared" si="7"/>
        <v>489</v>
      </c>
      <c r="B58" s="3" t="s">
        <v>947</v>
      </c>
      <c r="C58" s="23" t="s">
        <v>782</v>
      </c>
      <c r="D58" s="35" t="s">
        <v>712</v>
      </c>
      <c r="E58" s="24" t="s">
        <v>731</v>
      </c>
      <c r="F58" s="35" t="str">
        <f t="shared" si="8"/>
        <v>S11-13</v>
      </c>
      <c r="G58" s="35" t="str">
        <f t="shared" si="9"/>
        <v>analyseren, creativiteit, samenwerken, motiveren, bestuurssensitiviteit, overtuigingskracht, plannen en organiseren, klantgerichtheid</v>
      </c>
      <c r="H58" s="36" t="s">
        <v>714</v>
      </c>
      <c r="I58" s="36" t="s">
        <v>715</v>
      </c>
      <c r="J58" s="35" t="str">
        <f t="shared" si="10"/>
        <v>S11-13</v>
      </c>
      <c r="K58" s="35" t="str">
        <f t="shared" si="11"/>
        <v>analyseren, creativiteit, netwerken, omgevingsbewustzijn, organisatiesensitiviteit, overtuigingskracht, plannen en organiseren</v>
      </c>
      <c r="N58" s="35" t="str">
        <f t="shared" si="12"/>
        <v/>
      </c>
      <c r="O58" s="35" t="str">
        <f t="shared" si="13"/>
        <v/>
      </c>
    </row>
    <row r="59" spans="1:15" ht="15" customHeight="1" x14ac:dyDescent="0.25">
      <c r="A59" s="33">
        <f t="shared" si="7"/>
        <v>1239</v>
      </c>
      <c r="B59" s="3" t="s">
        <v>64</v>
      </c>
      <c r="C59" s="23" t="s">
        <v>783</v>
      </c>
      <c r="D59" s="35" t="s">
        <v>712</v>
      </c>
      <c r="E59" s="35" t="s">
        <v>717</v>
      </c>
      <c r="F59" s="35" t="str">
        <f t="shared" si="8"/>
        <v>S8-11</v>
      </c>
      <c r="G59" s="35" t="str">
        <f t="shared" si="9"/>
        <v>analyseren, klantgerichtheid, omgevingsbewustzijn, plannen en organiseren, resultaatgerichtheid, samenwerken, voortgangscontrole, zelfontwikkeling</v>
      </c>
      <c r="H59" s="36" t="s">
        <v>714</v>
      </c>
      <c r="I59" s="36" t="s">
        <v>718</v>
      </c>
      <c r="J59" s="35" t="str">
        <f t="shared" si="10"/>
        <v>S8-11</v>
      </c>
      <c r="K59" s="35" t="str">
        <f t="shared" si="11"/>
        <v>analyseren, klantgerichtheid, omgevingsbewustzijn, plannen en organiseren, samenwerken, voortgangscontrole, zelfontwikkeling</v>
      </c>
      <c r="N59" s="35" t="str">
        <f t="shared" si="12"/>
        <v/>
      </c>
      <c r="O59" s="35" t="str">
        <f t="shared" si="13"/>
        <v/>
      </c>
    </row>
    <row r="60" spans="1:15" ht="15" customHeight="1" x14ac:dyDescent="0.25">
      <c r="A60" s="33">
        <f t="shared" si="7"/>
        <v>1254</v>
      </c>
      <c r="B60" s="3" t="s">
        <v>948</v>
      </c>
      <c r="C60" s="23" t="s">
        <v>784</v>
      </c>
      <c r="D60" s="35" t="s">
        <v>712</v>
      </c>
      <c r="E60" s="24" t="s">
        <v>766</v>
      </c>
      <c r="F60" s="35" t="str">
        <f t="shared" si="8"/>
        <v>S9-10</v>
      </c>
      <c r="G60" s="35" t="str">
        <f t="shared" si="9"/>
        <v>analyseren, klantgerichtheid, omgevingsbewustzijn, plannen en organiseren, resultaatgerichtheid, samenwerken, voortgangscontrole, zelfontwikkeling</v>
      </c>
      <c r="H60" s="36" t="s">
        <v>714</v>
      </c>
      <c r="I60" s="36" t="s">
        <v>718</v>
      </c>
      <c r="J60" s="35" t="str">
        <f t="shared" si="10"/>
        <v>S8-11</v>
      </c>
      <c r="K60" s="35" t="str">
        <f t="shared" si="11"/>
        <v>analyseren, klantgerichtheid, omgevingsbewustzijn, plannen en organiseren, samenwerken, voortgangscontrole, zelfontwikkeling</v>
      </c>
      <c r="N60" s="35" t="str">
        <f t="shared" si="12"/>
        <v/>
      </c>
      <c r="O60" s="35" t="str">
        <f t="shared" si="13"/>
        <v/>
      </c>
    </row>
    <row r="61" spans="1:15" ht="15" customHeight="1" x14ac:dyDescent="0.25">
      <c r="A61" s="33">
        <f t="shared" si="7"/>
        <v>816</v>
      </c>
      <c r="B61" s="3" t="s">
        <v>949</v>
      </c>
      <c r="C61" s="23" t="s">
        <v>785</v>
      </c>
      <c r="D61" s="35" t="s">
        <v>712</v>
      </c>
      <c r="E61" s="35" t="s">
        <v>713</v>
      </c>
      <c r="F61" s="35" t="str">
        <f t="shared" si="8"/>
        <v>S11-13</v>
      </c>
      <c r="G61" s="35" t="str">
        <f t="shared" si="9"/>
        <v>analyseren, creativiteit, netwerken, omgevingsbewustzijn, organisatiesensitiviteit, overtuigingskracht, plannen en organiseren, resultaatgerichtheid</v>
      </c>
      <c r="H61" s="36" t="s">
        <v>714</v>
      </c>
      <c r="I61" s="36" t="s">
        <v>715</v>
      </c>
      <c r="J61" s="35" t="str">
        <f t="shared" si="10"/>
        <v>S11-13</v>
      </c>
      <c r="K61" s="35" t="str">
        <f t="shared" si="11"/>
        <v>analyseren, creativiteit, netwerken, omgevingsbewustzijn, organisatiesensitiviteit, overtuigingskracht, plannen en organiseren</v>
      </c>
      <c r="N61" s="35" t="str">
        <f t="shared" si="12"/>
        <v/>
      </c>
      <c r="O61" s="35" t="str">
        <f t="shared" si="13"/>
        <v/>
      </c>
    </row>
    <row r="62" spans="1:15" ht="15" customHeight="1" x14ac:dyDescent="0.25">
      <c r="A62" s="33">
        <f t="shared" si="7"/>
        <v>799</v>
      </c>
      <c r="B62" s="3" t="s">
        <v>65</v>
      </c>
      <c r="C62" s="23" t="s">
        <v>786</v>
      </c>
      <c r="D62" s="35" t="s">
        <v>712</v>
      </c>
      <c r="E62" s="24" t="s">
        <v>731</v>
      </c>
      <c r="F62" s="35" t="str">
        <f t="shared" si="8"/>
        <v>S11-13</v>
      </c>
      <c r="G62" s="35" t="str">
        <f t="shared" si="9"/>
        <v>analyseren, creativiteit, samenwerken, motiveren, bestuurssensitiviteit, overtuigingskracht, plannen en organiseren, klantgerichtheid</v>
      </c>
      <c r="H62" s="36" t="s">
        <v>714</v>
      </c>
      <c r="I62" s="36" t="s">
        <v>715</v>
      </c>
      <c r="J62" s="35" t="str">
        <f t="shared" si="10"/>
        <v>S11-13</v>
      </c>
      <c r="K62" s="35" t="str">
        <f t="shared" si="11"/>
        <v>analyseren, creativiteit, netwerken, omgevingsbewustzijn, organisatiesensitiviteit, overtuigingskracht, plannen en organiseren</v>
      </c>
      <c r="N62" s="35" t="str">
        <f t="shared" si="12"/>
        <v/>
      </c>
      <c r="O62" s="35" t="str">
        <f t="shared" si="13"/>
        <v/>
      </c>
    </row>
    <row r="63" spans="1:15" ht="15" customHeight="1" x14ac:dyDescent="0.25">
      <c r="C63" s="23"/>
    </row>
    <row r="68" spans="2:4" ht="15" customHeight="1" x14ac:dyDescent="0.25">
      <c r="B68" s="32" t="s">
        <v>708</v>
      </c>
      <c r="C68" s="31" t="s">
        <v>709</v>
      </c>
      <c r="D68" s="32" t="s">
        <v>787</v>
      </c>
    </row>
    <row r="69" spans="2:4" ht="15" customHeight="1" x14ac:dyDescent="0.25">
      <c r="B69" s="38" t="s">
        <v>713</v>
      </c>
      <c r="C69" s="38" t="s">
        <v>788</v>
      </c>
      <c r="D69" s="38" t="s">
        <v>789</v>
      </c>
    </row>
    <row r="70" spans="2:4" ht="15" customHeight="1" x14ac:dyDescent="0.25">
      <c r="B70" s="38" t="s">
        <v>717</v>
      </c>
      <c r="C70" s="38" t="s">
        <v>790</v>
      </c>
      <c r="D70" s="38" t="s">
        <v>791</v>
      </c>
    </row>
    <row r="71" spans="2:4" ht="15" customHeight="1" x14ac:dyDescent="0.25">
      <c r="B71" s="38" t="s">
        <v>725</v>
      </c>
      <c r="C71" s="38" t="s">
        <v>792</v>
      </c>
      <c r="D71" s="38" t="s">
        <v>793</v>
      </c>
    </row>
    <row r="72" spans="2:4" ht="15" customHeight="1" x14ac:dyDescent="0.25">
      <c r="B72" s="38" t="s">
        <v>728</v>
      </c>
      <c r="C72" s="38" t="s">
        <v>788</v>
      </c>
      <c r="D72" s="38" t="s">
        <v>794</v>
      </c>
    </row>
    <row r="73" spans="2:4" ht="15" customHeight="1" x14ac:dyDescent="0.25">
      <c r="B73" s="23" t="s">
        <v>731</v>
      </c>
      <c r="C73" s="23" t="s">
        <v>788</v>
      </c>
      <c r="D73" s="23" t="s">
        <v>795</v>
      </c>
    </row>
    <row r="74" spans="2:4" ht="15" customHeight="1" x14ac:dyDescent="0.25">
      <c r="B74" s="36" t="s">
        <v>715</v>
      </c>
      <c r="C74" s="23" t="s">
        <v>788</v>
      </c>
      <c r="D74" s="24" t="s">
        <v>796</v>
      </c>
    </row>
    <row r="75" spans="2:4" ht="15" customHeight="1" x14ac:dyDescent="0.25">
      <c r="B75" s="36" t="s">
        <v>718</v>
      </c>
      <c r="C75" s="23" t="s">
        <v>790</v>
      </c>
      <c r="D75" s="24" t="s">
        <v>797</v>
      </c>
    </row>
    <row r="76" spans="2:4" ht="15" customHeight="1" x14ac:dyDescent="0.25">
      <c r="B76" s="37" t="s">
        <v>726</v>
      </c>
      <c r="C76" s="38" t="s">
        <v>792</v>
      </c>
      <c r="D76" s="24" t="s">
        <v>798</v>
      </c>
    </row>
    <row r="77" spans="2:4" ht="15" customHeight="1" x14ac:dyDescent="0.25">
      <c r="B77" t="s">
        <v>745</v>
      </c>
      <c r="C77" s="38" t="s">
        <v>799</v>
      </c>
      <c r="D77" s="24" t="s">
        <v>791</v>
      </c>
    </row>
    <row r="78" spans="2:4" ht="15" customHeight="1" x14ac:dyDescent="0.25">
      <c r="B78" s="24" t="s">
        <v>749</v>
      </c>
      <c r="C78" s="38" t="s">
        <v>800</v>
      </c>
      <c r="D78" s="24" t="s">
        <v>801</v>
      </c>
    </row>
    <row r="79" spans="2:4" ht="15" customHeight="1" x14ac:dyDescent="0.25">
      <c r="B79" s="24" t="s">
        <v>750</v>
      </c>
      <c r="C79" s="38" t="s">
        <v>802</v>
      </c>
      <c r="D79" s="24" t="s">
        <v>803</v>
      </c>
    </row>
    <row r="80" spans="2:4" ht="15" customHeight="1" x14ac:dyDescent="0.25">
      <c r="B80" s="36" t="s">
        <v>760</v>
      </c>
      <c r="C80" s="38" t="s">
        <v>792</v>
      </c>
      <c r="D80" s="24" t="s">
        <v>793</v>
      </c>
    </row>
    <row r="81" spans="2:4" ht="15" customHeight="1" x14ac:dyDescent="0.25">
      <c r="B81" s="24" t="s">
        <v>766</v>
      </c>
      <c r="C81" s="38" t="s">
        <v>804</v>
      </c>
      <c r="D81" s="24" t="s">
        <v>791</v>
      </c>
    </row>
    <row r="82" spans="2:4" ht="15" customHeight="1" x14ac:dyDescent="0.25">
      <c r="B82" s="24" t="s">
        <v>774</v>
      </c>
      <c r="C82" s="38" t="s">
        <v>805</v>
      </c>
      <c r="D82" s="24" t="s">
        <v>806</v>
      </c>
    </row>
    <row r="83" spans="2:4" ht="15" customHeight="1" x14ac:dyDescent="0.25">
      <c r="B83" s="24" t="s">
        <v>775</v>
      </c>
      <c r="C83" s="38" t="s">
        <v>807</v>
      </c>
      <c r="D83" s="24" t="s">
        <v>808</v>
      </c>
    </row>
    <row r="86" spans="2:4" x14ac:dyDescent="0.25">
      <c r="B86" s="39"/>
    </row>
  </sheetData>
  <autoFilter ref="A1:Q1">
    <sortState ref="A2:Q62">
      <sortCondition ref="B1"/>
    </sortState>
  </autoFilter>
  <conditionalFormatting sqref="D84:D1048576 D54:D67 D1:D50 H1:H50 H54:H1048576 L1:L61 L63:L1048576">
    <cfRule type="containsText" dxfId="1313" priority="1" operator="containsText" text="Project">
      <formula>NOT(ISERROR(SEARCH("Project",D1)))</formula>
    </cfRule>
    <cfRule type="containsText" dxfId="1312" priority="2" operator="containsText" text="Bedrijfsvoering">
      <formula>NOT(ISERROR(SEARCH("Bedrijfsvoering",D1)))</formula>
    </cfRule>
    <cfRule type="containsText" dxfId="1311" priority="3" operator="containsText" text="Advisering">
      <formula>NOT(ISERROR(SEARCH("Advisering",D1)))</formula>
    </cfRule>
    <cfRule type="containsText" dxfId="1310" priority="4" operator="containsText" text="Uitvoering">
      <formula>NOT(ISERROR(SEARCH("Uitvoering",D1)))</formula>
    </cfRule>
  </conditionalFormatting>
  <hyperlinks>
    <hyperlink ref="C51" r:id="rId1" display="https://functiegebouwrijksoverheid.nl/functiegebouw"/>
    <hyperlink ref="C52" r:id="rId2" display="https://functiegebouwrijksoverheid.nl/functiegebouw"/>
    <hyperlink ref="C53" r:id="rId3" display="https://functiegebouwrijksoverheid.nl/functiegebouw"/>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M1740"/>
  <sheetViews>
    <sheetView showGridLines="0" workbookViewId="0">
      <selection activeCell="A2" sqref="A2"/>
    </sheetView>
  </sheetViews>
  <sheetFormatPr defaultRowHeight="15" x14ac:dyDescent="0.25"/>
  <cols>
    <col min="1" max="1" width="25.7109375" style="87" customWidth="1"/>
    <col min="2" max="2" width="115.7109375" style="90" customWidth="1"/>
    <col min="3" max="3" width="14.140625" style="109" bestFit="1" customWidth="1"/>
    <col min="4" max="9" width="0" hidden="1" customWidth="1"/>
    <col min="10" max="10" width="2.7109375" customWidth="1"/>
    <col min="11" max="11" width="25.7109375" customWidth="1"/>
    <col min="12" max="12" width="65.7109375" customWidth="1"/>
    <col min="13" max="13" width="15.7109375" customWidth="1"/>
  </cols>
  <sheetData>
    <row r="1" spans="1:13" ht="23.25" x14ac:dyDescent="0.35">
      <c r="A1" s="95" t="s">
        <v>0</v>
      </c>
      <c r="B1" s="98" t="s">
        <v>4</v>
      </c>
      <c r="C1" s="88" t="s">
        <v>907</v>
      </c>
      <c r="K1" s="158" t="str">
        <f>$B1</f>
        <v>1.1.1 INFORMATIEARCHITECTUUR</v>
      </c>
      <c r="L1" s="158"/>
      <c r="M1" s="158"/>
    </row>
    <row r="2" spans="1:13" x14ac:dyDescent="0.25">
      <c r="K2" s="50"/>
      <c r="L2" s="50"/>
      <c r="M2" s="50"/>
    </row>
    <row r="3" spans="1:13" x14ac:dyDescent="0.25">
      <c r="A3" s="99"/>
      <c r="B3" s="100"/>
      <c r="C3" s="100"/>
      <c r="D3" s="99"/>
      <c r="E3" s="100"/>
      <c r="F3" s="100"/>
      <c r="G3" s="100"/>
      <c r="H3" s="100"/>
      <c r="I3" s="101"/>
      <c r="K3" s="50"/>
      <c r="L3" s="50"/>
      <c r="M3" s="50"/>
    </row>
    <row r="4" spans="1:13" s="5" customFormat="1" ht="30" x14ac:dyDescent="0.25">
      <c r="A4" s="97" t="s">
        <v>79</v>
      </c>
      <c r="B4" s="97" t="s">
        <v>78</v>
      </c>
      <c r="C4" s="97" t="s">
        <v>76</v>
      </c>
      <c r="D4" s="102"/>
      <c r="E4" s="103"/>
      <c r="F4" s="103"/>
      <c r="G4" s="103"/>
      <c r="H4" s="103"/>
      <c r="I4" s="104"/>
      <c r="J4"/>
      <c r="K4" s="51" t="s">
        <v>908</v>
      </c>
      <c r="L4" s="51" t="str">
        <f>VLOOKUP($B$1,VLookup!$F$3:$I$1000,3,FALSE)</f>
        <v>1 PLANNEN</v>
      </c>
      <c r="M4" s="52"/>
    </row>
    <row r="5" spans="1:13" ht="45" x14ac:dyDescent="0.25">
      <c r="A5" s="99" t="s">
        <v>882</v>
      </c>
      <c r="B5" s="99" t="s">
        <v>552</v>
      </c>
      <c r="C5" s="99">
        <v>4</v>
      </c>
      <c r="D5" s="99"/>
      <c r="E5" s="100"/>
      <c r="F5" s="100"/>
      <c r="G5" s="100"/>
      <c r="H5" s="100"/>
      <c r="I5" s="101"/>
      <c r="K5" s="51" t="s">
        <v>909</v>
      </c>
      <c r="L5" s="51" t="str">
        <f>VLOOKUP($B$1,VLookup!$F$3:$I$1000,2,FALSE)</f>
        <v>1.1 ARCHITECTUUR</v>
      </c>
      <c r="M5" s="40"/>
    </row>
    <row r="6" spans="1:13" ht="30" x14ac:dyDescent="0.25">
      <c r="A6" s="99" t="s">
        <v>823</v>
      </c>
      <c r="B6" s="99" t="s">
        <v>564</v>
      </c>
      <c r="C6" s="99">
        <v>3</v>
      </c>
      <c r="D6" s="102"/>
      <c r="E6" s="103"/>
      <c r="F6" s="103"/>
      <c r="G6" s="103"/>
      <c r="H6" s="103"/>
      <c r="I6" s="104"/>
      <c r="K6" s="51" t="s">
        <v>910</v>
      </c>
      <c r="L6" s="51" t="str">
        <f>VLOOKUP($B$1,VLookup!$F$3:$I$1000,1,FALSE)</f>
        <v>1.1.1 INFORMATIEARCHITECTUUR</v>
      </c>
      <c r="M6" s="50"/>
    </row>
    <row r="7" spans="1:13" ht="45" x14ac:dyDescent="0.25">
      <c r="A7" s="102"/>
      <c r="B7" s="99" t="s">
        <v>565</v>
      </c>
      <c r="C7" s="99">
        <v>4</v>
      </c>
      <c r="D7" s="102"/>
      <c r="E7" s="103"/>
      <c r="F7" s="103"/>
      <c r="G7" s="103"/>
      <c r="H7" s="103"/>
      <c r="I7" s="104"/>
      <c r="K7" s="40"/>
      <c r="L7" s="50"/>
      <c r="M7" s="50"/>
    </row>
    <row r="8" spans="1:13" ht="30" x14ac:dyDescent="0.25">
      <c r="A8" s="99" t="s">
        <v>810</v>
      </c>
      <c r="B8" s="99" t="s">
        <v>579</v>
      </c>
      <c r="C8" s="99">
        <v>3</v>
      </c>
      <c r="D8" s="102"/>
      <c r="E8" s="103"/>
      <c r="F8" s="103"/>
      <c r="G8" s="103"/>
      <c r="H8" s="103"/>
      <c r="I8" s="104"/>
      <c r="K8" s="159" t="s">
        <v>911</v>
      </c>
      <c r="L8" s="159" t="s">
        <v>912</v>
      </c>
      <c r="M8" s="159" t="s">
        <v>913</v>
      </c>
    </row>
    <row r="9" spans="1:13" ht="30" x14ac:dyDescent="0.25">
      <c r="A9" s="102"/>
      <c r="B9" s="99" t="s">
        <v>580</v>
      </c>
      <c r="C9" s="99">
        <v>4</v>
      </c>
      <c r="D9" s="102"/>
      <c r="E9" s="103"/>
      <c r="F9" s="103"/>
      <c r="G9" s="103"/>
      <c r="H9" s="103"/>
      <c r="I9" s="104"/>
      <c r="K9" s="160"/>
      <c r="L9" s="160"/>
      <c r="M9" s="160"/>
    </row>
    <row r="10" spans="1:13" ht="30" x14ac:dyDescent="0.25">
      <c r="A10" s="99" t="s">
        <v>893</v>
      </c>
      <c r="B10" s="99" t="s">
        <v>627</v>
      </c>
      <c r="C10" s="99">
        <v>4</v>
      </c>
      <c r="D10" s="102"/>
      <c r="E10" s="103"/>
      <c r="F10" s="103"/>
      <c r="G10" s="103"/>
      <c r="H10" s="103"/>
      <c r="I10" s="104"/>
      <c r="K10" s="155" t="str">
        <f>CONCATENATE((VLOOKUP($B$1,'Bron tekst'!$B$2:$O$98,3,FALSE)),", ",(VLOOKUP($B$1,'Bron tekst'!$B$2:$O$98,4,FALSE)))</f>
        <v>Uitvoering, Expert IV</v>
      </c>
      <c r="L10" s="155" t="str">
        <f>VLOOKUP($B$1,'Bron tekst'!$B$2:$O$98,6,FALSE)</f>
        <v>analyseren, creativiteit, netwerken, omgevingsbewustzijn, organisatiesensitiviteit, overtuigingskracht, plannen en organiseren, resultaatgerichtheid</v>
      </c>
      <c r="M10" s="155" t="str">
        <f>VLOOKUP($B$1,'Bron tekst'!$B$2:$O$98,5,FALSE)</f>
        <v>S11-13</v>
      </c>
    </row>
    <row r="11" spans="1:13" ht="60" x14ac:dyDescent="0.25">
      <c r="A11" s="99" t="s">
        <v>812</v>
      </c>
      <c r="B11" s="99" t="s">
        <v>646</v>
      </c>
      <c r="C11" s="99">
        <v>4</v>
      </c>
      <c r="D11" s="102"/>
      <c r="E11" s="103"/>
      <c r="F11" s="103"/>
      <c r="G11" s="103"/>
      <c r="H11" s="103"/>
      <c r="I11" s="104"/>
      <c r="K11" s="156"/>
      <c r="L11" s="156"/>
      <c r="M11" s="156"/>
    </row>
    <row r="12" spans="1:13" ht="30" x14ac:dyDescent="0.25">
      <c r="A12" s="99" t="s">
        <v>874</v>
      </c>
      <c r="B12" s="99" t="s">
        <v>658</v>
      </c>
      <c r="C12" s="99">
        <v>4</v>
      </c>
      <c r="D12" s="102"/>
      <c r="E12" s="103"/>
      <c r="F12" s="103"/>
      <c r="G12" s="103"/>
      <c r="H12" s="103"/>
      <c r="I12" s="104"/>
      <c r="K12" s="155" t="str">
        <f>CONCATENATE((VLOOKUP($B$1,'Bron tekst'!$B$2:$O$98,7,FALSE)),", ",(VLOOKUP($B$1,'Bron tekst'!$B$2:$O$98,8,FALSE)))</f>
        <v>Bedrijfsvoering, Senior Adviseur Bedrijfsvoering</v>
      </c>
      <c r="L12" s="155" t="str">
        <f>VLOOKUP($B$1,'Bron tekst'!$B$2:$O$98,10,FALSE)</f>
        <v>analyseren, creativiteit, netwerken, omgevingsbewustzijn, organisatiesensitiviteit, overtuigingskracht, plannen en organiseren</v>
      </c>
      <c r="M12" s="155" t="str">
        <f>VLOOKUP($B$1,'Bron tekst'!$B$2:$O$98,9,FALSE)</f>
        <v>S11-13</v>
      </c>
    </row>
    <row r="13" spans="1:13" ht="30" x14ac:dyDescent="0.25">
      <c r="A13" s="102"/>
      <c r="B13" s="99" t="s">
        <v>657</v>
      </c>
      <c r="C13" s="99">
        <v>3</v>
      </c>
      <c r="D13" s="102"/>
      <c r="E13" s="103"/>
      <c r="F13" s="103"/>
      <c r="G13" s="103"/>
      <c r="H13" s="103"/>
      <c r="I13" s="104"/>
      <c r="K13" s="156"/>
      <c r="L13" s="156"/>
      <c r="M13" s="156"/>
    </row>
    <row r="14" spans="1:13" ht="30" x14ac:dyDescent="0.25">
      <c r="A14" s="99" t="s">
        <v>875</v>
      </c>
      <c r="B14" s="99" t="s">
        <v>660</v>
      </c>
      <c r="C14" s="99">
        <v>3</v>
      </c>
      <c r="D14" s="102"/>
      <c r="E14" s="103"/>
      <c r="F14" s="103"/>
      <c r="G14" s="103"/>
      <c r="H14" s="103"/>
      <c r="I14" s="104"/>
      <c r="K14" s="155" t="str">
        <f>CONCATENATE((VLOOKUP($B$1,'Bron tekst'!$B$2:$O$98,11,FALSE)),", ",(VLOOKUP($B$1,'Bron tekst'!$B$2:$O$98,12,FALSE)))</f>
        <v xml:space="preserve">, </v>
      </c>
      <c r="L14" s="155" t="str">
        <f>VLOOKUP($B$1,'Bron tekst'!$B$2:$O$98,14,FALSE)</f>
        <v/>
      </c>
      <c r="M14" s="155" t="str">
        <f>VLOOKUP($B$1,'Bron tekst'!$B$2:$O$98,13,FALSE)</f>
        <v/>
      </c>
    </row>
    <row r="15" spans="1:13" ht="30" x14ac:dyDescent="0.25">
      <c r="A15" s="102"/>
      <c r="B15" s="99" t="s">
        <v>661</v>
      </c>
      <c r="C15" s="99">
        <v>4</v>
      </c>
      <c r="D15" s="102"/>
      <c r="E15" s="103"/>
      <c r="F15" s="103"/>
      <c r="G15" s="103"/>
      <c r="H15" s="103"/>
      <c r="I15" s="104"/>
      <c r="K15" s="157"/>
      <c r="L15" s="157"/>
      <c r="M15" s="157"/>
    </row>
    <row r="16" spans="1:13" ht="30" x14ac:dyDescent="0.25">
      <c r="A16" s="99" t="s">
        <v>903</v>
      </c>
      <c r="B16" s="99" t="s">
        <v>678</v>
      </c>
      <c r="C16" s="99">
        <v>4</v>
      </c>
      <c r="D16" s="102"/>
      <c r="E16" s="103"/>
      <c r="F16" s="103"/>
      <c r="G16" s="103"/>
      <c r="H16" s="103"/>
      <c r="I16" s="104"/>
      <c r="K16" s="153" t="s">
        <v>706</v>
      </c>
      <c r="L16" s="152" t="str">
        <f>VLOOKUP($B$1,'Bron tekst'!$B$2:$O$98,2,FALSE)</f>
        <v>De informatiearchitect stelt – uitgaande van de principes van architectuur – de informatiearchitectuur op en beheert die architectuur (bijvoorbeeld gelet op gewijzigde informatiebehoeften van gebruikers). De informatiearchitectuur is de structuur van applicaties, databases en andere (data)gegevensverzamelingen (ook die in de niet-geautomatiseerde of in persoonlijke applicaties (zoals spreadsheets). Daarnaast worden de beleidsregels met betrekking tot het beheer van de (elementen van de) informatiearchitectuur opgesteld en beheerd. Een belangrijk aspect van deze rol is de integratie van informatiesystemen en (data) gegevens in een organisatie. Hoewel een datamanager meestal verantwoordelijk is voor het beheer van het bedrijfsdata model wordt dit voor de invulling van dit model vaak bij de data- of informatiearchitect belegd.</v>
      </c>
      <c r="M16" s="152"/>
    </row>
    <row r="17" spans="1:13" ht="30" x14ac:dyDescent="0.25">
      <c r="A17" s="102"/>
      <c r="B17" s="99" t="s">
        <v>906</v>
      </c>
      <c r="C17" s="99">
        <v>3</v>
      </c>
      <c r="D17" s="102"/>
      <c r="E17" s="103"/>
      <c r="F17" s="103"/>
      <c r="G17" s="103"/>
      <c r="H17" s="103"/>
      <c r="I17" s="104"/>
      <c r="K17" s="153"/>
      <c r="L17" s="152"/>
      <c r="M17" s="152"/>
    </row>
    <row r="18" spans="1:13" ht="45" x14ac:dyDescent="0.25">
      <c r="A18" s="99" t="s">
        <v>821</v>
      </c>
      <c r="B18" s="99" t="s">
        <v>688</v>
      </c>
      <c r="C18" s="99">
        <v>3</v>
      </c>
      <c r="D18" s="102"/>
      <c r="E18" s="103"/>
      <c r="F18" s="103"/>
      <c r="G18" s="103"/>
      <c r="H18" s="103"/>
      <c r="I18" s="104"/>
      <c r="K18" s="153"/>
      <c r="L18" s="152"/>
      <c r="M18" s="152"/>
    </row>
    <row r="19" spans="1:13" ht="30" x14ac:dyDescent="0.25">
      <c r="A19" s="102"/>
      <c r="B19" s="99" t="s">
        <v>689</v>
      </c>
      <c r="C19" s="99">
        <v>4</v>
      </c>
      <c r="D19" s="102"/>
      <c r="E19" s="103"/>
      <c r="F19" s="103"/>
      <c r="G19" s="103"/>
      <c r="H19" s="103"/>
      <c r="I19" s="104"/>
      <c r="K19" s="153"/>
      <c r="L19" s="152"/>
      <c r="M19" s="152"/>
    </row>
    <row r="20" spans="1:13" ht="30" x14ac:dyDescent="0.25">
      <c r="A20" s="99" t="s">
        <v>813</v>
      </c>
      <c r="B20" s="99" t="s">
        <v>693</v>
      </c>
      <c r="C20" s="99">
        <v>9</v>
      </c>
      <c r="D20" s="102"/>
      <c r="E20" s="103"/>
      <c r="F20" s="103"/>
      <c r="G20" s="103"/>
      <c r="H20" s="103"/>
      <c r="I20" s="104"/>
      <c r="K20" s="153"/>
      <c r="L20" s="152"/>
      <c r="M20" s="152"/>
    </row>
    <row r="21" spans="1:13" ht="30" x14ac:dyDescent="0.25">
      <c r="A21" s="99" t="s">
        <v>814</v>
      </c>
      <c r="B21" s="99" t="s">
        <v>695</v>
      </c>
      <c r="C21" s="99">
        <v>9</v>
      </c>
      <c r="D21" s="102"/>
      <c r="E21" s="103"/>
      <c r="F21" s="103"/>
      <c r="G21" s="103"/>
      <c r="H21" s="103"/>
      <c r="I21" s="104"/>
      <c r="K21" s="153"/>
      <c r="L21" s="152"/>
      <c r="M21" s="152"/>
    </row>
    <row r="22" spans="1:13" ht="30" customHeight="1" x14ac:dyDescent="0.25">
      <c r="A22" s="99" t="s">
        <v>815</v>
      </c>
      <c r="B22" s="99" t="s">
        <v>697</v>
      </c>
      <c r="C22" s="99">
        <v>9</v>
      </c>
      <c r="D22" s="102"/>
      <c r="E22" s="103"/>
      <c r="F22" s="103"/>
      <c r="G22" s="103"/>
      <c r="H22" s="103"/>
      <c r="I22" s="104"/>
      <c r="K22" s="153"/>
      <c r="L22" s="152"/>
      <c r="M22" s="152"/>
    </row>
    <row r="23" spans="1:13" ht="30" customHeight="1" x14ac:dyDescent="0.25">
      <c r="A23" s="99" t="s">
        <v>816</v>
      </c>
      <c r="B23" s="99" t="s">
        <v>919</v>
      </c>
      <c r="C23" s="99">
        <v>9</v>
      </c>
      <c r="D23" s="102"/>
      <c r="E23" s="103"/>
      <c r="F23" s="103"/>
      <c r="G23" s="103"/>
      <c r="H23" s="103"/>
      <c r="I23" s="104"/>
      <c r="K23" s="153"/>
      <c r="L23" s="152"/>
      <c r="M23" s="152"/>
    </row>
    <row r="24" spans="1:13" ht="45" x14ac:dyDescent="0.25">
      <c r="A24" s="99" t="s">
        <v>817</v>
      </c>
      <c r="B24" s="99" t="s">
        <v>700</v>
      </c>
      <c r="C24" s="99">
        <v>9</v>
      </c>
      <c r="D24" s="102"/>
      <c r="E24" s="103"/>
      <c r="F24" s="103"/>
      <c r="G24" s="103"/>
      <c r="H24" s="103"/>
      <c r="I24" s="104"/>
      <c r="K24" s="89"/>
      <c r="L24" s="154" t="s">
        <v>952</v>
      </c>
      <c r="M24" s="154"/>
    </row>
    <row r="25" spans="1:13" ht="30" x14ac:dyDescent="0.25">
      <c r="A25" s="99" t="s">
        <v>818</v>
      </c>
      <c r="B25" s="99" t="s">
        <v>702</v>
      </c>
      <c r="C25" s="99">
        <v>9</v>
      </c>
      <c r="D25" s="102"/>
      <c r="E25" s="103"/>
      <c r="F25" s="103"/>
      <c r="G25" s="103"/>
      <c r="H25" s="103"/>
      <c r="I25" s="104"/>
    </row>
    <row r="26" spans="1:13" ht="30" x14ac:dyDescent="0.25">
      <c r="A26" s="105" t="s">
        <v>819</v>
      </c>
      <c r="B26" s="105" t="s">
        <v>704</v>
      </c>
      <c r="C26" s="105">
        <v>9</v>
      </c>
      <c r="D26" s="106"/>
      <c r="E26" s="107"/>
      <c r="F26" s="107"/>
      <c r="G26" s="107"/>
      <c r="H26" s="107"/>
      <c r="I26" s="108"/>
    </row>
    <row r="27" spans="1:13" x14ac:dyDescent="0.25">
      <c r="A27"/>
      <c r="B27"/>
      <c r="C27"/>
    </row>
    <row r="28" spans="1:13" x14ac:dyDescent="0.25">
      <c r="A28"/>
      <c r="B28"/>
      <c r="C28"/>
    </row>
    <row r="29" spans="1:13" x14ac:dyDescent="0.25">
      <c r="A29"/>
      <c r="B29"/>
      <c r="C29"/>
    </row>
    <row r="30" spans="1:13" x14ac:dyDescent="0.25">
      <c r="A30"/>
      <c r="B30"/>
      <c r="C30"/>
    </row>
    <row r="31" spans="1:13" x14ac:dyDescent="0.25">
      <c r="A31"/>
      <c r="B31"/>
      <c r="C31"/>
    </row>
    <row r="32" spans="1:13" x14ac:dyDescent="0.25">
      <c r="A32"/>
      <c r="B32"/>
      <c r="C32"/>
    </row>
    <row r="33" spans="1:3" x14ac:dyDescent="0.25">
      <c r="A33"/>
      <c r="B33"/>
      <c r="C33"/>
    </row>
    <row r="34" spans="1:3" x14ac:dyDescent="0.25">
      <c r="A34"/>
      <c r="B34"/>
      <c r="C34"/>
    </row>
    <row r="35" spans="1:3" x14ac:dyDescent="0.25">
      <c r="A35"/>
      <c r="B35"/>
      <c r="C35"/>
    </row>
    <row r="36" spans="1:3" x14ac:dyDescent="0.25">
      <c r="A36"/>
      <c r="B36"/>
      <c r="C36"/>
    </row>
    <row r="37" spans="1:3" x14ac:dyDescent="0.25">
      <c r="A37"/>
      <c r="B37"/>
      <c r="C37"/>
    </row>
    <row r="38" spans="1:3" x14ac:dyDescent="0.25">
      <c r="A38"/>
      <c r="B38"/>
      <c r="C38"/>
    </row>
    <row r="39" spans="1:3" x14ac:dyDescent="0.25">
      <c r="A39"/>
      <c r="B39"/>
      <c r="C39"/>
    </row>
    <row r="40" spans="1:3" x14ac:dyDescent="0.25">
      <c r="A40"/>
      <c r="B40"/>
      <c r="C40"/>
    </row>
    <row r="41" spans="1:3" x14ac:dyDescent="0.25">
      <c r="A41"/>
      <c r="B41"/>
      <c r="C41"/>
    </row>
    <row r="42" spans="1:3" x14ac:dyDescent="0.25">
      <c r="A42"/>
      <c r="B42"/>
      <c r="C42"/>
    </row>
    <row r="43" spans="1:3" x14ac:dyDescent="0.25">
      <c r="A43"/>
      <c r="B43"/>
      <c r="C43"/>
    </row>
    <row r="44" spans="1:3" x14ac:dyDescent="0.25">
      <c r="A44"/>
      <c r="B44"/>
      <c r="C44"/>
    </row>
    <row r="45" spans="1:3" x14ac:dyDescent="0.25">
      <c r="A45"/>
      <c r="B45"/>
      <c r="C45"/>
    </row>
    <row r="46" spans="1:3" x14ac:dyDescent="0.25">
      <c r="A46"/>
      <c r="B46"/>
      <c r="C46"/>
    </row>
    <row r="47" spans="1:3" x14ac:dyDescent="0.25">
      <c r="A47"/>
      <c r="B47"/>
      <c r="C47"/>
    </row>
    <row r="48" spans="1:3" x14ac:dyDescent="0.25">
      <c r="A48"/>
      <c r="B48"/>
      <c r="C48"/>
    </row>
    <row r="49" spans="1:3" x14ac:dyDescent="0.25">
      <c r="A49"/>
      <c r="B49"/>
      <c r="C49"/>
    </row>
    <row r="50" spans="1:3" x14ac:dyDescent="0.25">
      <c r="A50"/>
      <c r="B50"/>
      <c r="C50"/>
    </row>
    <row r="51" spans="1:3" x14ac:dyDescent="0.25">
      <c r="A51"/>
      <c r="B51"/>
      <c r="C51"/>
    </row>
    <row r="52" spans="1:3" x14ac:dyDescent="0.25">
      <c r="A52"/>
      <c r="B52"/>
      <c r="C52"/>
    </row>
    <row r="53" spans="1:3" x14ac:dyDescent="0.25">
      <c r="A53"/>
      <c r="B53"/>
      <c r="C53"/>
    </row>
    <row r="54" spans="1:3" x14ac:dyDescent="0.25">
      <c r="A54"/>
      <c r="B54"/>
      <c r="C54"/>
    </row>
    <row r="55" spans="1:3" x14ac:dyDescent="0.25">
      <c r="A55"/>
      <c r="B55"/>
      <c r="C55"/>
    </row>
    <row r="56" spans="1:3" x14ac:dyDescent="0.25">
      <c r="A56"/>
      <c r="B56"/>
      <c r="C56"/>
    </row>
    <row r="57" spans="1:3" x14ac:dyDescent="0.25">
      <c r="A57"/>
      <c r="B57"/>
      <c r="C57"/>
    </row>
    <row r="58" spans="1:3" x14ac:dyDescent="0.25">
      <c r="A58"/>
      <c r="B58"/>
      <c r="C58"/>
    </row>
    <row r="59" spans="1:3" x14ac:dyDescent="0.25">
      <c r="A59"/>
      <c r="B59"/>
      <c r="C59"/>
    </row>
    <row r="60" spans="1:3" x14ac:dyDescent="0.25">
      <c r="A60"/>
      <c r="B60"/>
      <c r="C60"/>
    </row>
    <row r="61" spans="1:3" x14ac:dyDescent="0.25">
      <c r="A61"/>
      <c r="B61"/>
      <c r="C61"/>
    </row>
    <row r="62" spans="1:3" x14ac:dyDescent="0.25">
      <c r="A62"/>
      <c r="B62"/>
      <c r="C62"/>
    </row>
    <row r="63" spans="1:3" x14ac:dyDescent="0.25">
      <c r="A63"/>
      <c r="B63"/>
      <c r="C63"/>
    </row>
    <row r="64" spans="1:3" x14ac:dyDescent="0.25">
      <c r="A64"/>
      <c r="B64"/>
      <c r="C64"/>
    </row>
    <row r="65" spans="1:3" x14ac:dyDescent="0.25">
      <c r="A65"/>
      <c r="B65"/>
      <c r="C65"/>
    </row>
    <row r="66" spans="1:3" x14ac:dyDescent="0.25">
      <c r="A66"/>
      <c r="B66"/>
      <c r="C66"/>
    </row>
    <row r="67" spans="1:3" x14ac:dyDescent="0.25">
      <c r="A67"/>
      <c r="B67"/>
      <c r="C67"/>
    </row>
    <row r="68" spans="1:3" x14ac:dyDescent="0.25">
      <c r="A68"/>
      <c r="B68"/>
      <c r="C68"/>
    </row>
    <row r="69" spans="1:3" x14ac:dyDescent="0.25">
      <c r="A69"/>
      <c r="B69"/>
      <c r="C69"/>
    </row>
    <row r="70" spans="1:3" x14ac:dyDescent="0.25">
      <c r="A70"/>
      <c r="B70"/>
      <c r="C70"/>
    </row>
    <row r="71" spans="1:3" x14ac:dyDescent="0.25">
      <c r="A71"/>
      <c r="B71"/>
      <c r="C71"/>
    </row>
    <row r="72" spans="1:3" x14ac:dyDescent="0.25">
      <c r="A72"/>
      <c r="B72"/>
      <c r="C72"/>
    </row>
    <row r="73" spans="1:3" x14ac:dyDescent="0.25">
      <c r="A73"/>
      <c r="B73"/>
      <c r="C73"/>
    </row>
    <row r="74" spans="1:3" x14ac:dyDescent="0.25">
      <c r="A74"/>
      <c r="B74"/>
      <c r="C74"/>
    </row>
    <row r="75" spans="1:3" x14ac:dyDescent="0.25">
      <c r="A75"/>
      <c r="B75"/>
      <c r="C75"/>
    </row>
    <row r="76" spans="1:3" x14ac:dyDescent="0.25">
      <c r="A76"/>
      <c r="B76"/>
      <c r="C76"/>
    </row>
    <row r="77" spans="1:3" x14ac:dyDescent="0.25">
      <c r="A77"/>
      <c r="B77"/>
      <c r="C77"/>
    </row>
    <row r="78" spans="1:3" x14ac:dyDescent="0.25">
      <c r="A78"/>
      <c r="B78"/>
      <c r="C78"/>
    </row>
    <row r="79" spans="1:3" x14ac:dyDescent="0.25">
      <c r="A79"/>
      <c r="B79"/>
      <c r="C79"/>
    </row>
    <row r="80" spans="1:3" x14ac:dyDescent="0.25">
      <c r="A80"/>
      <c r="B80"/>
      <c r="C80"/>
    </row>
    <row r="81" spans="1:3" x14ac:dyDescent="0.25">
      <c r="A81"/>
      <c r="B81"/>
      <c r="C81"/>
    </row>
    <row r="82" spans="1:3" x14ac:dyDescent="0.25">
      <c r="A82"/>
      <c r="B82"/>
      <c r="C82"/>
    </row>
    <row r="83" spans="1:3" x14ac:dyDescent="0.25">
      <c r="A83"/>
      <c r="B83"/>
      <c r="C83"/>
    </row>
    <row r="84" spans="1:3" x14ac:dyDescent="0.25">
      <c r="A84"/>
      <c r="B84"/>
      <c r="C84"/>
    </row>
    <row r="85" spans="1:3" x14ac:dyDescent="0.25">
      <c r="A85"/>
      <c r="B85"/>
      <c r="C85"/>
    </row>
    <row r="86" spans="1:3" x14ac:dyDescent="0.25">
      <c r="A86"/>
      <c r="B86"/>
      <c r="C86"/>
    </row>
    <row r="87" spans="1:3" x14ac:dyDescent="0.25">
      <c r="A87"/>
      <c r="B87"/>
      <c r="C87"/>
    </row>
    <row r="88" spans="1:3" x14ac:dyDescent="0.25">
      <c r="A88"/>
      <c r="B88"/>
      <c r="C88"/>
    </row>
    <row r="89" spans="1:3" x14ac:dyDescent="0.25">
      <c r="A89"/>
      <c r="B89"/>
      <c r="C89"/>
    </row>
    <row r="90" spans="1:3" x14ac:dyDescent="0.25">
      <c r="A90"/>
      <c r="B90"/>
      <c r="C90"/>
    </row>
    <row r="91" spans="1:3" x14ac:dyDescent="0.25">
      <c r="A91"/>
      <c r="B91"/>
      <c r="C91"/>
    </row>
    <row r="92" spans="1:3" x14ac:dyDescent="0.25">
      <c r="A92"/>
      <c r="B92"/>
      <c r="C92"/>
    </row>
    <row r="93" spans="1:3" x14ac:dyDescent="0.25">
      <c r="A93"/>
      <c r="B93"/>
      <c r="C93"/>
    </row>
    <row r="94" spans="1:3" x14ac:dyDescent="0.25">
      <c r="A94"/>
      <c r="B94"/>
      <c r="C94"/>
    </row>
    <row r="95" spans="1:3" x14ac:dyDescent="0.25">
      <c r="A95"/>
      <c r="B95"/>
      <c r="C95"/>
    </row>
    <row r="96" spans="1:3" x14ac:dyDescent="0.25">
      <c r="A96"/>
      <c r="B96"/>
      <c r="C96"/>
    </row>
    <row r="97" spans="1:3" x14ac:dyDescent="0.25">
      <c r="A97"/>
      <c r="B97"/>
      <c r="C97"/>
    </row>
    <row r="98" spans="1:3" x14ac:dyDescent="0.25">
      <c r="A98"/>
      <c r="B98"/>
      <c r="C98"/>
    </row>
    <row r="99" spans="1:3" x14ac:dyDescent="0.25">
      <c r="A99"/>
      <c r="B99"/>
      <c r="C99"/>
    </row>
    <row r="100" spans="1:3" x14ac:dyDescent="0.25">
      <c r="A100"/>
      <c r="B100"/>
      <c r="C100"/>
    </row>
    <row r="101" spans="1:3" x14ac:dyDescent="0.25">
      <c r="A101"/>
      <c r="B101"/>
      <c r="C101"/>
    </row>
    <row r="102" spans="1:3" x14ac:dyDescent="0.25">
      <c r="A102"/>
      <c r="B102"/>
      <c r="C102"/>
    </row>
    <row r="103" spans="1:3" x14ac:dyDescent="0.25">
      <c r="A103"/>
      <c r="B103"/>
      <c r="C103"/>
    </row>
    <row r="104" spans="1:3" x14ac:dyDescent="0.25">
      <c r="A104"/>
      <c r="B104"/>
      <c r="C104"/>
    </row>
    <row r="105" spans="1:3" x14ac:dyDescent="0.25">
      <c r="A105"/>
      <c r="B105"/>
      <c r="C105"/>
    </row>
    <row r="106" spans="1:3" x14ac:dyDescent="0.25">
      <c r="A106"/>
      <c r="B106"/>
      <c r="C106"/>
    </row>
    <row r="107" spans="1:3" x14ac:dyDescent="0.25">
      <c r="A107"/>
      <c r="B107"/>
      <c r="C107"/>
    </row>
    <row r="108" spans="1:3" x14ac:dyDescent="0.25">
      <c r="A108"/>
      <c r="B108"/>
      <c r="C108"/>
    </row>
    <row r="109" spans="1:3" x14ac:dyDescent="0.25">
      <c r="A109"/>
      <c r="B109"/>
      <c r="C109"/>
    </row>
    <row r="110" spans="1:3" x14ac:dyDescent="0.25">
      <c r="A110"/>
      <c r="B110"/>
      <c r="C110"/>
    </row>
    <row r="111" spans="1:3" x14ac:dyDescent="0.25">
      <c r="A111"/>
      <c r="B111"/>
      <c r="C111"/>
    </row>
    <row r="112" spans="1:3" x14ac:dyDescent="0.25">
      <c r="A112"/>
      <c r="B112"/>
      <c r="C112"/>
    </row>
    <row r="113" spans="1:3" x14ac:dyDescent="0.25">
      <c r="A113"/>
      <c r="B113"/>
      <c r="C113"/>
    </row>
    <row r="114" spans="1:3" x14ac:dyDescent="0.25">
      <c r="A114"/>
      <c r="B114"/>
      <c r="C114"/>
    </row>
    <row r="115" spans="1:3" x14ac:dyDescent="0.25">
      <c r="A115"/>
      <c r="B115"/>
      <c r="C115"/>
    </row>
    <row r="116" spans="1:3" x14ac:dyDescent="0.25">
      <c r="A116"/>
      <c r="B116"/>
      <c r="C116"/>
    </row>
    <row r="117" spans="1:3" x14ac:dyDescent="0.25">
      <c r="A117"/>
      <c r="B117"/>
      <c r="C117"/>
    </row>
    <row r="118" spans="1:3" x14ac:dyDescent="0.25">
      <c r="A118"/>
      <c r="B118"/>
      <c r="C118"/>
    </row>
    <row r="119" spans="1:3" x14ac:dyDescent="0.25">
      <c r="A119"/>
      <c r="B119"/>
      <c r="C119"/>
    </row>
    <row r="120" spans="1:3" x14ac:dyDescent="0.25">
      <c r="A120"/>
      <c r="B120"/>
      <c r="C120"/>
    </row>
    <row r="121" spans="1:3" x14ac:dyDescent="0.25">
      <c r="A121"/>
      <c r="B121"/>
      <c r="C121"/>
    </row>
    <row r="122" spans="1:3" x14ac:dyDescent="0.25">
      <c r="A122"/>
      <c r="B122"/>
      <c r="C122"/>
    </row>
    <row r="123" spans="1:3" x14ac:dyDescent="0.25">
      <c r="A123"/>
      <c r="B123"/>
      <c r="C123"/>
    </row>
    <row r="124" spans="1:3" x14ac:dyDescent="0.25">
      <c r="A124"/>
      <c r="B124"/>
      <c r="C124"/>
    </row>
    <row r="125" spans="1:3" x14ac:dyDescent="0.25">
      <c r="A125"/>
      <c r="B125"/>
      <c r="C125"/>
    </row>
    <row r="126" spans="1:3" x14ac:dyDescent="0.25">
      <c r="A126"/>
      <c r="B126"/>
      <c r="C126"/>
    </row>
    <row r="127" spans="1:3" x14ac:dyDescent="0.25">
      <c r="A127"/>
      <c r="B127"/>
      <c r="C127"/>
    </row>
    <row r="128" spans="1:3" x14ac:dyDescent="0.25">
      <c r="A128"/>
      <c r="B128"/>
      <c r="C128"/>
    </row>
    <row r="129" spans="1:3" x14ac:dyDescent="0.25">
      <c r="A129"/>
      <c r="B129"/>
      <c r="C129"/>
    </row>
    <row r="130" spans="1:3" x14ac:dyDescent="0.25">
      <c r="A130"/>
      <c r="B130"/>
      <c r="C130"/>
    </row>
    <row r="131" spans="1:3" x14ac:dyDescent="0.25">
      <c r="A131"/>
      <c r="B131"/>
      <c r="C131"/>
    </row>
    <row r="132" spans="1:3" x14ac:dyDescent="0.25">
      <c r="A132"/>
      <c r="B132"/>
      <c r="C132"/>
    </row>
    <row r="133" spans="1:3" x14ac:dyDescent="0.25">
      <c r="A133"/>
      <c r="B133"/>
      <c r="C133"/>
    </row>
    <row r="134" spans="1:3" x14ac:dyDescent="0.25">
      <c r="A134"/>
      <c r="B134"/>
      <c r="C134"/>
    </row>
    <row r="135" spans="1:3" x14ac:dyDescent="0.25">
      <c r="A135"/>
      <c r="B135"/>
      <c r="C135"/>
    </row>
    <row r="136" spans="1:3" x14ac:dyDescent="0.25">
      <c r="A136"/>
      <c r="B136"/>
      <c r="C136"/>
    </row>
    <row r="137" spans="1:3" x14ac:dyDescent="0.25">
      <c r="A137"/>
      <c r="B137"/>
      <c r="C137"/>
    </row>
    <row r="138" spans="1:3" x14ac:dyDescent="0.25">
      <c r="A138"/>
      <c r="B138"/>
      <c r="C138"/>
    </row>
    <row r="139" spans="1:3" x14ac:dyDescent="0.25">
      <c r="A139"/>
      <c r="B139"/>
      <c r="C139"/>
    </row>
    <row r="140" spans="1:3" x14ac:dyDescent="0.25">
      <c r="A140"/>
      <c r="B140"/>
      <c r="C140"/>
    </row>
    <row r="141" spans="1:3" x14ac:dyDescent="0.25">
      <c r="A141"/>
      <c r="B141"/>
      <c r="C141"/>
    </row>
    <row r="142" spans="1:3" x14ac:dyDescent="0.25">
      <c r="A142"/>
      <c r="B142"/>
      <c r="C142"/>
    </row>
    <row r="143" spans="1:3" x14ac:dyDescent="0.25">
      <c r="A143"/>
      <c r="B143"/>
      <c r="C143"/>
    </row>
    <row r="144" spans="1:3" x14ac:dyDescent="0.25">
      <c r="A144"/>
      <c r="B144"/>
      <c r="C144"/>
    </row>
    <row r="145" spans="1:3" x14ac:dyDescent="0.25">
      <c r="A145"/>
      <c r="B145"/>
      <c r="C145"/>
    </row>
    <row r="146" spans="1:3" x14ac:dyDescent="0.25">
      <c r="A146"/>
      <c r="B146"/>
      <c r="C146"/>
    </row>
    <row r="147" spans="1:3" x14ac:dyDescent="0.25">
      <c r="A147"/>
      <c r="B147"/>
      <c r="C147"/>
    </row>
    <row r="148" spans="1:3" x14ac:dyDescent="0.25">
      <c r="A148"/>
      <c r="B148"/>
      <c r="C148"/>
    </row>
    <row r="149" spans="1:3" x14ac:dyDescent="0.25">
      <c r="A149"/>
      <c r="B149"/>
      <c r="C149"/>
    </row>
    <row r="150" spans="1:3" x14ac:dyDescent="0.25">
      <c r="A150"/>
      <c r="B150"/>
      <c r="C150"/>
    </row>
    <row r="151" spans="1:3" x14ac:dyDescent="0.25">
      <c r="A151"/>
      <c r="B151"/>
      <c r="C151"/>
    </row>
    <row r="152" spans="1:3" x14ac:dyDescent="0.25">
      <c r="A152"/>
      <c r="B152"/>
      <c r="C152"/>
    </row>
    <row r="153" spans="1:3" x14ac:dyDescent="0.25">
      <c r="A153"/>
      <c r="B153"/>
      <c r="C153"/>
    </row>
    <row r="154" spans="1:3" x14ac:dyDescent="0.25">
      <c r="A154"/>
      <c r="B154"/>
      <c r="C154"/>
    </row>
    <row r="155" spans="1:3" x14ac:dyDescent="0.25">
      <c r="A155"/>
      <c r="B155"/>
      <c r="C155"/>
    </row>
    <row r="156" spans="1:3" x14ac:dyDescent="0.25">
      <c r="A156"/>
      <c r="B156"/>
      <c r="C156"/>
    </row>
    <row r="157" spans="1:3" x14ac:dyDescent="0.25">
      <c r="A157"/>
      <c r="B157"/>
      <c r="C157"/>
    </row>
    <row r="158" spans="1:3" x14ac:dyDescent="0.25">
      <c r="A158"/>
      <c r="B158"/>
      <c r="C158"/>
    </row>
    <row r="159" spans="1:3" x14ac:dyDescent="0.25">
      <c r="A159"/>
      <c r="B159"/>
      <c r="C159"/>
    </row>
    <row r="160" spans="1:3" x14ac:dyDescent="0.25">
      <c r="A160"/>
      <c r="B160"/>
      <c r="C160"/>
    </row>
    <row r="161" spans="1:3" x14ac:dyDescent="0.25">
      <c r="A161"/>
      <c r="B161"/>
      <c r="C161"/>
    </row>
    <row r="162" spans="1:3" x14ac:dyDescent="0.25">
      <c r="A162"/>
      <c r="B162"/>
      <c r="C162"/>
    </row>
    <row r="163" spans="1:3" x14ac:dyDescent="0.25">
      <c r="A163"/>
      <c r="B163"/>
      <c r="C163"/>
    </row>
    <row r="164" spans="1:3" x14ac:dyDescent="0.25">
      <c r="A164"/>
      <c r="B164"/>
      <c r="C164"/>
    </row>
    <row r="165" spans="1:3" x14ac:dyDescent="0.25">
      <c r="A165"/>
      <c r="B165"/>
      <c r="C165"/>
    </row>
    <row r="166" spans="1:3" x14ac:dyDescent="0.25">
      <c r="A166"/>
      <c r="B166"/>
      <c r="C166"/>
    </row>
    <row r="167" spans="1:3" x14ac:dyDescent="0.25">
      <c r="A167"/>
      <c r="B167"/>
      <c r="C167"/>
    </row>
    <row r="168" spans="1:3" x14ac:dyDescent="0.25">
      <c r="A168"/>
      <c r="B168"/>
      <c r="C168"/>
    </row>
    <row r="169" spans="1:3" x14ac:dyDescent="0.25">
      <c r="A169"/>
      <c r="B169"/>
      <c r="C169"/>
    </row>
    <row r="170" spans="1:3" x14ac:dyDescent="0.25">
      <c r="A170"/>
      <c r="B170"/>
      <c r="C170"/>
    </row>
    <row r="171" spans="1:3" x14ac:dyDescent="0.25">
      <c r="A171"/>
      <c r="B171"/>
      <c r="C171"/>
    </row>
    <row r="172" spans="1:3" x14ac:dyDescent="0.25">
      <c r="A172"/>
      <c r="B172"/>
      <c r="C172"/>
    </row>
    <row r="173" spans="1:3" x14ac:dyDescent="0.25">
      <c r="A173"/>
      <c r="B173"/>
      <c r="C173"/>
    </row>
    <row r="174" spans="1:3" x14ac:dyDescent="0.25">
      <c r="A174"/>
      <c r="B174"/>
      <c r="C174"/>
    </row>
    <row r="175" spans="1:3" x14ac:dyDescent="0.25">
      <c r="A175"/>
      <c r="B175"/>
      <c r="C175"/>
    </row>
    <row r="176" spans="1:3" x14ac:dyDescent="0.25">
      <c r="A176"/>
      <c r="B176"/>
      <c r="C176"/>
    </row>
    <row r="177" spans="1:3" x14ac:dyDescent="0.25">
      <c r="A177"/>
      <c r="B177"/>
      <c r="C177"/>
    </row>
    <row r="178" spans="1:3" x14ac:dyDescent="0.25">
      <c r="A178"/>
      <c r="B178"/>
      <c r="C178"/>
    </row>
    <row r="179" spans="1:3" x14ac:dyDescent="0.25">
      <c r="A179"/>
      <c r="B179"/>
      <c r="C179"/>
    </row>
    <row r="180" spans="1:3" x14ac:dyDescent="0.25">
      <c r="A180"/>
      <c r="B180"/>
      <c r="C180"/>
    </row>
    <row r="181" spans="1:3" x14ac:dyDescent="0.25">
      <c r="A181"/>
      <c r="B181"/>
      <c r="C181"/>
    </row>
    <row r="182" spans="1:3" x14ac:dyDescent="0.25">
      <c r="A182"/>
      <c r="B182"/>
      <c r="C182"/>
    </row>
    <row r="183" spans="1:3" x14ac:dyDescent="0.25">
      <c r="A183"/>
      <c r="B183"/>
      <c r="C183"/>
    </row>
    <row r="184" spans="1:3" x14ac:dyDescent="0.25">
      <c r="A184"/>
      <c r="B184"/>
      <c r="C184"/>
    </row>
    <row r="185" spans="1:3" x14ac:dyDescent="0.25">
      <c r="A185"/>
      <c r="B185"/>
      <c r="C185"/>
    </row>
    <row r="186" spans="1:3" x14ac:dyDescent="0.25">
      <c r="A186"/>
      <c r="B186"/>
      <c r="C186"/>
    </row>
    <row r="187" spans="1:3" x14ac:dyDescent="0.25">
      <c r="A187"/>
      <c r="B187"/>
      <c r="C187"/>
    </row>
    <row r="188" spans="1:3" x14ac:dyDescent="0.25">
      <c r="A188"/>
      <c r="B188"/>
      <c r="C188"/>
    </row>
    <row r="189" spans="1:3" x14ac:dyDescent="0.25">
      <c r="A189"/>
      <c r="B189"/>
      <c r="C189"/>
    </row>
    <row r="190" spans="1:3" x14ac:dyDescent="0.25">
      <c r="A190"/>
      <c r="B190"/>
      <c r="C190"/>
    </row>
    <row r="191" spans="1:3" x14ac:dyDescent="0.25">
      <c r="A191"/>
      <c r="B191"/>
      <c r="C191"/>
    </row>
    <row r="192" spans="1:3" x14ac:dyDescent="0.25">
      <c r="A192"/>
      <c r="B192"/>
      <c r="C192"/>
    </row>
    <row r="193" spans="1:3" x14ac:dyDescent="0.25">
      <c r="A193"/>
      <c r="B193"/>
      <c r="C193"/>
    </row>
    <row r="194" spans="1:3" x14ac:dyDescent="0.25">
      <c r="A194"/>
      <c r="B194"/>
      <c r="C194"/>
    </row>
    <row r="195" spans="1:3" x14ac:dyDescent="0.25">
      <c r="A195"/>
      <c r="B195"/>
      <c r="C195"/>
    </row>
    <row r="196" spans="1:3" x14ac:dyDescent="0.25">
      <c r="A196"/>
      <c r="B196"/>
      <c r="C196"/>
    </row>
    <row r="197" spans="1:3" x14ac:dyDescent="0.25">
      <c r="A197"/>
      <c r="B197"/>
      <c r="C197"/>
    </row>
    <row r="198" spans="1:3" x14ac:dyDescent="0.25">
      <c r="A198"/>
      <c r="B198"/>
      <c r="C198"/>
    </row>
    <row r="199" spans="1:3" x14ac:dyDescent="0.25">
      <c r="A199"/>
      <c r="B199"/>
      <c r="C199"/>
    </row>
    <row r="200" spans="1:3" x14ac:dyDescent="0.25">
      <c r="A200"/>
      <c r="B200"/>
      <c r="C200"/>
    </row>
    <row r="201" spans="1:3" x14ac:dyDescent="0.25">
      <c r="A201"/>
      <c r="B201"/>
      <c r="C201"/>
    </row>
    <row r="202" spans="1:3" x14ac:dyDescent="0.25">
      <c r="A202"/>
      <c r="B202"/>
      <c r="C202"/>
    </row>
    <row r="203" spans="1:3" x14ac:dyDescent="0.25">
      <c r="A203"/>
      <c r="B203"/>
      <c r="C203"/>
    </row>
    <row r="204" spans="1:3" x14ac:dyDescent="0.25">
      <c r="A204"/>
      <c r="B204"/>
      <c r="C204"/>
    </row>
    <row r="205" spans="1:3" x14ac:dyDescent="0.25">
      <c r="A205"/>
      <c r="B205"/>
      <c r="C205"/>
    </row>
    <row r="206" spans="1:3" x14ac:dyDescent="0.25">
      <c r="A206"/>
      <c r="B206"/>
      <c r="C206"/>
    </row>
    <row r="207" spans="1:3" x14ac:dyDescent="0.25">
      <c r="A207"/>
      <c r="B207"/>
      <c r="C207"/>
    </row>
    <row r="208" spans="1:3" x14ac:dyDescent="0.25">
      <c r="A208"/>
      <c r="B208"/>
      <c r="C208"/>
    </row>
    <row r="209" spans="1:3" x14ac:dyDescent="0.25">
      <c r="A209"/>
      <c r="B209"/>
      <c r="C209"/>
    </row>
    <row r="210" spans="1:3" x14ac:dyDescent="0.25">
      <c r="A210"/>
      <c r="B210"/>
      <c r="C210"/>
    </row>
    <row r="211" spans="1:3" x14ac:dyDescent="0.25">
      <c r="A211"/>
      <c r="B211"/>
      <c r="C211"/>
    </row>
    <row r="212" spans="1:3" x14ac:dyDescent="0.25">
      <c r="A212"/>
      <c r="B212"/>
      <c r="C212"/>
    </row>
    <row r="213" spans="1:3" x14ac:dyDescent="0.25">
      <c r="A213"/>
      <c r="B213"/>
      <c r="C213"/>
    </row>
    <row r="214" spans="1:3" x14ac:dyDescent="0.25">
      <c r="A214"/>
      <c r="B214"/>
      <c r="C214"/>
    </row>
    <row r="215" spans="1:3" x14ac:dyDescent="0.25">
      <c r="A215"/>
      <c r="B215"/>
      <c r="C215"/>
    </row>
    <row r="216" spans="1:3" x14ac:dyDescent="0.25">
      <c r="A216"/>
      <c r="B216"/>
      <c r="C216"/>
    </row>
    <row r="217" spans="1:3" x14ac:dyDescent="0.25">
      <c r="A217"/>
      <c r="B217"/>
      <c r="C217"/>
    </row>
    <row r="218" spans="1:3" x14ac:dyDescent="0.25">
      <c r="A218"/>
      <c r="B218"/>
      <c r="C218"/>
    </row>
    <row r="219" spans="1:3" x14ac:dyDescent="0.25">
      <c r="A219"/>
      <c r="B219"/>
      <c r="C219"/>
    </row>
    <row r="220" spans="1:3" x14ac:dyDescent="0.25">
      <c r="A220"/>
      <c r="B220"/>
      <c r="C220"/>
    </row>
    <row r="221" spans="1:3" x14ac:dyDescent="0.25">
      <c r="A221"/>
      <c r="B221"/>
      <c r="C221"/>
    </row>
    <row r="222" spans="1:3" x14ac:dyDescent="0.25">
      <c r="A222"/>
      <c r="B222"/>
      <c r="C222"/>
    </row>
    <row r="223" spans="1:3" x14ac:dyDescent="0.25">
      <c r="A223"/>
      <c r="B223"/>
      <c r="C223"/>
    </row>
    <row r="224" spans="1:3" x14ac:dyDescent="0.25">
      <c r="A224"/>
      <c r="B224"/>
      <c r="C224"/>
    </row>
    <row r="225" spans="1:3" x14ac:dyDescent="0.25">
      <c r="A225"/>
      <c r="B225"/>
      <c r="C225"/>
    </row>
    <row r="226" spans="1:3" x14ac:dyDescent="0.25">
      <c r="A226"/>
      <c r="B226"/>
      <c r="C226"/>
    </row>
    <row r="227" spans="1:3" x14ac:dyDescent="0.25">
      <c r="A227"/>
      <c r="B227"/>
      <c r="C227"/>
    </row>
    <row r="228" spans="1:3" x14ac:dyDescent="0.25">
      <c r="A228"/>
      <c r="B228"/>
      <c r="C228"/>
    </row>
    <row r="229" spans="1:3" x14ac:dyDescent="0.25">
      <c r="A229"/>
      <c r="B229"/>
      <c r="C229"/>
    </row>
    <row r="230" spans="1:3" x14ac:dyDescent="0.25">
      <c r="A230"/>
      <c r="B230"/>
      <c r="C230"/>
    </row>
    <row r="231" spans="1:3" x14ac:dyDescent="0.25">
      <c r="A231"/>
      <c r="B231"/>
      <c r="C231"/>
    </row>
    <row r="232" spans="1:3" x14ac:dyDescent="0.25">
      <c r="A232"/>
      <c r="B232"/>
      <c r="C232"/>
    </row>
    <row r="233" spans="1:3" x14ac:dyDescent="0.25">
      <c r="A233"/>
      <c r="B233"/>
      <c r="C233"/>
    </row>
    <row r="234" spans="1:3" x14ac:dyDescent="0.25">
      <c r="A234"/>
      <c r="B234"/>
      <c r="C234"/>
    </row>
    <row r="235" spans="1:3" x14ac:dyDescent="0.25">
      <c r="A235"/>
      <c r="B235"/>
      <c r="C235"/>
    </row>
    <row r="236" spans="1:3" x14ac:dyDescent="0.25">
      <c r="A236"/>
      <c r="B236"/>
      <c r="C236"/>
    </row>
    <row r="237" spans="1:3" x14ac:dyDescent="0.25">
      <c r="A237"/>
      <c r="B237"/>
      <c r="C237"/>
    </row>
    <row r="238" spans="1:3" x14ac:dyDescent="0.25">
      <c r="A238"/>
      <c r="B238"/>
      <c r="C238"/>
    </row>
    <row r="239" spans="1:3" x14ac:dyDescent="0.25">
      <c r="A239"/>
      <c r="B239"/>
      <c r="C239"/>
    </row>
    <row r="240" spans="1:3" x14ac:dyDescent="0.25">
      <c r="A240"/>
      <c r="B240"/>
      <c r="C240"/>
    </row>
    <row r="241" spans="1:3" x14ac:dyDescent="0.25">
      <c r="A241"/>
      <c r="B241"/>
      <c r="C241"/>
    </row>
    <row r="242" spans="1:3" x14ac:dyDescent="0.25">
      <c r="A242"/>
      <c r="B242"/>
      <c r="C242"/>
    </row>
    <row r="243" spans="1:3" x14ac:dyDescent="0.25">
      <c r="A243"/>
      <c r="B243"/>
      <c r="C243"/>
    </row>
    <row r="244" spans="1:3" x14ac:dyDescent="0.25">
      <c r="A244"/>
      <c r="B244"/>
      <c r="C244"/>
    </row>
    <row r="245" spans="1:3" x14ac:dyDescent="0.25">
      <c r="A245"/>
      <c r="B245"/>
      <c r="C245"/>
    </row>
    <row r="246" spans="1:3" x14ac:dyDescent="0.25">
      <c r="A246"/>
      <c r="B246"/>
      <c r="C246"/>
    </row>
    <row r="247" spans="1:3" x14ac:dyDescent="0.25">
      <c r="A247"/>
      <c r="B247"/>
      <c r="C247"/>
    </row>
    <row r="248" spans="1:3" x14ac:dyDescent="0.25">
      <c r="A248"/>
      <c r="B248"/>
      <c r="C248"/>
    </row>
    <row r="249" spans="1:3" x14ac:dyDescent="0.25">
      <c r="A249"/>
      <c r="B249"/>
      <c r="C249"/>
    </row>
    <row r="250" spans="1:3" x14ac:dyDescent="0.25">
      <c r="A250"/>
      <c r="B250"/>
      <c r="C250"/>
    </row>
    <row r="251" spans="1:3" x14ac:dyDescent="0.25">
      <c r="A251"/>
      <c r="B251"/>
      <c r="C251"/>
    </row>
    <row r="252" spans="1:3" x14ac:dyDescent="0.25">
      <c r="A252"/>
      <c r="B252"/>
      <c r="C252"/>
    </row>
    <row r="253" spans="1:3" x14ac:dyDescent="0.25">
      <c r="A253"/>
      <c r="B253"/>
      <c r="C253"/>
    </row>
    <row r="254" spans="1:3" x14ac:dyDescent="0.25">
      <c r="A254"/>
      <c r="B254"/>
      <c r="C254"/>
    </row>
    <row r="255" spans="1:3" x14ac:dyDescent="0.25">
      <c r="A255"/>
      <c r="B255"/>
      <c r="C255"/>
    </row>
    <row r="256" spans="1:3" x14ac:dyDescent="0.25">
      <c r="A256"/>
      <c r="B256"/>
      <c r="C256"/>
    </row>
    <row r="257" spans="1:3" x14ac:dyDescent="0.25">
      <c r="A257"/>
      <c r="B257"/>
      <c r="C257"/>
    </row>
    <row r="258" spans="1:3" x14ac:dyDescent="0.25">
      <c r="A258"/>
      <c r="B258"/>
      <c r="C258"/>
    </row>
    <row r="259" spans="1:3" x14ac:dyDescent="0.25">
      <c r="A259"/>
      <c r="B259"/>
      <c r="C259"/>
    </row>
    <row r="260" spans="1:3" x14ac:dyDescent="0.25">
      <c r="A260"/>
      <c r="B260"/>
      <c r="C260"/>
    </row>
    <row r="261" spans="1:3" x14ac:dyDescent="0.25">
      <c r="A261"/>
      <c r="B261"/>
      <c r="C261"/>
    </row>
    <row r="262" spans="1:3" x14ac:dyDescent="0.25">
      <c r="A262"/>
      <c r="B262"/>
      <c r="C262"/>
    </row>
    <row r="263" spans="1:3" x14ac:dyDescent="0.25">
      <c r="A263"/>
      <c r="B263"/>
      <c r="C263"/>
    </row>
    <row r="264" spans="1:3" x14ac:dyDescent="0.25">
      <c r="A264"/>
      <c r="B264"/>
      <c r="C264"/>
    </row>
    <row r="265" spans="1:3" x14ac:dyDescent="0.25">
      <c r="A265"/>
      <c r="B265"/>
      <c r="C265"/>
    </row>
    <row r="266" spans="1:3" x14ac:dyDescent="0.25">
      <c r="A266"/>
      <c r="B266"/>
      <c r="C266"/>
    </row>
    <row r="267" spans="1:3" x14ac:dyDescent="0.25">
      <c r="A267"/>
      <c r="B267"/>
      <c r="C267"/>
    </row>
    <row r="268" spans="1:3" x14ac:dyDescent="0.25">
      <c r="A268"/>
      <c r="B268"/>
      <c r="C268"/>
    </row>
    <row r="269" spans="1:3" x14ac:dyDescent="0.25">
      <c r="A269"/>
      <c r="B269"/>
      <c r="C269"/>
    </row>
    <row r="270" spans="1:3" x14ac:dyDescent="0.25">
      <c r="A270"/>
      <c r="B270"/>
      <c r="C270"/>
    </row>
    <row r="271" spans="1:3" x14ac:dyDescent="0.25">
      <c r="A271"/>
      <c r="B271"/>
      <c r="C271"/>
    </row>
    <row r="272" spans="1:3" x14ac:dyDescent="0.25">
      <c r="A272"/>
      <c r="B272"/>
      <c r="C272"/>
    </row>
    <row r="273" spans="1:3" x14ac:dyDescent="0.25">
      <c r="A273"/>
      <c r="B273"/>
      <c r="C273"/>
    </row>
    <row r="274" spans="1:3" x14ac:dyDescent="0.25">
      <c r="A274"/>
      <c r="B274"/>
      <c r="C274"/>
    </row>
    <row r="275" spans="1:3" x14ac:dyDescent="0.25">
      <c r="A275"/>
      <c r="B275"/>
      <c r="C275"/>
    </row>
    <row r="276" spans="1:3" x14ac:dyDescent="0.25">
      <c r="A276"/>
      <c r="B276"/>
      <c r="C276"/>
    </row>
    <row r="277" spans="1:3" x14ac:dyDescent="0.25">
      <c r="A277"/>
      <c r="B277"/>
      <c r="C277"/>
    </row>
    <row r="278" spans="1:3" x14ac:dyDescent="0.25">
      <c r="A278"/>
      <c r="B278"/>
      <c r="C278"/>
    </row>
    <row r="279" spans="1:3" x14ac:dyDescent="0.25">
      <c r="A279"/>
      <c r="B279"/>
      <c r="C279"/>
    </row>
    <row r="280" spans="1:3" x14ac:dyDescent="0.25">
      <c r="A280"/>
      <c r="B280"/>
      <c r="C280"/>
    </row>
    <row r="281" spans="1:3" x14ac:dyDescent="0.25">
      <c r="A281"/>
      <c r="B281"/>
      <c r="C281"/>
    </row>
    <row r="282" spans="1:3" x14ac:dyDescent="0.25">
      <c r="A282"/>
      <c r="B282"/>
      <c r="C282"/>
    </row>
    <row r="283" spans="1:3" x14ac:dyDescent="0.25">
      <c r="A283"/>
      <c r="B283"/>
      <c r="C283"/>
    </row>
    <row r="284" spans="1:3" x14ac:dyDescent="0.25">
      <c r="A284"/>
      <c r="B284"/>
      <c r="C284"/>
    </row>
    <row r="285" spans="1:3" x14ac:dyDescent="0.25">
      <c r="A285"/>
      <c r="B285"/>
      <c r="C285"/>
    </row>
    <row r="286" spans="1:3" x14ac:dyDescent="0.25">
      <c r="A286"/>
      <c r="B286"/>
      <c r="C286"/>
    </row>
    <row r="287" spans="1:3" x14ac:dyDescent="0.25">
      <c r="A287"/>
      <c r="B287"/>
      <c r="C287"/>
    </row>
    <row r="288" spans="1:3" x14ac:dyDescent="0.25">
      <c r="A288"/>
      <c r="B288"/>
      <c r="C288"/>
    </row>
    <row r="289" spans="1:3" x14ac:dyDescent="0.25">
      <c r="A289"/>
      <c r="B289"/>
      <c r="C289"/>
    </row>
    <row r="290" spans="1:3" x14ac:dyDescent="0.25">
      <c r="A290"/>
      <c r="B290"/>
      <c r="C290"/>
    </row>
    <row r="291" spans="1:3" x14ac:dyDescent="0.25">
      <c r="A291"/>
      <c r="B291"/>
      <c r="C291"/>
    </row>
    <row r="292" spans="1:3" x14ac:dyDescent="0.25">
      <c r="A292"/>
      <c r="B292"/>
      <c r="C292"/>
    </row>
    <row r="293" spans="1:3" x14ac:dyDescent="0.25">
      <c r="A293"/>
      <c r="B293"/>
      <c r="C293"/>
    </row>
    <row r="294" spans="1:3" x14ac:dyDescent="0.25">
      <c r="A294"/>
      <c r="B294"/>
      <c r="C294"/>
    </row>
    <row r="295" spans="1:3" x14ac:dyDescent="0.25">
      <c r="A295"/>
      <c r="B295"/>
      <c r="C295"/>
    </row>
    <row r="296" spans="1:3" x14ac:dyDescent="0.25">
      <c r="A296"/>
      <c r="B296"/>
      <c r="C296"/>
    </row>
    <row r="297" spans="1:3" x14ac:dyDescent="0.25">
      <c r="A297"/>
      <c r="B297"/>
      <c r="C297"/>
    </row>
    <row r="298" spans="1:3" x14ac:dyDescent="0.25">
      <c r="A298"/>
      <c r="B298"/>
      <c r="C298"/>
    </row>
    <row r="299" spans="1:3" x14ac:dyDescent="0.25">
      <c r="A299"/>
      <c r="B299"/>
      <c r="C299"/>
    </row>
    <row r="300" spans="1:3" x14ac:dyDescent="0.25">
      <c r="A300"/>
      <c r="B300"/>
      <c r="C300"/>
    </row>
    <row r="301" spans="1:3" x14ac:dyDescent="0.25">
      <c r="A301"/>
      <c r="B301"/>
      <c r="C301"/>
    </row>
    <row r="302" spans="1:3" x14ac:dyDescent="0.25">
      <c r="A302"/>
      <c r="B302"/>
      <c r="C302"/>
    </row>
    <row r="303" spans="1:3" x14ac:dyDescent="0.25">
      <c r="A303"/>
      <c r="B303"/>
      <c r="C303"/>
    </row>
    <row r="304" spans="1:3" x14ac:dyDescent="0.25">
      <c r="A304"/>
      <c r="B304"/>
      <c r="C304"/>
    </row>
    <row r="305" spans="1:3" x14ac:dyDescent="0.25">
      <c r="A305"/>
      <c r="B305"/>
      <c r="C305"/>
    </row>
    <row r="306" spans="1:3" x14ac:dyDescent="0.25">
      <c r="A306"/>
      <c r="B306"/>
      <c r="C306"/>
    </row>
    <row r="307" spans="1:3" x14ac:dyDescent="0.25">
      <c r="A307"/>
      <c r="B307"/>
      <c r="C307"/>
    </row>
    <row r="308" spans="1:3" x14ac:dyDescent="0.25">
      <c r="A308"/>
      <c r="B308"/>
      <c r="C308"/>
    </row>
    <row r="309" spans="1:3" x14ac:dyDescent="0.25">
      <c r="A309"/>
      <c r="B309"/>
      <c r="C309"/>
    </row>
    <row r="310" spans="1:3" x14ac:dyDescent="0.25">
      <c r="A310"/>
      <c r="B310"/>
      <c r="C310"/>
    </row>
    <row r="311" spans="1:3" x14ac:dyDescent="0.25">
      <c r="A311"/>
      <c r="B311"/>
      <c r="C311"/>
    </row>
    <row r="312" spans="1:3" x14ac:dyDescent="0.25">
      <c r="A312"/>
      <c r="B312"/>
      <c r="C312"/>
    </row>
    <row r="313" spans="1:3" x14ac:dyDescent="0.25">
      <c r="A313"/>
      <c r="B313"/>
      <c r="C313"/>
    </row>
    <row r="314" spans="1:3" x14ac:dyDescent="0.25">
      <c r="A314"/>
      <c r="B314"/>
      <c r="C314"/>
    </row>
    <row r="315" spans="1:3" x14ac:dyDescent="0.25">
      <c r="A315"/>
      <c r="B315"/>
      <c r="C315"/>
    </row>
    <row r="316" spans="1:3" x14ac:dyDescent="0.25">
      <c r="A316"/>
      <c r="B316"/>
      <c r="C316"/>
    </row>
    <row r="317" spans="1:3" x14ac:dyDescent="0.25">
      <c r="A317"/>
      <c r="B317"/>
      <c r="C317"/>
    </row>
    <row r="318" spans="1:3" x14ac:dyDescent="0.25">
      <c r="A318"/>
      <c r="B318"/>
      <c r="C318"/>
    </row>
    <row r="319" spans="1:3" x14ac:dyDescent="0.25">
      <c r="A319"/>
      <c r="B319"/>
      <c r="C319"/>
    </row>
    <row r="320" spans="1:3" x14ac:dyDescent="0.25">
      <c r="A320"/>
      <c r="B320"/>
      <c r="C320"/>
    </row>
    <row r="321" spans="1:3" x14ac:dyDescent="0.25">
      <c r="A321"/>
      <c r="B321"/>
      <c r="C321"/>
    </row>
    <row r="322" spans="1:3" x14ac:dyDescent="0.25">
      <c r="A322"/>
      <c r="B322"/>
      <c r="C322"/>
    </row>
    <row r="323" spans="1:3" x14ac:dyDescent="0.25">
      <c r="A323"/>
      <c r="B323"/>
      <c r="C323"/>
    </row>
    <row r="324" spans="1:3" x14ac:dyDescent="0.25">
      <c r="A324"/>
      <c r="B324"/>
      <c r="C324"/>
    </row>
    <row r="325" spans="1:3" x14ac:dyDescent="0.25">
      <c r="A325"/>
      <c r="B325"/>
      <c r="C325"/>
    </row>
    <row r="326" spans="1:3" x14ac:dyDescent="0.25">
      <c r="A326"/>
      <c r="B326"/>
      <c r="C326"/>
    </row>
    <row r="327" spans="1:3" x14ac:dyDescent="0.25">
      <c r="A327"/>
      <c r="B327"/>
      <c r="C327"/>
    </row>
    <row r="328" spans="1:3" x14ac:dyDescent="0.25">
      <c r="A328"/>
      <c r="B328"/>
      <c r="C328"/>
    </row>
    <row r="329" spans="1:3" x14ac:dyDescent="0.25">
      <c r="A329"/>
      <c r="B329"/>
      <c r="C329"/>
    </row>
    <row r="330" spans="1:3" x14ac:dyDescent="0.25">
      <c r="A330"/>
      <c r="B330"/>
      <c r="C330"/>
    </row>
    <row r="331" spans="1:3" x14ac:dyDescent="0.25">
      <c r="A331"/>
      <c r="B331"/>
      <c r="C331"/>
    </row>
    <row r="332" spans="1:3" x14ac:dyDescent="0.25">
      <c r="A332"/>
      <c r="B332"/>
      <c r="C332"/>
    </row>
    <row r="333" spans="1:3" x14ac:dyDescent="0.25">
      <c r="A333"/>
      <c r="B333"/>
      <c r="C333"/>
    </row>
    <row r="334" spans="1:3" x14ac:dyDescent="0.25">
      <c r="A334"/>
      <c r="B334"/>
      <c r="C334"/>
    </row>
    <row r="335" spans="1:3" x14ac:dyDescent="0.25">
      <c r="A335"/>
      <c r="B335"/>
      <c r="C335"/>
    </row>
    <row r="336" spans="1:3" x14ac:dyDescent="0.25">
      <c r="A336"/>
      <c r="B336"/>
      <c r="C336"/>
    </row>
    <row r="337" spans="1:3" x14ac:dyDescent="0.25">
      <c r="A337"/>
      <c r="B337"/>
      <c r="C337"/>
    </row>
    <row r="338" spans="1:3" x14ac:dyDescent="0.25">
      <c r="A338"/>
      <c r="B338"/>
      <c r="C338"/>
    </row>
    <row r="339" spans="1:3" x14ac:dyDescent="0.25">
      <c r="A339"/>
      <c r="B339"/>
      <c r="C339"/>
    </row>
    <row r="340" spans="1:3" x14ac:dyDescent="0.25">
      <c r="A340"/>
      <c r="B340"/>
      <c r="C340"/>
    </row>
    <row r="341" spans="1:3" x14ac:dyDescent="0.25">
      <c r="A341"/>
      <c r="B341"/>
      <c r="C341"/>
    </row>
    <row r="342" spans="1:3" x14ac:dyDescent="0.25">
      <c r="A342"/>
      <c r="B342"/>
      <c r="C342"/>
    </row>
    <row r="343" spans="1:3" x14ac:dyDescent="0.25">
      <c r="A343"/>
      <c r="B343"/>
      <c r="C343"/>
    </row>
    <row r="344" spans="1:3" x14ac:dyDescent="0.25">
      <c r="A344"/>
      <c r="B344"/>
      <c r="C344"/>
    </row>
    <row r="345" spans="1:3" x14ac:dyDescent="0.25">
      <c r="A345"/>
      <c r="B345"/>
      <c r="C345"/>
    </row>
    <row r="346" spans="1:3" x14ac:dyDescent="0.25">
      <c r="A346"/>
      <c r="B346"/>
      <c r="C346"/>
    </row>
    <row r="347" spans="1:3" x14ac:dyDescent="0.25">
      <c r="A347"/>
      <c r="B347"/>
      <c r="C347"/>
    </row>
    <row r="348" spans="1:3" x14ac:dyDescent="0.25">
      <c r="A348"/>
      <c r="B348"/>
      <c r="C348"/>
    </row>
    <row r="349" spans="1:3" x14ac:dyDescent="0.25">
      <c r="A349"/>
      <c r="B349"/>
      <c r="C349"/>
    </row>
    <row r="350" spans="1:3" x14ac:dyDescent="0.25">
      <c r="A350"/>
      <c r="B350"/>
      <c r="C350"/>
    </row>
    <row r="351" spans="1:3" x14ac:dyDescent="0.25">
      <c r="A351"/>
      <c r="B351"/>
      <c r="C351"/>
    </row>
    <row r="352" spans="1:3" x14ac:dyDescent="0.25">
      <c r="A352"/>
      <c r="B352"/>
      <c r="C352"/>
    </row>
    <row r="353" spans="1:3" x14ac:dyDescent="0.25">
      <c r="A353"/>
      <c r="B353"/>
      <c r="C353"/>
    </row>
    <row r="354" spans="1:3" x14ac:dyDescent="0.25">
      <c r="A354"/>
      <c r="B354"/>
      <c r="C354"/>
    </row>
    <row r="355" spans="1:3" x14ac:dyDescent="0.25">
      <c r="A355"/>
      <c r="B355"/>
      <c r="C355"/>
    </row>
    <row r="356" spans="1:3" x14ac:dyDescent="0.25">
      <c r="A356"/>
      <c r="B356"/>
      <c r="C356"/>
    </row>
    <row r="357" spans="1:3" x14ac:dyDescent="0.25">
      <c r="A357"/>
      <c r="B357"/>
      <c r="C357"/>
    </row>
    <row r="358" spans="1:3" x14ac:dyDescent="0.25">
      <c r="A358"/>
      <c r="B358"/>
      <c r="C358"/>
    </row>
    <row r="359" spans="1:3" x14ac:dyDescent="0.25">
      <c r="A359"/>
      <c r="B359"/>
      <c r="C359"/>
    </row>
    <row r="360" spans="1:3" x14ac:dyDescent="0.25">
      <c r="A360"/>
      <c r="B360"/>
      <c r="C360"/>
    </row>
    <row r="361" spans="1:3" x14ac:dyDescent="0.25">
      <c r="A361"/>
      <c r="B361"/>
      <c r="C361"/>
    </row>
    <row r="362" spans="1:3" x14ac:dyDescent="0.25">
      <c r="A362"/>
      <c r="B362"/>
      <c r="C362"/>
    </row>
    <row r="363" spans="1:3" x14ac:dyDescent="0.25">
      <c r="A363"/>
      <c r="B363"/>
      <c r="C363"/>
    </row>
    <row r="364" spans="1:3" x14ac:dyDescent="0.25">
      <c r="A364"/>
      <c r="B364"/>
      <c r="C364"/>
    </row>
    <row r="365" spans="1:3" x14ac:dyDescent="0.25">
      <c r="A365"/>
      <c r="B365"/>
      <c r="C365"/>
    </row>
    <row r="366" spans="1:3" x14ac:dyDescent="0.25">
      <c r="A366"/>
      <c r="B366"/>
      <c r="C366"/>
    </row>
    <row r="367" spans="1:3" x14ac:dyDescent="0.25">
      <c r="A367"/>
      <c r="B367"/>
      <c r="C367"/>
    </row>
    <row r="368" spans="1:3" x14ac:dyDescent="0.25">
      <c r="A368"/>
      <c r="B368"/>
      <c r="C368"/>
    </row>
    <row r="369" spans="1:3" x14ac:dyDescent="0.25">
      <c r="A369"/>
      <c r="B369"/>
      <c r="C369"/>
    </row>
    <row r="370" spans="1:3" x14ac:dyDescent="0.25">
      <c r="A370"/>
      <c r="B370"/>
      <c r="C370"/>
    </row>
    <row r="371" spans="1:3" x14ac:dyDescent="0.25">
      <c r="A371"/>
      <c r="B371"/>
      <c r="C371"/>
    </row>
    <row r="372" spans="1:3" x14ac:dyDescent="0.25">
      <c r="A372"/>
      <c r="B372"/>
      <c r="C372"/>
    </row>
    <row r="373" spans="1:3" x14ac:dyDescent="0.25">
      <c r="A373"/>
      <c r="B373"/>
      <c r="C373"/>
    </row>
    <row r="374" spans="1:3" x14ac:dyDescent="0.25">
      <c r="A374"/>
      <c r="B374"/>
      <c r="C374"/>
    </row>
    <row r="375" spans="1:3" x14ac:dyDescent="0.25">
      <c r="A375"/>
      <c r="B375"/>
      <c r="C375"/>
    </row>
    <row r="376" spans="1:3" x14ac:dyDescent="0.25">
      <c r="A376"/>
      <c r="B376"/>
      <c r="C376"/>
    </row>
    <row r="377" spans="1:3" x14ac:dyDescent="0.25">
      <c r="A377"/>
      <c r="B377"/>
      <c r="C377"/>
    </row>
    <row r="378" spans="1:3" x14ac:dyDescent="0.25">
      <c r="A378"/>
      <c r="B378"/>
      <c r="C378"/>
    </row>
    <row r="379" spans="1:3" x14ac:dyDescent="0.25">
      <c r="A379"/>
      <c r="B379"/>
      <c r="C379"/>
    </row>
    <row r="380" spans="1:3" x14ac:dyDescent="0.25">
      <c r="A380"/>
      <c r="B380"/>
      <c r="C380"/>
    </row>
    <row r="381" spans="1:3" x14ac:dyDescent="0.25">
      <c r="A381"/>
      <c r="B381"/>
      <c r="C381"/>
    </row>
    <row r="382" spans="1:3" x14ac:dyDescent="0.25">
      <c r="A382"/>
      <c r="B382"/>
      <c r="C382"/>
    </row>
    <row r="383" spans="1:3" x14ac:dyDescent="0.25">
      <c r="A383"/>
      <c r="B383"/>
      <c r="C383"/>
    </row>
    <row r="384" spans="1:3" x14ac:dyDescent="0.25">
      <c r="A384"/>
      <c r="B384"/>
      <c r="C384"/>
    </row>
    <row r="385" spans="1:3" x14ac:dyDescent="0.25">
      <c r="A385"/>
      <c r="B385"/>
      <c r="C385"/>
    </row>
    <row r="386" spans="1:3" x14ac:dyDescent="0.25">
      <c r="A386"/>
      <c r="B386"/>
      <c r="C386"/>
    </row>
    <row r="387" spans="1:3" x14ac:dyDescent="0.25">
      <c r="A387"/>
      <c r="B387"/>
      <c r="C387"/>
    </row>
    <row r="388" spans="1:3" x14ac:dyDescent="0.25">
      <c r="A388"/>
      <c r="B388"/>
      <c r="C388"/>
    </row>
    <row r="389" spans="1:3" x14ac:dyDescent="0.25">
      <c r="A389"/>
      <c r="B389"/>
      <c r="C389"/>
    </row>
    <row r="390" spans="1:3" x14ac:dyDescent="0.25">
      <c r="A390"/>
      <c r="B390"/>
      <c r="C390"/>
    </row>
    <row r="391" spans="1:3" x14ac:dyDescent="0.25">
      <c r="A391"/>
      <c r="B391"/>
      <c r="C391"/>
    </row>
    <row r="392" spans="1:3" x14ac:dyDescent="0.25">
      <c r="A392"/>
      <c r="B392"/>
      <c r="C392"/>
    </row>
    <row r="393" spans="1:3" x14ac:dyDescent="0.25">
      <c r="A393"/>
      <c r="B393"/>
      <c r="C393"/>
    </row>
    <row r="394" spans="1:3" x14ac:dyDescent="0.25">
      <c r="A394"/>
      <c r="B394"/>
      <c r="C394"/>
    </row>
    <row r="395" spans="1:3" x14ac:dyDescent="0.25">
      <c r="A395"/>
      <c r="B395"/>
      <c r="C395"/>
    </row>
    <row r="396" spans="1:3" x14ac:dyDescent="0.25">
      <c r="A396"/>
      <c r="B396"/>
      <c r="C396"/>
    </row>
    <row r="397" spans="1:3" x14ac:dyDescent="0.25">
      <c r="A397"/>
      <c r="B397"/>
      <c r="C397"/>
    </row>
    <row r="398" spans="1:3" x14ac:dyDescent="0.25">
      <c r="A398"/>
      <c r="B398"/>
      <c r="C398"/>
    </row>
    <row r="399" spans="1:3" x14ac:dyDescent="0.25">
      <c r="A399"/>
      <c r="B399"/>
      <c r="C399"/>
    </row>
    <row r="400" spans="1:3" x14ac:dyDescent="0.25">
      <c r="A400"/>
      <c r="B400"/>
      <c r="C400"/>
    </row>
    <row r="401" spans="1:3" x14ac:dyDescent="0.25">
      <c r="A401"/>
      <c r="B401"/>
      <c r="C401"/>
    </row>
    <row r="402" spans="1:3" x14ac:dyDescent="0.25">
      <c r="A402"/>
      <c r="B402"/>
      <c r="C402"/>
    </row>
    <row r="403" spans="1:3" x14ac:dyDescent="0.25">
      <c r="A403"/>
      <c r="B403"/>
      <c r="C403"/>
    </row>
    <row r="404" spans="1:3" x14ac:dyDescent="0.25">
      <c r="A404"/>
      <c r="B404"/>
      <c r="C404"/>
    </row>
    <row r="405" spans="1:3" x14ac:dyDescent="0.25">
      <c r="A405"/>
      <c r="B405"/>
      <c r="C405"/>
    </row>
    <row r="406" spans="1:3" x14ac:dyDescent="0.25">
      <c r="A406"/>
      <c r="B406"/>
      <c r="C406"/>
    </row>
    <row r="407" spans="1:3" x14ac:dyDescent="0.25">
      <c r="A407"/>
      <c r="B407"/>
      <c r="C407"/>
    </row>
    <row r="408" spans="1:3" x14ac:dyDescent="0.25">
      <c r="A408"/>
      <c r="B408"/>
      <c r="C408"/>
    </row>
    <row r="409" spans="1:3" x14ac:dyDescent="0.25">
      <c r="A409"/>
      <c r="B409"/>
      <c r="C409"/>
    </row>
    <row r="410" spans="1:3" x14ac:dyDescent="0.25">
      <c r="A410"/>
      <c r="B410"/>
      <c r="C410"/>
    </row>
    <row r="411" spans="1:3" x14ac:dyDescent="0.25">
      <c r="A411"/>
      <c r="B411"/>
      <c r="C411"/>
    </row>
    <row r="412" spans="1:3" x14ac:dyDescent="0.25">
      <c r="A412"/>
      <c r="B412"/>
      <c r="C412"/>
    </row>
    <row r="413" spans="1:3" x14ac:dyDescent="0.25">
      <c r="A413"/>
      <c r="B413"/>
      <c r="C413"/>
    </row>
    <row r="414" spans="1:3" x14ac:dyDescent="0.25">
      <c r="A414"/>
      <c r="B414"/>
      <c r="C414"/>
    </row>
    <row r="415" spans="1:3" x14ac:dyDescent="0.25">
      <c r="A415"/>
      <c r="B415"/>
      <c r="C415"/>
    </row>
    <row r="416" spans="1:3" x14ac:dyDescent="0.25">
      <c r="A416"/>
      <c r="B416"/>
      <c r="C416"/>
    </row>
    <row r="417" spans="1:3" x14ac:dyDescent="0.25">
      <c r="A417"/>
      <c r="B417"/>
      <c r="C417"/>
    </row>
    <row r="418" spans="1:3" x14ac:dyDescent="0.25">
      <c r="A418"/>
      <c r="B418"/>
      <c r="C418"/>
    </row>
    <row r="419" spans="1:3" x14ac:dyDescent="0.25">
      <c r="A419"/>
      <c r="B419"/>
      <c r="C419"/>
    </row>
    <row r="420" spans="1:3" x14ac:dyDescent="0.25">
      <c r="A420"/>
      <c r="B420"/>
      <c r="C420"/>
    </row>
    <row r="421" spans="1:3" x14ac:dyDescent="0.25">
      <c r="A421"/>
      <c r="B421"/>
      <c r="C421"/>
    </row>
    <row r="422" spans="1:3" x14ac:dyDescent="0.25">
      <c r="A422"/>
      <c r="B422"/>
      <c r="C422"/>
    </row>
    <row r="423" spans="1:3" x14ac:dyDescent="0.25">
      <c r="A423"/>
      <c r="B423"/>
      <c r="C423"/>
    </row>
    <row r="424" spans="1:3" x14ac:dyDescent="0.25">
      <c r="A424"/>
      <c r="B424"/>
      <c r="C424"/>
    </row>
    <row r="425" spans="1:3" x14ac:dyDescent="0.25">
      <c r="A425"/>
      <c r="B425"/>
      <c r="C425"/>
    </row>
    <row r="426" spans="1:3" x14ac:dyDescent="0.25">
      <c r="A426"/>
      <c r="B426"/>
      <c r="C426"/>
    </row>
    <row r="427" spans="1:3" x14ac:dyDescent="0.25">
      <c r="A427"/>
      <c r="B427"/>
      <c r="C427"/>
    </row>
    <row r="428" spans="1:3" x14ac:dyDescent="0.25">
      <c r="A428"/>
      <c r="B428"/>
      <c r="C428"/>
    </row>
    <row r="429" spans="1:3" x14ac:dyDescent="0.25">
      <c r="A429"/>
      <c r="B429"/>
      <c r="C429"/>
    </row>
    <row r="430" spans="1:3" x14ac:dyDescent="0.25">
      <c r="A430"/>
      <c r="B430"/>
      <c r="C430"/>
    </row>
    <row r="431" spans="1:3" x14ac:dyDescent="0.25">
      <c r="A431"/>
      <c r="B431"/>
      <c r="C431"/>
    </row>
    <row r="432" spans="1:3" x14ac:dyDescent="0.25">
      <c r="A432"/>
      <c r="B432"/>
      <c r="C432"/>
    </row>
    <row r="433" spans="1:3" x14ac:dyDescent="0.25">
      <c r="A433"/>
      <c r="B433"/>
      <c r="C433"/>
    </row>
    <row r="434" spans="1:3" x14ac:dyDescent="0.25">
      <c r="A434"/>
      <c r="B434"/>
      <c r="C434"/>
    </row>
    <row r="435" spans="1:3" x14ac:dyDescent="0.25">
      <c r="A435"/>
      <c r="B435"/>
      <c r="C435"/>
    </row>
    <row r="436" spans="1:3" x14ac:dyDescent="0.25">
      <c r="A436"/>
      <c r="B436"/>
      <c r="C436"/>
    </row>
    <row r="437" spans="1:3" x14ac:dyDescent="0.25">
      <c r="A437"/>
      <c r="B437"/>
      <c r="C437"/>
    </row>
    <row r="438" spans="1:3" x14ac:dyDescent="0.25">
      <c r="A438"/>
      <c r="B438"/>
      <c r="C438"/>
    </row>
    <row r="439" spans="1:3" x14ac:dyDescent="0.25">
      <c r="A439"/>
      <c r="B439"/>
      <c r="C439"/>
    </row>
    <row r="440" spans="1:3" x14ac:dyDescent="0.25">
      <c r="A440"/>
      <c r="B440"/>
      <c r="C440"/>
    </row>
    <row r="441" spans="1:3" x14ac:dyDescent="0.25">
      <c r="A441"/>
      <c r="B441"/>
      <c r="C441"/>
    </row>
    <row r="442" spans="1:3" x14ac:dyDescent="0.25">
      <c r="A442"/>
      <c r="B442"/>
      <c r="C442"/>
    </row>
    <row r="443" spans="1:3" x14ac:dyDescent="0.25">
      <c r="A443"/>
      <c r="B443"/>
      <c r="C443"/>
    </row>
    <row r="444" spans="1:3" x14ac:dyDescent="0.25">
      <c r="A444"/>
      <c r="B444"/>
      <c r="C444"/>
    </row>
    <row r="445" spans="1:3" x14ac:dyDescent="0.25">
      <c r="A445"/>
      <c r="B445"/>
      <c r="C445"/>
    </row>
    <row r="446" spans="1:3" x14ac:dyDescent="0.25">
      <c r="A446"/>
      <c r="B446"/>
      <c r="C446"/>
    </row>
    <row r="447" spans="1:3" x14ac:dyDescent="0.25">
      <c r="A447"/>
      <c r="B447"/>
      <c r="C447"/>
    </row>
    <row r="448" spans="1:3" x14ac:dyDescent="0.25">
      <c r="A448"/>
      <c r="B448"/>
      <c r="C448"/>
    </row>
    <row r="449" spans="1:3" x14ac:dyDescent="0.25">
      <c r="A449"/>
      <c r="B449"/>
      <c r="C449"/>
    </row>
    <row r="450" spans="1:3" x14ac:dyDescent="0.25">
      <c r="A450"/>
      <c r="B450"/>
      <c r="C450"/>
    </row>
    <row r="451" spans="1:3" x14ac:dyDescent="0.25">
      <c r="A451"/>
      <c r="B451"/>
      <c r="C451"/>
    </row>
    <row r="452" spans="1:3" x14ac:dyDescent="0.25">
      <c r="A452"/>
      <c r="B452"/>
      <c r="C452"/>
    </row>
    <row r="453" spans="1:3" x14ac:dyDescent="0.25">
      <c r="A453"/>
      <c r="B453"/>
      <c r="C453"/>
    </row>
    <row r="454" spans="1:3" x14ac:dyDescent="0.25">
      <c r="A454"/>
      <c r="B454"/>
      <c r="C454"/>
    </row>
    <row r="455" spans="1:3" x14ac:dyDescent="0.25">
      <c r="A455"/>
      <c r="B455"/>
      <c r="C455"/>
    </row>
    <row r="456" spans="1:3" x14ac:dyDescent="0.25">
      <c r="A456"/>
      <c r="B456"/>
      <c r="C456"/>
    </row>
    <row r="457" spans="1:3" x14ac:dyDescent="0.25">
      <c r="A457"/>
      <c r="B457"/>
      <c r="C457"/>
    </row>
    <row r="458" spans="1:3" x14ac:dyDescent="0.25">
      <c r="A458"/>
      <c r="B458"/>
      <c r="C458"/>
    </row>
    <row r="459" spans="1:3" x14ac:dyDescent="0.25">
      <c r="A459"/>
      <c r="B459"/>
      <c r="C459"/>
    </row>
    <row r="460" spans="1:3" x14ac:dyDescent="0.25">
      <c r="A460"/>
      <c r="B460"/>
      <c r="C460"/>
    </row>
    <row r="461" spans="1:3" x14ac:dyDescent="0.25">
      <c r="A461"/>
      <c r="B461"/>
      <c r="C461"/>
    </row>
    <row r="462" spans="1:3" x14ac:dyDescent="0.25">
      <c r="A462"/>
      <c r="B462"/>
      <c r="C462"/>
    </row>
    <row r="463" spans="1:3" x14ac:dyDescent="0.25">
      <c r="A463"/>
      <c r="B463"/>
      <c r="C463"/>
    </row>
    <row r="464" spans="1:3" x14ac:dyDescent="0.25">
      <c r="A464"/>
      <c r="B464"/>
      <c r="C464"/>
    </row>
    <row r="465" spans="1:3" x14ac:dyDescent="0.25">
      <c r="A465"/>
      <c r="B465"/>
      <c r="C465"/>
    </row>
    <row r="466" spans="1:3" x14ac:dyDescent="0.25">
      <c r="A466"/>
      <c r="B466"/>
      <c r="C466"/>
    </row>
    <row r="467" spans="1:3" x14ac:dyDescent="0.25">
      <c r="A467"/>
      <c r="B467"/>
      <c r="C467"/>
    </row>
    <row r="468" spans="1:3" x14ac:dyDescent="0.25">
      <c r="A468"/>
      <c r="B468"/>
      <c r="C468"/>
    </row>
    <row r="469" spans="1:3" x14ac:dyDescent="0.25">
      <c r="A469"/>
      <c r="B469"/>
      <c r="C469"/>
    </row>
    <row r="470" spans="1:3" x14ac:dyDescent="0.25">
      <c r="A470"/>
      <c r="B470"/>
      <c r="C470"/>
    </row>
    <row r="471" spans="1:3" x14ac:dyDescent="0.25">
      <c r="A471"/>
      <c r="B471"/>
      <c r="C471"/>
    </row>
    <row r="472" spans="1:3" x14ac:dyDescent="0.25">
      <c r="A472"/>
      <c r="B472"/>
      <c r="C472"/>
    </row>
    <row r="473" spans="1:3" x14ac:dyDescent="0.25">
      <c r="A473"/>
      <c r="B473"/>
      <c r="C473"/>
    </row>
    <row r="474" spans="1:3" x14ac:dyDescent="0.25">
      <c r="A474"/>
      <c r="B474"/>
      <c r="C474"/>
    </row>
    <row r="475" spans="1:3" x14ac:dyDescent="0.25">
      <c r="A475"/>
      <c r="B475"/>
      <c r="C475"/>
    </row>
    <row r="476" spans="1:3" x14ac:dyDescent="0.25">
      <c r="A476"/>
      <c r="B476"/>
      <c r="C476"/>
    </row>
    <row r="477" spans="1:3" x14ac:dyDescent="0.25">
      <c r="A477"/>
      <c r="B477"/>
      <c r="C477"/>
    </row>
    <row r="478" spans="1:3" x14ac:dyDescent="0.25">
      <c r="A478"/>
      <c r="B478"/>
      <c r="C478"/>
    </row>
    <row r="479" spans="1:3" x14ac:dyDescent="0.25">
      <c r="A479"/>
      <c r="B479"/>
      <c r="C479"/>
    </row>
    <row r="480" spans="1:3" x14ac:dyDescent="0.25">
      <c r="A480"/>
      <c r="B480"/>
      <c r="C480"/>
    </row>
    <row r="481" spans="1:3" x14ac:dyDescent="0.25">
      <c r="A481"/>
      <c r="B481"/>
      <c r="C481"/>
    </row>
    <row r="482" spans="1:3" x14ac:dyDescent="0.25">
      <c r="A482"/>
      <c r="B482"/>
      <c r="C482"/>
    </row>
    <row r="483" spans="1:3" x14ac:dyDescent="0.25">
      <c r="A483"/>
      <c r="B483"/>
      <c r="C483"/>
    </row>
    <row r="484" spans="1:3" x14ac:dyDescent="0.25">
      <c r="A484"/>
      <c r="B484"/>
      <c r="C484"/>
    </row>
    <row r="485" spans="1:3" x14ac:dyDescent="0.25">
      <c r="A485"/>
      <c r="B485"/>
      <c r="C485"/>
    </row>
    <row r="486" spans="1:3" x14ac:dyDescent="0.25">
      <c r="A486"/>
      <c r="B486"/>
      <c r="C486"/>
    </row>
    <row r="487" spans="1:3" x14ac:dyDescent="0.25">
      <c r="A487"/>
      <c r="B487"/>
      <c r="C487"/>
    </row>
    <row r="488" spans="1:3" x14ac:dyDescent="0.25">
      <c r="A488"/>
      <c r="B488"/>
      <c r="C488"/>
    </row>
    <row r="489" spans="1:3" x14ac:dyDescent="0.25">
      <c r="A489"/>
      <c r="B489"/>
      <c r="C489"/>
    </row>
    <row r="490" spans="1:3" x14ac:dyDescent="0.25">
      <c r="A490"/>
      <c r="B490"/>
      <c r="C490"/>
    </row>
    <row r="491" spans="1:3" x14ac:dyDescent="0.25">
      <c r="A491"/>
      <c r="B491"/>
      <c r="C491"/>
    </row>
    <row r="492" spans="1:3" x14ac:dyDescent="0.25">
      <c r="A492"/>
      <c r="B492"/>
      <c r="C492"/>
    </row>
    <row r="493" spans="1:3" x14ac:dyDescent="0.25">
      <c r="A493"/>
      <c r="B493"/>
      <c r="C493"/>
    </row>
    <row r="494" spans="1:3" x14ac:dyDescent="0.25">
      <c r="A494"/>
      <c r="B494"/>
      <c r="C494"/>
    </row>
    <row r="495" spans="1:3" x14ac:dyDescent="0.25">
      <c r="A495"/>
      <c r="B495"/>
      <c r="C495"/>
    </row>
    <row r="496" spans="1:3" x14ac:dyDescent="0.25">
      <c r="A496"/>
      <c r="B496"/>
      <c r="C496"/>
    </row>
    <row r="497" spans="1:3" x14ac:dyDescent="0.25">
      <c r="A497"/>
      <c r="B497"/>
      <c r="C497"/>
    </row>
    <row r="498" spans="1:3" x14ac:dyDescent="0.25">
      <c r="A498"/>
      <c r="B498"/>
      <c r="C498"/>
    </row>
    <row r="499" spans="1:3" x14ac:dyDescent="0.25">
      <c r="A499"/>
      <c r="B499"/>
      <c r="C499"/>
    </row>
    <row r="500" spans="1:3" x14ac:dyDescent="0.25">
      <c r="A500"/>
      <c r="B500"/>
      <c r="C500"/>
    </row>
    <row r="501" spans="1:3" x14ac:dyDescent="0.25">
      <c r="A501"/>
      <c r="B501"/>
      <c r="C501"/>
    </row>
    <row r="502" spans="1:3" x14ac:dyDescent="0.25">
      <c r="A502"/>
      <c r="B502"/>
      <c r="C502"/>
    </row>
    <row r="503" spans="1:3" x14ac:dyDescent="0.25">
      <c r="A503"/>
      <c r="B503"/>
      <c r="C503"/>
    </row>
    <row r="504" spans="1:3" x14ac:dyDescent="0.25">
      <c r="A504"/>
      <c r="B504"/>
      <c r="C504"/>
    </row>
    <row r="505" spans="1:3" x14ac:dyDescent="0.25">
      <c r="A505"/>
      <c r="B505"/>
      <c r="C505"/>
    </row>
    <row r="506" spans="1:3" x14ac:dyDescent="0.25">
      <c r="A506"/>
      <c r="B506"/>
      <c r="C506"/>
    </row>
    <row r="507" spans="1:3" x14ac:dyDescent="0.25">
      <c r="A507"/>
      <c r="B507"/>
      <c r="C507"/>
    </row>
    <row r="508" spans="1:3" x14ac:dyDescent="0.25">
      <c r="A508"/>
      <c r="B508"/>
      <c r="C508"/>
    </row>
    <row r="509" spans="1:3" x14ac:dyDescent="0.25">
      <c r="A509"/>
      <c r="B509"/>
      <c r="C509"/>
    </row>
    <row r="510" spans="1:3" x14ac:dyDescent="0.25">
      <c r="A510"/>
      <c r="B510"/>
      <c r="C510"/>
    </row>
    <row r="511" spans="1:3" x14ac:dyDescent="0.25">
      <c r="A511"/>
      <c r="B511"/>
      <c r="C511"/>
    </row>
    <row r="512" spans="1:3" x14ac:dyDescent="0.25">
      <c r="A512"/>
      <c r="B512"/>
      <c r="C512"/>
    </row>
    <row r="513" spans="1:3" x14ac:dyDescent="0.25">
      <c r="A513"/>
      <c r="B513"/>
      <c r="C513"/>
    </row>
    <row r="514" spans="1:3" x14ac:dyDescent="0.25">
      <c r="A514"/>
      <c r="B514"/>
      <c r="C514"/>
    </row>
    <row r="515" spans="1:3" x14ac:dyDescent="0.25">
      <c r="A515"/>
      <c r="B515"/>
      <c r="C515"/>
    </row>
    <row r="516" spans="1:3" x14ac:dyDescent="0.25">
      <c r="A516"/>
      <c r="B516"/>
      <c r="C516"/>
    </row>
    <row r="517" spans="1:3" x14ac:dyDescent="0.25">
      <c r="A517"/>
      <c r="B517"/>
      <c r="C517"/>
    </row>
    <row r="518" spans="1:3" x14ac:dyDescent="0.25">
      <c r="A518"/>
      <c r="B518"/>
      <c r="C518"/>
    </row>
    <row r="519" spans="1:3" x14ac:dyDescent="0.25">
      <c r="A519"/>
      <c r="B519"/>
      <c r="C519"/>
    </row>
    <row r="520" spans="1:3" x14ac:dyDescent="0.25">
      <c r="A520"/>
      <c r="B520"/>
      <c r="C520"/>
    </row>
    <row r="521" spans="1:3" x14ac:dyDescent="0.25">
      <c r="A521"/>
      <c r="B521"/>
      <c r="C521"/>
    </row>
    <row r="522" spans="1:3" x14ac:dyDescent="0.25">
      <c r="A522"/>
      <c r="B522"/>
      <c r="C522"/>
    </row>
    <row r="523" spans="1:3" x14ac:dyDescent="0.25">
      <c r="A523"/>
      <c r="B523"/>
      <c r="C523"/>
    </row>
    <row r="524" spans="1:3" x14ac:dyDescent="0.25">
      <c r="A524"/>
      <c r="B524"/>
      <c r="C524"/>
    </row>
    <row r="525" spans="1:3" x14ac:dyDescent="0.25">
      <c r="A525"/>
      <c r="B525"/>
      <c r="C525"/>
    </row>
    <row r="526" spans="1:3" x14ac:dyDescent="0.25">
      <c r="A526"/>
      <c r="B526"/>
      <c r="C526"/>
    </row>
    <row r="527" spans="1:3" x14ac:dyDescent="0.25">
      <c r="A527"/>
      <c r="B527"/>
      <c r="C527"/>
    </row>
    <row r="528" spans="1:3" x14ac:dyDescent="0.25">
      <c r="A528"/>
      <c r="B528"/>
      <c r="C528"/>
    </row>
    <row r="529" spans="1:3" x14ac:dyDescent="0.25">
      <c r="A529"/>
      <c r="B529"/>
      <c r="C529"/>
    </row>
    <row r="530" spans="1:3" x14ac:dyDescent="0.25">
      <c r="A530"/>
      <c r="B530"/>
      <c r="C530"/>
    </row>
    <row r="531" spans="1:3" x14ac:dyDescent="0.25">
      <c r="A531"/>
      <c r="B531"/>
      <c r="C531"/>
    </row>
    <row r="532" spans="1:3" x14ac:dyDescent="0.25">
      <c r="A532"/>
      <c r="B532"/>
      <c r="C532"/>
    </row>
    <row r="533" spans="1:3" x14ac:dyDescent="0.25">
      <c r="A533"/>
      <c r="B533"/>
      <c r="C533"/>
    </row>
    <row r="534" spans="1:3" x14ac:dyDescent="0.25">
      <c r="A534"/>
      <c r="B534"/>
      <c r="C534"/>
    </row>
    <row r="535" spans="1:3" x14ac:dyDescent="0.25">
      <c r="A535"/>
      <c r="B535"/>
      <c r="C535"/>
    </row>
    <row r="536" spans="1:3" x14ac:dyDescent="0.25">
      <c r="A536"/>
      <c r="B536"/>
      <c r="C536"/>
    </row>
    <row r="537" spans="1:3" x14ac:dyDescent="0.25">
      <c r="A537"/>
      <c r="B537"/>
      <c r="C537"/>
    </row>
    <row r="538" spans="1:3" x14ac:dyDescent="0.25">
      <c r="A538"/>
      <c r="B538"/>
      <c r="C538"/>
    </row>
    <row r="539" spans="1:3" x14ac:dyDescent="0.25">
      <c r="A539"/>
      <c r="B539"/>
      <c r="C539"/>
    </row>
    <row r="540" spans="1:3" x14ac:dyDescent="0.25">
      <c r="A540"/>
      <c r="B540"/>
      <c r="C540"/>
    </row>
    <row r="541" spans="1:3" x14ac:dyDescent="0.25">
      <c r="A541"/>
      <c r="B541"/>
      <c r="C541"/>
    </row>
    <row r="542" spans="1:3" x14ac:dyDescent="0.25">
      <c r="A542"/>
      <c r="B542"/>
      <c r="C542"/>
    </row>
    <row r="543" spans="1:3" x14ac:dyDescent="0.25">
      <c r="A543"/>
      <c r="B543"/>
      <c r="C543"/>
    </row>
    <row r="544" spans="1:3" x14ac:dyDescent="0.25">
      <c r="A544"/>
      <c r="B544"/>
      <c r="C544"/>
    </row>
    <row r="545" spans="1:3" x14ac:dyDescent="0.25">
      <c r="A545"/>
      <c r="B545"/>
      <c r="C545"/>
    </row>
    <row r="546" spans="1:3" x14ac:dyDescent="0.25">
      <c r="A546"/>
      <c r="B546"/>
      <c r="C546"/>
    </row>
    <row r="547" spans="1:3" x14ac:dyDescent="0.25">
      <c r="A547"/>
      <c r="B547"/>
      <c r="C547"/>
    </row>
    <row r="548" spans="1:3" x14ac:dyDescent="0.25">
      <c r="A548"/>
      <c r="B548"/>
      <c r="C548"/>
    </row>
    <row r="549" spans="1:3" x14ac:dyDescent="0.25">
      <c r="A549"/>
      <c r="B549"/>
      <c r="C549"/>
    </row>
    <row r="550" spans="1:3" x14ac:dyDescent="0.25">
      <c r="A550"/>
      <c r="B550"/>
      <c r="C550"/>
    </row>
    <row r="551" spans="1:3" x14ac:dyDescent="0.25">
      <c r="A551"/>
      <c r="B551"/>
      <c r="C551"/>
    </row>
    <row r="552" spans="1:3" x14ac:dyDescent="0.25">
      <c r="A552"/>
      <c r="B552"/>
      <c r="C552"/>
    </row>
    <row r="553" spans="1:3" x14ac:dyDescent="0.25">
      <c r="A553"/>
      <c r="B553"/>
      <c r="C553"/>
    </row>
    <row r="554" spans="1:3" x14ac:dyDescent="0.25">
      <c r="A554"/>
      <c r="B554"/>
      <c r="C554"/>
    </row>
    <row r="555" spans="1:3" x14ac:dyDescent="0.25">
      <c r="A555"/>
      <c r="B555"/>
      <c r="C555"/>
    </row>
    <row r="556" spans="1:3" x14ac:dyDescent="0.25">
      <c r="A556"/>
      <c r="B556"/>
      <c r="C556"/>
    </row>
    <row r="557" spans="1:3" x14ac:dyDescent="0.25">
      <c r="A557"/>
      <c r="B557"/>
      <c r="C557"/>
    </row>
    <row r="558" spans="1:3" x14ac:dyDescent="0.25">
      <c r="A558"/>
      <c r="B558"/>
      <c r="C558"/>
    </row>
    <row r="559" spans="1:3" x14ac:dyDescent="0.25">
      <c r="A559"/>
      <c r="B559"/>
      <c r="C559"/>
    </row>
    <row r="560" spans="1:3" x14ac:dyDescent="0.25">
      <c r="A560"/>
      <c r="B560"/>
      <c r="C560"/>
    </row>
    <row r="561" spans="1:3" x14ac:dyDescent="0.25">
      <c r="A561"/>
      <c r="B561"/>
      <c r="C561"/>
    </row>
    <row r="562" spans="1:3" x14ac:dyDescent="0.25">
      <c r="A562"/>
      <c r="B562"/>
      <c r="C562"/>
    </row>
    <row r="563" spans="1:3" x14ac:dyDescent="0.25">
      <c r="A563"/>
      <c r="B563"/>
      <c r="C563"/>
    </row>
    <row r="564" spans="1:3" x14ac:dyDescent="0.25">
      <c r="A564"/>
      <c r="B564"/>
      <c r="C564"/>
    </row>
    <row r="565" spans="1:3" x14ac:dyDescent="0.25">
      <c r="A565"/>
      <c r="B565"/>
      <c r="C565"/>
    </row>
    <row r="566" spans="1:3" x14ac:dyDescent="0.25">
      <c r="A566"/>
      <c r="B566"/>
      <c r="C566"/>
    </row>
    <row r="567" spans="1:3" x14ac:dyDescent="0.25">
      <c r="A567"/>
      <c r="B567"/>
      <c r="C567"/>
    </row>
    <row r="568" spans="1:3" x14ac:dyDescent="0.25">
      <c r="A568"/>
      <c r="B568"/>
      <c r="C568"/>
    </row>
    <row r="569" spans="1:3" x14ac:dyDescent="0.25">
      <c r="A569"/>
      <c r="B569"/>
      <c r="C569"/>
    </row>
    <row r="570" spans="1:3" x14ac:dyDescent="0.25">
      <c r="A570"/>
      <c r="B570"/>
      <c r="C570"/>
    </row>
    <row r="571" spans="1:3" x14ac:dyDescent="0.25">
      <c r="A571"/>
      <c r="B571"/>
      <c r="C571"/>
    </row>
    <row r="572" spans="1:3" x14ac:dyDescent="0.25">
      <c r="A572"/>
      <c r="B572"/>
      <c r="C572"/>
    </row>
    <row r="573" spans="1:3" x14ac:dyDescent="0.25">
      <c r="A573"/>
      <c r="B573"/>
      <c r="C573"/>
    </row>
    <row r="574" spans="1:3" x14ac:dyDescent="0.25">
      <c r="A574"/>
      <c r="B574"/>
      <c r="C574"/>
    </row>
    <row r="575" spans="1:3" x14ac:dyDescent="0.25">
      <c r="A575"/>
      <c r="B575"/>
      <c r="C575"/>
    </row>
    <row r="576" spans="1:3" x14ac:dyDescent="0.25">
      <c r="A576"/>
      <c r="B576"/>
      <c r="C576"/>
    </row>
    <row r="577" spans="1:3" x14ac:dyDescent="0.25">
      <c r="A577"/>
      <c r="B577"/>
      <c r="C577"/>
    </row>
    <row r="578" spans="1:3" x14ac:dyDescent="0.25">
      <c r="A578"/>
      <c r="B578"/>
      <c r="C578"/>
    </row>
    <row r="579" spans="1:3" x14ac:dyDescent="0.25">
      <c r="A579"/>
      <c r="B579"/>
      <c r="C579"/>
    </row>
    <row r="580" spans="1:3" x14ac:dyDescent="0.25">
      <c r="A580"/>
      <c r="B580"/>
      <c r="C580"/>
    </row>
    <row r="581" spans="1:3" x14ac:dyDescent="0.25">
      <c r="A581"/>
      <c r="B581"/>
      <c r="C581"/>
    </row>
    <row r="582" spans="1:3" x14ac:dyDescent="0.25">
      <c r="A582"/>
      <c r="B582"/>
      <c r="C582"/>
    </row>
    <row r="583" spans="1:3" x14ac:dyDescent="0.25">
      <c r="A583"/>
      <c r="B583"/>
      <c r="C583"/>
    </row>
    <row r="584" spans="1:3" x14ac:dyDescent="0.25">
      <c r="A584"/>
      <c r="B584"/>
      <c r="C584"/>
    </row>
    <row r="585" spans="1:3" x14ac:dyDescent="0.25">
      <c r="A585"/>
      <c r="B585"/>
      <c r="C585"/>
    </row>
    <row r="586" spans="1:3" x14ac:dyDescent="0.25">
      <c r="A586"/>
      <c r="B586"/>
      <c r="C586"/>
    </row>
    <row r="587" spans="1:3" x14ac:dyDescent="0.25">
      <c r="A587"/>
      <c r="B587"/>
      <c r="C587"/>
    </row>
    <row r="588" spans="1:3" x14ac:dyDescent="0.25">
      <c r="A588"/>
      <c r="B588"/>
      <c r="C588"/>
    </row>
    <row r="589" spans="1:3" x14ac:dyDescent="0.25">
      <c r="A589"/>
      <c r="B589"/>
      <c r="C589"/>
    </row>
    <row r="590" spans="1:3" x14ac:dyDescent="0.25">
      <c r="A590"/>
      <c r="B590"/>
      <c r="C590"/>
    </row>
    <row r="591" spans="1:3" x14ac:dyDescent="0.25">
      <c r="A591"/>
      <c r="B591"/>
      <c r="C591"/>
    </row>
    <row r="592" spans="1:3" x14ac:dyDescent="0.25">
      <c r="A592"/>
      <c r="B592"/>
      <c r="C592"/>
    </row>
    <row r="593" spans="1:3" x14ac:dyDescent="0.25">
      <c r="A593"/>
      <c r="B593"/>
      <c r="C593"/>
    </row>
    <row r="594" spans="1:3" x14ac:dyDescent="0.25">
      <c r="A594"/>
      <c r="B594"/>
      <c r="C594"/>
    </row>
    <row r="595" spans="1:3" x14ac:dyDescent="0.25">
      <c r="A595"/>
      <c r="B595"/>
      <c r="C595"/>
    </row>
    <row r="596" spans="1:3" x14ac:dyDescent="0.25">
      <c r="A596"/>
      <c r="B596"/>
      <c r="C596"/>
    </row>
    <row r="597" spans="1:3" x14ac:dyDescent="0.25">
      <c r="A597"/>
      <c r="B597"/>
      <c r="C597"/>
    </row>
    <row r="598" spans="1:3" x14ac:dyDescent="0.25">
      <c r="A598"/>
      <c r="B598"/>
      <c r="C598"/>
    </row>
    <row r="599" spans="1:3" x14ac:dyDescent="0.25">
      <c r="A599"/>
      <c r="B599"/>
      <c r="C599"/>
    </row>
    <row r="600" spans="1:3" x14ac:dyDescent="0.25">
      <c r="A600"/>
      <c r="B600"/>
      <c r="C600"/>
    </row>
    <row r="601" spans="1:3" x14ac:dyDescent="0.25">
      <c r="A601"/>
      <c r="B601"/>
      <c r="C601"/>
    </row>
    <row r="602" spans="1:3" x14ac:dyDescent="0.25">
      <c r="A602"/>
      <c r="B602"/>
      <c r="C602"/>
    </row>
    <row r="603" spans="1:3" x14ac:dyDescent="0.25">
      <c r="A603"/>
      <c r="B603"/>
      <c r="C603"/>
    </row>
    <row r="604" spans="1:3" x14ac:dyDescent="0.25">
      <c r="A604"/>
      <c r="B604"/>
      <c r="C604"/>
    </row>
    <row r="605" spans="1:3" x14ac:dyDescent="0.25">
      <c r="A605"/>
      <c r="B605"/>
      <c r="C605"/>
    </row>
    <row r="606" spans="1:3" x14ac:dyDescent="0.25">
      <c r="A606"/>
      <c r="B606"/>
      <c r="C606"/>
    </row>
    <row r="607" spans="1:3" x14ac:dyDescent="0.25">
      <c r="A607"/>
      <c r="B607"/>
      <c r="C607"/>
    </row>
    <row r="608" spans="1:3" x14ac:dyDescent="0.25">
      <c r="A608"/>
      <c r="B608"/>
      <c r="C608"/>
    </row>
    <row r="609" spans="1:3" x14ac:dyDescent="0.25">
      <c r="A609"/>
      <c r="B609"/>
      <c r="C609"/>
    </row>
    <row r="610" spans="1:3" x14ac:dyDescent="0.25">
      <c r="A610"/>
      <c r="B610"/>
      <c r="C610"/>
    </row>
    <row r="611" spans="1:3" x14ac:dyDescent="0.25">
      <c r="A611"/>
      <c r="B611"/>
      <c r="C611"/>
    </row>
    <row r="612" spans="1:3" x14ac:dyDescent="0.25">
      <c r="A612"/>
      <c r="B612"/>
      <c r="C612"/>
    </row>
    <row r="613" spans="1:3" x14ac:dyDescent="0.25">
      <c r="A613"/>
      <c r="B613"/>
      <c r="C613"/>
    </row>
    <row r="614" spans="1:3" x14ac:dyDescent="0.25">
      <c r="A614"/>
      <c r="B614"/>
      <c r="C614"/>
    </row>
    <row r="615" spans="1:3" x14ac:dyDescent="0.25">
      <c r="A615"/>
      <c r="B615"/>
      <c r="C615"/>
    </row>
    <row r="616" spans="1:3" x14ac:dyDescent="0.25">
      <c r="A616"/>
      <c r="B616"/>
      <c r="C616"/>
    </row>
    <row r="617" spans="1:3" x14ac:dyDescent="0.25">
      <c r="A617"/>
      <c r="B617"/>
      <c r="C617"/>
    </row>
    <row r="618" spans="1:3" x14ac:dyDescent="0.25">
      <c r="A618"/>
      <c r="B618"/>
      <c r="C618"/>
    </row>
    <row r="619" spans="1:3" x14ac:dyDescent="0.25">
      <c r="A619"/>
      <c r="B619"/>
      <c r="C619"/>
    </row>
    <row r="620" spans="1:3" x14ac:dyDescent="0.25">
      <c r="A620"/>
      <c r="B620"/>
      <c r="C620"/>
    </row>
    <row r="621" spans="1:3" x14ac:dyDescent="0.25">
      <c r="A621"/>
      <c r="B621"/>
      <c r="C621"/>
    </row>
    <row r="622" spans="1:3" x14ac:dyDescent="0.25">
      <c r="A622"/>
      <c r="B622"/>
      <c r="C622"/>
    </row>
    <row r="623" spans="1:3" x14ac:dyDescent="0.25">
      <c r="A623"/>
      <c r="B623"/>
      <c r="C623"/>
    </row>
    <row r="624" spans="1:3" x14ac:dyDescent="0.25">
      <c r="A624"/>
      <c r="B624"/>
      <c r="C624"/>
    </row>
    <row r="625" spans="1:3" x14ac:dyDescent="0.25">
      <c r="A625"/>
      <c r="B625"/>
      <c r="C625"/>
    </row>
    <row r="626" spans="1:3" x14ac:dyDescent="0.25">
      <c r="A626"/>
      <c r="B626"/>
      <c r="C626"/>
    </row>
    <row r="627" spans="1:3" x14ac:dyDescent="0.25">
      <c r="A627"/>
      <c r="B627"/>
      <c r="C627"/>
    </row>
    <row r="628" spans="1:3" x14ac:dyDescent="0.25">
      <c r="A628"/>
      <c r="B628"/>
      <c r="C628"/>
    </row>
    <row r="629" spans="1:3" x14ac:dyDescent="0.25">
      <c r="A629"/>
      <c r="B629"/>
      <c r="C629"/>
    </row>
    <row r="630" spans="1:3" x14ac:dyDescent="0.25">
      <c r="A630"/>
      <c r="B630"/>
      <c r="C630"/>
    </row>
    <row r="631" spans="1:3" x14ac:dyDescent="0.25">
      <c r="A631"/>
      <c r="B631"/>
      <c r="C631"/>
    </row>
    <row r="632" spans="1:3" x14ac:dyDescent="0.25">
      <c r="A632"/>
      <c r="B632"/>
      <c r="C632"/>
    </row>
    <row r="633" spans="1:3" x14ac:dyDescent="0.25">
      <c r="A633"/>
      <c r="B633"/>
      <c r="C633"/>
    </row>
    <row r="634" spans="1:3" x14ac:dyDescent="0.25">
      <c r="A634"/>
      <c r="B634"/>
      <c r="C634"/>
    </row>
    <row r="635" spans="1:3" x14ac:dyDescent="0.25">
      <c r="A635"/>
      <c r="B635"/>
      <c r="C635"/>
    </row>
    <row r="636" spans="1:3" x14ac:dyDescent="0.25">
      <c r="A636"/>
      <c r="B636"/>
      <c r="C636"/>
    </row>
    <row r="637" spans="1:3" x14ac:dyDescent="0.25">
      <c r="A637"/>
      <c r="B637"/>
      <c r="C637"/>
    </row>
    <row r="638" spans="1:3" x14ac:dyDescent="0.25">
      <c r="A638"/>
      <c r="B638"/>
      <c r="C638"/>
    </row>
    <row r="639" spans="1:3" x14ac:dyDescent="0.25">
      <c r="A639"/>
      <c r="B639"/>
      <c r="C639"/>
    </row>
    <row r="640" spans="1:3" x14ac:dyDescent="0.25">
      <c r="A640"/>
      <c r="B640"/>
      <c r="C640"/>
    </row>
    <row r="641" spans="1:3" x14ac:dyDescent="0.25">
      <c r="A641"/>
      <c r="B641"/>
      <c r="C641"/>
    </row>
    <row r="642" spans="1:3" x14ac:dyDescent="0.25">
      <c r="A642"/>
      <c r="B642"/>
      <c r="C642"/>
    </row>
    <row r="643" spans="1:3" x14ac:dyDescent="0.25">
      <c r="A643"/>
      <c r="B643"/>
      <c r="C643"/>
    </row>
    <row r="644" spans="1:3" x14ac:dyDescent="0.25">
      <c r="A644"/>
      <c r="B644"/>
      <c r="C644"/>
    </row>
    <row r="645" spans="1:3" x14ac:dyDescent="0.25">
      <c r="A645"/>
      <c r="B645"/>
      <c r="C645"/>
    </row>
    <row r="646" spans="1:3" x14ac:dyDescent="0.25">
      <c r="A646"/>
      <c r="B646"/>
      <c r="C646"/>
    </row>
    <row r="647" spans="1:3" x14ac:dyDescent="0.25">
      <c r="A647"/>
      <c r="B647"/>
      <c r="C647"/>
    </row>
    <row r="648" spans="1:3" x14ac:dyDescent="0.25">
      <c r="A648"/>
      <c r="B648"/>
      <c r="C648"/>
    </row>
    <row r="649" spans="1:3" x14ac:dyDescent="0.25">
      <c r="A649"/>
      <c r="B649"/>
      <c r="C649"/>
    </row>
    <row r="650" spans="1:3" x14ac:dyDescent="0.25">
      <c r="A650"/>
      <c r="B650"/>
      <c r="C650"/>
    </row>
    <row r="651" spans="1:3" x14ac:dyDescent="0.25">
      <c r="A651"/>
      <c r="B651"/>
      <c r="C651"/>
    </row>
    <row r="652" spans="1:3" x14ac:dyDescent="0.25">
      <c r="A652"/>
      <c r="B652"/>
      <c r="C652"/>
    </row>
    <row r="653" spans="1:3" x14ac:dyDescent="0.25">
      <c r="A653"/>
      <c r="B653"/>
      <c r="C653"/>
    </row>
    <row r="654" spans="1:3" x14ac:dyDescent="0.25">
      <c r="A654"/>
      <c r="B654"/>
      <c r="C654"/>
    </row>
    <row r="655" spans="1:3" x14ac:dyDescent="0.25">
      <c r="A655"/>
      <c r="B655"/>
      <c r="C655"/>
    </row>
    <row r="656" spans="1:3" x14ac:dyDescent="0.25">
      <c r="A656"/>
      <c r="B656"/>
      <c r="C656"/>
    </row>
    <row r="657" spans="1:3" x14ac:dyDescent="0.25">
      <c r="A657"/>
      <c r="B657"/>
      <c r="C657"/>
    </row>
    <row r="658" spans="1:3" x14ac:dyDescent="0.25">
      <c r="A658"/>
      <c r="B658"/>
      <c r="C658"/>
    </row>
    <row r="659" spans="1:3" x14ac:dyDescent="0.25">
      <c r="A659"/>
      <c r="B659"/>
      <c r="C659"/>
    </row>
    <row r="660" spans="1:3" x14ac:dyDescent="0.25">
      <c r="A660"/>
      <c r="B660"/>
      <c r="C660"/>
    </row>
    <row r="661" spans="1:3" x14ac:dyDescent="0.25">
      <c r="A661"/>
      <c r="B661"/>
      <c r="C661"/>
    </row>
    <row r="662" spans="1:3" x14ac:dyDescent="0.25">
      <c r="A662"/>
      <c r="B662"/>
      <c r="C662"/>
    </row>
    <row r="663" spans="1:3" x14ac:dyDescent="0.25">
      <c r="A663"/>
      <c r="B663"/>
      <c r="C663"/>
    </row>
    <row r="664" spans="1:3" x14ac:dyDescent="0.25">
      <c r="A664"/>
      <c r="B664"/>
      <c r="C664"/>
    </row>
    <row r="665" spans="1:3" x14ac:dyDescent="0.25">
      <c r="A665"/>
      <c r="B665"/>
      <c r="C665"/>
    </row>
    <row r="666" spans="1:3" x14ac:dyDescent="0.25">
      <c r="A666"/>
      <c r="B666"/>
      <c r="C666"/>
    </row>
    <row r="667" spans="1:3" x14ac:dyDescent="0.25">
      <c r="A667"/>
      <c r="B667"/>
      <c r="C667"/>
    </row>
    <row r="668" spans="1:3" x14ac:dyDescent="0.25">
      <c r="A668"/>
      <c r="B668"/>
      <c r="C668"/>
    </row>
    <row r="669" spans="1:3" x14ac:dyDescent="0.25">
      <c r="A669"/>
      <c r="B669"/>
      <c r="C669"/>
    </row>
    <row r="670" spans="1:3" x14ac:dyDescent="0.25">
      <c r="A670"/>
      <c r="B670"/>
      <c r="C670"/>
    </row>
    <row r="671" spans="1:3" x14ac:dyDescent="0.25">
      <c r="A671"/>
      <c r="B671"/>
      <c r="C671"/>
    </row>
    <row r="672" spans="1:3" x14ac:dyDescent="0.25">
      <c r="A672"/>
      <c r="B672"/>
      <c r="C672"/>
    </row>
    <row r="673" spans="1:3" x14ac:dyDescent="0.25">
      <c r="A673"/>
      <c r="B673"/>
      <c r="C673"/>
    </row>
    <row r="674" spans="1:3" x14ac:dyDescent="0.25">
      <c r="A674"/>
      <c r="B674"/>
      <c r="C674"/>
    </row>
    <row r="675" spans="1:3" x14ac:dyDescent="0.25">
      <c r="A675"/>
      <c r="B675"/>
      <c r="C675"/>
    </row>
    <row r="676" spans="1:3" x14ac:dyDescent="0.25">
      <c r="A676"/>
      <c r="B676"/>
      <c r="C676"/>
    </row>
    <row r="677" spans="1:3" x14ac:dyDescent="0.25">
      <c r="A677"/>
      <c r="B677"/>
      <c r="C677"/>
    </row>
    <row r="678" spans="1:3" x14ac:dyDescent="0.25">
      <c r="A678"/>
      <c r="B678"/>
      <c r="C678"/>
    </row>
    <row r="679" spans="1:3" x14ac:dyDescent="0.25">
      <c r="A679"/>
      <c r="B679"/>
      <c r="C679"/>
    </row>
    <row r="680" spans="1:3" x14ac:dyDescent="0.25">
      <c r="A680"/>
      <c r="B680"/>
      <c r="C680"/>
    </row>
    <row r="681" spans="1:3" x14ac:dyDescent="0.25">
      <c r="A681"/>
      <c r="B681"/>
      <c r="C681"/>
    </row>
    <row r="682" spans="1:3" x14ac:dyDescent="0.25">
      <c r="A682"/>
      <c r="B682"/>
      <c r="C682"/>
    </row>
    <row r="683" spans="1:3" x14ac:dyDescent="0.25">
      <c r="A683"/>
      <c r="B683"/>
      <c r="C683"/>
    </row>
    <row r="684" spans="1:3" x14ac:dyDescent="0.25">
      <c r="A684"/>
      <c r="B684"/>
      <c r="C684"/>
    </row>
    <row r="685" spans="1:3" x14ac:dyDescent="0.25">
      <c r="A685"/>
      <c r="B685"/>
      <c r="C685"/>
    </row>
    <row r="686" spans="1:3" x14ac:dyDescent="0.25">
      <c r="A686"/>
      <c r="B686"/>
      <c r="C686"/>
    </row>
    <row r="687" spans="1:3" x14ac:dyDescent="0.25">
      <c r="A687"/>
      <c r="B687"/>
      <c r="C687"/>
    </row>
    <row r="688" spans="1:3" x14ac:dyDescent="0.25">
      <c r="A688"/>
      <c r="B688"/>
      <c r="C688"/>
    </row>
    <row r="689" spans="1:3" x14ac:dyDescent="0.25">
      <c r="A689"/>
      <c r="B689"/>
      <c r="C689"/>
    </row>
    <row r="690" spans="1:3" x14ac:dyDescent="0.25">
      <c r="A690"/>
      <c r="B690"/>
      <c r="C690"/>
    </row>
    <row r="691" spans="1:3" x14ac:dyDescent="0.25">
      <c r="A691"/>
      <c r="B691"/>
      <c r="C691"/>
    </row>
    <row r="692" spans="1:3" x14ac:dyDescent="0.25">
      <c r="A692"/>
      <c r="B692"/>
      <c r="C692"/>
    </row>
    <row r="693" spans="1:3" x14ac:dyDescent="0.25">
      <c r="A693"/>
      <c r="B693"/>
      <c r="C693"/>
    </row>
    <row r="694" spans="1:3" x14ac:dyDescent="0.25">
      <c r="A694"/>
      <c r="B694"/>
      <c r="C694"/>
    </row>
    <row r="695" spans="1:3" x14ac:dyDescent="0.25">
      <c r="A695"/>
      <c r="B695"/>
      <c r="C695"/>
    </row>
    <row r="696" spans="1:3" x14ac:dyDescent="0.25">
      <c r="A696"/>
      <c r="B696"/>
      <c r="C696"/>
    </row>
    <row r="697" spans="1:3" x14ac:dyDescent="0.25">
      <c r="A697"/>
      <c r="B697"/>
      <c r="C697"/>
    </row>
    <row r="698" spans="1:3" x14ac:dyDescent="0.25">
      <c r="A698"/>
      <c r="B698"/>
      <c r="C698"/>
    </row>
    <row r="699" spans="1:3" x14ac:dyDescent="0.25">
      <c r="A699"/>
      <c r="B699"/>
      <c r="C699"/>
    </row>
    <row r="700" spans="1:3" x14ac:dyDescent="0.25">
      <c r="A700"/>
      <c r="B700"/>
      <c r="C700"/>
    </row>
    <row r="701" spans="1:3" x14ac:dyDescent="0.25">
      <c r="A701"/>
      <c r="B701"/>
      <c r="C701"/>
    </row>
    <row r="702" spans="1:3" x14ac:dyDescent="0.25">
      <c r="A702"/>
      <c r="B702"/>
      <c r="C702"/>
    </row>
    <row r="703" spans="1:3" x14ac:dyDescent="0.25">
      <c r="A703"/>
      <c r="B703"/>
      <c r="C703"/>
    </row>
    <row r="704" spans="1:3" x14ac:dyDescent="0.25">
      <c r="A704"/>
      <c r="B704"/>
      <c r="C704"/>
    </row>
    <row r="705" spans="1:3" x14ac:dyDescent="0.25">
      <c r="A705"/>
      <c r="B705"/>
      <c r="C705"/>
    </row>
    <row r="706" spans="1:3" x14ac:dyDescent="0.25">
      <c r="A706"/>
      <c r="B706"/>
      <c r="C706"/>
    </row>
    <row r="707" spans="1:3" x14ac:dyDescent="0.25">
      <c r="A707"/>
      <c r="B707"/>
      <c r="C707"/>
    </row>
    <row r="708" spans="1:3" x14ac:dyDescent="0.25">
      <c r="A708"/>
      <c r="B708"/>
      <c r="C708"/>
    </row>
    <row r="709" spans="1:3" x14ac:dyDescent="0.25">
      <c r="A709"/>
      <c r="B709"/>
      <c r="C709"/>
    </row>
    <row r="710" spans="1:3" x14ac:dyDescent="0.25">
      <c r="A710"/>
      <c r="B710"/>
      <c r="C710"/>
    </row>
    <row r="711" spans="1:3" x14ac:dyDescent="0.25">
      <c r="A711"/>
      <c r="B711"/>
      <c r="C711"/>
    </row>
    <row r="712" spans="1:3" x14ac:dyDescent="0.25">
      <c r="A712"/>
      <c r="B712"/>
      <c r="C712"/>
    </row>
    <row r="713" spans="1:3" x14ac:dyDescent="0.25">
      <c r="A713"/>
      <c r="B713"/>
      <c r="C713"/>
    </row>
    <row r="714" spans="1:3" x14ac:dyDescent="0.25">
      <c r="A714"/>
      <c r="B714"/>
      <c r="C714"/>
    </row>
    <row r="715" spans="1:3" x14ac:dyDescent="0.25">
      <c r="A715"/>
      <c r="B715"/>
      <c r="C715"/>
    </row>
    <row r="716" spans="1:3" x14ac:dyDescent="0.25">
      <c r="A716"/>
      <c r="B716"/>
      <c r="C716"/>
    </row>
    <row r="717" spans="1:3" x14ac:dyDescent="0.25">
      <c r="A717"/>
      <c r="B717"/>
      <c r="C717"/>
    </row>
    <row r="718" spans="1:3" x14ac:dyDescent="0.25">
      <c r="A718"/>
      <c r="B718"/>
      <c r="C718"/>
    </row>
    <row r="719" spans="1:3" x14ac:dyDescent="0.25">
      <c r="A719"/>
      <c r="B719"/>
      <c r="C719"/>
    </row>
    <row r="720" spans="1:3" x14ac:dyDescent="0.25">
      <c r="A720"/>
      <c r="B720"/>
      <c r="C720"/>
    </row>
    <row r="721" spans="1:3" x14ac:dyDescent="0.25">
      <c r="A721"/>
      <c r="B721"/>
      <c r="C721"/>
    </row>
    <row r="722" spans="1:3" x14ac:dyDescent="0.25">
      <c r="A722"/>
      <c r="B722"/>
      <c r="C722"/>
    </row>
    <row r="723" spans="1:3" x14ac:dyDescent="0.25">
      <c r="A723"/>
      <c r="B723"/>
      <c r="C723"/>
    </row>
    <row r="724" spans="1:3" x14ac:dyDescent="0.25">
      <c r="A724"/>
      <c r="B724"/>
      <c r="C724"/>
    </row>
    <row r="725" spans="1:3" x14ac:dyDescent="0.25">
      <c r="A725"/>
      <c r="B725"/>
      <c r="C725"/>
    </row>
    <row r="726" spans="1:3" x14ac:dyDescent="0.25">
      <c r="A726"/>
      <c r="B726"/>
      <c r="C726"/>
    </row>
    <row r="727" spans="1:3" x14ac:dyDescent="0.25">
      <c r="A727"/>
      <c r="B727"/>
      <c r="C727"/>
    </row>
    <row r="728" spans="1:3" x14ac:dyDescent="0.25">
      <c r="A728"/>
      <c r="B728"/>
      <c r="C728"/>
    </row>
    <row r="729" spans="1:3" x14ac:dyDescent="0.25">
      <c r="A729"/>
      <c r="B729"/>
      <c r="C729"/>
    </row>
    <row r="730" spans="1:3" x14ac:dyDescent="0.25">
      <c r="A730"/>
      <c r="B730"/>
      <c r="C730"/>
    </row>
    <row r="731" spans="1:3" x14ac:dyDescent="0.25">
      <c r="A731"/>
      <c r="B731"/>
      <c r="C731"/>
    </row>
    <row r="732" spans="1:3" x14ac:dyDescent="0.25">
      <c r="A732"/>
      <c r="B732"/>
      <c r="C732"/>
    </row>
    <row r="733" spans="1:3" x14ac:dyDescent="0.25">
      <c r="A733"/>
      <c r="B733"/>
      <c r="C733"/>
    </row>
    <row r="734" spans="1:3" x14ac:dyDescent="0.25">
      <c r="A734"/>
      <c r="B734"/>
      <c r="C734"/>
    </row>
    <row r="735" spans="1:3" x14ac:dyDescent="0.25">
      <c r="A735"/>
      <c r="B735"/>
      <c r="C735"/>
    </row>
    <row r="736" spans="1:3" x14ac:dyDescent="0.25">
      <c r="A736"/>
      <c r="B736"/>
      <c r="C736"/>
    </row>
    <row r="737" spans="1:3" x14ac:dyDescent="0.25">
      <c r="A737"/>
      <c r="B737"/>
      <c r="C737"/>
    </row>
    <row r="738" spans="1:3" x14ac:dyDescent="0.25">
      <c r="A738"/>
      <c r="B738"/>
      <c r="C738"/>
    </row>
    <row r="739" spans="1:3" x14ac:dyDescent="0.25">
      <c r="A739"/>
      <c r="B739"/>
      <c r="C739"/>
    </row>
    <row r="740" spans="1:3" x14ac:dyDescent="0.25">
      <c r="A740"/>
      <c r="B740"/>
      <c r="C740"/>
    </row>
    <row r="741" spans="1:3" x14ac:dyDescent="0.25">
      <c r="A741"/>
      <c r="B741"/>
      <c r="C741"/>
    </row>
    <row r="742" spans="1:3" x14ac:dyDescent="0.25">
      <c r="A742"/>
      <c r="B742"/>
      <c r="C742"/>
    </row>
    <row r="743" spans="1:3" x14ac:dyDescent="0.25">
      <c r="A743"/>
      <c r="B743"/>
      <c r="C743"/>
    </row>
    <row r="744" spans="1:3" x14ac:dyDescent="0.25">
      <c r="A744"/>
      <c r="B744"/>
      <c r="C744"/>
    </row>
    <row r="745" spans="1:3" x14ac:dyDescent="0.25">
      <c r="A745"/>
      <c r="B745"/>
      <c r="C745"/>
    </row>
    <row r="746" spans="1:3" x14ac:dyDescent="0.25">
      <c r="A746"/>
      <c r="B746"/>
      <c r="C746"/>
    </row>
    <row r="747" spans="1:3" x14ac:dyDescent="0.25">
      <c r="A747"/>
      <c r="B747"/>
      <c r="C747"/>
    </row>
    <row r="748" spans="1:3" x14ac:dyDescent="0.25">
      <c r="A748"/>
      <c r="B748"/>
      <c r="C748"/>
    </row>
    <row r="749" spans="1:3" x14ac:dyDescent="0.25">
      <c r="A749"/>
      <c r="B749"/>
      <c r="C749"/>
    </row>
    <row r="750" spans="1:3" x14ac:dyDescent="0.25">
      <c r="A750"/>
      <c r="B750"/>
      <c r="C750"/>
    </row>
    <row r="751" spans="1:3" x14ac:dyDescent="0.25">
      <c r="A751"/>
      <c r="B751"/>
      <c r="C751"/>
    </row>
    <row r="752" spans="1:3" x14ac:dyDescent="0.25">
      <c r="A752"/>
      <c r="B752"/>
      <c r="C752"/>
    </row>
    <row r="753" spans="1:3" x14ac:dyDescent="0.25">
      <c r="A753"/>
      <c r="B753"/>
      <c r="C753"/>
    </row>
    <row r="754" spans="1:3" x14ac:dyDescent="0.25">
      <c r="A754"/>
      <c r="B754"/>
      <c r="C754"/>
    </row>
    <row r="755" spans="1:3" x14ac:dyDescent="0.25">
      <c r="A755"/>
      <c r="B755"/>
      <c r="C755"/>
    </row>
    <row r="756" spans="1:3" x14ac:dyDescent="0.25">
      <c r="A756"/>
      <c r="B756"/>
      <c r="C756"/>
    </row>
    <row r="757" spans="1:3" x14ac:dyDescent="0.25">
      <c r="A757"/>
      <c r="B757"/>
      <c r="C757"/>
    </row>
    <row r="758" spans="1:3" x14ac:dyDescent="0.25">
      <c r="A758"/>
      <c r="B758"/>
      <c r="C758"/>
    </row>
    <row r="759" spans="1:3" x14ac:dyDescent="0.25">
      <c r="A759"/>
      <c r="B759"/>
      <c r="C759"/>
    </row>
    <row r="760" spans="1:3" x14ac:dyDescent="0.25">
      <c r="A760"/>
      <c r="B760"/>
      <c r="C760"/>
    </row>
    <row r="761" spans="1:3" x14ac:dyDescent="0.25">
      <c r="A761"/>
      <c r="B761"/>
      <c r="C761"/>
    </row>
    <row r="762" spans="1:3" x14ac:dyDescent="0.25">
      <c r="A762"/>
      <c r="B762"/>
      <c r="C762"/>
    </row>
    <row r="763" spans="1:3" x14ac:dyDescent="0.25">
      <c r="A763"/>
      <c r="B763"/>
      <c r="C763"/>
    </row>
    <row r="764" spans="1:3" x14ac:dyDescent="0.25">
      <c r="A764"/>
      <c r="B764"/>
      <c r="C764"/>
    </row>
    <row r="765" spans="1:3" x14ac:dyDescent="0.25">
      <c r="A765"/>
      <c r="B765"/>
      <c r="C765"/>
    </row>
    <row r="766" spans="1:3" x14ac:dyDescent="0.25">
      <c r="A766"/>
      <c r="B766"/>
      <c r="C766"/>
    </row>
    <row r="767" spans="1:3" x14ac:dyDescent="0.25">
      <c r="A767"/>
      <c r="B767"/>
      <c r="C767"/>
    </row>
    <row r="768" spans="1:3" x14ac:dyDescent="0.25">
      <c r="A768"/>
      <c r="B768"/>
      <c r="C768"/>
    </row>
    <row r="769" spans="1:3" x14ac:dyDescent="0.25">
      <c r="A769"/>
      <c r="B769"/>
      <c r="C769"/>
    </row>
    <row r="770" spans="1:3" x14ac:dyDescent="0.25">
      <c r="A770"/>
      <c r="B770"/>
      <c r="C770"/>
    </row>
    <row r="771" spans="1:3" x14ac:dyDescent="0.25">
      <c r="A771"/>
      <c r="B771"/>
      <c r="C771"/>
    </row>
    <row r="772" spans="1:3" x14ac:dyDescent="0.25">
      <c r="A772"/>
      <c r="B772"/>
      <c r="C772"/>
    </row>
    <row r="773" spans="1:3" x14ac:dyDescent="0.25">
      <c r="A773"/>
      <c r="B773"/>
      <c r="C773"/>
    </row>
    <row r="774" spans="1:3" x14ac:dyDescent="0.25">
      <c r="A774"/>
      <c r="B774"/>
      <c r="C774"/>
    </row>
    <row r="775" spans="1:3" x14ac:dyDescent="0.25">
      <c r="A775"/>
      <c r="B775"/>
      <c r="C775"/>
    </row>
    <row r="776" spans="1:3" x14ac:dyDescent="0.25">
      <c r="A776"/>
      <c r="B776"/>
      <c r="C776"/>
    </row>
    <row r="777" spans="1:3" x14ac:dyDescent="0.25">
      <c r="A777"/>
      <c r="B777"/>
      <c r="C777"/>
    </row>
    <row r="778" spans="1:3" x14ac:dyDescent="0.25">
      <c r="A778"/>
      <c r="B778"/>
      <c r="C778"/>
    </row>
    <row r="779" spans="1:3" x14ac:dyDescent="0.25">
      <c r="A779"/>
      <c r="B779"/>
      <c r="C779"/>
    </row>
    <row r="780" spans="1:3" x14ac:dyDescent="0.25">
      <c r="A780"/>
      <c r="B780"/>
      <c r="C780"/>
    </row>
    <row r="781" spans="1:3" x14ac:dyDescent="0.25">
      <c r="A781"/>
      <c r="B781"/>
      <c r="C781"/>
    </row>
    <row r="782" spans="1:3" x14ac:dyDescent="0.25">
      <c r="A782"/>
      <c r="B782"/>
      <c r="C782"/>
    </row>
    <row r="783" spans="1:3" x14ac:dyDescent="0.25">
      <c r="A783"/>
      <c r="B783"/>
      <c r="C783"/>
    </row>
    <row r="784" spans="1:3" x14ac:dyDescent="0.25">
      <c r="A784"/>
      <c r="B784"/>
      <c r="C784"/>
    </row>
    <row r="785" spans="1:3" x14ac:dyDescent="0.25">
      <c r="A785"/>
      <c r="B785"/>
      <c r="C785"/>
    </row>
    <row r="786" spans="1:3" x14ac:dyDescent="0.25">
      <c r="A786"/>
      <c r="B786"/>
      <c r="C786"/>
    </row>
    <row r="787" spans="1:3" x14ac:dyDescent="0.25">
      <c r="A787"/>
      <c r="B787"/>
      <c r="C787"/>
    </row>
    <row r="788" spans="1:3" x14ac:dyDescent="0.25">
      <c r="A788"/>
      <c r="B788"/>
      <c r="C788"/>
    </row>
    <row r="789" spans="1:3" x14ac:dyDescent="0.25">
      <c r="A789"/>
      <c r="B789"/>
      <c r="C789"/>
    </row>
    <row r="790" spans="1:3" x14ac:dyDescent="0.25">
      <c r="A790"/>
      <c r="B790"/>
      <c r="C790"/>
    </row>
    <row r="791" spans="1:3" x14ac:dyDescent="0.25">
      <c r="A791"/>
      <c r="B791"/>
      <c r="C791"/>
    </row>
    <row r="792" spans="1:3" x14ac:dyDescent="0.25">
      <c r="A792"/>
      <c r="B792"/>
      <c r="C792"/>
    </row>
    <row r="793" spans="1:3" x14ac:dyDescent="0.25">
      <c r="A793"/>
      <c r="B793"/>
      <c r="C793"/>
    </row>
    <row r="794" spans="1:3" x14ac:dyDescent="0.25">
      <c r="A794"/>
      <c r="B794"/>
      <c r="C794"/>
    </row>
    <row r="795" spans="1:3" x14ac:dyDescent="0.25">
      <c r="A795"/>
      <c r="B795"/>
      <c r="C795"/>
    </row>
    <row r="796" spans="1:3" x14ac:dyDescent="0.25">
      <c r="A796"/>
      <c r="B796"/>
      <c r="C796"/>
    </row>
    <row r="797" spans="1:3" x14ac:dyDescent="0.25">
      <c r="A797"/>
      <c r="B797"/>
      <c r="C797"/>
    </row>
    <row r="798" spans="1:3" x14ac:dyDescent="0.25">
      <c r="A798"/>
      <c r="B798"/>
      <c r="C798"/>
    </row>
    <row r="799" spans="1:3" x14ac:dyDescent="0.25">
      <c r="A799"/>
      <c r="B799"/>
      <c r="C799"/>
    </row>
    <row r="800" spans="1:3" x14ac:dyDescent="0.25">
      <c r="A800"/>
      <c r="B800"/>
      <c r="C800"/>
    </row>
    <row r="801" spans="1:3" x14ac:dyDescent="0.25">
      <c r="A801"/>
      <c r="B801"/>
      <c r="C801"/>
    </row>
    <row r="802" spans="1:3" x14ac:dyDescent="0.25">
      <c r="A802"/>
      <c r="B802"/>
      <c r="C802"/>
    </row>
    <row r="803" spans="1:3" x14ac:dyDescent="0.25">
      <c r="A803"/>
      <c r="B803"/>
      <c r="C803"/>
    </row>
    <row r="804" spans="1:3" x14ac:dyDescent="0.25">
      <c r="A804"/>
      <c r="B804"/>
      <c r="C804"/>
    </row>
    <row r="805" spans="1:3" x14ac:dyDescent="0.25">
      <c r="A805"/>
      <c r="B805"/>
      <c r="C805"/>
    </row>
    <row r="806" spans="1:3" x14ac:dyDescent="0.25">
      <c r="A806"/>
      <c r="B806"/>
      <c r="C806"/>
    </row>
    <row r="807" spans="1:3" x14ac:dyDescent="0.25">
      <c r="A807"/>
      <c r="B807"/>
      <c r="C807"/>
    </row>
    <row r="808" spans="1:3" x14ac:dyDescent="0.25">
      <c r="A808"/>
      <c r="B808"/>
      <c r="C808"/>
    </row>
    <row r="809" spans="1:3" x14ac:dyDescent="0.25">
      <c r="A809"/>
      <c r="B809"/>
      <c r="C809"/>
    </row>
    <row r="810" spans="1:3" x14ac:dyDescent="0.25">
      <c r="A810"/>
      <c r="B810"/>
      <c r="C810"/>
    </row>
    <row r="811" spans="1:3" x14ac:dyDescent="0.25">
      <c r="A811"/>
      <c r="B811"/>
      <c r="C811"/>
    </row>
    <row r="812" spans="1:3" x14ac:dyDescent="0.25">
      <c r="A812"/>
      <c r="B812"/>
      <c r="C812"/>
    </row>
    <row r="813" spans="1:3" x14ac:dyDescent="0.25">
      <c r="A813"/>
      <c r="B813"/>
      <c r="C813"/>
    </row>
    <row r="814" spans="1:3" x14ac:dyDescent="0.25">
      <c r="A814"/>
      <c r="B814"/>
      <c r="C814"/>
    </row>
    <row r="815" spans="1:3" x14ac:dyDescent="0.25">
      <c r="A815"/>
      <c r="B815"/>
      <c r="C815"/>
    </row>
    <row r="816" spans="1:3" x14ac:dyDescent="0.25">
      <c r="A816"/>
      <c r="B816"/>
      <c r="C816"/>
    </row>
    <row r="817" spans="1:3" x14ac:dyDescent="0.25">
      <c r="A817"/>
      <c r="B817"/>
      <c r="C817"/>
    </row>
    <row r="818" spans="1:3" x14ac:dyDescent="0.25">
      <c r="A818"/>
      <c r="B818"/>
      <c r="C818"/>
    </row>
    <row r="819" spans="1:3" x14ac:dyDescent="0.25">
      <c r="A819"/>
      <c r="B819"/>
      <c r="C819"/>
    </row>
    <row r="820" spans="1:3" x14ac:dyDescent="0.25">
      <c r="A820"/>
      <c r="B820"/>
      <c r="C820"/>
    </row>
    <row r="821" spans="1:3" x14ac:dyDescent="0.25">
      <c r="A821"/>
      <c r="B821"/>
      <c r="C821"/>
    </row>
    <row r="822" spans="1:3" x14ac:dyDescent="0.25">
      <c r="A822"/>
      <c r="B822"/>
      <c r="C822"/>
    </row>
    <row r="823" spans="1:3" x14ac:dyDescent="0.25">
      <c r="A823"/>
      <c r="B823"/>
      <c r="C823"/>
    </row>
    <row r="824" spans="1:3" x14ac:dyDescent="0.25">
      <c r="A824"/>
      <c r="B824"/>
      <c r="C824"/>
    </row>
    <row r="825" spans="1:3" x14ac:dyDescent="0.25">
      <c r="A825"/>
      <c r="B825"/>
      <c r="C825"/>
    </row>
    <row r="826" spans="1:3" x14ac:dyDescent="0.25">
      <c r="A826"/>
      <c r="B826"/>
      <c r="C826"/>
    </row>
    <row r="827" spans="1:3" x14ac:dyDescent="0.25">
      <c r="A827"/>
      <c r="B827"/>
      <c r="C827"/>
    </row>
    <row r="828" spans="1:3" x14ac:dyDescent="0.25">
      <c r="A828"/>
      <c r="B828"/>
      <c r="C828"/>
    </row>
    <row r="829" spans="1:3" x14ac:dyDescent="0.25">
      <c r="A829"/>
      <c r="B829"/>
      <c r="C829"/>
    </row>
    <row r="830" spans="1:3" x14ac:dyDescent="0.25">
      <c r="A830"/>
      <c r="B830"/>
      <c r="C830"/>
    </row>
    <row r="831" spans="1:3" x14ac:dyDescent="0.25">
      <c r="A831"/>
      <c r="B831"/>
      <c r="C831"/>
    </row>
    <row r="832" spans="1:3" x14ac:dyDescent="0.25">
      <c r="A832"/>
      <c r="B832"/>
      <c r="C832"/>
    </row>
    <row r="833" spans="1:3" x14ac:dyDescent="0.25">
      <c r="A833"/>
      <c r="B833"/>
      <c r="C833"/>
    </row>
    <row r="834" spans="1:3" x14ac:dyDescent="0.25">
      <c r="A834"/>
      <c r="B834"/>
      <c r="C834"/>
    </row>
    <row r="835" spans="1:3" x14ac:dyDescent="0.25">
      <c r="A835"/>
      <c r="B835"/>
      <c r="C835"/>
    </row>
    <row r="836" spans="1:3" x14ac:dyDescent="0.25">
      <c r="A836"/>
      <c r="B836"/>
      <c r="C836"/>
    </row>
    <row r="837" spans="1:3" x14ac:dyDescent="0.25">
      <c r="A837"/>
      <c r="B837"/>
      <c r="C837"/>
    </row>
    <row r="838" spans="1:3" x14ac:dyDescent="0.25">
      <c r="A838"/>
      <c r="B838"/>
      <c r="C838"/>
    </row>
    <row r="839" spans="1:3" x14ac:dyDescent="0.25">
      <c r="A839"/>
      <c r="B839"/>
      <c r="C839"/>
    </row>
    <row r="840" spans="1:3" x14ac:dyDescent="0.25">
      <c r="A840"/>
      <c r="B840"/>
      <c r="C840"/>
    </row>
    <row r="841" spans="1:3" x14ac:dyDescent="0.25">
      <c r="A841"/>
      <c r="B841"/>
      <c r="C841"/>
    </row>
    <row r="842" spans="1:3" x14ac:dyDescent="0.25">
      <c r="A842"/>
      <c r="B842"/>
      <c r="C842"/>
    </row>
    <row r="843" spans="1:3" x14ac:dyDescent="0.25">
      <c r="A843"/>
      <c r="B843"/>
      <c r="C843"/>
    </row>
    <row r="844" spans="1:3" x14ac:dyDescent="0.25">
      <c r="A844"/>
      <c r="B844"/>
      <c r="C844"/>
    </row>
    <row r="845" spans="1:3" x14ac:dyDescent="0.25">
      <c r="A845"/>
      <c r="B845"/>
      <c r="C845"/>
    </row>
    <row r="846" spans="1:3" x14ac:dyDescent="0.25">
      <c r="A846"/>
      <c r="B846"/>
      <c r="C846"/>
    </row>
    <row r="847" spans="1:3" x14ac:dyDescent="0.25">
      <c r="A847"/>
      <c r="B847"/>
      <c r="C847"/>
    </row>
    <row r="848" spans="1:3" x14ac:dyDescent="0.25">
      <c r="A848"/>
      <c r="B848"/>
      <c r="C848"/>
    </row>
    <row r="849" spans="1:3" x14ac:dyDescent="0.25">
      <c r="A849"/>
      <c r="B849"/>
      <c r="C849"/>
    </row>
    <row r="850" spans="1:3" x14ac:dyDescent="0.25">
      <c r="A850"/>
      <c r="B850"/>
      <c r="C850"/>
    </row>
    <row r="851" spans="1:3" x14ac:dyDescent="0.25">
      <c r="A851"/>
      <c r="B851"/>
      <c r="C851"/>
    </row>
    <row r="852" spans="1:3" x14ac:dyDescent="0.25">
      <c r="A852"/>
      <c r="B852"/>
      <c r="C852"/>
    </row>
    <row r="853" spans="1:3" x14ac:dyDescent="0.25">
      <c r="A853"/>
      <c r="B853"/>
      <c r="C853"/>
    </row>
    <row r="854" spans="1:3" x14ac:dyDescent="0.25">
      <c r="A854"/>
      <c r="B854"/>
      <c r="C854"/>
    </row>
    <row r="855" spans="1:3" x14ac:dyDescent="0.25">
      <c r="A855"/>
      <c r="B855"/>
      <c r="C855"/>
    </row>
    <row r="856" spans="1:3" x14ac:dyDescent="0.25">
      <c r="A856"/>
      <c r="B856"/>
      <c r="C856"/>
    </row>
    <row r="857" spans="1:3" x14ac:dyDescent="0.25">
      <c r="A857"/>
      <c r="B857"/>
      <c r="C857"/>
    </row>
    <row r="858" spans="1:3" x14ac:dyDescent="0.25">
      <c r="A858"/>
      <c r="B858"/>
      <c r="C858"/>
    </row>
    <row r="859" spans="1:3" x14ac:dyDescent="0.25">
      <c r="A859"/>
      <c r="B859"/>
      <c r="C859"/>
    </row>
    <row r="860" spans="1:3" x14ac:dyDescent="0.25">
      <c r="A860"/>
      <c r="B860"/>
      <c r="C860"/>
    </row>
    <row r="861" spans="1:3" x14ac:dyDescent="0.25">
      <c r="A861"/>
      <c r="B861"/>
      <c r="C861"/>
    </row>
    <row r="862" spans="1:3" x14ac:dyDescent="0.25">
      <c r="A862"/>
      <c r="B862"/>
      <c r="C862"/>
    </row>
    <row r="863" spans="1:3" x14ac:dyDescent="0.25">
      <c r="A863"/>
      <c r="B863"/>
      <c r="C863"/>
    </row>
    <row r="864" spans="1:3" x14ac:dyDescent="0.25">
      <c r="A864"/>
      <c r="B864"/>
      <c r="C864"/>
    </row>
    <row r="865" spans="1:3" x14ac:dyDescent="0.25">
      <c r="A865"/>
      <c r="B865"/>
      <c r="C865"/>
    </row>
    <row r="866" spans="1:3" x14ac:dyDescent="0.25">
      <c r="A866"/>
      <c r="B866"/>
      <c r="C866"/>
    </row>
    <row r="867" spans="1:3" x14ac:dyDescent="0.25">
      <c r="A867"/>
      <c r="B867"/>
      <c r="C867"/>
    </row>
    <row r="868" spans="1:3" x14ac:dyDescent="0.25">
      <c r="A868"/>
      <c r="B868"/>
      <c r="C868"/>
    </row>
    <row r="869" spans="1:3" x14ac:dyDescent="0.25">
      <c r="A869"/>
      <c r="B869"/>
      <c r="C869"/>
    </row>
    <row r="870" spans="1:3" x14ac:dyDescent="0.25">
      <c r="A870"/>
      <c r="B870"/>
      <c r="C870"/>
    </row>
    <row r="871" spans="1:3" x14ac:dyDescent="0.25">
      <c r="A871"/>
      <c r="B871"/>
      <c r="C871"/>
    </row>
    <row r="872" spans="1:3" x14ac:dyDescent="0.25">
      <c r="A872"/>
      <c r="B872"/>
      <c r="C872"/>
    </row>
    <row r="873" spans="1:3" x14ac:dyDescent="0.25">
      <c r="A873"/>
      <c r="B873"/>
      <c r="C873"/>
    </row>
    <row r="874" spans="1:3" x14ac:dyDescent="0.25">
      <c r="A874"/>
      <c r="B874"/>
      <c r="C874"/>
    </row>
    <row r="875" spans="1:3" x14ac:dyDescent="0.25">
      <c r="A875"/>
      <c r="B875"/>
      <c r="C875"/>
    </row>
    <row r="876" spans="1:3" x14ac:dyDescent="0.25">
      <c r="A876"/>
      <c r="B876"/>
      <c r="C876"/>
    </row>
    <row r="877" spans="1:3" x14ac:dyDescent="0.25">
      <c r="A877"/>
      <c r="B877"/>
      <c r="C877"/>
    </row>
    <row r="878" spans="1:3" x14ac:dyDescent="0.25">
      <c r="A878"/>
      <c r="B878"/>
      <c r="C878"/>
    </row>
    <row r="879" spans="1:3" x14ac:dyDescent="0.25">
      <c r="A879"/>
      <c r="B879"/>
      <c r="C879"/>
    </row>
    <row r="880" spans="1:3" x14ac:dyDescent="0.25">
      <c r="A880"/>
      <c r="B880"/>
      <c r="C880"/>
    </row>
    <row r="881" spans="1:3" x14ac:dyDescent="0.25">
      <c r="A881"/>
      <c r="B881"/>
      <c r="C881"/>
    </row>
    <row r="882" spans="1:3" x14ac:dyDescent="0.25">
      <c r="A882"/>
      <c r="B882"/>
      <c r="C882"/>
    </row>
    <row r="883" spans="1:3" x14ac:dyDescent="0.25">
      <c r="A883"/>
      <c r="B883"/>
      <c r="C883"/>
    </row>
    <row r="884" spans="1:3" x14ac:dyDescent="0.25">
      <c r="A884"/>
      <c r="B884"/>
      <c r="C884"/>
    </row>
    <row r="885" spans="1:3" x14ac:dyDescent="0.25">
      <c r="A885"/>
      <c r="B885"/>
      <c r="C885"/>
    </row>
    <row r="886" spans="1:3" x14ac:dyDescent="0.25">
      <c r="A886"/>
      <c r="B886"/>
      <c r="C886"/>
    </row>
    <row r="887" spans="1:3" x14ac:dyDescent="0.25">
      <c r="A887"/>
      <c r="B887"/>
      <c r="C887"/>
    </row>
    <row r="888" spans="1:3" x14ac:dyDescent="0.25">
      <c r="A888"/>
      <c r="B888"/>
      <c r="C888"/>
    </row>
    <row r="889" spans="1:3" x14ac:dyDescent="0.25">
      <c r="A889"/>
      <c r="B889"/>
      <c r="C889"/>
    </row>
    <row r="890" spans="1:3" x14ac:dyDescent="0.25">
      <c r="A890"/>
      <c r="B890"/>
      <c r="C890"/>
    </row>
    <row r="891" spans="1:3" x14ac:dyDescent="0.25">
      <c r="A891"/>
      <c r="B891"/>
      <c r="C891"/>
    </row>
    <row r="892" spans="1:3" x14ac:dyDescent="0.25">
      <c r="A892"/>
      <c r="B892"/>
      <c r="C892"/>
    </row>
    <row r="893" spans="1:3" x14ac:dyDescent="0.25">
      <c r="A893"/>
      <c r="B893"/>
      <c r="C893"/>
    </row>
    <row r="894" spans="1:3" x14ac:dyDescent="0.25">
      <c r="A894"/>
      <c r="B894"/>
      <c r="C894"/>
    </row>
    <row r="895" spans="1:3" x14ac:dyDescent="0.25">
      <c r="A895"/>
      <c r="B895"/>
      <c r="C895"/>
    </row>
    <row r="896" spans="1:3" x14ac:dyDescent="0.25">
      <c r="A896"/>
      <c r="B896"/>
      <c r="C896"/>
    </row>
    <row r="897" spans="1:3" x14ac:dyDescent="0.25">
      <c r="A897"/>
      <c r="B897"/>
      <c r="C897"/>
    </row>
    <row r="898" spans="1:3" x14ac:dyDescent="0.25">
      <c r="A898"/>
      <c r="B898"/>
      <c r="C898"/>
    </row>
    <row r="899" spans="1:3" x14ac:dyDescent="0.25">
      <c r="A899"/>
      <c r="B899"/>
      <c r="C899"/>
    </row>
    <row r="900" spans="1:3" x14ac:dyDescent="0.25">
      <c r="A900"/>
      <c r="B900"/>
      <c r="C900"/>
    </row>
    <row r="901" spans="1:3" x14ac:dyDescent="0.25">
      <c r="A901"/>
      <c r="B901"/>
      <c r="C901"/>
    </row>
    <row r="902" spans="1:3" x14ac:dyDescent="0.25">
      <c r="A902"/>
      <c r="B902"/>
      <c r="C902"/>
    </row>
    <row r="903" spans="1:3" x14ac:dyDescent="0.25">
      <c r="A903"/>
      <c r="B903"/>
      <c r="C903"/>
    </row>
    <row r="904" spans="1:3" x14ac:dyDescent="0.25">
      <c r="A904"/>
      <c r="B904"/>
      <c r="C904"/>
    </row>
    <row r="905" spans="1:3" x14ac:dyDescent="0.25">
      <c r="A905"/>
      <c r="B905"/>
      <c r="C905"/>
    </row>
    <row r="906" spans="1:3" x14ac:dyDescent="0.25">
      <c r="A906"/>
      <c r="B906"/>
      <c r="C906"/>
    </row>
    <row r="907" spans="1:3" x14ac:dyDescent="0.25">
      <c r="A907"/>
      <c r="B907"/>
      <c r="C907"/>
    </row>
    <row r="908" spans="1:3" x14ac:dyDescent="0.25">
      <c r="A908"/>
      <c r="B908"/>
      <c r="C908"/>
    </row>
    <row r="909" spans="1:3" x14ac:dyDescent="0.25">
      <c r="A909"/>
      <c r="B909"/>
      <c r="C909"/>
    </row>
    <row r="910" spans="1:3" x14ac:dyDescent="0.25">
      <c r="A910"/>
      <c r="B910"/>
      <c r="C910"/>
    </row>
    <row r="911" spans="1:3" x14ac:dyDescent="0.25">
      <c r="A911"/>
      <c r="B911"/>
      <c r="C911"/>
    </row>
    <row r="912" spans="1:3" x14ac:dyDescent="0.25">
      <c r="A912"/>
      <c r="B912"/>
      <c r="C912"/>
    </row>
    <row r="913" spans="1:3" x14ac:dyDescent="0.25">
      <c r="A913"/>
      <c r="B913"/>
      <c r="C913"/>
    </row>
    <row r="914" spans="1:3" x14ac:dyDescent="0.25">
      <c r="A914"/>
      <c r="B914"/>
      <c r="C914"/>
    </row>
    <row r="915" spans="1:3" x14ac:dyDescent="0.25">
      <c r="A915"/>
      <c r="B915"/>
      <c r="C915"/>
    </row>
    <row r="916" spans="1:3" x14ac:dyDescent="0.25">
      <c r="A916"/>
      <c r="B916"/>
      <c r="C916"/>
    </row>
    <row r="917" spans="1:3" x14ac:dyDescent="0.25">
      <c r="A917"/>
      <c r="B917"/>
      <c r="C917"/>
    </row>
    <row r="918" spans="1:3" x14ac:dyDescent="0.25">
      <c r="A918"/>
      <c r="B918"/>
      <c r="C918"/>
    </row>
    <row r="919" spans="1:3" x14ac:dyDescent="0.25">
      <c r="A919"/>
      <c r="B919"/>
      <c r="C919"/>
    </row>
    <row r="920" spans="1:3" x14ac:dyDescent="0.25">
      <c r="A920"/>
      <c r="B920"/>
      <c r="C920"/>
    </row>
    <row r="921" spans="1:3" x14ac:dyDescent="0.25">
      <c r="A921"/>
      <c r="B921"/>
      <c r="C921"/>
    </row>
    <row r="922" spans="1:3" x14ac:dyDescent="0.25">
      <c r="A922"/>
      <c r="B922"/>
      <c r="C922"/>
    </row>
    <row r="923" spans="1:3" x14ac:dyDescent="0.25">
      <c r="A923"/>
      <c r="B923"/>
      <c r="C923"/>
    </row>
    <row r="924" spans="1:3" x14ac:dyDescent="0.25">
      <c r="A924"/>
      <c r="B924"/>
      <c r="C924"/>
    </row>
    <row r="925" spans="1:3" x14ac:dyDescent="0.25">
      <c r="A925"/>
      <c r="B925"/>
      <c r="C925"/>
    </row>
    <row r="926" spans="1:3" x14ac:dyDescent="0.25">
      <c r="A926"/>
      <c r="B926"/>
      <c r="C926"/>
    </row>
    <row r="927" spans="1:3" x14ac:dyDescent="0.25">
      <c r="A927"/>
      <c r="B927"/>
      <c r="C927"/>
    </row>
    <row r="928" spans="1:3" x14ac:dyDescent="0.25">
      <c r="A928"/>
      <c r="B928"/>
      <c r="C928"/>
    </row>
    <row r="929" spans="1:3" x14ac:dyDescent="0.25">
      <c r="A929"/>
      <c r="B929"/>
      <c r="C929"/>
    </row>
    <row r="930" spans="1:3" x14ac:dyDescent="0.25">
      <c r="A930"/>
      <c r="B930"/>
      <c r="C930"/>
    </row>
    <row r="931" spans="1:3" x14ac:dyDescent="0.25">
      <c r="A931"/>
      <c r="B931"/>
      <c r="C931"/>
    </row>
    <row r="932" spans="1:3" x14ac:dyDescent="0.25">
      <c r="A932"/>
      <c r="B932"/>
      <c r="C932"/>
    </row>
    <row r="933" spans="1:3" x14ac:dyDescent="0.25">
      <c r="A933"/>
      <c r="B933"/>
      <c r="C933"/>
    </row>
    <row r="934" spans="1:3" x14ac:dyDescent="0.25">
      <c r="A934"/>
      <c r="B934"/>
      <c r="C934"/>
    </row>
    <row r="935" spans="1:3" x14ac:dyDescent="0.25">
      <c r="A935"/>
      <c r="B935"/>
      <c r="C935"/>
    </row>
    <row r="936" spans="1:3" x14ac:dyDescent="0.25">
      <c r="A936"/>
      <c r="B936"/>
      <c r="C936"/>
    </row>
    <row r="937" spans="1:3" x14ac:dyDescent="0.25">
      <c r="A937"/>
      <c r="B937"/>
      <c r="C937"/>
    </row>
    <row r="938" spans="1:3" x14ac:dyDescent="0.25">
      <c r="A938"/>
      <c r="B938"/>
      <c r="C938"/>
    </row>
    <row r="939" spans="1:3" x14ac:dyDescent="0.25">
      <c r="A939"/>
      <c r="B939"/>
      <c r="C939"/>
    </row>
    <row r="940" spans="1:3" x14ac:dyDescent="0.25">
      <c r="A940"/>
      <c r="B940"/>
      <c r="C940"/>
    </row>
    <row r="941" spans="1:3" x14ac:dyDescent="0.25">
      <c r="A941"/>
      <c r="B941"/>
      <c r="C941"/>
    </row>
    <row r="942" spans="1:3" x14ac:dyDescent="0.25">
      <c r="A942"/>
      <c r="B942"/>
      <c r="C942"/>
    </row>
    <row r="943" spans="1:3" x14ac:dyDescent="0.25">
      <c r="A943"/>
      <c r="B943"/>
      <c r="C943"/>
    </row>
    <row r="944" spans="1:3" x14ac:dyDescent="0.25">
      <c r="A944"/>
      <c r="B944"/>
      <c r="C944"/>
    </row>
    <row r="945" spans="1:3" x14ac:dyDescent="0.25">
      <c r="A945"/>
      <c r="B945"/>
      <c r="C945"/>
    </row>
    <row r="946" spans="1:3" x14ac:dyDescent="0.25">
      <c r="A946"/>
      <c r="B946"/>
      <c r="C946"/>
    </row>
    <row r="947" spans="1:3" x14ac:dyDescent="0.25">
      <c r="A947"/>
      <c r="B947"/>
      <c r="C947"/>
    </row>
    <row r="948" spans="1:3" x14ac:dyDescent="0.25">
      <c r="A948"/>
      <c r="B948"/>
      <c r="C948"/>
    </row>
    <row r="949" spans="1:3" x14ac:dyDescent="0.25">
      <c r="A949"/>
      <c r="B949"/>
      <c r="C949"/>
    </row>
    <row r="950" spans="1:3" x14ac:dyDescent="0.25">
      <c r="A950"/>
      <c r="B950"/>
      <c r="C950"/>
    </row>
    <row r="951" spans="1:3" x14ac:dyDescent="0.25">
      <c r="A951"/>
      <c r="B951"/>
      <c r="C951"/>
    </row>
    <row r="952" spans="1:3" x14ac:dyDescent="0.25">
      <c r="A952"/>
      <c r="B952"/>
      <c r="C952"/>
    </row>
    <row r="953" spans="1:3" x14ac:dyDescent="0.25">
      <c r="A953"/>
      <c r="B953"/>
      <c r="C953"/>
    </row>
    <row r="954" spans="1:3" x14ac:dyDescent="0.25">
      <c r="A954"/>
      <c r="B954"/>
      <c r="C954"/>
    </row>
    <row r="955" spans="1:3" x14ac:dyDescent="0.25">
      <c r="A955"/>
      <c r="B955"/>
      <c r="C955"/>
    </row>
    <row r="956" spans="1:3" x14ac:dyDescent="0.25">
      <c r="A956"/>
      <c r="B956"/>
      <c r="C956"/>
    </row>
    <row r="957" spans="1:3" x14ac:dyDescent="0.25">
      <c r="A957"/>
      <c r="B957"/>
      <c r="C957"/>
    </row>
    <row r="958" spans="1:3" x14ac:dyDescent="0.25">
      <c r="A958"/>
      <c r="B958"/>
      <c r="C958"/>
    </row>
    <row r="959" spans="1:3" x14ac:dyDescent="0.25">
      <c r="A959"/>
      <c r="B959"/>
      <c r="C959"/>
    </row>
    <row r="960" spans="1:3" x14ac:dyDescent="0.25">
      <c r="A960"/>
      <c r="B960"/>
      <c r="C960"/>
    </row>
    <row r="961" spans="1:3" x14ac:dyDescent="0.25">
      <c r="A961"/>
      <c r="B961"/>
      <c r="C961"/>
    </row>
    <row r="962" spans="1:3" x14ac:dyDescent="0.25">
      <c r="A962"/>
      <c r="B962"/>
      <c r="C962"/>
    </row>
    <row r="963" spans="1:3" x14ac:dyDescent="0.25">
      <c r="A963"/>
      <c r="B963"/>
      <c r="C963"/>
    </row>
    <row r="964" spans="1:3" x14ac:dyDescent="0.25">
      <c r="A964"/>
      <c r="B964"/>
      <c r="C964"/>
    </row>
    <row r="965" spans="1:3" x14ac:dyDescent="0.25">
      <c r="A965"/>
      <c r="B965"/>
      <c r="C965"/>
    </row>
    <row r="966" spans="1:3" x14ac:dyDescent="0.25">
      <c r="A966"/>
      <c r="B966"/>
      <c r="C966"/>
    </row>
    <row r="967" spans="1:3" x14ac:dyDescent="0.25">
      <c r="A967"/>
      <c r="B967"/>
      <c r="C967"/>
    </row>
    <row r="968" spans="1:3" x14ac:dyDescent="0.25">
      <c r="A968"/>
      <c r="B968"/>
      <c r="C968"/>
    </row>
    <row r="969" spans="1:3" x14ac:dyDescent="0.25">
      <c r="A969"/>
      <c r="B969"/>
      <c r="C969"/>
    </row>
    <row r="970" spans="1:3" x14ac:dyDescent="0.25">
      <c r="A970"/>
      <c r="B970"/>
      <c r="C970"/>
    </row>
    <row r="971" spans="1:3" x14ac:dyDescent="0.25">
      <c r="A971"/>
      <c r="B971"/>
      <c r="C971"/>
    </row>
    <row r="972" spans="1:3" x14ac:dyDescent="0.25">
      <c r="A972"/>
      <c r="B972"/>
      <c r="C972"/>
    </row>
    <row r="973" spans="1:3" x14ac:dyDescent="0.25">
      <c r="A973"/>
      <c r="B973"/>
      <c r="C973"/>
    </row>
    <row r="974" spans="1:3" x14ac:dyDescent="0.25">
      <c r="A974"/>
      <c r="B974"/>
      <c r="C974"/>
    </row>
    <row r="975" spans="1:3" x14ac:dyDescent="0.25">
      <c r="A975"/>
      <c r="B975"/>
      <c r="C975"/>
    </row>
    <row r="976" spans="1:3" x14ac:dyDescent="0.25">
      <c r="A976"/>
      <c r="B976"/>
      <c r="C976"/>
    </row>
    <row r="977" spans="1:3" x14ac:dyDescent="0.25">
      <c r="A977"/>
      <c r="B977"/>
      <c r="C977"/>
    </row>
    <row r="978" spans="1:3" x14ac:dyDescent="0.25">
      <c r="A978"/>
      <c r="B978"/>
      <c r="C978"/>
    </row>
    <row r="979" spans="1:3" x14ac:dyDescent="0.25">
      <c r="A979"/>
      <c r="B979"/>
      <c r="C979"/>
    </row>
    <row r="980" spans="1:3" x14ac:dyDescent="0.25">
      <c r="A980"/>
      <c r="B980"/>
      <c r="C980"/>
    </row>
    <row r="981" spans="1:3" x14ac:dyDescent="0.25">
      <c r="A981"/>
      <c r="B981"/>
      <c r="C981"/>
    </row>
    <row r="982" spans="1:3" x14ac:dyDescent="0.25">
      <c r="A982"/>
      <c r="B982"/>
      <c r="C982"/>
    </row>
    <row r="983" spans="1:3" x14ac:dyDescent="0.25">
      <c r="A983"/>
      <c r="B983"/>
      <c r="C983"/>
    </row>
    <row r="984" spans="1:3" x14ac:dyDescent="0.25">
      <c r="A984"/>
      <c r="B984"/>
      <c r="C984"/>
    </row>
    <row r="985" spans="1:3" x14ac:dyDescent="0.25">
      <c r="A985"/>
      <c r="B985"/>
      <c r="C985"/>
    </row>
    <row r="986" spans="1:3" x14ac:dyDescent="0.25">
      <c r="A986"/>
      <c r="B986"/>
      <c r="C986"/>
    </row>
    <row r="987" spans="1:3" x14ac:dyDescent="0.25">
      <c r="A987"/>
      <c r="B987"/>
      <c r="C987"/>
    </row>
    <row r="988" spans="1:3" x14ac:dyDescent="0.25">
      <c r="A988"/>
      <c r="B988"/>
      <c r="C988"/>
    </row>
    <row r="989" spans="1:3" x14ac:dyDescent="0.25">
      <c r="A989"/>
      <c r="B989"/>
      <c r="C989"/>
    </row>
    <row r="990" spans="1:3" x14ac:dyDescent="0.25">
      <c r="A990"/>
      <c r="B990"/>
      <c r="C990"/>
    </row>
    <row r="991" spans="1:3" x14ac:dyDescent="0.25">
      <c r="A991"/>
      <c r="B991"/>
      <c r="C991"/>
    </row>
    <row r="992" spans="1:3" x14ac:dyDescent="0.25">
      <c r="A992"/>
      <c r="B992"/>
      <c r="C992"/>
    </row>
    <row r="993" spans="1:3" x14ac:dyDescent="0.25">
      <c r="A993"/>
      <c r="B993"/>
      <c r="C993"/>
    </row>
    <row r="994" spans="1:3" x14ac:dyDescent="0.25">
      <c r="A994"/>
      <c r="B994"/>
      <c r="C994"/>
    </row>
    <row r="995" spans="1:3" x14ac:dyDescent="0.25">
      <c r="A995"/>
      <c r="B995"/>
      <c r="C995"/>
    </row>
    <row r="996" spans="1:3" x14ac:dyDescent="0.25">
      <c r="A996"/>
      <c r="B996"/>
      <c r="C996"/>
    </row>
    <row r="997" spans="1:3" x14ac:dyDescent="0.25">
      <c r="A997"/>
      <c r="B997"/>
      <c r="C997"/>
    </row>
    <row r="998" spans="1:3" x14ac:dyDescent="0.25">
      <c r="A998"/>
      <c r="B998"/>
      <c r="C998"/>
    </row>
    <row r="999" spans="1:3" x14ac:dyDescent="0.25">
      <c r="A999"/>
      <c r="B999"/>
      <c r="C999"/>
    </row>
    <row r="1000" spans="1:3" x14ac:dyDescent="0.25">
      <c r="A1000"/>
      <c r="B1000"/>
      <c r="C1000"/>
    </row>
    <row r="1001" spans="1:3" x14ac:dyDescent="0.25">
      <c r="A1001"/>
      <c r="B1001"/>
      <c r="C1001"/>
    </row>
    <row r="1002" spans="1:3" x14ac:dyDescent="0.25">
      <c r="A1002"/>
      <c r="B1002"/>
      <c r="C1002"/>
    </row>
    <row r="1003" spans="1:3" x14ac:dyDescent="0.25">
      <c r="A1003"/>
      <c r="B1003"/>
      <c r="C1003"/>
    </row>
    <row r="1004" spans="1:3" x14ac:dyDescent="0.25">
      <c r="A1004"/>
      <c r="B1004"/>
      <c r="C1004"/>
    </row>
    <row r="1005" spans="1:3" x14ac:dyDescent="0.25">
      <c r="A1005"/>
      <c r="B1005"/>
      <c r="C1005"/>
    </row>
    <row r="1006" spans="1:3" x14ac:dyDescent="0.25">
      <c r="A1006"/>
      <c r="B1006"/>
      <c r="C1006"/>
    </row>
    <row r="1007" spans="1:3" x14ac:dyDescent="0.25">
      <c r="A1007"/>
      <c r="B1007"/>
      <c r="C1007"/>
    </row>
    <row r="1008" spans="1:3" x14ac:dyDescent="0.25">
      <c r="A1008"/>
      <c r="B1008"/>
      <c r="C1008"/>
    </row>
    <row r="1009" spans="1:3" x14ac:dyDescent="0.25">
      <c r="A1009"/>
      <c r="B1009"/>
      <c r="C1009"/>
    </row>
    <row r="1010" spans="1:3" x14ac:dyDescent="0.25">
      <c r="A1010"/>
      <c r="B1010"/>
      <c r="C1010"/>
    </row>
    <row r="1011" spans="1:3" x14ac:dyDescent="0.25">
      <c r="A1011"/>
      <c r="B1011"/>
      <c r="C1011"/>
    </row>
    <row r="1012" spans="1:3" x14ac:dyDescent="0.25">
      <c r="A1012"/>
      <c r="B1012"/>
      <c r="C1012"/>
    </row>
    <row r="1013" spans="1:3" x14ac:dyDescent="0.25">
      <c r="A1013"/>
      <c r="B1013"/>
      <c r="C1013"/>
    </row>
    <row r="1014" spans="1:3" x14ac:dyDescent="0.25">
      <c r="A1014"/>
      <c r="B1014"/>
      <c r="C1014"/>
    </row>
    <row r="1015" spans="1:3" x14ac:dyDescent="0.25">
      <c r="A1015"/>
      <c r="B1015"/>
      <c r="C1015"/>
    </row>
    <row r="1016" spans="1:3" x14ac:dyDescent="0.25">
      <c r="A1016"/>
      <c r="B1016"/>
      <c r="C1016"/>
    </row>
    <row r="1017" spans="1:3" x14ac:dyDescent="0.25">
      <c r="A1017"/>
      <c r="B1017"/>
      <c r="C1017"/>
    </row>
    <row r="1018" spans="1:3" x14ac:dyDescent="0.25">
      <c r="A1018"/>
      <c r="B1018"/>
      <c r="C1018"/>
    </row>
    <row r="1019" spans="1:3" x14ac:dyDescent="0.25">
      <c r="A1019"/>
      <c r="B1019"/>
      <c r="C1019"/>
    </row>
    <row r="1020" spans="1:3" x14ac:dyDescent="0.25">
      <c r="A1020"/>
      <c r="B1020"/>
      <c r="C1020"/>
    </row>
    <row r="1021" spans="1:3" x14ac:dyDescent="0.25">
      <c r="A1021"/>
      <c r="B1021"/>
      <c r="C1021"/>
    </row>
    <row r="1022" spans="1:3" x14ac:dyDescent="0.25">
      <c r="A1022"/>
      <c r="B1022"/>
      <c r="C1022"/>
    </row>
    <row r="1023" spans="1:3" x14ac:dyDescent="0.25">
      <c r="A1023"/>
      <c r="B1023"/>
      <c r="C1023"/>
    </row>
    <row r="1024" spans="1:3" x14ac:dyDescent="0.25">
      <c r="A1024"/>
      <c r="B1024"/>
      <c r="C1024"/>
    </row>
    <row r="1025" spans="1:3" x14ac:dyDescent="0.25">
      <c r="A1025"/>
      <c r="B1025"/>
      <c r="C1025"/>
    </row>
    <row r="1026" spans="1:3" x14ac:dyDescent="0.25">
      <c r="A1026"/>
      <c r="B1026"/>
      <c r="C1026"/>
    </row>
    <row r="1027" spans="1:3" x14ac:dyDescent="0.25">
      <c r="A1027"/>
      <c r="B1027"/>
      <c r="C1027"/>
    </row>
    <row r="1028" spans="1:3" x14ac:dyDescent="0.25">
      <c r="A1028"/>
      <c r="B1028"/>
      <c r="C1028"/>
    </row>
    <row r="1029" spans="1:3" x14ac:dyDescent="0.25">
      <c r="A1029"/>
      <c r="B1029"/>
      <c r="C1029"/>
    </row>
    <row r="1030" spans="1:3" x14ac:dyDescent="0.25">
      <c r="A1030"/>
      <c r="B1030"/>
      <c r="C1030"/>
    </row>
    <row r="1031" spans="1:3" x14ac:dyDescent="0.25">
      <c r="A1031"/>
      <c r="B1031"/>
      <c r="C1031"/>
    </row>
    <row r="1032" spans="1:3" x14ac:dyDescent="0.25">
      <c r="A1032"/>
      <c r="B1032"/>
      <c r="C1032"/>
    </row>
    <row r="1033" spans="1:3" x14ac:dyDescent="0.25">
      <c r="A1033"/>
      <c r="B1033"/>
      <c r="C1033"/>
    </row>
    <row r="1034" spans="1:3" x14ac:dyDescent="0.25">
      <c r="A1034"/>
      <c r="B1034"/>
      <c r="C1034"/>
    </row>
    <row r="1035" spans="1:3" x14ac:dyDescent="0.25">
      <c r="A1035"/>
      <c r="B1035"/>
      <c r="C1035"/>
    </row>
    <row r="1036" spans="1:3" x14ac:dyDescent="0.25">
      <c r="A1036"/>
      <c r="B1036"/>
      <c r="C1036"/>
    </row>
    <row r="1037" spans="1:3" x14ac:dyDescent="0.25">
      <c r="A1037"/>
      <c r="B1037"/>
      <c r="C1037"/>
    </row>
    <row r="1038" spans="1:3" x14ac:dyDescent="0.25">
      <c r="A1038"/>
      <c r="B1038"/>
      <c r="C1038"/>
    </row>
    <row r="1039" spans="1:3" x14ac:dyDescent="0.25">
      <c r="A1039"/>
      <c r="B1039"/>
      <c r="C1039"/>
    </row>
    <row r="1040" spans="1:3" x14ac:dyDescent="0.25">
      <c r="A1040"/>
      <c r="B1040"/>
      <c r="C1040"/>
    </row>
    <row r="1041" spans="1:3" x14ac:dyDescent="0.25">
      <c r="A1041"/>
      <c r="B1041"/>
      <c r="C1041"/>
    </row>
    <row r="1042" spans="1:3" x14ac:dyDescent="0.25">
      <c r="A1042"/>
      <c r="B1042"/>
      <c r="C1042"/>
    </row>
    <row r="1043" spans="1:3" x14ac:dyDescent="0.25">
      <c r="A1043"/>
      <c r="B1043"/>
      <c r="C1043"/>
    </row>
    <row r="1044" spans="1:3" x14ac:dyDescent="0.25">
      <c r="A1044"/>
      <c r="B1044"/>
      <c r="C1044"/>
    </row>
    <row r="1045" spans="1:3" x14ac:dyDescent="0.25">
      <c r="A1045"/>
      <c r="B1045"/>
      <c r="C1045"/>
    </row>
    <row r="1046" spans="1:3" x14ac:dyDescent="0.25">
      <c r="A1046"/>
      <c r="B1046"/>
      <c r="C1046"/>
    </row>
    <row r="1047" spans="1:3" x14ac:dyDescent="0.25">
      <c r="A1047"/>
      <c r="B1047"/>
      <c r="C1047"/>
    </row>
    <row r="1048" spans="1:3" x14ac:dyDescent="0.25">
      <c r="A1048"/>
      <c r="B1048"/>
      <c r="C1048"/>
    </row>
    <row r="1049" spans="1:3" x14ac:dyDescent="0.25">
      <c r="A1049"/>
      <c r="B1049"/>
      <c r="C1049"/>
    </row>
    <row r="1050" spans="1:3" x14ac:dyDescent="0.25">
      <c r="A1050"/>
      <c r="B1050"/>
      <c r="C1050"/>
    </row>
    <row r="1051" spans="1:3" x14ac:dyDescent="0.25">
      <c r="A1051"/>
      <c r="B1051"/>
      <c r="C1051"/>
    </row>
    <row r="1052" spans="1:3" x14ac:dyDescent="0.25">
      <c r="A1052"/>
      <c r="B1052"/>
      <c r="C1052"/>
    </row>
    <row r="1053" spans="1:3" x14ac:dyDescent="0.25">
      <c r="A1053"/>
      <c r="B1053"/>
      <c r="C1053"/>
    </row>
    <row r="1054" spans="1:3" x14ac:dyDescent="0.25">
      <c r="A1054"/>
      <c r="B1054"/>
      <c r="C1054"/>
    </row>
    <row r="1055" spans="1:3" x14ac:dyDescent="0.25">
      <c r="A1055"/>
      <c r="B1055"/>
      <c r="C1055"/>
    </row>
    <row r="1056" spans="1:3" x14ac:dyDescent="0.25">
      <c r="A1056"/>
      <c r="B1056"/>
      <c r="C1056"/>
    </row>
    <row r="1057" spans="1:3" x14ac:dyDescent="0.25">
      <c r="A1057"/>
      <c r="B1057"/>
      <c r="C1057"/>
    </row>
    <row r="1058" spans="1:3" x14ac:dyDescent="0.25">
      <c r="A1058"/>
      <c r="B1058"/>
      <c r="C1058"/>
    </row>
    <row r="1059" spans="1:3" x14ac:dyDescent="0.25">
      <c r="A1059"/>
      <c r="B1059"/>
      <c r="C1059"/>
    </row>
    <row r="1060" spans="1:3" x14ac:dyDescent="0.25">
      <c r="A1060"/>
      <c r="B1060"/>
      <c r="C1060"/>
    </row>
    <row r="1061" spans="1:3" x14ac:dyDescent="0.25">
      <c r="A1061"/>
      <c r="B1061"/>
      <c r="C1061"/>
    </row>
    <row r="1062" spans="1:3" x14ac:dyDescent="0.25">
      <c r="A1062"/>
      <c r="B1062"/>
      <c r="C1062"/>
    </row>
    <row r="1063" spans="1:3" x14ac:dyDescent="0.25">
      <c r="A1063"/>
      <c r="B1063"/>
      <c r="C1063"/>
    </row>
    <row r="1064" spans="1:3" x14ac:dyDescent="0.25">
      <c r="A1064"/>
      <c r="B1064"/>
      <c r="C1064"/>
    </row>
    <row r="1065" spans="1:3" x14ac:dyDescent="0.25">
      <c r="A1065"/>
      <c r="B1065"/>
      <c r="C1065"/>
    </row>
    <row r="1066" spans="1:3" x14ac:dyDescent="0.25">
      <c r="A1066"/>
      <c r="B1066"/>
      <c r="C1066"/>
    </row>
    <row r="1067" spans="1:3" x14ac:dyDescent="0.25">
      <c r="A1067"/>
      <c r="B1067"/>
      <c r="C1067"/>
    </row>
    <row r="1068" spans="1:3" x14ac:dyDescent="0.25">
      <c r="A1068"/>
      <c r="B1068"/>
      <c r="C1068"/>
    </row>
    <row r="1069" spans="1:3" x14ac:dyDescent="0.25">
      <c r="A1069"/>
      <c r="B1069"/>
      <c r="C1069"/>
    </row>
    <row r="1070" spans="1:3" x14ac:dyDescent="0.25">
      <c r="A1070"/>
      <c r="B1070"/>
      <c r="C1070"/>
    </row>
    <row r="1071" spans="1:3" x14ac:dyDescent="0.25">
      <c r="A1071"/>
      <c r="B1071"/>
      <c r="C1071"/>
    </row>
    <row r="1072" spans="1:3" x14ac:dyDescent="0.25">
      <c r="A1072"/>
      <c r="B1072"/>
      <c r="C1072"/>
    </row>
    <row r="1073" spans="1:3" x14ac:dyDescent="0.25">
      <c r="A1073"/>
      <c r="B1073"/>
      <c r="C1073"/>
    </row>
    <row r="1074" spans="1:3" x14ac:dyDescent="0.25">
      <c r="A1074"/>
      <c r="B1074"/>
      <c r="C1074"/>
    </row>
    <row r="1075" spans="1:3" x14ac:dyDescent="0.25">
      <c r="A1075"/>
      <c r="B1075"/>
      <c r="C1075"/>
    </row>
    <row r="1076" spans="1:3" x14ac:dyDescent="0.25">
      <c r="A1076"/>
      <c r="B1076"/>
      <c r="C1076"/>
    </row>
    <row r="1077" spans="1:3" x14ac:dyDescent="0.25">
      <c r="A1077"/>
      <c r="B1077"/>
      <c r="C1077"/>
    </row>
    <row r="1078" spans="1:3" x14ac:dyDescent="0.25">
      <c r="A1078"/>
      <c r="B1078"/>
      <c r="C1078"/>
    </row>
    <row r="1079" spans="1:3" x14ac:dyDescent="0.25">
      <c r="A1079"/>
      <c r="B1079"/>
      <c r="C1079"/>
    </row>
    <row r="1080" spans="1:3" x14ac:dyDescent="0.25">
      <c r="A1080"/>
      <c r="B1080"/>
      <c r="C1080"/>
    </row>
    <row r="1081" spans="1:3" x14ac:dyDescent="0.25">
      <c r="A1081"/>
      <c r="B1081"/>
      <c r="C1081"/>
    </row>
    <row r="1082" spans="1:3" x14ac:dyDescent="0.25">
      <c r="A1082"/>
      <c r="B1082"/>
      <c r="C1082"/>
    </row>
    <row r="1083" spans="1:3" x14ac:dyDescent="0.25">
      <c r="A1083"/>
      <c r="B1083"/>
      <c r="C1083"/>
    </row>
    <row r="1084" spans="1:3" x14ac:dyDescent="0.25">
      <c r="A1084"/>
      <c r="B1084"/>
      <c r="C1084"/>
    </row>
    <row r="1085" spans="1:3" x14ac:dyDescent="0.25">
      <c r="A1085"/>
      <c r="B1085"/>
      <c r="C1085"/>
    </row>
    <row r="1086" spans="1:3" x14ac:dyDescent="0.25">
      <c r="A1086"/>
      <c r="B1086"/>
      <c r="C1086"/>
    </row>
    <row r="1087" spans="1:3" x14ac:dyDescent="0.25">
      <c r="A1087"/>
      <c r="B1087"/>
      <c r="C1087"/>
    </row>
    <row r="1088" spans="1:3" x14ac:dyDescent="0.25">
      <c r="A1088"/>
      <c r="B1088"/>
      <c r="C1088"/>
    </row>
    <row r="1089" spans="1:3" x14ac:dyDescent="0.25">
      <c r="A1089"/>
      <c r="B1089"/>
      <c r="C1089"/>
    </row>
    <row r="1090" spans="1:3" x14ac:dyDescent="0.25">
      <c r="A1090"/>
      <c r="B1090"/>
      <c r="C1090"/>
    </row>
    <row r="1091" spans="1:3" x14ac:dyDescent="0.25">
      <c r="A1091"/>
      <c r="B1091"/>
      <c r="C1091"/>
    </row>
    <row r="1092" spans="1:3" x14ac:dyDescent="0.25">
      <c r="A1092"/>
      <c r="B1092"/>
      <c r="C1092"/>
    </row>
    <row r="1093" spans="1:3" x14ac:dyDescent="0.25">
      <c r="A1093"/>
      <c r="B1093"/>
      <c r="C1093"/>
    </row>
    <row r="1094" spans="1:3" x14ac:dyDescent="0.25">
      <c r="A1094"/>
      <c r="B1094"/>
      <c r="C1094"/>
    </row>
    <row r="1095" spans="1:3" x14ac:dyDescent="0.25">
      <c r="A1095"/>
      <c r="B1095"/>
      <c r="C1095"/>
    </row>
    <row r="1096" spans="1:3" x14ac:dyDescent="0.25">
      <c r="A1096"/>
      <c r="B1096"/>
      <c r="C1096"/>
    </row>
    <row r="1097" spans="1:3" x14ac:dyDescent="0.25">
      <c r="A1097"/>
      <c r="B1097"/>
      <c r="C1097"/>
    </row>
    <row r="1098" spans="1:3" x14ac:dyDescent="0.25">
      <c r="A1098"/>
      <c r="B1098"/>
      <c r="C1098"/>
    </row>
    <row r="1099" spans="1:3" x14ac:dyDescent="0.25">
      <c r="A1099"/>
      <c r="B1099"/>
      <c r="C1099"/>
    </row>
    <row r="1100" spans="1:3" x14ac:dyDescent="0.25">
      <c r="A1100"/>
      <c r="B1100"/>
      <c r="C1100"/>
    </row>
    <row r="1101" spans="1:3" x14ac:dyDescent="0.25">
      <c r="A1101"/>
      <c r="B1101"/>
      <c r="C1101"/>
    </row>
    <row r="1102" spans="1:3" x14ac:dyDescent="0.25">
      <c r="A1102"/>
      <c r="B1102"/>
      <c r="C1102"/>
    </row>
    <row r="1103" spans="1:3" x14ac:dyDescent="0.25">
      <c r="A1103"/>
      <c r="B1103"/>
      <c r="C1103"/>
    </row>
    <row r="1104" spans="1:3" x14ac:dyDescent="0.25">
      <c r="A1104"/>
      <c r="B1104"/>
      <c r="C1104"/>
    </row>
    <row r="1105" spans="1:3" x14ac:dyDescent="0.25">
      <c r="A1105"/>
      <c r="B1105"/>
      <c r="C1105"/>
    </row>
    <row r="1106" spans="1:3" x14ac:dyDescent="0.25">
      <c r="A1106"/>
      <c r="B1106"/>
      <c r="C1106"/>
    </row>
    <row r="1107" spans="1:3" x14ac:dyDescent="0.25">
      <c r="A1107"/>
      <c r="B1107"/>
      <c r="C1107"/>
    </row>
    <row r="1108" spans="1:3" x14ac:dyDescent="0.25">
      <c r="A1108"/>
      <c r="B1108"/>
      <c r="C1108"/>
    </row>
    <row r="1109" spans="1:3" x14ac:dyDescent="0.25">
      <c r="A1109"/>
      <c r="B1109"/>
      <c r="C1109"/>
    </row>
    <row r="1110" spans="1:3" x14ac:dyDescent="0.25">
      <c r="A1110"/>
      <c r="B1110"/>
      <c r="C1110"/>
    </row>
    <row r="1111" spans="1:3" x14ac:dyDescent="0.25">
      <c r="A1111"/>
      <c r="B1111"/>
      <c r="C1111"/>
    </row>
    <row r="1112" spans="1:3" x14ac:dyDescent="0.25">
      <c r="A1112"/>
      <c r="B1112"/>
      <c r="C1112"/>
    </row>
    <row r="1113" spans="1:3" x14ac:dyDescent="0.25">
      <c r="A1113"/>
      <c r="B1113"/>
      <c r="C1113"/>
    </row>
    <row r="1114" spans="1:3" x14ac:dyDescent="0.25">
      <c r="A1114"/>
      <c r="B1114"/>
      <c r="C1114"/>
    </row>
    <row r="1115" spans="1:3" x14ac:dyDescent="0.25">
      <c r="A1115"/>
      <c r="B1115"/>
      <c r="C1115"/>
    </row>
    <row r="1116" spans="1:3" x14ac:dyDescent="0.25">
      <c r="A1116"/>
      <c r="B1116"/>
      <c r="C1116"/>
    </row>
    <row r="1117" spans="1:3" x14ac:dyDescent="0.25">
      <c r="A1117"/>
      <c r="B1117"/>
      <c r="C1117"/>
    </row>
    <row r="1118" spans="1:3" x14ac:dyDescent="0.25">
      <c r="A1118"/>
      <c r="B1118"/>
      <c r="C1118"/>
    </row>
    <row r="1119" spans="1:3" x14ac:dyDescent="0.25">
      <c r="A1119"/>
      <c r="B1119"/>
      <c r="C1119"/>
    </row>
    <row r="1120" spans="1:3" x14ac:dyDescent="0.25">
      <c r="A1120"/>
      <c r="B1120"/>
      <c r="C1120"/>
    </row>
    <row r="1121" spans="1:3" x14ac:dyDescent="0.25">
      <c r="A1121"/>
      <c r="B1121"/>
      <c r="C1121"/>
    </row>
    <row r="1122" spans="1:3" x14ac:dyDescent="0.25">
      <c r="A1122"/>
      <c r="B1122"/>
      <c r="C1122"/>
    </row>
    <row r="1123" spans="1:3" x14ac:dyDescent="0.25">
      <c r="A1123"/>
      <c r="B1123"/>
      <c r="C1123"/>
    </row>
    <row r="1124" spans="1:3" x14ac:dyDescent="0.25">
      <c r="A1124"/>
      <c r="B1124"/>
      <c r="C1124"/>
    </row>
    <row r="1125" spans="1:3" x14ac:dyDescent="0.25">
      <c r="A1125"/>
      <c r="B1125"/>
      <c r="C1125"/>
    </row>
    <row r="1126" spans="1:3" x14ac:dyDescent="0.25">
      <c r="A1126"/>
      <c r="B1126"/>
      <c r="C1126"/>
    </row>
    <row r="1127" spans="1:3" x14ac:dyDescent="0.25">
      <c r="A1127"/>
      <c r="B1127"/>
      <c r="C1127"/>
    </row>
    <row r="1128" spans="1:3" x14ac:dyDescent="0.25">
      <c r="A1128"/>
      <c r="B1128"/>
      <c r="C1128"/>
    </row>
    <row r="1129" spans="1:3" x14ac:dyDescent="0.25">
      <c r="A1129"/>
      <c r="B1129"/>
      <c r="C1129"/>
    </row>
    <row r="1130" spans="1:3" x14ac:dyDescent="0.25">
      <c r="A1130"/>
      <c r="B1130"/>
      <c r="C1130"/>
    </row>
    <row r="1131" spans="1:3" x14ac:dyDescent="0.25">
      <c r="A1131"/>
      <c r="B1131"/>
      <c r="C1131"/>
    </row>
    <row r="1132" spans="1:3" x14ac:dyDescent="0.25">
      <c r="A1132"/>
      <c r="B1132"/>
      <c r="C1132"/>
    </row>
    <row r="1133" spans="1:3" x14ac:dyDescent="0.25">
      <c r="A1133"/>
      <c r="B1133"/>
      <c r="C1133"/>
    </row>
    <row r="1134" spans="1:3" x14ac:dyDescent="0.25">
      <c r="A1134"/>
      <c r="B1134"/>
      <c r="C1134"/>
    </row>
    <row r="1135" spans="1:3" x14ac:dyDescent="0.25">
      <c r="A1135"/>
      <c r="B1135"/>
      <c r="C1135"/>
    </row>
    <row r="1136" spans="1:3" x14ac:dyDescent="0.25">
      <c r="A1136"/>
      <c r="B1136"/>
      <c r="C1136"/>
    </row>
    <row r="1137" spans="1:3" x14ac:dyDescent="0.25">
      <c r="A1137"/>
      <c r="B1137"/>
      <c r="C1137"/>
    </row>
    <row r="1138" spans="1:3" x14ac:dyDescent="0.25">
      <c r="A1138"/>
      <c r="B1138"/>
      <c r="C1138"/>
    </row>
    <row r="1139" spans="1:3" x14ac:dyDescent="0.25">
      <c r="A1139"/>
      <c r="B1139"/>
      <c r="C1139"/>
    </row>
    <row r="1140" spans="1:3" x14ac:dyDescent="0.25">
      <c r="A1140"/>
      <c r="B1140"/>
      <c r="C1140"/>
    </row>
    <row r="1141" spans="1:3" x14ac:dyDescent="0.25">
      <c r="A1141"/>
      <c r="B1141"/>
      <c r="C1141"/>
    </row>
    <row r="1142" spans="1:3" x14ac:dyDescent="0.25">
      <c r="A1142"/>
      <c r="B1142"/>
      <c r="C1142"/>
    </row>
    <row r="1143" spans="1:3" x14ac:dyDescent="0.25">
      <c r="A1143"/>
      <c r="B1143"/>
      <c r="C1143"/>
    </row>
    <row r="1144" spans="1:3" x14ac:dyDescent="0.25">
      <c r="A1144"/>
      <c r="B1144"/>
      <c r="C1144"/>
    </row>
    <row r="1145" spans="1:3" x14ac:dyDescent="0.25">
      <c r="A1145"/>
      <c r="B1145"/>
      <c r="C1145"/>
    </row>
    <row r="1146" spans="1:3" x14ac:dyDescent="0.25">
      <c r="A1146"/>
      <c r="B1146"/>
      <c r="C1146"/>
    </row>
    <row r="1147" spans="1:3" x14ac:dyDescent="0.25">
      <c r="A1147"/>
      <c r="B1147"/>
      <c r="C1147"/>
    </row>
    <row r="1148" spans="1:3" x14ac:dyDescent="0.25">
      <c r="A1148"/>
      <c r="B1148"/>
      <c r="C1148"/>
    </row>
    <row r="1149" spans="1:3" x14ac:dyDescent="0.25">
      <c r="A1149"/>
      <c r="B1149"/>
      <c r="C1149"/>
    </row>
    <row r="1150" spans="1:3" x14ac:dyDescent="0.25">
      <c r="A1150"/>
      <c r="B1150"/>
      <c r="C1150"/>
    </row>
    <row r="1151" spans="1:3" x14ac:dyDescent="0.25">
      <c r="A1151"/>
      <c r="B1151"/>
      <c r="C1151"/>
    </row>
    <row r="1152" spans="1:3" x14ac:dyDescent="0.25">
      <c r="A1152"/>
      <c r="B1152"/>
      <c r="C1152"/>
    </row>
    <row r="1153" spans="1:3" x14ac:dyDescent="0.25">
      <c r="A1153"/>
      <c r="B1153"/>
      <c r="C1153"/>
    </row>
    <row r="1154" spans="1:3" x14ac:dyDescent="0.25">
      <c r="A1154"/>
      <c r="B1154"/>
      <c r="C1154"/>
    </row>
    <row r="1155" spans="1:3" x14ac:dyDescent="0.25">
      <c r="A1155"/>
      <c r="B1155"/>
      <c r="C1155"/>
    </row>
    <row r="1156" spans="1:3" x14ac:dyDescent="0.25">
      <c r="A1156"/>
      <c r="B1156"/>
      <c r="C1156"/>
    </row>
    <row r="1157" spans="1:3" x14ac:dyDescent="0.25">
      <c r="A1157"/>
      <c r="B1157"/>
      <c r="C1157"/>
    </row>
    <row r="1158" spans="1:3" x14ac:dyDescent="0.25">
      <c r="A1158"/>
      <c r="B1158"/>
      <c r="C1158"/>
    </row>
    <row r="1159" spans="1:3" x14ac:dyDescent="0.25">
      <c r="A1159"/>
      <c r="B1159"/>
      <c r="C1159"/>
    </row>
    <row r="1160" spans="1:3" x14ac:dyDescent="0.25">
      <c r="A1160"/>
      <c r="B1160"/>
      <c r="C1160"/>
    </row>
    <row r="1161" spans="1:3" x14ac:dyDescent="0.25">
      <c r="A1161"/>
      <c r="B1161"/>
      <c r="C1161"/>
    </row>
    <row r="1162" spans="1:3" x14ac:dyDescent="0.25">
      <c r="A1162"/>
      <c r="B1162"/>
      <c r="C1162"/>
    </row>
    <row r="1163" spans="1:3" x14ac:dyDescent="0.25">
      <c r="A1163"/>
      <c r="B1163"/>
      <c r="C1163"/>
    </row>
    <row r="1164" spans="1:3" x14ac:dyDescent="0.25">
      <c r="A1164"/>
      <c r="B1164"/>
      <c r="C1164"/>
    </row>
    <row r="1165" spans="1:3" x14ac:dyDescent="0.25">
      <c r="A1165"/>
      <c r="B1165"/>
      <c r="C1165"/>
    </row>
    <row r="1166" spans="1:3" x14ac:dyDescent="0.25">
      <c r="A1166"/>
      <c r="B1166"/>
      <c r="C1166"/>
    </row>
    <row r="1167" spans="1:3" x14ac:dyDescent="0.25">
      <c r="A1167"/>
      <c r="B1167"/>
      <c r="C1167"/>
    </row>
    <row r="1168" spans="1:3" x14ac:dyDescent="0.25">
      <c r="A1168"/>
      <c r="B1168"/>
      <c r="C1168"/>
    </row>
    <row r="1169" spans="1:3" x14ac:dyDescent="0.25">
      <c r="A1169"/>
      <c r="B1169"/>
      <c r="C1169"/>
    </row>
    <row r="1170" spans="1:3" x14ac:dyDescent="0.25">
      <c r="A1170"/>
      <c r="B1170"/>
      <c r="C1170"/>
    </row>
    <row r="1171" spans="1:3" x14ac:dyDescent="0.25">
      <c r="A1171"/>
      <c r="B1171"/>
      <c r="C1171"/>
    </row>
    <row r="1172" spans="1:3" x14ac:dyDescent="0.25">
      <c r="A1172"/>
      <c r="B1172"/>
      <c r="C1172"/>
    </row>
    <row r="1173" spans="1:3" x14ac:dyDescent="0.25">
      <c r="A1173"/>
      <c r="B1173"/>
      <c r="C1173"/>
    </row>
    <row r="1174" spans="1:3" x14ac:dyDescent="0.25">
      <c r="A1174"/>
      <c r="B1174"/>
      <c r="C1174"/>
    </row>
    <row r="1175" spans="1:3" x14ac:dyDescent="0.25">
      <c r="A1175"/>
      <c r="B1175"/>
      <c r="C1175"/>
    </row>
    <row r="1176" spans="1:3" x14ac:dyDescent="0.25">
      <c r="A1176"/>
      <c r="B1176"/>
      <c r="C1176"/>
    </row>
    <row r="1177" spans="1:3" x14ac:dyDescent="0.25">
      <c r="A1177"/>
      <c r="B1177"/>
      <c r="C1177"/>
    </row>
    <row r="1178" spans="1:3" x14ac:dyDescent="0.25">
      <c r="A1178"/>
      <c r="B1178"/>
      <c r="C1178"/>
    </row>
    <row r="1179" spans="1:3" x14ac:dyDescent="0.25">
      <c r="A1179"/>
      <c r="B1179"/>
      <c r="C1179"/>
    </row>
    <row r="1180" spans="1:3" x14ac:dyDescent="0.25">
      <c r="A1180"/>
      <c r="B1180"/>
      <c r="C1180"/>
    </row>
    <row r="1181" spans="1:3" x14ac:dyDescent="0.25">
      <c r="A1181"/>
      <c r="B1181"/>
      <c r="C1181"/>
    </row>
    <row r="1182" spans="1:3" x14ac:dyDescent="0.25">
      <c r="A1182"/>
      <c r="B1182"/>
      <c r="C1182"/>
    </row>
    <row r="1183" spans="1:3" x14ac:dyDescent="0.25">
      <c r="A1183"/>
      <c r="B1183"/>
      <c r="C1183"/>
    </row>
    <row r="1184" spans="1:3" x14ac:dyDescent="0.25">
      <c r="A1184"/>
      <c r="B1184"/>
      <c r="C1184"/>
    </row>
    <row r="1185" spans="1:3" x14ac:dyDescent="0.25">
      <c r="A1185"/>
      <c r="B1185"/>
      <c r="C1185"/>
    </row>
    <row r="1186" spans="1:3" x14ac:dyDescent="0.25">
      <c r="A1186"/>
      <c r="B1186"/>
      <c r="C1186"/>
    </row>
    <row r="1187" spans="1:3" x14ac:dyDescent="0.25">
      <c r="A1187"/>
      <c r="B1187"/>
      <c r="C1187"/>
    </row>
    <row r="1188" spans="1:3" x14ac:dyDescent="0.25">
      <c r="A1188"/>
      <c r="B1188"/>
      <c r="C1188"/>
    </row>
    <row r="1189" spans="1:3" x14ac:dyDescent="0.25">
      <c r="A1189"/>
      <c r="B1189"/>
      <c r="C1189"/>
    </row>
    <row r="1190" spans="1:3" x14ac:dyDescent="0.25">
      <c r="A1190"/>
      <c r="B1190"/>
      <c r="C1190"/>
    </row>
    <row r="1191" spans="1:3" x14ac:dyDescent="0.25">
      <c r="A1191"/>
      <c r="B1191"/>
      <c r="C1191"/>
    </row>
    <row r="1192" spans="1:3" x14ac:dyDescent="0.25">
      <c r="A1192"/>
      <c r="B1192"/>
      <c r="C1192"/>
    </row>
    <row r="1193" spans="1:3" x14ac:dyDescent="0.25">
      <c r="A1193"/>
      <c r="B1193"/>
      <c r="C1193"/>
    </row>
    <row r="1194" spans="1:3" x14ac:dyDescent="0.25">
      <c r="A1194"/>
      <c r="B1194"/>
      <c r="C1194"/>
    </row>
    <row r="1195" spans="1:3" x14ac:dyDescent="0.25">
      <c r="A1195"/>
      <c r="B1195"/>
      <c r="C1195"/>
    </row>
    <row r="1196" spans="1:3" x14ac:dyDescent="0.25">
      <c r="A1196"/>
      <c r="B1196"/>
      <c r="C1196"/>
    </row>
    <row r="1197" spans="1:3" x14ac:dyDescent="0.25">
      <c r="A1197"/>
      <c r="B1197"/>
      <c r="C1197"/>
    </row>
    <row r="1198" spans="1:3" x14ac:dyDescent="0.25">
      <c r="A1198"/>
      <c r="B1198"/>
      <c r="C1198"/>
    </row>
    <row r="1199" spans="1:3" x14ac:dyDescent="0.25">
      <c r="A1199"/>
      <c r="B1199"/>
      <c r="C1199"/>
    </row>
    <row r="1200" spans="1:3" x14ac:dyDescent="0.25">
      <c r="A1200"/>
      <c r="B1200"/>
      <c r="C1200"/>
    </row>
    <row r="1201" spans="1:3" x14ac:dyDescent="0.25">
      <c r="A1201"/>
      <c r="B1201"/>
      <c r="C1201"/>
    </row>
    <row r="1202" spans="1:3" x14ac:dyDescent="0.25">
      <c r="A1202"/>
      <c r="B1202"/>
      <c r="C1202"/>
    </row>
    <row r="1203" spans="1:3" x14ac:dyDescent="0.25">
      <c r="A1203"/>
      <c r="B1203"/>
      <c r="C1203"/>
    </row>
    <row r="1204" spans="1:3" x14ac:dyDescent="0.25">
      <c r="A1204"/>
      <c r="B1204"/>
      <c r="C1204"/>
    </row>
    <row r="1205" spans="1:3" x14ac:dyDescent="0.25">
      <c r="A1205"/>
      <c r="B1205"/>
      <c r="C1205"/>
    </row>
    <row r="1206" spans="1:3" x14ac:dyDescent="0.25">
      <c r="A1206"/>
      <c r="B1206"/>
      <c r="C1206"/>
    </row>
    <row r="1207" spans="1:3" x14ac:dyDescent="0.25">
      <c r="A1207"/>
      <c r="B1207"/>
      <c r="C1207"/>
    </row>
    <row r="1208" spans="1:3" x14ac:dyDescent="0.25">
      <c r="A1208"/>
      <c r="B1208"/>
      <c r="C1208"/>
    </row>
    <row r="1209" spans="1:3" x14ac:dyDescent="0.25">
      <c r="A1209"/>
      <c r="B1209"/>
      <c r="C1209"/>
    </row>
    <row r="1210" spans="1:3" x14ac:dyDescent="0.25">
      <c r="A1210"/>
      <c r="B1210"/>
      <c r="C1210"/>
    </row>
    <row r="1211" spans="1:3" x14ac:dyDescent="0.25">
      <c r="A1211"/>
      <c r="B1211"/>
      <c r="C1211"/>
    </row>
    <row r="1212" spans="1:3" x14ac:dyDescent="0.25">
      <c r="A1212"/>
      <c r="B1212"/>
      <c r="C1212"/>
    </row>
    <row r="1213" spans="1:3" x14ac:dyDescent="0.25">
      <c r="A1213"/>
      <c r="B1213"/>
      <c r="C1213"/>
    </row>
    <row r="1214" spans="1:3" x14ac:dyDescent="0.25">
      <c r="A1214"/>
      <c r="B1214"/>
      <c r="C1214"/>
    </row>
    <row r="1215" spans="1:3" x14ac:dyDescent="0.25">
      <c r="A1215"/>
      <c r="B1215"/>
      <c r="C1215"/>
    </row>
    <row r="1216" spans="1:3" x14ac:dyDescent="0.25">
      <c r="A1216"/>
      <c r="B1216"/>
      <c r="C1216"/>
    </row>
    <row r="1217" spans="1:3" x14ac:dyDescent="0.25">
      <c r="A1217"/>
      <c r="B1217"/>
      <c r="C1217"/>
    </row>
    <row r="1218" spans="1:3" x14ac:dyDescent="0.25">
      <c r="A1218"/>
      <c r="B1218"/>
      <c r="C1218"/>
    </row>
    <row r="1219" spans="1:3" x14ac:dyDescent="0.25">
      <c r="A1219"/>
      <c r="B1219"/>
      <c r="C1219"/>
    </row>
    <row r="1220" spans="1:3" x14ac:dyDescent="0.25">
      <c r="A1220"/>
      <c r="B1220"/>
      <c r="C1220"/>
    </row>
    <row r="1221" spans="1:3" x14ac:dyDescent="0.25">
      <c r="A1221"/>
      <c r="B1221"/>
      <c r="C1221"/>
    </row>
    <row r="1222" spans="1:3" x14ac:dyDescent="0.25">
      <c r="A1222"/>
      <c r="B1222"/>
      <c r="C1222"/>
    </row>
    <row r="1223" spans="1:3" x14ac:dyDescent="0.25">
      <c r="A1223"/>
      <c r="B1223"/>
      <c r="C1223"/>
    </row>
    <row r="1224" spans="1:3" x14ac:dyDescent="0.25">
      <c r="A1224"/>
      <c r="B1224"/>
      <c r="C1224"/>
    </row>
    <row r="1225" spans="1:3" x14ac:dyDescent="0.25">
      <c r="A1225"/>
      <c r="B1225"/>
      <c r="C1225"/>
    </row>
    <row r="1226" spans="1:3" x14ac:dyDescent="0.25">
      <c r="A1226"/>
      <c r="B1226"/>
      <c r="C1226"/>
    </row>
    <row r="1227" spans="1:3" x14ac:dyDescent="0.25">
      <c r="A1227"/>
      <c r="B1227"/>
      <c r="C1227"/>
    </row>
    <row r="1228" spans="1:3" x14ac:dyDescent="0.25">
      <c r="A1228"/>
      <c r="B1228"/>
      <c r="C1228"/>
    </row>
    <row r="1229" spans="1:3" x14ac:dyDescent="0.25">
      <c r="A1229"/>
      <c r="B1229"/>
      <c r="C1229"/>
    </row>
    <row r="1230" spans="1:3" x14ac:dyDescent="0.25">
      <c r="A1230"/>
      <c r="B1230"/>
      <c r="C1230"/>
    </row>
    <row r="1231" spans="1:3" x14ac:dyDescent="0.25">
      <c r="A1231"/>
      <c r="B1231"/>
      <c r="C1231"/>
    </row>
    <row r="1232" spans="1:3" x14ac:dyDescent="0.25">
      <c r="A1232"/>
      <c r="B1232"/>
      <c r="C1232"/>
    </row>
    <row r="1233" spans="1:3" x14ac:dyDescent="0.25">
      <c r="A1233"/>
      <c r="B1233"/>
      <c r="C1233"/>
    </row>
    <row r="1234" spans="1:3" x14ac:dyDescent="0.25">
      <c r="A1234"/>
      <c r="B1234"/>
      <c r="C1234"/>
    </row>
    <row r="1235" spans="1:3" x14ac:dyDescent="0.25">
      <c r="A1235"/>
      <c r="B1235"/>
      <c r="C1235"/>
    </row>
    <row r="1236" spans="1:3" x14ac:dyDescent="0.25">
      <c r="A1236"/>
      <c r="B1236"/>
      <c r="C1236"/>
    </row>
    <row r="1237" spans="1:3" x14ac:dyDescent="0.25">
      <c r="A1237"/>
      <c r="B1237"/>
      <c r="C1237"/>
    </row>
    <row r="1238" spans="1:3" x14ac:dyDescent="0.25">
      <c r="A1238"/>
      <c r="B1238"/>
      <c r="C1238"/>
    </row>
    <row r="1239" spans="1:3" x14ac:dyDescent="0.25">
      <c r="A1239"/>
      <c r="B1239"/>
      <c r="C1239"/>
    </row>
    <row r="1240" spans="1:3" x14ac:dyDescent="0.25">
      <c r="A1240"/>
      <c r="B1240"/>
      <c r="C1240"/>
    </row>
    <row r="1241" spans="1:3" x14ac:dyDescent="0.25">
      <c r="A1241"/>
      <c r="B1241"/>
      <c r="C1241"/>
    </row>
    <row r="1242" spans="1:3" x14ac:dyDescent="0.25">
      <c r="A1242"/>
      <c r="B1242"/>
      <c r="C1242"/>
    </row>
    <row r="1243" spans="1:3" x14ac:dyDescent="0.25">
      <c r="A1243"/>
      <c r="B1243"/>
      <c r="C1243"/>
    </row>
    <row r="1244" spans="1:3" x14ac:dyDescent="0.25">
      <c r="A1244"/>
      <c r="B1244"/>
      <c r="C1244"/>
    </row>
    <row r="1245" spans="1:3" x14ac:dyDescent="0.25">
      <c r="A1245"/>
      <c r="B1245"/>
      <c r="C1245"/>
    </row>
    <row r="1246" spans="1:3" x14ac:dyDescent="0.25">
      <c r="A1246"/>
      <c r="B1246"/>
      <c r="C1246"/>
    </row>
    <row r="1247" spans="1:3" x14ac:dyDescent="0.25">
      <c r="A1247"/>
      <c r="B1247"/>
      <c r="C1247"/>
    </row>
    <row r="1248" spans="1:3" x14ac:dyDescent="0.25">
      <c r="A1248"/>
      <c r="B1248"/>
      <c r="C1248"/>
    </row>
    <row r="1249" spans="1:3" x14ac:dyDescent="0.25">
      <c r="A1249"/>
      <c r="B1249"/>
      <c r="C1249"/>
    </row>
    <row r="1250" spans="1:3" x14ac:dyDescent="0.25">
      <c r="A1250"/>
      <c r="B1250"/>
      <c r="C1250"/>
    </row>
    <row r="1251" spans="1:3" x14ac:dyDescent="0.25">
      <c r="A1251"/>
      <c r="B1251"/>
      <c r="C1251"/>
    </row>
    <row r="1252" spans="1:3" x14ac:dyDescent="0.25">
      <c r="A1252"/>
      <c r="B1252"/>
      <c r="C1252"/>
    </row>
    <row r="1253" spans="1:3" x14ac:dyDescent="0.25">
      <c r="A1253"/>
      <c r="B1253"/>
      <c r="C1253"/>
    </row>
    <row r="1254" spans="1:3" x14ac:dyDescent="0.25">
      <c r="A1254"/>
      <c r="B1254"/>
      <c r="C1254"/>
    </row>
    <row r="1255" spans="1:3" x14ac:dyDescent="0.25">
      <c r="A1255"/>
      <c r="B1255"/>
      <c r="C1255"/>
    </row>
    <row r="1256" spans="1:3" x14ac:dyDescent="0.25">
      <c r="A1256"/>
      <c r="B1256"/>
      <c r="C1256"/>
    </row>
    <row r="1257" spans="1:3" x14ac:dyDescent="0.25">
      <c r="A1257"/>
      <c r="B1257"/>
      <c r="C1257"/>
    </row>
    <row r="1258" spans="1:3" x14ac:dyDescent="0.25">
      <c r="A1258"/>
      <c r="B1258"/>
      <c r="C1258"/>
    </row>
    <row r="1259" spans="1:3" x14ac:dyDescent="0.25">
      <c r="A1259"/>
      <c r="B1259"/>
      <c r="C1259"/>
    </row>
    <row r="1260" spans="1:3" x14ac:dyDescent="0.25">
      <c r="A1260"/>
      <c r="B1260"/>
      <c r="C1260"/>
    </row>
    <row r="1261" spans="1:3" x14ac:dyDescent="0.25">
      <c r="A1261"/>
      <c r="B1261"/>
      <c r="C1261"/>
    </row>
    <row r="1262" spans="1:3" x14ac:dyDescent="0.25">
      <c r="A1262"/>
      <c r="B1262"/>
      <c r="C1262"/>
    </row>
    <row r="1263" spans="1:3" x14ac:dyDescent="0.25">
      <c r="A1263"/>
      <c r="B1263"/>
      <c r="C1263"/>
    </row>
    <row r="1264" spans="1:3" x14ac:dyDescent="0.25">
      <c r="A1264"/>
      <c r="B1264"/>
      <c r="C1264"/>
    </row>
    <row r="1265" spans="1:3" x14ac:dyDescent="0.25">
      <c r="A1265"/>
      <c r="B1265"/>
      <c r="C1265"/>
    </row>
    <row r="1266" spans="1:3" x14ac:dyDescent="0.25">
      <c r="A1266"/>
      <c r="B1266"/>
      <c r="C1266"/>
    </row>
    <row r="1267" spans="1:3" x14ac:dyDescent="0.25">
      <c r="A1267"/>
      <c r="B1267"/>
      <c r="C1267"/>
    </row>
    <row r="1268" spans="1:3" x14ac:dyDescent="0.25">
      <c r="A1268"/>
      <c r="B1268"/>
      <c r="C1268"/>
    </row>
    <row r="1269" spans="1:3" x14ac:dyDescent="0.25">
      <c r="A1269"/>
      <c r="B1269"/>
      <c r="C1269"/>
    </row>
    <row r="1270" spans="1:3" x14ac:dyDescent="0.25">
      <c r="A1270"/>
      <c r="B1270"/>
      <c r="C1270"/>
    </row>
    <row r="1271" spans="1:3" x14ac:dyDescent="0.25">
      <c r="A1271"/>
      <c r="B1271"/>
      <c r="C1271"/>
    </row>
    <row r="1272" spans="1:3" x14ac:dyDescent="0.25">
      <c r="A1272"/>
      <c r="B1272"/>
      <c r="C1272"/>
    </row>
    <row r="1273" spans="1:3" x14ac:dyDescent="0.25">
      <c r="A1273"/>
      <c r="B1273"/>
      <c r="C1273"/>
    </row>
    <row r="1274" spans="1:3" x14ac:dyDescent="0.25">
      <c r="A1274"/>
      <c r="B1274"/>
      <c r="C1274"/>
    </row>
    <row r="1275" spans="1:3" x14ac:dyDescent="0.25">
      <c r="A1275"/>
      <c r="B1275"/>
      <c r="C1275"/>
    </row>
    <row r="1276" spans="1:3" x14ac:dyDescent="0.25">
      <c r="A1276"/>
      <c r="B1276"/>
      <c r="C1276"/>
    </row>
    <row r="1277" spans="1:3" x14ac:dyDescent="0.25">
      <c r="A1277"/>
      <c r="B1277"/>
      <c r="C1277"/>
    </row>
    <row r="1278" spans="1:3" x14ac:dyDescent="0.25">
      <c r="A1278"/>
      <c r="B1278"/>
      <c r="C1278"/>
    </row>
    <row r="1279" spans="1:3" x14ac:dyDescent="0.25">
      <c r="A1279"/>
      <c r="B1279"/>
      <c r="C1279"/>
    </row>
    <row r="1280" spans="1:3" x14ac:dyDescent="0.25">
      <c r="A1280"/>
      <c r="B1280"/>
      <c r="C1280"/>
    </row>
    <row r="1281" spans="1:3" x14ac:dyDescent="0.25">
      <c r="A1281"/>
      <c r="B1281"/>
      <c r="C1281"/>
    </row>
    <row r="1282" spans="1:3" x14ac:dyDescent="0.25">
      <c r="A1282"/>
      <c r="B1282"/>
      <c r="C1282"/>
    </row>
    <row r="1283" spans="1:3" x14ac:dyDescent="0.25">
      <c r="A1283"/>
      <c r="B1283"/>
      <c r="C1283"/>
    </row>
    <row r="1284" spans="1:3" x14ac:dyDescent="0.25">
      <c r="A1284"/>
      <c r="B1284"/>
      <c r="C1284"/>
    </row>
    <row r="1285" spans="1:3" x14ac:dyDescent="0.25">
      <c r="A1285"/>
      <c r="B1285"/>
      <c r="C1285"/>
    </row>
    <row r="1286" spans="1:3" x14ac:dyDescent="0.25">
      <c r="A1286"/>
      <c r="B1286"/>
      <c r="C1286"/>
    </row>
    <row r="1287" spans="1:3" x14ac:dyDescent="0.25">
      <c r="A1287"/>
      <c r="B1287"/>
      <c r="C1287"/>
    </row>
    <row r="1288" spans="1:3" x14ac:dyDescent="0.25">
      <c r="A1288"/>
      <c r="B1288"/>
      <c r="C1288"/>
    </row>
    <row r="1289" spans="1:3" x14ac:dyDescent="0.25">
      <c r="A1289"/>
      <c r="B1289"/>
      <c r="C1289"/>
    </row>
    <row r="1290" spans="1:3" x14ac:dyDescent="0.25">
      <c r="A1290"/>
      <c r="B1290"/>
      <c r="C1290"/>
    </row>
    <row r="1291" spans="1:3" x14ac:dyDescent="0.25">
      <c r="A1291"/>
      <c r="B1291"/>
      <c r="C1291"/>
    </row>
    <row r="1292" spans="1:3" x14ac:dyDescent="0.25">
      <c r="A1292"/>
      <c r="B1292"/>
      <c r="C1292"/>
    </row>
    <row r="1293" spans="1:3" x14ac:dyDescent="0.25">
      <c r="A1293"/>
      <c r="B1293"/>
      <c r="C1293"/>
    </row>
    <row r="1294" spans="1:3" x14ac:dyDescent="0.25">
      <c r="A1294"/>
      <c r="B1294"/>
      <c r="C1294"/>
    </row>
    <row r="1295" spans="1:3" x14ac:dyDescent="0.25">
      <c r="A1295"/>
      <c r="B1295"/>
      <c r="C1295"/>
    </row>
    <row r="1296" spans="1:3" x14ac:dyDescent="0.25">
      <c r="A1296"/>
      <c r="B1296"/>
      <c r="C1296"/>
    </row>
    <row r="1297" spans="1:3" x14ac:dyDescent="0.25">
      <c r="A1297"/>
      <c r="B1297"/>
      <c r="C1297"/>
    </row>
    <row r="1298" spans="1:3" x14ac:dyDescent="0.25">
      <c r="A1298"/>
      <c r="B1298"/>
      <c r="C1298"/>
    </row>
    <row r="1299" spans="1:3" x14ac:dyDescent="0.25">
      <c r="A1299"/>
      <c r="B1299"/>
      <c r="C1299"/>
    </row>
    <row r="1300" spans="1:3" x14ac:dyDescent="0.25">
      <c r="A1300"/>
      <c r="B1300"/>
      <c r="C1300"/>
    </row>
    <row r="1301" spans="1:3" x14ac:dyDescent="0.25">
      <c r="A1301"/>
      <c r="B1301"/>
      <c r="C1301"/>
    </row>
    <row r="1302" spans="1:3" x14ac:dyDescent="0.25">
      <c r="A1302"/>
      <c r="B1302"/>
      <c r="C1302"/>
    </row>
    <row r="1303" spans="1:3" x14ac:dyDescent="0.25">
      <c r="A1303"/>
      <c r="B1303"/>
      <c r="C1303"/>
    </row>
    <row r="1304" spans="1:3" x14ac:dyDescent="0.25">
      <c r="A1304"/>
      <c r="B1304"/>
      <c r="C1304"/>
    </row>
    <row r="1305" spans="1:3" x14ac:dyDescent="0.25">
      <c r="A1305"/>
      <c r="B1305"/>
      <c r="C1305"/>
    </row>
    <row r="1306" spans="1:3" x14ac:dyDescent="0.25">
      <c r="A1306"/>
      <c r="B1306"/>
      <c r="C1306"/>
    </row>
    <row r="1307" spans="1:3" x14ac:dyDescent="0.25">
      <c r="A1307"/>
      <c r="B1307"/>
      <c r="C1307"/>
    </row>
    <row r="1308" spans="1:3" x14ac:dyDescent="0.25">
      <c r="A1308"/>
      <c r="B1308"/>
      <c r="C1308"/>
    </row>
    <row r="1309" spans="1:3" x14ac:dyDescent="0.25">
      <c r="A1309"/>
      <c r="B1309"/>
      <c r="C1309"/>
    </row>
    <row r="1310" spans="1:3" x14ac:dyDescent="0.25">
      <c r="A1310"/>
      <c r="B1310"/>
      <c r="C1310"/>
    </row>
    <row r="1311" spans="1:3" x14ac:dyDescent="0.25">
      <c r="A1311"/>
      <c r="B1311"/>
      <c r="C1311"/>
    </row>
    <row r="1312" spans="1:3" x14ac:dyDescent="0.25">
      <c r="A1312"/>
      <c r="B1312"/>
      <c r="C1312"/>
    </row>
    <row r="1313" spans="1:3" x14ac:dyDescent="0.25">
      <c r="A1313"/>
      <c r="B1313"/>
      <c r="C1313"/>
    </row>
    <row r="1314" spans="1:3" x14ac:dyDescent="0.25">
      <c r="A1314"/>
      <c r="B1314"/>
      <c r="C1314"/>
    </row>
    <row r="1315" spans="1:3" x14ac:dyDescent="0.25">
      <c r="A1315"/>
      <c r="B1315"/>
      <c r="C1315"/>
    </row>
    <row r="1316" spans="1:3" x14ac:dyDescent="0.25">
      <c r="A1316"/>
      <c r="B1316"/>
      <c r="C1316"/>
    </row>
    <row r="1317" spans="1:3" x14ac:dyDescent="0.25">
      <c r="A1317"/>
      <c r="B1317"/>
      <c r="C1317"/>
    </row>
    <row r="1318" spans="1:3" x14ac:dyDescent="0.25">
      <c r="A1318"/>
      <c r="B1318"/>
      <c r="C1318"/>
    </row>
    <row r="1319" spans="1:3" x14ac:dyDescent="0.25">
      <c r="A1319"/>
      <c r="B1319"/>
      <c r="C1319"/>
    </row>
    <row r="1320" spans="1:3" x14ac:dyDescent="0.25">
      <c r="A1320"/>
      <c r="B1320"/>
      <c r="C1320"/>
    </row>
    <row r="1321" spans="1:3" x14ac:dyDescent="0.25">
      <c r="A1321"/>
      <c r="B1321"/>
      <c r="C1321"/>
    </row>
    <row r="1322" spans="1:3" x14ac:dyDescent="0.25">
      <c r="A1322"/>
      <c r="B1322"/>
      <c r="C1322"/>
    </row>
    <row r="1323" spans="1:3" x14ac:dyDescent="0.25">
      <c r="A1323"/>
      <c r="B1323"/>
      <c r="C1323"/>
    </row>
    <row r="1324" spans="1:3" x14ac:dyDescent="0.25">
      <c r="A1324"/>
      <c r="B1324"/>
      <c r="C1324"/>
    </row>
    <row r="1325" spans="1:3" x14ac:dyDescent="0.25">
      <c r="A1325"/>
      <c r="B1325"/>
      <c r="C1325"/>
    </row>
    <row r="1326" spans="1:3" x14ac:dyDescent="0.25">
      <c r="A1326"/>
      <c r="B1326"/>
      <c r="C1326"/>
    </row>
    <row r="1327" spans="1:3" x14ac:dyDescent="0.25">
      <c r="A1327"/>
      <c r="B1327"/>
      <c r="C1327"/>
    </row>
    <row r="1328" spans="1:3" x14ac:dyDescent="0.25">
      <c r="A1328"/>
      <c r="B1328"/>
      <c r="C1328"/>
    </row>
    <row r="1329" spans="1:3" x14ac:dyDescent="0.25">
      <c r="A1329"/>
      <c r="B1329"/>
      <c r="C1329"/>
    </row>
    <row r="1330" spans="1:3" x14ac:dyDescent="0.25">
      <c r="A1330"/>
      <c r="B1330"/>
      <c r="C1330"/>
    </row>
    <row r="1331" spans="1:3" x14ac:dyDescent="0.25">
      <c r="A1331"/>
      <c r="B1331"/>
      <c r="C1331"/>
    </row>
    <row r="1332" spans="1:3" x14ac:dyDescent="0.25">
      <c r="A1332"/>
      <c r="B1332"/>
      <c r="C1332"/>
    </row>
    <row r="1333" spans="1:3" x14ac:dyDescent="0.25">
      <c r="A1333"/>
      <c r="B1333"/>
      <c r="C1333"/>
    </row>
    <row r="1334" spans="1:3" x14ac:dyDescent="0.25">
      <c r="A1334"/>
      <c r="B1334"/>
      <c r="C1334"/>
    </row>
    <row r="1335" spans="1:3" x14ac:dyDescent="0.25">
      <c r="A1335"/>
      <c r="B1335"/>
      <c r="C1335"/>
    </row>
    <row r="1336" spans="1:3" x14ac:dyDescent="0.25">
      <c r="A1336"/>
      <c r="B1336"/>
      <c r="C1336"/>
    </row>
    <row r="1337" spans="1:3" x14ac:dyDescent="0.25">
      <c r="A1337"/>
      <c r="B1337"/>
      <c r="C1337"/>
    </row>
    <row r="1338" spans="1:3" x14ac:dyDescent="0.25">
      <c r="A1338"/>
      <c r="B1338"/>
      <c r="C1338"/>
    </row>
    <row r="1339" spans="1:3" x14ac:dyDescent="0.25">
      <c r="A1339"/>
      <c r="B1339"/>
      <c r="C1339"/>
    </row>
    <row r="1340" spans="1:3" x14ac:dyDescent="0.25">
      <c r="A1340"/>
      <c r="B1340"/>
      <c r="C1340"/>
    </row>
    <row r="1341" spans="1:3" x14ac:dyDescent="0.25">
      <c r="A1341"/>
      <c r="B1341"/>
      <c r="C1341"/>
    </row>
    <row r="1342" spans="1:3" x14ac:dyDescent="0.25">
      <c r="A1342"/>
      <c r="B1342"/>
      <c r="C1342"/>
    </row>
    <row r="1343" spans="1:3" x14ac:dyDescent="0.25">
      <c r="A1343"/>
      <c r="B1343"/>
      <c r="C1343"/>
    </row>
    <row r="1344" spans="1:3" x14ac:dyDescent="0.25">
      <c r="A1344"/>
      <c r="B1344"/>
      <c r="C1344"/>
    </row>
    <row r="1345" spans="1:3" x14ac:dyDescent="0.25">
      <c r="A1345"/>
      <c r="B1345"/>
      <c r="C1345"/>
    </row>
    <row r="1346" spans="1:3" x14ac:dyDescent="0.25">
      <c r="A1346"/>
      <c r="B1346"/>
      <c r="C1346"/>
    </row>
    <row r="1347" spans="1:3" x14ac:dyDescent="0.25">
      <c r="A1347"/>
      <c r="B1347"/>
      <c r="C1347"/>
    </row>
    <row r="1348" spans="1:3" x14ac:dyDescent="0.25">
      <c r="A1348"/>
      <c r="B1348"/>
      <c r="C1348"/>
    </row>
    <row r="1349" spans="1:3" x14ac:dyDescent="0.25">
      <c r="A1349"/>
      <c r="B1349"/>
      <c r="C1349"/>
    </row>
    <row r="1350" spans="1:3" x14ac:dyDescent="0.25">
      <c r="A1350"/>
      <c r="B1350"/>
      <c r="C1350"/>
    </row>
    <row r="1351" spans="1:3" x14ac:dyDescent="0.25">
      <c r="A1351"/>
      <c r="B1351"/>
      <c r="C1351"/>
    </row>
    <row r="1352" spans="1:3" x14ac:dyDescent="0.25">
      <c r="A1352"/>
      <c r="B1352"/>
      <c r="C1352"/>
    </row>
    <row r="1353" spans="1:3" x14ac:dyDescent="0.25">
      <c r="A1353"/>
      <c r="B1353"/>
      <c r="C1353"/>
    </row>
    <row r="1354" spans="1:3" x14ac:dyDescent="0.25">
      <c r="A1354"/>
      <c r="B1354"/>
      <c r="C1354"/>
    </row>
    <row r="1355" spans="1:3" x14ac:dyDescent="0.25">
      <c r="A1355"/>
      <c r="B1355"/>
      <c r="C1355"/>
    </row>
    <row r="1356" spans="1:3" x14ac:dyDescent="0.25">
      <c r="A1356"/>
      <c r="B1356"/>
      <c r="C1356"/>
    </row>
    <row r="1357" spans="1:3" x14ac:dyDescent="0.25">
      <c r="A1357"/>
      <c r="B1357"/>
      <c r="C1357"/>
    </row>
    <row r="1358" spans="1:3" x14ac:dyDescent="0.25">
      <c r="A1358"/>
      <c r="B1358"/>
      <c r="C1358"/>
    </row>
    <row r="1359" spans="1:3" x14ac:dyDescent="0.25">
      <c r="A1359"/>
      <c r="B1359"/>
      <c r="C1359"/>
    </row>
    <row r="1360" spans="1:3" x14ac:dyDescent="0.25">
      <c r="A1360"/>
      <c r="B1360"/>
      <c r="C1360"/>
    </row>
    <row r="1361" spans="1:3" x14ac:dyDescent="0.25">
      <c r="A1361"/>
      <c r="B1361"/>
      <c r="C1361"/>
    </row>
    <row r="1362" spans="1:3" x14ac:dyDescent="0.25">
      <c r="A1362"/>
      <c r="B1362"/>
      <c r="C1362"/>
    </row>
    <row r="1363" spans="1:3" x14ac:dyDescent="0.25">
      <c r="A1363"/>
      <c r="B1363"/>
      <c r="C1363"/>
    </row>
    <row r="1364" spans="1:3" x14ac:dyDescent="0.25">
      <c r="A1364"/>
      <c r="B1364"/>
      <c r="C1364"/>
    </row>
    <row r="1365" spans="1:3" x14ac:dyDescent="0.25">
      <c r="A1365"/>
      <c r="B1365"/>
      <c r="C1365"/>
    </row>
    <row r="1366" spans="1:3" x14ac:dyDescent="0.25">
      <c r="A1366"/>
      <c r="B1366"/>
      <c r="C1366"/>
    </row>
    <row r="1367" spans="1:3" x14ac:dyDescent="0.25">
      <c r="A1367"/>
      <c r="B1367"/>
      <c r="C1367"/>
    </row>
    <row r="1368" spans="1:3" x14ac:dyDescent="0.25">
      <c r="A1368"/>
      <c r="B1368"/>
      <c r="C1368"/>
    </row>
    <row r="1369" spans="1:3" x14ac:dyDescent="0.25">
      <c r="A1369"/>
      <c r="B1369"/>
      <c r="C1369"/>
    </row>
    <row r="1370" spans="1:3" x14ac:dyDescent="0.25">
      <c r="A1370"/>
      <c r="B1370"/>
      <c r="C1370"/>
    </row>
    <row r="1371" spans="1:3" x14ac:dyDescent="0.25">
      <c r="A1371"/>
      <c r="B1371"/>
      <c r="C1371"/>
    </row>
    <row r="1372" spans="1:3" x14ac:dyDescent="0.25">
      <c r="A1372"/>
      <c r="B1372"/>
      <c r="C1372"/>
    </row>
    <row r="1373" spans="1:3" x14ac:dyDescent="0.25">
      <c r="A1373"/>
      <c r="B1373"/>
      <c r="C1373"/>
    </row>
    <row r="1374" spans="1:3" x14ac:dyDescent="0.25">
      <c r="A1374"/>
      <c r="B1374"/>
      <c r="C1374"/>
    </row>
    <row r="1375" spans="1:3" x14ac:dyDescent="0.25">
      <c r="A1375"/>
      <c r="B1375"/>
      <c r="C1375"/>
    </row>
    <row r="1376" spans="1:3" x14ac:dyDescent="0.25">
      <c r="A1376"/>
      <c r="B1376"/>
      <c r="C1376"/>
    </row>
    <row r="1377" spans="1:3" x14ac:dyDescent="0.25">
      <c r="A1377"/>
      <c r="B1377"/>
      <c r="C1377"/>
    </row>
    <row r="1378" spans="1:3" x14ac:dyDescent="0.25">
      <c r="A1378"/>
      <c r="B1378"/>
      <c r="C1378"/>
    </row>
    <row r="1379" spans="1:3" x14ac:dyDescent="0.25">
      <c r="A1379"/>
      <c r="B1379"/>
      <c r="C1379"/>
    </row>
    <row r="1380" spans="1:3" x14ac:dyDescent="0.25">
      <c r="A1380"/>
      <c r="B1380"/>
      <c r="C1380"/>
    </row>
    <row r="1381" spans="1:3" x14ac:dyDescent="0.25">
      <c r="A1381"/>
      <c r="B1381"/>
      <c r="C1381"/>
    </row>
    <row r="1382" spans="1:3" x14ac:dyDescent="0.25">
      <c r="A1382"/>
      <c r="B1382"/>
      <c r="C1382"/>
    </row>
    <row r="1383" spans="1:3" x14ac:dyDescent="0.25">
      <c r="A1383"/>
      <c r="B1383"/>
      <c r="C1383"/>
    </row>
    <row r="1384" spans="1:3" x14ac:dyDescent="0.25">
      <c r="A1384"/>
      <c r="B1384"/>
      <c r="C1384"/>
    </row>
    <row r="1385" spans="1:3" x14ac:dyDescent="0.25">
      <c r="A1385"/>
      <c r="B1385"/>
      <c r="C1385"/>
    </row>
    <row r="1386" spans="1:3" x14ac:dyDescent="0.25">
      <c r="A1386"/>
      <c r="B1386"/>
      <c r="C1386"/>
    </row>
    <row r="1387" spans="1:3" x14ac:dyDescent="0.25">
      <c r="A1387"/>
      <c r="B1387"/>
      <c r="C1387"/>
    </row>
    <row r="1388" spans="1:3" x14ac:dyDescent="0.25">
      <c r="A1388"/>
      <c r="B1388"/>
      <c r="C1388"/>
    </row>
    <row r="1389" spans="1:3" x14ac:dyDescent="0.25">
      <c r="A1389"/>
      <c r="B1389"/>
      <c r="C1389"/>
    </row>
    <row r="1390" spans="1:3" x14ac:dyDescent="0.25">
      <c r="A1390"/>
      <c r="B1390"/>
      <c r="C1390"/>
    </row>
    <row r="1391" spans="1:3" x14ac:dyDescent="0.25">
      <c r="A1391"/>
      <c r="B1391"/>
      <c r="C1391"/>
    </row>
    <row r="1392" spans="1:3" x14ac:dyDescent="0.25">
      <c r="A1392"/>
      <c r="B1392"/>
      <c r="C1392"/>
    </row>
    <row r="1393" spans="1:3" x14ac:dyDescent="0.25">
      <c r="A1393"/>
      <c r="B1393"/>
      <c r="C1393"/>
    </row>
    <row r="1394" spans="1:3" x14ac:dyDescent="0.25">
      <c r="A1394"/>
      <c r="B1394"/>
      <c r="C1394"/>
    </row>
    <row r="1395" spans="1:3" x14ac:dyDescent="0.25">
      <c r="A1395"/>
      <c r="B1395"/>
      <c r="C1395"/>
    </row>
    <row r="1396" spans="1:3" x14ac:dyDescent="0.25">
      <c r="A1396"/>
      <c r="B1396"/>
      <c r="C1396"/>
    </row>
    <row r="1397" spans="1:3" x14ac:dyDescent="0.25">
      <c r="A1397"/>
      <c r="B1397"/>
      <c r="C1397"/>
    </row>
    <row r="1398" spans="1:3" x14ac:dyDescent="0.25">
      <c r="A1398"/>
      <c r="B1398"/>
      <c r="C1398"/>
    </row>
    <row r="1399" spans="1:3" x14ac:dyDescent="0.25">
      <c r="A1399"/>
      <c r="B1399"/>
      <c r="C1399"/>
    </row>
    <row r="1400" spans="1:3" x14ac:dyDescent="0.25">
      <c r="A1400"/>
      <c r="B1400"/>
      <c r="C1400"/>
    </row>
    <row r="1401" spans="1:3" x14ac:dyDescent="0.25">
      <c r="A1401"/>
      <c r="B1401"/>
      <c r="C1401"/>
    </row>
    <row r="1402" spans="1:3" x14ac:dyDescent="0.25">
      <c r="A1402"/>
      <c r="B1402"/>
      <c r="C1402"/>
    </row>
    <row r="1403" spans="1:3" x14ac:dyDescent="0.25">
      <c r="A1403"/>
      <c r="B1403"/>
      <c r="C1403"/>
    </row>
    <row r="1404" spans="1:3" x14ac:dyDescent="0.25">
      <c r="A1404"/>
      <c r="B1404"/>
      <c r="C1404"/>
    </row>
    <row r="1405" spans="1:3" x14ac:dyDescent="0.25">
      <c r="A1405"/>
      <c r="B1405"/>
      <c r="C1405"/>
    </row>
    <row r="1406" spans="1:3" x14ac:dyDescent="0.25">
      <c r="A1406"/>
      <c r="B1406"/>
      <c r="C1406"/>
    </row>
    <row r="1407" spans="1:3" x14ac:dyDescent="0.25">
      <c r="A1407"/>
      <c r="B1407"/>
      <c r="C1407"/>
    </row>
    <row r="1408" spans="1:3" x14ac:dyDescent="0.25">
      <c r="A1408"/>
      <c r="B1408"/>
      <c r="C1408"/>
    </row>
    <row r="1409" spans="1:3" x14ac:dyDescent="0.25">
      <c r="A1409"/>
      <c r="B1409"/>
      <c r="C1409"/>
    </row>
    <row r="1410" spans="1:3" x14ac:dyDescent="0.25">
      <c r="A1410"/>
      <c r="B1410"/>
      <c r="C1410"/>
    </row>
    <row r="1411" spans="1:3" x14ac:dyDescent="0.25">
      <c r="A1411"/>
      <c r="B1411"/>
      <c r="C1411"/>
    </row>
    <row r="1412" spans="1:3" x14ac:dyDescent="0.25">
      <c r="A1412"/>
      <c r="B1412"/>
      <c r="C1412"/>
    </row>
    <row r="1413" spans="1:3" x14ac:dyDescent="0.25">
      <c r="A1413"/>
      <c r="B1413"/>
      <c r="C1413"/>
    </row>
    <row r="1414" spans="1:3" x14ac:dyDescent="0.25">
      <c r="A1414"/>
      <c r="B1414"/>
      <c r="C1414"/>
    </row>
    <row r="1415" spans="1:3" x14ac:dyDescent="0.25">
      <c r="A1415"/>
      <c r="B1415"/>
      <c r="C1415"/>
    </row>
    <row r="1416" spans="1:3" x14ac:dyDescent="0.25">
      <c r="A1416"/>
      <c r="B1416"/>
      <c r="C1416"/>
    </row>
    <row r="1417" spans="1:3" x14ac:dyDescent="0.25">
      <c r="A1417"/>
      <c r="B1417"/>
      <c r="C1417"/>
    </row>
    <row r="1418" spans="1:3" x14ac:dyDescent="0.25">
      <c r="A1418"/>
      <c r="B1418"/>
      <c r="C1418"/>
    </row>
    <row r="1419" spans="1:3" x14ac:dyDescent="0.25">
      <c r="A1419"/>
      <c r="B1419"/>
      <c r="C1419"/>
    </row>
    <row r="1420" spans="1:3" x14ac:dyDescent="0.25">
      <c r="A1420"/>
      <c r="B1420"/>
      <c r="C1420"/>
    </row>
    <row r="1421" spans="1:3" x14ac:dyDescent="0.25">
      <c r="A1421"/>
      <c r="B1421"/>
      <c r="C1421"/>
    </row>
    <row r="1422" spans="1:3" x14ac:dyDescent="0.25">
      <c r="A1422"/>
      <c r="B1422"/>
      <c r="C1422"/>
    </row>
    <row r="1423" spans="1:3" x14ac:dyDescent="0.25">
      <c r="A1423"/>
      <c r="B1423"/>
      <c r="C1423"/>
    </row>
    <row r="1424" spans="1:3" x14ac:dyDescent="0.25">
      <c r="A1424"/>
      <c r="B1424"/>
      <c r="C1424"/>
    </row>
    <row r="1425" spans="1:3" x14ac:dyDescent="0.25">
      <c r="A1425"/>
      <c r="B1425"/>
      <c r="C1425"/>
    </row>
    <row r="1426" spans="1:3" x14ac:dyDescent="0.25">
      <c r="A1426"/>
      <c r="B1426"/>
      <c r="C1426"/>
    </row>
    <row r="1427" spans="1:3" x14ac:dyDescent="0.25">
      <c r="A1427"/>
      <c r="B1427"/>
      <c r="C1427"/>
    </row>
    <row r="1428" spans="1:3" x14ac:dyDescent="0.25">
      <c r="A1428"/>
      <c r="B1428"/>
      <c r="C1428"/>
    </row>
    <row r="1429" spans="1:3" x14ac:dyDescent="0.25">
      <c r="A1429"/>
      <c r="B1429"/>
      <c r="C1429"/>
    </row>
    <row r="1430" spans="1:3" x14ac:dyDescent="0.25">
      <c r="A1430"/>
      <c r="B1430"/>
      <c r="C1430"/>
    </row>
    <row r="1431" spans="1:3" x14ac:dyDescent="0.25">
      <c r="A1431"/>
      <c r="B1431"/>
      <c r="C1431"/>
    </row>
    <row r="1432" spans="1:3" x14ac:dyDescent="0.25">
      <c r="A1432"/>
      <c r="B1432"/>
      <c r="C1432"/>
    </row>
    <row r="1433" spans="1:3" x14ac:dyDescent="0.25">
      <c r="A1433"/>
      <c r="B1433"/>
      <c r="C1433"/>
    </row>
    <row r="1434" spans="1:3" x14ac:dyDescent="0.25">
      <c r="A1434"/>
      <c r="B1434"/>
      <c r="C1434"/>
    </row>
    <row r="1435" spans="1:3" x14ac:dyDescent="0.25">
      <c r="A1435"/>
      <c r="B1435"/>
      <c r="C1435"/>
    </row>
    <row r="1436" spans="1:3" x14ac:dyDescent="0.25">
      <c r="A1436"/>
      <c r="B1436"/>
      <c r="C1436"/>
    </row>
    <row r="1437" spans="1:3" x14ac:dyDescent="0.25">
      <c r="A1437"/>
      <c r="B1437"/>
      <c r="C1437"/>
    </row>
    <row r="1438" spans="1:3" x14ac:dyDescent="0.25">
      <c r="A1438"/>
      <c r="B1438"/>
      <c r="C1438"/>
    </row>
    <row r="1439" spans="1:3" x14ac:dyDescent="0.25">
      <c r="A1439"/>
      <c r="B1439"/>
      <c r="C1439"/>
    </row>
    <row r="1440" spans="1:3" x14ac:dyDescent="0.25">
      <c r="A1440"/>
      <c r="B1440"/>
      <c r="C1440"/>
    </row>
    <row r="1441" spans="1:3" x14ac:dyDescent="0.25">
      <c r="A1441"/>
      <c r="B1441"/>
      <c r="C1441"/>
    </row>
    <row r="1442" spans="1:3" x14ac:dyDescent="0.25">
      <c r="A1442"/>
      <c r="B1442"/>
      <c r="C1442"/>
    </row>
    <row r="1443" spans="1:3" x14ac:dyDescent="0.25">
      <c r="A1443"/>
      <c r="B1443"/>
      <c r="C1443"/>
    </row>
    <row r="1444" spans="1:3" x14ac:dyDescent="0.25">
      <c r="A1444"/>
      <c r="B1444"/>
      <c r="C1444"/>
    </row>
    <row r="1445" spans="1:3" x14ac:dyDescent="0.25">
      <c r="A1445"/>
      <c r="B1445"/>
      <c r="C1445"/>
    </row>
    <row r="1446" spans="1:3" x14ac:dyDescent="0.25">
      <c r="A1446"/>
      <c r="B1446"/>
      <c r="C1446"/>
    </row>
    <row r="1447" spans="1:3" x14ac:dyDescent="0.25">
      <c r="A1447"/>
      <c r="B1447"/>
      <c r="C1447"/>
    </row>
    <row r="1448" spans="1:3" x14ac:dyDescent="0.25">
      <c r="A1448"/>
      <c r="B1448"/>
      <c r="C1448"/>
    </row>
    <row r="1449" spans="1:3" x14ac:dyDescent="0.25">
      <c r="A1449"/>
      <c r="B1449"/>
      <c r="C1449"/>
    </row>
    <row r="1450" spans="1:3" x14ac:dyDescent="0.25">
      <c r="A1450"/>
      <c r="B1450"/>
      <c r="C1450"/>
    </row>
    <row r="1451" spans="1:3" x14ac:dyDescent="0.25">
      <c r="A1451"/>
      <c r="B1451"/>
      <c r="C1451"/>
    </row>
    <row r="1452" spans="1:3" x14ac:dyDescent="0.25">
      <c r="A1452"/>
      <c r="B1452"/>
      <c r="C1452"/>
    </row>
    <row r="1453" spans="1:3" x14ac:dyDescent="0.25">
      <c r="A1453"/>
      <c r="B1453"/>
      <c r="C1453"/>
    </row>
    <row r="1454" spans="1:3" x14ac:dyDescent="0.25">
      <c r="A1454"/>
      <c r="B1454"/>
      <c r="C1454"/>
    </row>
    <row r="1455" spans="1:3" x14ac:dyDescent="0.25">
      <c r="A1455"/>
      <c r="B1455"/>
      <c r="C1455"/>
    </row>
    <row r="1456" spans="1:3" x14ac:dyDescent="0.25">
      <c r="A1456"/>
      <c r="B1456"/>
      <c r="C1456"/>
    </row>
    <row r="1457" spans="1:3" x14ac:dyDescent="0.25">
      <c r="A1457"/>
      <c r="B1457"/>
      <c r="C1457"/>
    </row>
    <row r="1458" spans="1:3" x14ac:dyDescent="0.25">
      <c r="A1458"/>
      <c r="B1458"/>
      <c r="C1458"/>
    </row>
    <row r="1459" spans="1:3" x14ac:dyDescent="0.25">
      <c r="A1459"/>
      <c r="B1459"/>
      <c r="C1459"/>
    </row>
    <row r="1460" spans="1:3" x14ac:dyDescent="0.25">
      <c r="A1460"/>
      <c r="B1460"/>
      <c r="C1460"/>
    </row>
    <row r="1461" spans="1:3" x14ac:dyDescent="0.25">
      <c r="A1461"/>
      <c r="B1461"/>
      <c r="C1461"/>
    </row>
    <row r="1462" spans="1:3" x14ac:dyDescent="0.25">
      <c r="A1462"/>
      <c r="B1462"/>
      <c r="C1462"/>
    </row>
    <row r="1463" spans="1:3" x14ac:dyDescent="0.25">
      <c r="A1463"/>
      <c r="B1463"/>
      <c r="C1463"/>
    </row>
    <row r="1464" spans="1:3" x14ac:dyDescent="0.25">
      <c r="A1464"/>
      <c r="B1464"/>
      <c r="C1464"/>
    </row>
    <row r="1465" spans="1:3" x14ac:dyDescent="0.25">
      <c r="A1465"/>
      <c r="B1465"/>
      <c r="C1465"/>
    </row>
    <row r="1466" spans="1:3" x14ac:dyDescent="0.25">
      <c r="A1466"/>
      <c r="B1466"/>
      <c r="C1466"/>
    </row>
    <row r="1467" spans="1:3" x14ac:dyDescent="0.25">
      <c r="A1467"/>
      <c r="B1467"/>
      <c r="C1467"/>
    </row>
    <row r="1468" spans="1:3" x14ac:dyDescent="0.25">
      <c r="A1468"/>
      <c r="B1468"/>
      <c r="C1468"/>
    </row>
    <row r="1469" spans="1:3" x14ac:dyDescent="0.25">
      <c r="A1469"/>
      <c r="B1469"/>
      <c r="C1469"/>
    </row>
    <row r="1470" spans="1:3" x14ac:dyDescent="0.25">
      <c r="A1470"/>
      <c r="B1470"/>
      <c r="C1470"/>
    </row>
    <row r="1471" spans="1:3" x14ac:dyDescent="0.25">
      <c r="A1471"/>
      <c r="B1471"/>
      <c r="C1471"/>
    </row>
    <row r="1472" spans="1:3" x14ac:dyDescent="0.25">
      <c r="A1472"/>
      <c r="B1472"/>
      <c r="C1472"/>
    </row>
    <row r="1473" spans="1:3" x14ac:dyDescent="0.25">
      <c r="A1473"/>
      <c r="B1473"/>
      <c r="C1473"/>
    </row>
    <row r="1474" spans="1:3" x14ac:dyDescent="0.25">
      <c r="A1474"/>
      <c r="B1474"/>
      <c r="C1474"/>
    </row>
    <row r="1475" spans="1:3" x14ac:dyDescent="0.25">
      <c r="A1475"/>
      <c r="B1475"/>
      <c r="C1475"/>
    </row>
    <row r="1476" spans="1:3" x14ac:dyDescent="0.25">
      <c r="A1476"/>
      <c r="B1476"/>
      <c r="C1476"/>
    </row>
    <row r="1477" spans="1:3" x14ac:dyDescent="0.25">
      <c r="A1477"/>
      <c r="B1477"/>
      <c r="C1477"/>
    </row>
    <row r="1478" spans="1:3" x14ac:dyDescent="0.25">
      <c r="A1478"/>
      <c r="B1478"/>
      <c r="C1478"/>
    </row>
    <row r="1479" spans="1:3" x14ac:dyDescent="0.25">
      <c r="A1479"/>
      <c r="B1479"/>
      <c r="C1479"/>
    </row>
    <row r="1480" spans="1:3" x14ac:dyDescent="0.25">
      <c r="A1480"/>
      <c r="B1480"/>
      <c r="C1480"/>
    </row>
    <row r="1481" spans="1:3" x14ac:dyDescent="0.25">
      <c r="A1481"/>
      <c r="B1481"/>
      <c r="C1481"/>
    </row>
    <row r="1482" spans="1:3" x14ac:dyDescent="0.25">
      <c r="A1482"/>
      <c r="B1482"/>
      <c r="C1482"/>
    </row>
    <row r="1483" spans="1:3" x14ac:dyDescent="0.25">
      <c r="A1483"/>
      <c r="B1483"/>
      <c r="C1483"/>
    </row>
    <row r="1484" spans="1:3" x14ac:dyDescent="0.25">
      <c r="A1484"/>
      <c r="B1484"/>
      <c r="C1484"/>
    </row>
    <row r="1485" spans="1:3" x14ac:dyDescent="0.25">
      <c r="A1485"/>
      <c r="B1485"/>
      <c r="C1485"/>
    </row>
    <row r="1486" spans="1:3" x14ac:dyDescent="0.25">
      <c r="A1486"/>
      <c r="B1486"/>
      <c r="C1486"/>
    </row>
    <row r="1487" spans="1:3" x14ac:dyDescent="0.25">
      <c r="A1487"/>
      <c r="B1487"/>
      <c r="C1487"/>
    </row>
    <row r="1488" spans="1:3" x14ac:dyDescent="0.25">
      <c r="A1488"/>
      <c r="B1488"/>
      <c r="C1488"/>
    </row>
    <row r="1489" spans="1:3" x14ac:dyDescent="0.25">
      <c r="A1489"/>
      <c r="B1489"/>
      <c r="C1489"/>
    </row>
    <row r="1490" spans="1:3" x14ac:dyDescent="0.25">
      <c r="A1490"/>
      <c r="B1490"/>
      <c r="C1490"/>
    </row>
    <row r="1491" spans="1:3" x14ac:dyDescent="0.25">
      <c r="A1491"/>
      <c r="B1491"/>
      <c r="C1491"/>
    </row>
    <row r="1492" spans="1:3" x14ac:dyDescent="0.25">
      <c r="A1492"/>
      <c r="B1492"/>
      <c r="C1492"/>
    </row>
    <row r="1493" spans="1:3" x14ac:dyDescent="0.25">
      <c r="A1493"/>
      <c r="B1493"/>
      <c r="C1493"/>
    </row>
    <row r="1494" spans="1:3" x14ac:dyDescent="0.25">
      <c r="A1494"/>
      <c r="B1494"/>
      <c r="C1494"/>
    </row>
    <row r="1495" spans="1:3" x14ac:dyDescent="0.25">
      <c r="A1495"/>
      <c r="B1495"/>
      <c r="C1495"/>
    </row>
    <row r="1496" spans="1:3" x14ac:dyDescent="0.25">
      <c r="A1496"/>
      <c r="B1496"/>
      <c r="C1496"/>
    </row>
    <row r="1497" spans="1:3" x14ac:dyDescent="0.25">
      <c r="A1497"/>
      <c r="B1497"/>
      <c r="C1497"/>
    </row>
    <row r="1498" spans="1:3" x14ac:dyDescent="0.25">
      <c r="A1498"/>
      <c r="B1498"/>
      <c r="C1498"/>
    </row>
    <row r="1499" spans="1:3" x14ac:dyDescent="0.25">
      <c r="A1499"/>
      <c r="B1499"/>
      <c r="C1499"/>
    </row>
    <row r="1500" spans="1:3" x14ac:dyDescent="0.25">
      <c r="A1500"/>
      <c r="B1500"/>
      <c r="C1500"/>
    </row>
    <row r="1501" spans="1:3" x14ac:dyDescent="0.25">
      <c r="A1501"/>
      <c r="B1501"/>
      <c r="C1501"/>
    </row>
    <row r="1502" spans="1:3" x14ac:dyDescent="0.25">
      <c r="A1502"/>
      <c r="B1502"/>
      <c r="C1502"/>
    </row>
    <row r="1503" spans="1:3" x14ac:dyDescent="0.25">
      <c r="A1503"/>
      <c r="B1503"/>
      <c r="C1503"/>
    </row>
    <row r="1504" spans="1:3" x14ac:dyDescent="0.25">
      <c r="A1504"/>
      <c r="B1504"/>
      <c r="C1504"/>
    </row>
    <row r="1505" spans="1:3" x14ac:dyDescent="0.25">
      <c r="A1505"/>
      <c r="B1505"/>
      <c r="C1505"/>
    </row>
    <row r="1506" spans="1:3" x14ac:dyDescent="0.25">
      <c r="A1506"/>
      <c r="B1506"/>
      <c r="C1506"/>
    </row>
    <row r="1507" spans="1:3" x14ac:dyDescent="0.25">
      <c r="A1507"/>
      <c r="B1507"/>
      <c r="C1507"/>
    </row>
    <row r="1508" spans="1:3" x14ac:dyDescent="0.25">
      <c r="A1508"/>
      <c r="B1508"/>
      <c r="C1508"/>
    </row>
    <row r="1509" spans="1:3" x14ac:dyDescent="0.25">
      <c r="A1509"/>
      <c r="B1509"/>
      <c r="C1509"/>
    </row>
    <row r="1510" spans="1:3" x14ac:dyDescent="0.25">
      <c r="A1510"/>
      <c r="B1510"/>
      <c r="C1510"/>
    </row>
    <row r="1511" spans="1:3" x14ac:dyDescent="0.25">
      <c r="A1511"/>
      <c r="B1511"/>
      <c r="C1511"/>
    </row>
    <row r="1512" spans="1:3" x14ac:dyDescent="0.25">
      <c r="A1512"/>
      <c r="B1512"/>
      <c r="C1512"/>
    </row>
    <row r="1513" spans="1:3" x14ac:dyDescent="0.25">
      <c r="A1513"/>
      <c r="B1513"/>
      <c r="C1513"/>
    </row>
    <row r="1514" spans="1:3" x14ac:dyDescent="0.25">
      <c r="A1514"/>
      <c r="B1514"/>
      <c r="C1514"/>
    </row>
    <row r="1515" spans="1:3" x14ac:dyDescent="0.25">
      <c r="A1515"/>
      <c r="B1515"/>
      <c r="C1515"/>
    </row>
    <row r="1516" spans="1:3" x14ac:dyDescent="0.25">
      <c r="A1516"/>
      <c r="B1516"/>
      <c r="C1516"/>
    </row>
    <row r="1517" spans="1:3" x14ac:dyDescent="0.25">
      <c r="A1517"/>
      <c r="B1517"/>
      <c r="C1517"/>
    </row>
    <row r="1518" spans="1:3" x14ac:dyDescent="0.25">
      <c r="A1518"/>
      <c r="B1518"/>
      <c r="C1518"/>
    </row>
    <row r="1519" spans="1:3" x14ac:dyDescent="0.25">
      <c r="A1519"/>
      <c r="B1519"/>
      <c r="C1519"/>
    </row>
    <row r="1520" spans="1:3" x14ac:dyDescent="0.25">
      <c r="A1520"/>
      <c r="B1520"/>
      <c r="C1520"/>
    </row>
    <row r="1521" spans="1:3" x14ac:dyDescent="0.25">
      <c r="A1521"/>
      <c r="B1521"/>
      <c r="C1521"/>
    </row>
    <row r="1522" spans="1:3" x14ac:dyDescent="0.25">
      <c r="A1522"/>
      <c r="B1522"/>
      <c r="C1522"/>
    </row>
    <row r="1523" spans="1:3" x14ac:dyDescent="0.25">
      <c r="A1523"/>
      <c r="B1523"/>
      <c r="C1523"/>
    </row>
    <row r="1524" spans="1:3" x14ac:dyDescent="0.25">
      <c r="A1524"/>
      <c r="B1524"/>
      <c r="C1524"/>
    </row>
    <row r="1525" spans="1:3" x14ac:dyDescent="0.25">
      <c r="A1525"/>
      <c r="B1525"/>
      <c r="C1525"/>
    </row>
    <row r="1526" spans="1:3" x14ac:dyDescent="0.25">
      <c r="A1526"/>
      <c r="B1526"/>
      <c r="C1526"/>
    </row>
    <row r="1527" spans="1:3" x14ac:dyDescent="0.25">
      <c r="A1527"/>
      <c r="B1527"/>
      <c r="C1527"/>
    </row>
    <row r="1528" spans="1:3" x14ac:dyDescent="0.25">
      <c r="A1528"/>
      <c r="B1528"/>
      <c r="C1528"/>
    </row>
    <row r="1529" spans="1:3" x14ac:dyDescent="0.25">
      <c r="A1529"/>
      <c r="B1529"/>
      <c r="C1529"/>
    </row>
    <row r="1530" spans="1:3" x14ac:dyDescent="0.25">
      <c r="A1530"/>
      <c r="B1530"/>
      <c r="C1530"/>
    </row>
    <row r="1531" spans="1:3" x14ac:dyDescent="0.25">
      <c r="A1531"/>
      <c r="B1531"/>
      <c r="C1531"/>
    </row>
    <row r="1532" spans="1:3" x14ac:dyDescent="0.25">
      <c r="A1532"/>
      <c r="B1532"/>
      <c r="C1532"/>
    </row>
    <row r="1533" spans="1:3" x14ac:dyDescent="0.25">
      <c r="A1533"/>
      <c r="B1533"/>
      <c r="C1533"/>
    </row>
    <row r="1534" spans="1:3" x14ac:dyDescent="0.25">
      <c r="A1534"/>
      <c r="B1534"/>
      <c r="C1534"/>
    </row>
    <row r="1535" spans="1:3" x14ac:dyDescent="0.25">
      <c r="A1535"/>
      <c r="B1535"/>
      <c r="C1535"/>
    </row>
    <row r="1536" spans="1:3" x14ac:dyDescent="0.25">
      <c r="A1536"/>
      <c r="B1536"/>
      <c r="C1536"/>
    </row>
    <row r="1537" spans="1:3" x14ac:dyDescent="0.25">
      <c r="A1537"/>
      <c r="B1537"/>
      <c r="C1537"/>
    </row>
    <row r="1538" spans="1:3" x14ac:dyDescent="0.25">
      <c r="A1538"/>
      <c r="B1538"/>
      <c r="C1538"/>
    </row>
    <row r="1539" spans="1:3" x14ac:dyDescent="0.25">
      <c r="A1539"/>
      <c r="B1539"/>
      <c r="C1539"/>
    </row>
    <row r="1540" spans="1:3" x14ac:dyDescent="0.25">
      <c r="A1540"/>
      <c r="B1540"/>
      <c r="C1540"/>
    </row>
    <row r="1541" spans="1:3" x14ac:dyDescent="0.25">
      <c r="A1541"/>
      <c r="B1541"/>
      <c r="C1541"/>
    </row>
    <row r="1542" spans="1:3" x14ac:dyDescent="0.25">
      <c r="A1542"/>
      <c r="B1542"/>
      <c r="C1542"/>
    </row>
    <row r="1543" spans="1:3" x14ac:dyDescent="0.25">
      <c r="A1543"/>
      <c r="B1543"/>
      <c r="C1543"/>
    </row>
    <row r="1544" spans="1:3" x14ac:dyDescent="0.25">
      <c r="A1544"/>
      <c r="B1544"/>
      <c r="C1544"/>
    </row>
    <row r="1545" spans="1:3" x14ac:dyDescent="0.25">
      <c r="A1545"/>
      <c r="B1545"/>
      <c r="C1545"/>
    </row>
    <row r="1546" spans="1:3" x14ac:dyDescent="0.25">
      <c r="A1546"/>
      <c r="B1546"/>
      <c r="C1546"/>
    </row>
    <row r="1547" spans="1:3" x14ac:dyDescent="0.25">
      <c r="A1547"/>
      <c r="B1547"/>
      <c r="C1547"/>
    </row>
    <row r="1548" spans="1:3" x14ac:dyDescent="0.25">
      <c r="A1548"/>
      <c r="B1548"/>
      <c r="C1548"/>
    </row>
    <row r="1549" spans="1:3" x14ac:dyDescent="0.25">
      <c r="A1549"/>
      <c r="B1549"/>
      <c r="C1549"/>
    </row>
    <row r="1550" spans="1:3" x14ac:dyDescent="0.25">
      <c r="A1550"/>
      <c r="B1550"/>
      <c r="C1550"/>
    </row>
    <row r="1551" spans="1:3" x14ac:dyDescent="0.25">
      <c r="A1551"/>
      <c r="B1551"/>
      <c r="C1551"/>
    </row>
    <row r="1552" spans="1:3" x14ac:dyDescent="0.25">
      <c r="A1552"/>
      <c r="B1552"/>
      <c r="C1552"/>
    </row>
    <row r="1553" spans="1:3" x14ac:dyDescent="0.25">
      <c r="A1553"/>
      <c r="B1553"/>
      <c r="C1553"/>
    </row>
    <row r="1554" spans="1:3" x14ac:dyDescent="0.25">
      <c r="A1554"/>
      <c r="B1554"/>
      <c r="C1554"/>
    </row>
    <row r="1555" spans="1:3" x14ac:dyDescent="0.25">
      <c r="A1555"/>
      <c r="B1555"/>
      <c r="C1555"/>
    </row>
    <row r="1556" spans="1:3" x14ac:dyDescent="0.25">
      <c r="A1556"/>
      <c r="B1556"/>
      <c r="C1556"/>
    </row>
    <row r="1557" spans="1:3" x14ac:dyDescent="0.25">
      <c r="A1557"/>
      <c r="B1557"/>
      <c r="C1557"/>
    </row>
    <row r="1558" spans="1:3" x14ac:dyDescent="0.25">
      <c r="A1558"/>
      <c r="B1558"/>
      <c r="C1558"/>
    </row>
    <row r="1559" spans="1:3" x14ac:dyDescent="0.25">
      <c r="A1559"/>
      <c r="B1559"/>
      <c r="C1559"/>
    </row>
    <row r="1560" spans="1:3" x14ac:dyDescent="0.25">
      <c r="A1560"/>
      <c r="B1560"/>
      <c r="C1560"/>
    </row>
    <row r="1561" spans="1:3" x14ac:dyDescent="0.25">
      <c r="A1561"/>
      <c r="B1561"/>
      <c r="C1561"/>
    </row>
    <row r="1562" spans="1:3" x14ac:dyDescent="0.25">
      <c r="A1562"/>
      <c r="B1562"/>
      <c r="C1562"/>
    </row>
    <row r="1563" spans="1:3" x14ac:dyDescent="0.25">
      <c r="A1563"/>
      <c r="B1563"/>
      <c r="C1563"/>
    </row>
    <row r="1564" spans="1:3" x14ac:dyDescent="0.25">
      <c r="A1564"/>
      <c r="B1564"/>
      <c r="C1564"/>
    </row>
    <row r="1565" spans="1:3" x14ac:dyDescent="0.25">
      <c r="A1565"/>
      <c r="B1565"/>
      <c r="C1565"/>
    </row>
    <row r="1566" spans="1:3" x14ac:dyDescent="0.25">
      <c r="A1566"/>
      <c r="B1566"/>
      <c r="C1566"/>
    </row>
    <row r="1567" spans="1:3" x14ac:dyDescent="0.25">
      <c r="A1567"/>
      <c r="B1567"/>
      <c r="C1567"/>
    </row>
    <row r="1568" spans="1:3" x14ac:dyDescent="0.25">
      <c r="A1568"/>
      <c r="B1568"/>
      <c r="C1568"/>
    </row>
    <row r="1569" spans="1:3" x14ac:dyDescent="0.25">
      <c r="A1569"/>
      <c r="B1569"/>
      <c r="C1569"/>
    </row>
    <row r="1570" spans="1:3" x14ac:dyDescent="0.25">
      <c r="A1570"/>
      <c r="B1570"/>
      <c r="C1570"/>
    </row>
    <row r="1571" spans="1:3" x14ac:dyDescent="0.25">
      <c r="A1571"/>
      <c r="B1571"/>
      <c r="C1571"/>
    </row>
    <row r="1572" spans="1:3" x14ac:dyDescent="0.25">
      <c r="A1572"/>
      <c r="B1572"/>
      <c r="C1572"/>
    </row>
    <row r="1573" spans="1:3" x14ac:dyDescent="0.25">
      <c r="A1573"/>
      <c r="B1573"/>
      <c r="C1573"/>
    </row>
    <row r="1574" spans="1:3" x14ac:dyDescent="0.25">
      <c r="A1574"/>
      <c r="B1574"/>
      <c r="C1574"/>
    </row>
    <row r="1575" spans="1:3" x14ac:dyDescent="0.25">
      <c r="A1575"/>
      <c r="B1575"/>
      <c r="C1575"/>
    </row>
    <row r="1576" spans="1:3" x14ac:dyDescent="0.25">
      <c r="A1576"/>
      <c r="B1576"/>
      <c r="C1576"/>
    </row>
    <row r="1577" spans="1:3" x14ac:dyDescent="0.25">
      <c r="A1577"/>
      <c r="B1577"/>
      <c r="C1577"/>
    </row>
    <row r="1578" spans="1:3" x14ac:dyDescent="0.25">
      <c r="A1578"/>
      <c r="B1578"/>
      <c r="C1578"/>
    </row>
    <row r="1579" spans="1:3" x14ac:dyDescent="0.25">
      <c r="A1579"/>
      <c r="B1579"/>
      <c r="C1579"/>
    </row>
    <row r="1580" spans="1:3" x14ac:dyDescent="0.25">
      <c r="A1580"/>
      <c r="B1580"/>
      <c r="C1580"/>
    </row>
    <row r="1581" spans="1:3" x14ac:dyDescent="0.25">
      <c r="A1581"/>
      <c r="B1581"/>
      <c r="C1581"/>
    </row>
    <row r="1582" spans="1:3" x14ac:dyDescent="0.25">
      <c r="A1582"/>
      <c r="B1582"/>
      <c r="C1582"/>
    </row>
    <row r="1583" spans="1:3" x14ac:dyDescent="0.25">
      <c r="A1583"/>
      <c r="B1583"/>
      <c r="C1583"/>
    </row>
    <row r="1584" spans="1:3" x14ac:dyDescent="0.25">
      <c r="A1584"/>
      <c r="B1584"/>
      <c r="C1584"/>
    </row>
    <row r="1585" spans="1:3" x14ac:dyDescent="0.25">
      <c r="A1585"/>
      <c r="B1585"/>
      <c r="C1585"/>
    </row>
    <row r="1586" spans="1:3" x14ac:dyDescent="0.25">
      <c r="A1586"/>
      <c r="B1586"/>
      <c r="C1586"/>
    </row>
    <row r="1587" spans="1:3" x14ac:dyDescent="0.25">
      <c r="A1587"/>
      <c r="B1587"/>
      <c r="C1587"/>
    </row>
    <row r="1588" spans="1:3" x14ac:dyDescent="0.25">
      <c r="A1588"/>
      <c r="B1588"/>
      <c r="C1588"/>
    </row>
    <row r="1589" spans="1:3" x14ac:dyDescent="0.25">
      <c r="A1589"/>
      <c r="B1589"/>
      <c r="C1589"/>
    </row>
    <row r="1590" spans="1:3" x14ac:dyDescent="0.25">
      <c r="A1590"/>
      <c r="B1590"/>
      <c r="C1590"/>
    </row>
    <row r="1591" spans="1:3" x14ac:dyDescent="0.25">
      <c r="A1591"/>
      <c r="B1591"/>
      <c r="C1591"/>
    </row>
    <row r="1592" spans="1:3" x14ac:dyDescent="0.25">
      <c r="A1592"/>
      <c r="B1592"/>
      <c r="C1592"/>
    </row>
    <row r="1593" spans="1:3" x14ac:dyDescent="0.25">
      <c r="A1593"/>
      <c r="B1593"/>
      <c r="C1593"/>
    </row>
    <row r="1594" spans="1:3" x14ac:dyDescent="0.25">
      <c r="A1594"/>
      <c r="B1594"/>
      <c r="C1594"/>
    </row>
    <row r="1595" spans="1:3" x14ac:dyDescent="0.25">
      <c r="A1595"/>
      <c r="B1595"/>
      <c r="C1595"/>
    </row>
    <row r="1596" spans="1:3" x14ac:dyDescent="0.25">
      <c r="A1596"/>
      <c r="B1596"/>
      <c r="C1596"/>
    </row>
    <row r="1597" spans="1:3" x14ac:dyDescent="0.25">
      <c r="A1597"/>
      <c r="B1597"/>
      <c r="C1597"/>
    </row>
    <row r="1598" spans="1:3" x14ac:dyDescent="0.25">
      <c r="A1598"/>
      <c r="B1598"/>
      <c r="C1598"/>
    </row>
    <row r="1599" spans="1:3" x14ac:dyDescent="0.25">
      <c r="A1599"/>
      <c r="B1599"/>
      <c r="C1599"/>
    </row>
    <row r="1600" spans="1:3" x14ac:dyDescent="0.25">
      <c r="A1600"/>
      <c r="B1600"/>
      <c r="C1600"/>
    </row>
    <row r="1601" spans="1:3" x14ac:dyDescent="0.25">
      <c r="A1601"/>
      <c r="B1601"/>
      <c r="C1601"/>
    </row>
    <row r="1602" spans="1:3" x14ac:dyDescent="0.25">
      <c r="A1602"/>
      <c r="B1602"/>
      <c r="C1602"/>
    </row>
    <row r="1603" spans="1:3" x14ac:dyDescent="0.25">
      <c r="A1603"/>
      <c r="B1603"/>
      <c r="C1603"/>
    </row>
    <row r="1604" spans="1:3" x14ac:dyDescent="0.25">
      <c r="A1604"/>
      <c r="B1604"/>
      <c r="C1604"/>
    </row>
    <row r="1605" spans="1:3" x14ac:dyDescent="0.25">
      <c r="A1605"/>
      <c r="B1605"/>
      <c r="C1605"/>
    </row>
    <row r="1606" spans="1:3" x14ac:dyDescent="0.25">
      <c r="A1606"/>
      <c r="B1606"/>
      <c r="C1606"/>
    </row>
    <row r="1607" spans="1:3" x14ac:dyDescent="0.25">
      <c r="A1607"/>
      <c r="B1607"/>
      <c r="C1607"/>
    </row>
    <row r="1608" spans="1:3" x14ac:dyDescent="0.25">
      <c r="A1608"/>
      <c r="B1608"/>
      <c r="C1608"/>
    </row>
    <row r="1609" spans="1:3" x14ac:dyDescent="0.25">
      <c r="A1609"/>
      <c r="B1609"/>
      <c r="C1609"/>
    </row>
    <row r="1610" spans="1:3" x14ac:dyDescent="0.25">
      <c r="A1610"/>
      <c r="B1610"/>
      <c r="C1610"/>
    </row>
    <row r="1611" spans="1:3" x14ac:dyDescent="0.25">
      <c r="A1611"/>
      <c r="B1611"/>
      <c r="C1611"/>
    </row>
    <row r="1612" spans="1:3" x14ac:dyDescent="0.25">
      <c r="A1612"/>
      <c r="B1612"/>
      <c r="C1612"/>
    </row>
    <row r="1613" spans="1:3" x14ac:dyDescent="0.25">
      <c r="A1613"/>
      <c r="B1613"/>
      <c r="C1613"/>
    </row>
    <row r="1614" spans="1:3" x14ac:dyDescent="0.25">
      <c r="A1614"/>
      <c r="B1614"/>
      <c r="C1614"/>
    </row>
    <row r="1615" spans="1:3" x14ac:dyDescent="0.25">
      <c r="A1615"/>
      <c r="B1615"/>
      <c r="C1615"/>
    </row>
    <row r="1616" spans="1:3" x14ac:dyDescent="0.25">
      <c r="A1616"/>
      <c r="B1616"/>
      <c r="C1616"/>
    </row>
    <row r="1617" spans="1:3" x14ac:dyDescent="0.25">
      <c r="A1617"/>
      <c r="B1617"/>
      <c r="C1617"/>
    </row>
    <row r="1618" spans="1:3" x14ac:dyDescent="0.25">
      <c r="A1618"/>
      <c r="B1618"/>
      <c r="C1618"/>
    </row>
    <row r="1619" spans="1:3" x14ac:dyDescent="0.25">
      <c r="A1619"/>
      <c r="B1619"/>
      <c r="C1619"/>
    </row>
    <row r="1620" spans="1:3" x14ac:dyDescent="0.25">
      <c r="A1620"/>
      <c r="B1620"/>
      <c r="C1620"/>
    </row>
    <row r="1621" spans="1:3" x14ac:dyDescent="0.25">
      <c r="A1621"/>
      <c r="B1621"/>
      <c r="C1621"/>
    </row>
    <row r="1622" spans="1:3" x14ac:dyDescent="0.25">
      <c r="A1622"/>
      <c r="B1622"/>
      <c r="C1622"/>
    </row>
    <row r="1623" spans="1:3" x14ac:dyDescent="0.25">
      <c r="A1623"/>
      <c r="B1623"/>
      <c r="C1623"/>
    </row>
    <row r="1624" spans="1:3" x14ac:dyDescent="0.25">
      <c r="A1624"/>
      <c r="B1624"/>
      <c r="C1624"/>
    </row>
    <row r="1625" spans="1:3" x14ac:dyDescent="0.25">
      <c r="A1625"/>
      <c r="B1625"/>
      <c r="C1625"/>
    </row>
    <row r="1626" spans="1:3" x14ac:dyDescent="0.25">
      <c r="A1626"/>
      <c r="B1626"/>
      <c r="C1626"/>
    </row>
    <row r="1627" spans="1:3" x14ac:dyDescent="0.25">
      <c r="A1627"/>
      <c r="B1627"/>
      <c r="C1627"/>
    </row>
    <row r="1628" spans="1:3" x14ac:dyDescent="0.25">
      <c r="A1628"/>
      <c r="B1628"/>
      <c r="C1628"/>
    </row>
    <row r="1629" spans="1:3" x14ac:dyDescent="0.25">
      <c r="A1629"/>
      <c r="B1629"/>
      <c r="C1629"/>
    </row>
    <row r="1630" spans="1:3" x14ac:dyDescent="0.25">
      <c r="A1630"/>
      <c r="B1630"/>
      <c r="C1630"/>
    </row>
    <row r="1631" spans="1:3" x14ac:dyDescent="0.25">
      <c r="A1631"/>
      <c r="B1631"/>
      <c r="C1631"/>
    </row>
    <row r="1632" spans="1:3" x14ac:dyDescent="0.25">
      <c r="A1632"/>
      <c r="B1632"/>
      <c r="C1632"/>
    </row>
    <row r="1633" spans="1:3" x14ac:dyDescent="0.25">
      <c r="A1633"/>
      <c r="B1633"/>
      <c r="C1633"/>
    </row>
    <row r="1634" spans="1:3" x14ac:dyDescent="0.25">
      <c r="A1634"/>
      <c r="B1634"/>
      <c r="C1634"/>
    </row>
    <row r="1635" spans="1:3" x14ac:dyDescent="0.25">
      <c r="A1635"/>
      <c r="B1635"/>
      <c r="C1635"/>
    </row>
    <row r="1636" spans="1:3" x14ac:dyDescent="0.25">
      <c r="A1636"/>
      <c r="B1636"/>
      <c r="C1636"/>
    </row>
    <row r="1637" spans="1:3" x14ac:dyDescent="0.25">
      <c r="A1637"/>
      <c r="B1637"/>
      <c r="C1637"/>
    </row>
    <row r="1638" spans="1:3" x14ac:dyDescent="0.25">
      <c r="A1638"/>
      <c r="B1638"/>
      <c r="C1638"/>
    </row>
    <row r="1639" spans="1:3" x14ac:dyDescent="0.25">
      <c r="A1639"/>
      <c r="B1639"/>
      <c r="C1639"/>
    </row>
    <row r="1640" spans="1:3" x14ac:dyDescent="0.25">
      <c r="A1640"/>
      <c r="B1640"/>
      <c r="C1640"/>
    </row>
    <row r="1641" spans="1:3" x14ac:dyDescent="0.25">
      <c r="A1641"/>
      <c r="B1641"/>
      <c r="C1641"/>
    </row>
    <row r="1642" spans="1:3" x14ac:dyDescent="0.25">
      <c r="A1642"/>
      <c r="B1642"/>
      <c r="C1642"/>
    </row>
    <row r="1643" spans="1:3" x14ac:dyDescent="0.25">
      <c r="A1643"/>
      <c r="B1643"/>
      <c r="C1643"/>
    </row>
    <row r="1644" spans="1:3" x14ac:dyDescent="0.25">
      <c r="A1644"/>
      <c r="B1644"/>
      <c r="C1644"/>
    </row>
    <row r="1645" spans="1:3" x14ac:dyDescent="0.25">
      <c r="A1645"/>
      <c r="B1645"/>
      <c r="C1645"/>
    </row>
    <row r="1646" spans="1:3" x14ac:dyDescent="0.25">
      <c r="A1646"/>
      <c r="B1646"/>
      <c r="C1646"/>
    </row>
    <row r="1647" spans="1:3" x14ac:dyDescent="0.25">
      <c r="A1647"/>
      <c r="B1647"/>
      <c r="C1647"/>
    </row>
    <row r="1648" spans="1:3" x14ac:dyDescent="0.25">
      <c r="A1648"/>
      <c r="B1648"/>
      <c r="C1648"/>
    </row>
    <row r="1649" spans="1:3" x14ac:dyDescent="0.25">
      <c r="A1649"/>
      <c r="B1649"/>
      <c r="C1649"/>
    </row>
    <row r="1650" spans="1:3" x14ac:dyDescent="0.25">
      <c r="A1650"/>
      <c r="B1650"/>
      <c r="C1650"/>
    </row>
    <row r="1651" spans="1:3" x14ac:dyDescent="0.25">
      <c r="A1651"/>
      <c r="B1651"/>
      <c r="C1651"/>
    </row>
    <row r="1652" spans="1:3" x14ac:dyDescent="0.25">
      <c r="A1652"/>
      <c r="B1652"/>
      <c r="C1652"/>
    </row>
    <row r="1653" spans="1:3" x14ac:dyDescent="0.25">
      <c r="A1653"/>
      <c r="B1653"/>
      <c r="C1653"/>
    </row>
    <row r="1654" spans="1:3" x14ac:dyDescent="0.25">
      <c r="A1654"/>
      <c r="B1654"/>
      <c r="C1654"/>
    </row>
    <row r="1655" spans="1:3" x14ac:dyDescent="0.25">
      <c r="A1655"/>
      <c r="B1655"/>
      <c r="C1655"/>
    </row>
    <row r="1656" spans="1:3" x14ac:dyDescent="0.25">
      <c r="A1656"/>
      <c r="B1656"/>
      <c r="C1656"/>
    </row>
    <row r="1657" spans="1:3" x14ac:dyDescent="0.25">
      <c r="A1657"/>
      <c r="B1657"/>
      <c r="C1657"/>
    </row>
    <row r="1658" spans="1:3" x14ac:dyDescent="0.25">
      <c r="A1658"/>
      <c r="B1658"/>
      <c r="C1658"/>
    </row>
    <row r="1659" spans="1:3" x14ac:dyDescent="0.25">
      <c r="A1659"/>
      <c r="B1659"/>
      <c r="C1659"/>
    </row>
    <row r="1660" spans="1:3" x14ac:dyDescent="0.25">
      <c r="A1660"/>
      <c r="B1660"/>
      <c r="C1660"/>
    </row>
    <row r="1661" spans="1:3" x14ac:dyDescent="0.25">
      <c r="A1661"/>
      <c r="B1661"/>
      <c r="C1661"/>
    </row>
    <row r="1662" spans="1:3" x14ac:dyDescent="0.25">
      <c r="A1662"/>
      <c r="B1662"/>
      <c r="C1662"/>
    </row>
    <row r="1663" spans="1:3" x14ac:dyDescent="0.25">
      <c r="A1663"/>
      <c r="B1663"/>
      <c r="C1663"/>
    </row>
    <row r="1664" spans="1:3" x14ac:dyDescent="0.25">
      <c r="A1664"/>
      <c r="B1664"/>
      <c r="C1664"/>
    </row>
    <row r="1665" spans="1:3" x14ac:dyDescent="0.25">
      <c r="A1665"/>
      <c r="B1665"/>
      <c r="C1665"/>
    </row>
    <row r="1666" spans="1:3" x14ac:dyDescent="0.25">
      <c r="A1666"/>
      <c r="B1666"/>
      <c r="C1666"/>
    </row>
    <row r="1667" spans="1:3" x14ac:dyDescent="0.25">
      <c r="A1667"/>
      <c r="B1667"/>
      <c r="C1667"/>
    </row>
    <row r="1668" spans="1:3" x14ac:dyDescent="0.25">
      <c r="A1668"/>
      <c r="B1668"/>
      <c r="C1668"/>
    </row>
    <row r="1669" spans="1:3" x14ac:dyDescent="0.25">
      <c r="A1669"/>
      <c r="B1669"/>
      <c r="C1669"/>
    </row>
    <row r="1670" spans="1:3" x14ac:dyDescent="0.25">
      <c r="A1670"/>
      <c r="B1670"/>
      <c r="C1670"/>
    </row>
    <row r="1671" spans="1:3" x14ac:dyDescent="0.25">
      <c r="A1671"/>
      <c r="B1671"/>
      <c r="C1671"/>
    </row>
    <row r="1672" spans="1:3" x14ac:dyDescent="0.25">
      <c r="A1672"/>
      <c r="B1672"/>
      <c r="C1672"/>
    </row>
    <row r="1673" spans="1:3" x14ac:dyDescent="0.25">
      <c r="A1673"/>
      <c r="B1673"/>
      <c r="C1673"/>
    </row>
    <row r="1674" spans="1:3" x14ac:dyDescent="0.25">
      <c r="A1674"/>
      <c r="B1674"/>
      <c r="C1674"/>
    </row>
    <row r="1675" spans="1:3" x14ac:dyDescent="0.25">
      <c r="A1675"/>
      <c r="B1675"/>
      <c r="C1675"/>
    </row>
    <row r="1676" spans="1:3" x14ac:dyDescent="0.25">
      <c r="A1676"/>
      <c r="B1676"/>
      <c r="C1676"/>
    </row>
    <row r="1677" spans="1:3" x14ac:dyDescent="0.25">
      <c r="A1677"/>
      <c r="B1677"/>
      <c r="C1677"/>
    </row>
    <row r="1678" spans="1:3" x14ac:dyDescent="0.25">
      <c r="A1678"/>
      <c r="B1678"/>
      <c r="C1678"/>
    </row>
    <row r="1679" spans="1:3" x14ac:dyDescent="0.25">
      <c r="A1679"/>
      <c r="B1679"/>
      <c r="C1679"/>
    </row>
    <row r="1680" spans="1:3" x14ac:dyDescent="0.25">
      <c r="A1680"/>
      <c r="B1680"/>
      <c r="C1680"/>
    </row>
    <row r="1681" spans="1:3" x14ac:dyDescent="0.25">
      <c r="A1681"/>
      <c r="B1681"/>
      <c r="C1681"/>
    </row>
    <row r="1682" spans="1:3" x14ac:dyDescent="0.25">
      <c r="A1682"/>
      <c r="B1682"/>
      <c r="C1682"/>
    </row>
    <row r="1683" spans="1:3" x14ac:dyDescent="0.25">
      <c r="A1683"/>
      <c r="B1683"/>
      <c r="C1683"/>
    </row>
    <row r="1684" spans="1:3" x14ac:dyDescent="0.25">
      <c r="A1684"/>
      <c r="B1684"/>
      <c r="C1684"/>
    </row>
    <row r="1685" spans="1:3" x14ac:dyDescent="0.25">
      <c r="A1685"/>
      <c r="B1685"/>
      <c r="C1685"/>
    </row>
    <row r="1686" spans="1:3" x14ac:dyDescent="0.25">
      <c r="A1686"/>
      <c r="B1686"/>
      <c r="C1686"/>
    </row>
    <row r="1687" spans="1:3" x14ac:dyDescent="0.25">
      <c r="A1687"/>
      <c r="B1687"/>
      <c r="C1687"/>
    </row>
    <row r="1688" spans="1:3" x14ac:dyDescent="0.25">
      <c r="A1688"/>
      <c r="B1688"/>
      <c r="C1688"/>
    </row>
    <row r="1689" spans="1:3" x14ac:dyDescent="0.25">
      <c r="A1689"/>
      <c r="B1689"/>
      <c r="C1689"/>
    </row>
    <row r="1690" spans="1:3" x14ac:dyDescent="0.25">
      <c r="A1690"/>
      <c r="B1690"/>
      <c r="C1690"/>
    </row>
    <row r="1691" spans="1:3" x14ac:dyDescent="0.25">
      <c r="A1691"/>
      <c r="B1691"/>
      <c r="C1691"/>
    </row>
    <row r="1692" spans="1:3" x14ac:dyDescent="0.25">
      <c r="A1692"/>
      <c r="B1692"/>
      <c r="C1692"/>
    </row>
    <row r="1693" spans="1:3" x14ac:dyDescent="0.25">
      <c r="A1693"/>
      <c r="B1693"/>
      <c r="C1693"/>
    </row>
    <row r="1694" spans="1:3" x14ac:dyDescent="0.25">
      <c r="A1694"/>
      <c r="B1694"/>
      <c r="C1694"/>
    </row>
    <row r="1695" spans="1:3" x14ac:dyDescent="0.25">
      <c r="A1695"/>
      <c r="B1695"/>
      <c r="C1695"/>
    </row>
    <row r="1696" spans="1:3" x14ac:dyDescent="0.25">
      <c r="A1696"/>
      <c r="B1696"/>
      <c r="C1696"/>
    </row>
    <row r="1697" spans="1:3" x14ac:dyDescent="0.25">
      <c r="A1697"/>
      <c r="B1697"/>
      <c r="C1697"/>
    </row>
    <row r="1698" spans="1:3" x14ac:dyDescent="0.25">
      <c r="A1698"/>
      <c r="B1698"/>
      <c r="C1698"/>
    </row>
    <row r="1699" spans="1:3" x14ac:dyDescent="0.25">
      <c r="A1699"/>
      <c r="B1699"/>
      <c r="C1699"/>
    </row>
    <row r="1700" spans="1:3" x14ac:dyDescent="0.25">
      <c r="A1700"/>
      <c r="B1700"/>
      <c r="C1700"/>
    </row>
    <row r="1701" spans="1:3" x14ac:dyDescent="0.25">
      <c r="A1701"/>
      <c r="B1701"/>
      <c r="C1701"/>
    </row>
    <row r="1702" spans="1:3" x14ac:dyDescent="0.25">
      <c r="A1702"/>
      <c r="B1702"/>
      <c r="C1702"/>
    </row>
    <row r="1703" spans="1:3" x14ac:dyDescent="0.25">
      <c r="A1703"/>
      <c r="B1703"/>
      <c r="C1703"/>
    </row>
    <row r="1704" spans="1:3" x14ac:dyDescent="0.25">
      <c r="A1704"/>
      <c r="B1704"/>
      <c r="C1704"/>
    </row>
    <row r="1705" spans="1:3" x14ac:dyDescent="0.25">
      <c r="A1705"/>
      <c r="B1705"/>
      <c r="C1705"/>
    </row>
    <row r="1706" spans="1:3" x14ac:dyDescent="0.25">
      <c r="A1706"/>
      <c r="B1706"/>
      <c r="C1706"/>
    </row>
    <row r="1707" spans="1:3" x14ac:dyDescent="0.25">
      <c r="A1707"/>
      <c r="B1707"/>
      <c r="C1707"/>
    </row>
    <row r="1708" spans="1:3" x14ac:dyDescent="0.25">
      <c r="A1708"/>
      <c r="B1708"/>
      <c r="C1708"/>
    </row>
    <row r="1709" spans="1:3" x14ac:dyDescent="0.25">
      <c r="A1709"/>
      <c r="B1709"/>
      <c r="C1709"/>
    </row>
    <row r="1710" spans="1:3" x14ac:dyDescent="0.25">
      <c r="A1710"/>
      <c r="B1710"/>
      <c r="C1710"/>
    </row>
    <row r="1711" spans="1:3" x14ac:dyDescent="0.25">
      <c r="A1711"/>
      <c r="B1711"/>
      <c r="C1711"/>
    </row>
    <row r="1712" spans="1:3" x14ac:dyDescent="0.25">
      <c r="A1712"/>
      <c r="B1712"/>
      <c r="C1712"/>
    </row>
    <row r="1713" spans="1:3" x14ac:dyDescent="0.25">
      <c r="A1713"/>
      <c r="B1713"/>
      <c r="C1713"/>
    </row>
    <row r="1714" spans="1:3" x14ac:dyDescent="0.25">
      <c r="A1714"/>
      <c r="B1714"/>
      <c r="C1714"/>
    </row>
    <row r="1715" spans="1:3" x14ac:dyDescent="0.25">
      <c r="A1715"/>
      <c r="B1715"/>
      <c r="C1715"/>
    </row>
    <row r="1716" spans="1:3" x14ac:dyDescent="0.25">
      <c r="A1716"/>
      <c r="B1716"/>
      <c r="C1716"/>
    </row>
    <row r="1717" spans="1:3" x14ac:dyDescent="0.25">
      <c r="A1717"/>
      <c r="B1717"/>
      <c r="C1717"/>
    </row>
    <row r="1718" spans="1:3" x14ac:dyDescent="0.25">
      <c r="A1718"/>
      <c r="B1718"/>
      <c r="C1718"/>
    </row>
    <row r="1719" spans="1:3" x14ac:dyDescent="0.25">
      <c r="A1719"/>
      <c r="B1719"/>
      <c r="C1719"/>
    </row>
    <row r="1720" spans="1:3" x14ac:dyDescent="0.25">
      <c r="A1720"/>
      <c r="B1720"/>
      <c r="C1720"/>
    </row>
    <row r="1721" spans="1:3" x14ac:dyDescent="0.25">
      <c r="A1721"/>
      <c r="B1721"/>
      <c r="C1721"/>
    </row>
    <row r="1722" spans="1:3" x14ac:dyDescent="0.25">
      <c r="A1722"/>
      <c r="B1722"/>
      <c r="C1722"/>
    </row>
    <row r="1723" spans="1:3" x14ac:dyDescent="0.25">
      <c r="A1723"/>
      <c r="B1723"/>
      <c r="C1723"/>
    </row>
    <row r="1724" spans="1:3" x14ac:dyDescent="0.25">
      <c r="A1724"/>
      <c r="B1724"/>
      <c r="C1724"/>
    </row>
    <row r="1725" spans="1:3" x14ac:dyDescent="0.25">
      <c r="A1725"/>
      <c r="B1725"/>
      <c r="C1725"/>
    </row>
    <row r="1726" spans="1:3" x14ac:dyDescent="0.25">
      <c r="A1726"/>
      <c r="B1726"/>
      <c r="C1726"/>
    </row>
    <row r="1727" spans="1:3" x14ac:dyDescent="0.25">
      <c r="A1727"/>
      <c r="B1727"/>
      <c r="C1727"/>
    </row>
    <row r="1728" spans="1:3" x14ac:dyDescent="0.25">
      <c r="A1728"/>
      <c r="B1728"/>
      <c r="C1728"/>
    </row>
    <row r="1729" spans="1:3" x14ac:dyDescent="0.25">
      <c r="A1729"/>
      <c r="B1729"/>
      <c r="C1729"/>
    </row>
    <row r="1730" spans="1:3" x14ac:dyDescent="0.25">
      <c r="A1730"/>
      <c r="B1730"/>
      <c r="C1730"/>
    </row>
    <row r="1731" spans="1:3" x14ac:dyDescent="0.25">
      <c r="A1731"/>
      <c r="B1731"/>
      <c r="C1731"/>
    </row>
    <row r="1732" spans="1:3" x14ac:dyDescent="0.25">
      <c r="A1732"/>
      <c r="B1732"/>
      <c r="C1732"/>
    </row>
    <row r="1733" spans="1:3" x14ac:dyDescent="0.25">
      <c r="A1733"/>
      <c r="B1733"/>
      <c r="C1733"/>
    </row>
    <row r="1734" spans="1:3" x14ac:dyDescent="0.25">
      <c r="A1734"/>
      <c r="B1734"/>
      <c r="C1734"/>
    </row>
    <row r="1735" spans="1:3" x14ac:dyDescent="0.25">
      <c r="A1735"/>
      <c r="B1735"/>
      <c r="C1735"/>
    </row>
    <row r="1736" spans="1:3" x14ac:dyDescent="0.25">
      <c r="A1736"/>
      <c r="B1736"/>
      <c r="C1736"/>
    </row>
    <row r="1737" spans="1:3" x14ac:dyDescent="0.25">
      <c r="A1737"/>
      <c r="B1737"/>
      <c r="C1737"/>
    </row>
    <row r="1738" spans="1:3" x14ac:dyDescent="0.25">
      <c r="A1738"/>
      <c r="B1738"/>
      <c r="C1738"/>
    </row>
    <row r="1739" spans="1:3" x14ac:dyDescent="0.25">
      <c r="A1739"/>
      <c r="B1739"/>
      <c r="C1739"/>
    </row>
    <row r="1740" spans="1:3" x14ac:dyDescent="0.25">
      <c r="A1740"/>
      <c r="B1740"/>
      <c r="C1740"/>
    </row>
  </sheetData>
  <mergeCells count="16">
    <mergeCell ref="K1:M1"/>
    <mergeCell ref="K8:K9"/>
    <mergeCell ref="L8:L9"/>
    <mergeCell ref="M8:M9"/>
    <mergeCell ref="K10:K11"/>
    <mergeCell ref="L10:L11"/>
    <mergeCell ref="M10:M11"/>
    <mergeCell ref="L16:M23"/>
    <mergeCell ref="K16:K23"/>
    <mergeCell ref="L24:M24"/>
    <mergeCell ref="K12:K13"/>
    <mergeCell ref="L12:L13"/>
    <mergeCell ref="M12:M13"/>
    <mergeCell ref="K14:K15"/>
    <mergeCell ref="L14:L15"/>
    <mergeCell ref="M14:M15"/>
  </mergeCells>
  <conditionalFormatting sqref="C1">
    <cfRule type="cellIs" dxfId="1734" priority="23" operator="equal">
      <formula>1</formula>
    </cfRule>
    <cfRule type="cellIs" dxfId="1733" priority="24" operator="equal">
      <formula>9</formula>
    </cfRule>
    <cfRule type="cellIs" dxfId="1732" priority="25" operator="equal">
      <formula>4</formula>
    </cfRule>
    <cfRule type="cellIs" dxfId="1731" priority="26" operator="equal">
      <formula>3</formula>
    </cfRule>
    <cfRule type="cellIs" dxfId="1730" priority="27" operator="equal">
      <formula>2</formula>
    </cfRule>
  </conditionalFormatting>
  <conditionalFormatting sqref="C1:C1048576">
    <cfRule type="cellIs" dxfId="1729" priority="18" operator="equal">
      <formula>9</formula>
    </cfRule>
    <cfRule type="cellIs" dxfId="1728" priority="19" operator="equal">
      <formula>4</formula>
    </cfRule>
    <cfRule type="cellIs" dxfId="1727" priority="20" operator="equal">
      <formula>3</formula>
    </cfRule>
    <cfRule type="cellIs" dxfId="1726" priority="21" operator="equal">
      <formula>2</formula>
    </cfRule>
    <cfRule type="cellIs" dxfId="1725" priority="22" operator="equal">
      <formula>1</formula>
    </cfRule>
  </conditionalFormatting>
  <conditionalFormatting sqref="K10">
    <cfRule type="containsBlanks" dxfId="1724" priority="17">
      <formula>LEN(TRIM(K10))=0</formula>
    </cfRule>
  </conditionalFormatting>
  <conditionalFormatting sqref="L10">
    <cfRule type="containsBlanks" dxfId="1723" priority="16">
      <formula>LEN(TRIM(L10))=0</formula>
    </cfRule>
  </conditionalFormatting>
  <conditionalFormatting sqref="M10">
    <cfRule type="containsBlanks" dxfId="1722" priority="15">
      <formula>LEN(TRIM(M10))=0</formula>
    </cfRule>
  </conditionalFormatting>
  <conditionalFormatting sqref="K12">
    <cfRule type="containsBlanks" dxfId="1721" priority="14">
      <formula>LEN(TRIM(K12))=0</formula>
    </cfRule>
  </conditionalFormatting>
  <conditionalFormatting sqref="K12">
    <cfRule type="containsErrors" dxfId="1720" priority="13">
      <formula>ISERROR(K12)</formula>
    </cfRule>
  </conditionalFormatting>
  <conditionalFormatting sqref="L12">
    <cfRule type="containsBlanks" dxfId="1719" priority="12">
      <formula>LEN(TRIM(L12))=0</formula>
    </cfRule>
  </conditionalFormatting>
  <conditionalFormatting sqref="L12">
    <cfRule type="containsErrors" dxfId="1718" priority="11">
      <formula>ISERROR(L12)</formula>
    </cfRule>
  </conditionalFormatting>
  <conditionalFormatting sqref="M12">
    <cfRule type="containsBlanks" dxfId="1717" priority="10">
      <formula>LEN(TRIM(M12))=0</formula>
    </cfRule>
  </conditionalFormatting>
  <conditionalFormatting sqref="M12">
    <cfRule type="containsErrors" dxfId="1716" priority="9">
      <formula>ISERROR(M12)</formula>
    </cfRule>
  </conditionalFormatting>
  <conditionalFormatting sqref="K14">
    <cfRule type="containsBlanks" dxfId="1715" priority="8">
      <formula>LEN(TRIM(K14))=0</formula>
    </cfRule>
  </conditionalFormatting>
  <conditionalFormatting sqref="K14">
    <cfRule type="containsErrors" dxfId="1714" priority="7">
      <formula>ISERROR(K14)</formula>
    </cfRule>
  </conditionalFormatting>
  <conditionalFormatting sqref="K14">
    <cfRule type="beginsWith" dxfId="1713" priority="6" operator="beginsWith" text=",">
      <formula>LEFT(K14,LEN(","))=","</formula>
    </cfRule>
  </conditionalFormatting>
  <conditionalFormatting sqref="L14">
    <cfRule type="containsBlanks" dxfId="1712" priority="4">
      <formula>LEN(TRIM(L14))=0</formula>
    </cfRule>
  </conditionalFormatting>
  <conditionalFormatting sqref="L14">
    <cfRule type="containsErrors" dxfId="1711" priority="5">
      <formula>ISERROR(L14)</formula>
    </cfRule>
  </conditionalFormatting>
  <conditionalFormatting sqref="M14">
    <cfRule type="containsBlanks" dxfId="1710" priority="2">
      <formula>LEN(TRIM(M14))=0</formula>
    </cfRule>
  </conditionalFormatting>
  <conditionalFormatting sqref="M14">
    <cfRule type="containsErrors" dxfId="1709" priority="3">
      <formula>ISERROR(M14)</formula>
    </cfRule>
  </conditionalFormatting>
  <conditionalFormatting sqref="L16">
    <cfRule type="containsBlanks" dxfId="1708" priority="1">
      <formula>LEN(TRIM(L16))=0</formula>
    </cfRule>
  </conditionalFormatting>
  <pageMargins left="0.7" right="0.7" top="0.75" bottom="0.75" header="0.3" footer="0.3"/>
  <pageSetup paperSize="8" scale="73"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N32"/>
  <sheetViews>
    <sheetView showGridLines="0" workbookViewId="0">
      <selection activeCell="C1" sqref="C1"/>
    </sheetView>
  </sheetViews>
  <sheetFormatPr defaultRowHeight="15" x14ac:dyDescent="0.25"/>
  <cols>
    <col min="1" max="1" width="28.140625" customWidth="1"/>
    <col min="2" max="2" width="33" style="38" customWidth="1"/>
    <col min="3" max="3" width="10.7109375" style="128" customWidth="1"/>
    <col min="4" max="4" width="30.7109375" customWidth="1"/>
    <col min="5" max="5" width="24.140625" style="38" customWidth="1"/>
    <col min="6" max="6" width="10.7109375" customWidth="1"/>
    <col min="7" max="7" width="45.7109375" customWidth="1"/>
    <col min="8" max="8" width="55" style="38" customWidth="1"/>
    <col min="9" max="14" width="0" hidden="1" customWidth="1"/>
  </cols>
  <sheetData>
    <row r="1" spans="1:14" s="85" customFormat="1" ht="18.75" x14ac:dyDescent="0.3">
      <c r="A1" s="84" t="s">
        <v>876</v>
      </c>
      <c r="B1" s="125"/>
      <c r="C1" s="127"/>
      <c r="D1" s="130" t="s">
        <v>921</v>
      </c>
      <c r="E1" s="131"/>
      <c r="G1" s="86" t="s">
        <v>878</v>
      </c>
      <c r="H1" s="123"/>
    </row>
    <row r="2" spans="1:14" x14ac:dyDescent="0.25">
      <c r="A2" s="79"/>
      <c r="B2" s="126"/>
      <c r="D2" s="132"/>
      <c r="E2" s="133"/>
      <c r="G2" s="83"/>
      <c r="H2" s="124"/>
    </row>
    <row r="3" spans="1:14" s="32" customFormat="1" x14ac:dyDescent="0.25">
      <c r="A3" s="92" t="s">
        <v>0</v>
      </c>
      <c r="B3" s="149" t="s">
        <v>4</v>
      </c>
      <c r="C3" s="135"/>
      <c r="D3" s="92" t="s">
        <v>880</v>
      </c>
      <c r="E3" s="93" t="s">
        <v>225</v>
      </c>
      <c r="G3" s="92" t="s">
        <v>79</v>
      </c>
      <c r="H3" s="149" t="s">
        <v>882</v>
      </c>
    </row>
    <row r="4" spans="1:14" x14ac:dyDescent="0.25">
      <c r="B4" s="80" t="s">
        <v>877</v>
      </c>
      <c r="C4" s="129"/>
      <c r="E4" s="134" t="s">
        <v>877</v>
      </c>
    </row>
    <row r="5" spans="1:14" x14ac:dyDescent="0.25">
      <c r="A5" s="113" t="s">
        <v>880</v>
      </c>
      <c r="D5" s="113" t="s">
        <v>0</v>
      </c>
      <c r="G5" s="34"/>
      <c r="H5" s="71"/>
      <c r="I5" s="34"/>
      <c r="J5" s="71"/>
      <c r="K5" s="71"/>
      <c r="L5" s="71"/>
      <c r="M5" s="71"/>
      <c r="N5" s="72"/>
    </row>
    <row r="6" spans="1:14" x14ac:dyDescent="0.25">
      <c r="A6" s="110" t="s">
        <v>191</v>
      </c>
      <c r="D6" s="110" t="s">
        <v>4</v>
      </c>
      <c r="G6" s="114" t="s">
        <v>73</v>
      </c>
      <c r="H6" s="114" t="s">
        <v>76</v>
      </c>
      <c r="I6" s="73"/>
      <c r="J6" s="74"/>
      <c r="K6" s="74"/>
      <c r="L6" s="74"/>
      <c r="M6" s="74"/>
      <c r="N6" s="75"/>
    </row>
    <row r="7" spans="1:14" x14ac:dyDescent="0.25">
      <c r="A7" s="111" t="s">
        <v>225</v>
      </c>
      <c r="D7" s="111" t="s">
        <v>9</v>
      </c>
      <c r="G7" s="34" t="s">
        <v>4</v>
      </c>
      <c r="H7" s="34">
        <v>4</v>
      </c>
      <c r="I7" s="34"/>
      <c r="J7" s="71"/>
      <c r="K7" s="71"/>
      <c r="L7" s="71"/>
      <c r="M7" s="71"/>
      <c r="N7" s="72"/>
    </row>
    <row r="8" spans="1:14" x14ac:dyDescent="0.25">
      <c r="A8" s="111" t="s">
        <v>238</v>
      </c>
      <c r="D8" s="112" t="s">
        <v>10</v>
      </c>
      <c r="G8" s="34" t="s">
        <v>7</v>
      </c>
      <c r="H8" s="34">
        <v>4</v>
      </c>
      <c r="I8" s="73"/>
      <c r="J8" s="74"/>
      <c r="K8" s="74"/>
      <c r="L8" s="74"/>
      <c r="M8" s="74"/>
      <c r="N8" s="75"/>
    </row>
    <row r="9" spans="1:14" x14ac:dyDescent="0.25">
      <c r="A9" s="111" t="s">
        <v>261</v>
      </c>
      <c r="G9" s="34" t="s">
        <v>9</v>
      </c>
      <c r="H9" s="34">
        <v>4</v>
      </c>
      <c r="I9" s="73"/>
      <c r="J9" s="74"/>
      <c r="K9" s="74"/>
      <c r="L9" s="74"/>
      <c r="M9" s="74"/>
      <c r="N9" s="75"/>
    </row>
    <row r="10" spans="1:14" x14ac:dyDescent="0.25">
      <c r="A10" s="111" t="s">
        <v>278</v>
      </c>
      <c r="G10" s="34" t="s">
        <v>11</v>
      </c>
      <c r="H10" s="34">
        <v>4</v>
      </c>
      <c r="I10" s="73"/>
      <c r="J10" s="74"/>
      <c r="K10" s="74"/>
      <c r="L10" s="74"/>
      <c r="M10" s="74"/>
      <c r="N10" s="75"/>
    </row>
    <row r="11" spans="1:14" x14ac:dyDescent="0.25">
      <c r="A11" s="111" t="s">
        <v>282</v>
      </c>
      <c r="G11" s="34" t="s">
        <v>45</v>
      </c>
      <c r="H11" s="34">
        <v>4</v>
      </c>
      <c r="I11" s="73"/>
      <c r="J11" s="74"/>
      <c r="K11" s="74"/>
      <c r="L11" s="74"/>
      <c r="M11" s="74"/>
      <c r="N11" s="75"/>
    </row>
    <row r="12" spans="1:14" x14ac:dyDescent="0.25">
      <c r="A12" s="111" t="s">
        <v>305</v>
      </c>
      <c r="G12" s="34" t="s">
        <v>46</v>
      </c>
      <c r="H12" s="34">
        <v>4</v>
      </c>
      <c r="I12" s="73"/>
      <c r="J12" s="74"/>
      <c r="K12" s="74"/>
      <c r="L12" s="74"/>
      <c r="M12" s="74"/>
      <c r="N12" s="75"/>
    </row>
    <row r="13" spans="1:14" x14ac:dyDescent="0.25">
      <c r="A13" s="111" t="s">
        <v>309</v>
      </c>
      <c r="G13" s="34" t="s">
        <v>47</v>
      </c>
      <c r="H13" s="34">
        <v>4</v>
      </c>
      <c r="I13" s="73"/>
      <c r="J13" s="74"/>
      <c r="K13" s="74"/>
      <c r="L13" s="74"/>
      <c r="M13" s="74"/>
      <c r="N13" s="75"/>
    </row>
    <row r="14" spans="1:14" x14ac:dyDescent="0.25">
      <c r="A14" s="111" t="s">
        <v>326</v>
      </c>
      <c r="G14" s="34" t="s">
        <v>52</v>
      </c>
      <c r="H14" s="34">
        <v>4</v>
      </c>
      <c r="I14" s="73"/>
      <c r="J14" s="74"/>
      <c r="K14" s="74"/>
      <c r="L14" s="74"/>
      <c r="M14" s="74"/>
      <c r="N14" s="75"/>
    </row>
    <row r="15" spans="1:14" x14ac:dyDescent="0.25">
      <c r="A15" s="111" t="s">
        <v>329</v>
      </c>
      <c r="G15" s="34" t="s">
        <v>54</v>
      </c>
      <c r="H15" s="34">
        <v>4</v>
      </c>
      <c r="I15" s="73"/>
      <c r="J15" s="74"/>
      <c r="K15" s="74"/>
      <c r="L15" s="74"/>
      <c r="M15" s="74"/>
      <c r="N15" s="75"/>
    </row>
    <row r="16" spans="1:14" x14ac:dyDescent="0.25">
      <c r="A16" s="111" t="s">
        <v>352</v>
      </c>
      <c r="G16" s="34" t="s">
        <v>61</v>
      </c>
      <c r="H16" s="34">
        <v>4</v>
      </c>
      <c r="I16" s="73"/>
      <c r="J16" s="74"/>
      <c r="K16" s="74"/>
      <c r="L16" s="74"/>
      <c r="M16" s="74"/>
      <c r="N16" s="75"/>
    </row>
    <row r="17" spans="1:14" x14ac:dyDescent="0.25">
      <c r="A17" s="111" t="s">
        <v>369</v>
      </c>
      <c r="G17" s="34" t="s">
        <v>64</v>
      </c>
      <c r="H17" s="34">
        <v>4</v>
      </c>
      <c r="I17" s="73"/>
      <c r="J17" s="74"/>
      <c r="K17" s="74"/>
      <c r="L17" s="74"/>
      <c r="M17" s="74"/>
      <c r="N17" s="75"/>
    </row>
    <row r="18" spans="1:14" x14ac:dyDescent="0.25">
      <c r="A18" s="111" t="s">
        <v>386</v>
      </c>
      <c r="G18" s="34" t="s">
        <v>949</v>
      </c>
      <c r="H18" s="34">
        <v>4</v>
      </c>
      <c r="I18" s="73"/>
      <c r="J18" s="74"/>
      <c r="K18" s="74"/>
      <c r="L18" s="74"/>
      <c r="M18" s="74"/>
      <c r="N18" s="75"/>
    </row>
    <row r="19" spans="1:14" x14ac:dyDescent="0.25">
      <c r="A19" s="111" t="s">
        <v>429</v>
      </c>
      <c r="G19" s="34" t="s">
        <v>65</v>
      </c>
      <c r="H19" s="34">
        <v>4</v>
      </c>
      <c r="I19" s="73"/>
      <c r="J19" s="74"/>
      <c r="K19" s="74"/>
      <c r="L19" s="74"/>
      <c r="M19" s="74"/>
      <c r="N19" s="75"/>
    </row>
    <row r="20" spans="1:14" x14ac:dyDescent="0.25">
      <c r="A20" s="111" t="s">
        <v>446</v>
      </c>
      <c r="G20" s="34" t="s">
        <v>932</v>
      </c>
      <c r="H20" s="34">
        <v>4</v>
      </c>
      <c r="I20" s="73"/>
      <c r="J20" s="74"/>
      <c r="K20" s="74"/>
      <c r="L20" s="74"/>
      <c r="M20" s="74"/>
      <c r="N20" s="75"/>
    </row>
    <row r="21" spans="1:14" x14ac:dyDescent="0.25">
      <c r="A21" s="111" t="s">
        <v>479</v>
      </c>
      <c r="G21" s="34" t="s">
        <v>933</v>
      </c>
      <c r="H21" s="34">
        <v>4</v>
      </c>
      <c r="I21" s="73"/>
      <c r="J21" s="74"/>
      <c r="K21" s="74"/>
      <c r="L21" s="74"/>
      <c r="M21" s="74"/>
      <c r="N21" s="75"/>
    </row>
    <row r="22" spans="1:14" x14ac:dyDescent="0.25">
      <c r="A22" s="112" t="s">
        <v>484</v>
      </c>
      <c r="G22" s="34" t="s">
        <v>934</v>
      </c>
      <c r="H22" s="34">
        <v>4</v>
      </c>
      <c r="I22" s="73"/>
      <c r="J22" s="74"/>
      <c r="K22" s="74"/>
      <c r="L22" s="74"/>
      <c r="M22" s="74"/>
      <c r="N22" s="75"/>
    </row>
    <row r="23" spans="1:14" x14ac:dyDescent="0.25">
      <c r="G23" s="34" t="s">
        <v>935</v>
      </c>
      <c r="H23" s="34">
        <v>4</v>
      </c>
      <c r="I23" s="73"/>
      <c r="J23" s="74"/>
      <c r="K23" s="74"/>
      <c r="L23" s="74"/>
      <c r="M23" s="74"/>
      <c r="N23" s="75"/>
    </row>
    <row r="24" spans="1:14" x14ac:dyDescent="0.25">
      <c r="G24" s="34" t="s">
        <v>938</v>
      </c>
      <c r="H24" s="34">
        <v>4</v>
      </c>
      <c r="I24" s="73"/>
      <c r="J24" s="74"/>
      <c r="K24" s="74"/>
      <c r="L24" s="74"/>
      <c r="M24" s="74"/>
      <c r="N24" s="75"/>
    </row>
    <row r="25" spans="1:14" x14ac:dyDescent="0.25">
      <c r="G25" s="34" t="s">
        <v>940</v>
      </c>
      <c r="H25" s="34">
        <v>4</v>
      </c>
      <c r="I25" s="73"/>
      <c r="J25" s="74"/>
      <c r="K25" s="74"/>
      <c r="L25" s="74"/>
      <c r="M25" s="74"/>
      <c r="N25" s="75"/>
    </row>
    <row r="26" spans="1:14" x14ac:dyDescent="0.25">
      <c r="G26" s="34" t="s">
        <v>942</v>
      </c>
      <c r="H26" s="34">
        <v>4</v>
      </c>
      <c r="I26" s="73"/>
      <c r="J26" s="74"/>
      <c r="K26" s="74"/>
      <c r="L26" s="74"/>
      <c r="M26" s="74"/>
      <c r="N26" s="75"/>
    </row>
    <row r="27" spans="1:14" x14ac:dyDescent="0.25">
      <c r="G27" s="34" t="s">
        <v>943</v>
      </c>
      <c r="H27" s="34">
        <v>4</v>
      </c>
      <c r="I27" s="73"/>
      <c r="J27" s="74"/>
      <c r="K27" s="74"/>
      <c r="L27" s="74"/>
      <c r="M27" s="74"/>
      <c r="N27" s="75"/>
    </row>
    <row r="28" spans="1:14" x14ac:dyDescent="0.25">
      <c r="G28" s="34" t="s">
        <v>944</v>
      </c>
      <c r="H28" s="34">
        <v>4</v>
      </c>
      <c r="I28" s="73"/>
      <c r="J28" s="74"/>
      <c r="K28" s="74"/>
      <c r="L28" s="74"/>
      <c r="M28" s="74"/>
      <c r="N28" s="75"/>
    </row>
    <row r="29" spans="1:14" x14ac:dyDescent="0.25">
      <c r="G29" s="34" t="s">
        <v>945</v>
      </c>
      <c r="H29" s="34">
        <v>4</v>
      </c>
      <c r="I29" s="73"/>
      <c r="J29" s="74"/>
      <c r="K29" s="74"/>
      <c r="L29" s="74"/>
      <c r="M29" s="74"/>
      <c r="N29" s="75"/>
    </row>
    <row r="30" spans="1:14" x14ac:dyDescent="0.25">
      <c r="G30" s="34" t="s">
        <v>946</v>
      </c>
      <c r="H30" s="34">
        <v>4</v>
      </c>
      <c r="I30" s="73"/>
      <c r="J30" s="74"/>
      <c r="K30" s="74"/>
      <c r="L30" s="74"/>
      <c r="M30" s="74"/>
      <c r="N30" s="75"/>
    </row>
    <row r="31" spans="1:14" x14ac:dyDescent="0.25">
      <c r="G31" s="34" t="s">
        <v>947</v>
      </c>
      <c r="H31" s="34">
        <v>4</v>
      </c>
      <c r="I31" s="73"/>
      <c r="J31" s="74"/>
      <c r="K31" s="74"/>
      <c r="L31" s="74"/>
      <c r="M31" s="74"/>
      <c r="N31" s="75"/>
    </row>
    <row r="32" spans="1:14" x14ac:dyDescent="0.25">
      <c r="G32" s="145" t="s">
        <v>948</v>
      </c>
      <c r="H32" s="145">
        <v>4</v>
      </c>
      <c r="I32" s="76"/>
      <c r="J32" s="77"/>
      <c r="K32" s="77"/>
      <c r="L32" s="77"/>
      <c r="M32" s="77"/>
      <c r="N32" s="78"/>
    </row>
  </sheetData>
  <pageMargins left="0.7" right="0.7" top="0.75" bottom="0.75" header="0.3" footer="0.3"/>
  <pageSetup paperSize="9" scale="47" fitToHeight="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O1118"/>
  <sheetViews>
    <sheetView showGridLines="0" workbookViewId="0">
      <selection activeCell="C1" sqref="C1"/>
    </sheetView>
  </sheetViews>
  <sheetFormatPr defaultRowHeight="15" x14ac:dyDescent="0.25"/>
  <cols>
    <col min="1" max="1" width="25.7109375" style="35" customWidth="1"/>
    <col min="2" max="2" width="30.7109375" style="42" customWidth="1"/>
    <col min="3" max="3" width="5.7109375" style="35" customWidth="1"/>
    <col min="4" max="4" width="25.7109375" style="35" customWidth="1"/>
    <col min="5" max="5" width="30.7109375" style="42" customWidth="1"/>
    <col min="7" max="7" width="25.7109375" style="47" customWidth="1"/>
    <col min="8" max="8" width="12.7109375" style="48" customWidth="1"/>
    <col min="9" max="9" width="2.7109375" style="47" customWidth="1"/>
    <col min="10" max="10" width="25.7109375" style="47" customWidth="1"/>
    <col min="11" max="11" width="12.7109375" style="48" customWidth="1"/>
    <col min="12" max="12" width="9.140625" style="35"/>
    <col min="13" max="13" width="34.7109375" hidden="1" customWidth="1"/>
    <col min="14" max="15" width="0" hidden="1" customWidth="1"/>
  </cols>
  <sheetData>
    <row r="1" spans="1:15" s="46" customFormat="1" ht="23.25" x14ac:dyDescent="0.35">
      <c r="A1" s="95" t="s">
        <v>870</v>
      </c>
      <c r="B1" s="136" t="s">
        <v>4</v>
      </c>
      <c r="C1" s="45"/>
      <c r="D1" s="95" t="s">
        <v>871</v>
      </c>
      <c r="E1" s="136" t="s">
        <v>5</v>
      </c>
      <c r="G1" s="161" t="str">
        <f>$E1</f>
        <v>1.1.3 APPLICATIEARCHITECTUUR</v>
      </c>
      <c r="H1" s="161"/>
      <c r="I1" s="161"/>
      <c r="J1" s="161"/>
      <c r="K1" s="161"/>
      <c r="L1" s="44"/>
    </row>
    <row r="2" spans="1:15" x14ac:dyDescent="0.25">
      <c r="A2" s="81"/>
      <c r="B2" s="82"/>
      <c r="D2" s="41"/>
      <c r="E2" s="43"/>
    </row>
    <row r="3" spans="1:15" ht="34.5" x14ac:dyDescent="0.3">
      <c r="A3" s="140" t="s">
        <v>822</v>
      </c>
      <c r="B3" s="141" t="s">
        <v>831</v>
      </c>
      <c r="D3" s="142" t="s">
        <v>822</v>
      </c>
      <c r="E3" s="143" t="s">
        <v>831</v>
      </c>
      <c r="G3" s="121" t="s">
        <v>829</v>
      </c>
      <c r="H3" s="68" t="s">
        <v>830</v>
      </c>
      <c r="I3" s="69"/>
      <c r="J3" s="70" t="s">
        <v>828</v>
      </c>
      <c r="K3" s="122" t="s">
        <v>830</v>
      </c>
    </row>
    <row r="4" spans="1:15" ht="45" x14ac:dyDescent="0.25">
      <c r="A4" s="116" t="s">
        <v>882</v>
      </c>
      <c r="B4" s="137">
        <v>4</v>
      </c>
      <c r="D4" s="116" t="s">
        <v>823</v>
      </c>
      <c r="E4" s="137">
        <v>3.5</v>
      </c>
      <c r="G4" s="47" t="str">
        <f t="shared" ref="G4:G39" si="0">IF(O4=1,"",O4)</f>
        <v/>
      </c>
      <c r="H4" s="48" t="str">
        <f t="shared" ref="H4:H39" si="1">_xlfn.IFNA(VLOOKUP($G4,$D:$E,2,FALSE),"")</f>
        <v/>
      </c>
      <c r="J4" s="47" t="str">
        <f t="shared" ref="J4:J39" si="2">_xlfn.IFNA(VLOOKUP($D4,$A:$A,1,FALSE),"")</f>
        <v xml:space="preserve">A.05 Ontwerpen van Architectuur </v>
      </c>
      <c r="K4" s="48">
        <f t="shared" ref="K4:K20" si="3">_xlfn.IFNA(VLOOKUP($J4,$D:$E,2,FALSE),"")</f>
        <v>3.5</v>
      </c>
      <c r="M4" t="str">
        <f t="shared" ref="M4:M39" si="4">_xlfn.IFNA(VLOOKUP($D4,$A:$A,1,FALSE),D4)</f>
        <v xml:space="preserve">A.05 Ontwerpen van Architectuur </v>
      </c>
      <c r="O4">
        <f>_xlfn.IFNA(MATCH(J4,M4,0),M4)</f>
        <v>1</v>
      </c>
    </row>
    <row r="5" spans="1:15" ht="30" x14ac:dyDescent="0.25">
      <c r="A5" s="117" t="s">
        <v>823</v>
      </c>
      <c r="B5" s="138">
        <v>3.5</v>
      </c>
      <c r="D5" s="117" t="s">
        <v>809</v>
      </c>
      <c r="E5" s="138">
        <v>2.5</v>
      </c>
      <c r="G5" s="47" t="str">
        <f t="shared" si="0"/>
        <v xml:space="preserve">A.06 Ontwerp van Applicaties </v>
      </c>
      <c r="H5" s="48">
        <f t="shared" si="1"/>
        <v>2.5</v>
      </c>
      <c r="J5" s="47" t="str">
        <f t="shared" si="2"/>
        <v/>
      </c>
      <c r="K5" s="48" t="str">
        <f t="shared" si="3"/>
        <v/>
      </c>
      <c r="M5" t="str">
        <f t="shared" si="4"/>
        <v xml:space="preserve">A.06 Ontwerp van Applicaties </v>
      </c>
      <c r="O5" t="str">
        <f t="shared" ref="O5:O39" si="5">_xlfn.IFNA(MATCH(J5,M5,0),M5)</f>
        <v xml:space="preserve">A.06 Ontwerp van Applicaties </v>
      </c>
    </row>
    <row r="6" spans="1:15" ht="30" x14ac:dyDescent="0.25">
      <c r="A6" s="117" t="s">
        <v>810</v>
      </c>
      <c r="B6" s="138">
        <v>3.5</v>
      </c>
      <c r="D6" s="117" t="s">
        <v>810</v>
      </c>
      <c r="E6" s="138">
        <v>3.5</v>
      </c>
      <c r="G6" s="47" t="str">
        <f t="shared" si="0"/>
        <v/>
      </c>
      <c r="H6" s="48" t="str">
        <f t="shared" si="1"/>
        <v/>
      </c>
      <c r="J6" s="47" t="str">
        <f t="shared" si="2"/>
        <v>A.10 Gebruikergedreven ontwerpen</v>
      </c>
      <c r="K6" s="48">
        <f t="shared" si="3"/>
        <v>3.5</v>
      </c>
      <c r="M6" t="str">
        <f t="shared" si="4"/>
        <v>A.10 Gebruikergedreven ontwerpen</v>
      </c>
      <c r="O6">
        <f t="shared" si="5"/>
        <v>1</v>
      </c>
    </row>
    <row r="7" spans="1:15" ht="30" x14ac:dyDescent="0.25">
      <c r="A7" s="117" t="s">
        <v>893</v>
      </c>
      <c r="B7" s="138">
        <v>4</v>
      </c>
      <c r="D7" s="117" t="s">
        <v>811</v>
      </c>
      <c r="E7" s="138">
        <v>3</v>
      </c>
      <c r="G7" s="47" t="str">
        <f t="shared" si="0"/>
        <v xml:space="preserve">B.02 Systeemintegratie </v>
      </c>
      <c r="H7" s="48">
        <f t="shared" si="1"/>
        <v>3</v>
      </c>
      <c r="J7" s="47" t="str">
        <f t="shared" si="2"/>
        <v/>
      </c>
      <c r="K7" s="48" t="str">
        <f t="shared" si="3"/>
        <v/>
      </c>
      <c r="M7" t="str">
        <f t="shared" si="4"/>
        <v xml:space="preserve">B.02 Systeemintegratie </v>
      </c>
      <c r="O7" t="str">
        <f t="shared" si="5"/>
        <v xml:space="preserve">B.02 Systeemintegratie </v>
      </c>
    </row>
    <row r="8" spans="1:15" ht="30" x14ac:dyDescent="0.25">
      <c r="A8" s="117" t="s">
        <v>812</v>
      </c>
      <c r="B8" s="138">
        <v>4</v>
      </c>
      <c r="D8" s="117" t="s">
        <v>812</v>
      </c>
      <c r="E8" s="138">
        <v>4</v>
      </c>
      <c r="G8" s="47" t="str">
        <f t="shared" si="0"/>
        <v/>
      </c>
      <c r="H8" s="48" t="str">
        <f t="shared" si="1"/>
        <v/>
      </c>
      <c r="J8" s="47" t="str">
        <f t="shared" si="2"/>
        <v>D.07 Datascience en analytics</v>
      </c>
      <c r="K8" s="48">
        <f t="shared" si="3"/>
        <v>4</v>
      </c>
      <c r="M8" t="str">
        <f t="shared" si="4"/>
        <v>D.07 Datascience en analytics</v>
      </c>
      <c r="O8">
        <f t="shared" si="5"/>
        <v>1</v>
      </c>
    </row>
    <row r="9" spans="1:15" ht="30" x14ac:dyDescent="0.25">
      <c r="A9" s="117" t="s">
        <v>874</v>
      </c>
      <c r="B9" s="138">
        <v>3.5</v>
      </c>
      <c r="D9" s="117" t="s">
        <v>827</v>
      </c>
      <c r="E9" s="138">
        <v>3</v>
      </c>
      <c r="G9" s="47" t="str">
        <f t="shared" si="0"/>
        <v xml:space="preserve">E.06 ICT kwaliteitsmanagement </v>
      </c>
      <c r="H9" s="48">
        <f t="shared" si="1"/>
        <v>3</v>
      </c>
      <c r="J9" s="47" t="str">
        <f t="shared" si="2"/>
        <v/>
      </c>
      <c r="K9" s="48" t="str">
        <f t="shared" si="3"/>
        <v/>
      </c>
      <c r="M9" t="str">
        <f t="shared" si="4"/>
        <v xml:space="preserve">E.06 ICT kwaliteitsmanagement </v>
      </c>
      <c r="O9" t="str">
        <f t="shared" si="5"/>
        <v xml:space="preserve">E.06 ICT kwaliteitsmanagement </v>
      </c>
    </row>
    <row r="10" spans="1:15" ht="45" x14ac:dyDescent="0.25">
      <c r="A10" s="117" t="s">
        <v>875</v>
      </c>
      <c r="B10" s="138">
        <v>3.5</v>
      </c>
      <c r="D10" s="117" t="s">
        <v>821</v>
      </c>
      <c r="E10" s="138">
        <v>3.5</v>
      </c>
      <c r="G10" s="47" t="str">
        <f t="shared" si="0"/>
        <v/>
      </c>
      <c r="H10" s="48" t="str">
        <f t="shared" si="1"/>
        <v/>
      </c>
      <c r="J10" s="47" t="str">
        <f t="shared" si="2"/>
        <v xml:space="preserve">E.08 Informatiebeveiligingsmanagement </v>
      </c>
      <c r="K10" s="48">
        <f t="shared" si="3"/>
        <v>3.5</v>
      </c>
      <c r="M10" t="str">
        <f t="shared" si="4"/>
        <v xml:space="preserve">E.08 Informatiebeveiligingsmanagement </v>
      </c>
      <c r="O10">
        <f t="shared" si="5"/>
        <v>1</v>
      </c>
    </row>
    <row r="11" spans="1:15" x14ac:dyDescent="0.25">
      <c r="A11" s="117" t="s">
        <v>903</v>
      </c>
      <c r="B11" s="138">
        <v>3.5</v>
      </c>
      <c r="D11" s="117" t="s">
        <v>813</v>
      </c>
      <c r="E11" s="138">
        <v>9</v>
      </c>
      <c r="G11" s="47" t="str">
        <f t="shared" si="0"/>
        <v/>
      </c>
      <c r="H11" s="48" t="str">
        <f t="shared" si="1"/>
        <v/>
      </c>
      <c r="J11" s="47" t="str">
        <f t="shared" si="2"/>
        <v>T.01 Toegankelijkheid</v>
      </c>
      <c r="K11" s="48">
        <f t="shared" si="3"/>
        <v>9</v>
      </c>
      <c r="M11" t="str">
        <f t="shared" si="4"/>
        <v>T.01 Toegankelijkheid</v>
      </c>
      <c r="O11">
        <f t="shared" si="5"/>
        <v>1</v>
      </c>
    </row>
    <row r="12" spans="1:15" ht="45" x14ac:dyDescent="0.25">
      <c r="A12" s="117" t="s">
        <v>821</v>
      </c>
      <c r="B12" s="138">
        <v>3.5</v>
      </c>
      <c r="D12" s="117" t="s">
        <v>814</v>
      </c>
      <c r="E12" s="138">
        <v>9</v>
      </c>
      <c r="G12" s="47" t="str">
        <f t="shared" si="0"/>
        <v/>
      </c>
      <c r="H12" s="48" t="str">
        <f t="shared" si="1"/>
        <v/>
      </c>
      <c r="J12" s="47" t="str">
        <f t="shared" si="2"/>
        <v>T.02 Ethiek</v>
      </c>
      <c r="K12" s="48">
        <f t="shared" si="3"/>
        <v>9</v>
      </c>
      <c r="M12" t="str">
        <f t="shared" si="4"/>
        <v>T.02 Ethiek</v>
      </c>
      <c r="O12">
        <f t="shared" si="5"/>
        <v>1</v>
      </c>
    </row>
    <row r="13" spans="1:15" x14ac:dyDescent="0.25">
      <c r="A13" s="117" t="s">
        <v>813</v>
      </c>
      <c r="B13" s="138">
        <v>9</v>
      </c>
      <c r="D13" s="117" t="s">
        <v>815</v>
      </c>
      <c r="E13" s="138">
        <v>9</v>
      </c>
      <c r="G13" s="47" t="str">
        <f t="shared" si="0"/>
        <v/>
      </c>
      <c r="H13" s="48" t="str">
        <f t="shared" si="1"/>
        <v/>
      </c>
      <c r="J13" s="47" t="str">
        <f t="shared" si="2"/>
        <v>T.03 Juridische kwesties</v>
      </c>
      <c r="K13" s="48">
        <f t="shared" si="3"/>
        <v>9</v>
      </c>
      <c r="M13" t="str">
        <f t="shared" si="4"/>
        <v>T.03 Juridische kwesties</v>
      </c>
      <c r="O13">
        <f t="shared" si="5"/>
        <v>1</v>
      </c>
    </row>
    <row r="14" spans="1:15" x14ac:dyDescent="0.25">
      <c r="A14" s="117" t="s">
        <v>814</v>
      </c>
      <c r="B14" s="138">
        <v>9</v>
      </c>
      <c r="D14" s="117" t="s">
        <v>816</v>
      </c>
      <c r="E14" s="138">
        <v>9</v>
      </c>
      <c r="G14" s="47" t="str">
        <f t="shared" si="0"/>
        <v/>
      </c>
      <c r="H14" s="48" t="str">
        <f t="shared" si="1"/>
        <v/>
      </c>
      <c r="J14" s="47" t="str">
        <f t="shared" si="2"/>
        <v>T.04 Privacy</v>
      </c>
      <c r="K14" s="48">
        <f t="shared" si="3"/>
        <v>9</v>
      </c>
      <c r="M14" t="str">
        <f t="shared" si="4"/>
        <v>T.04 Privacy</v>
      </c>
      <c r="O14">
        <f t="shared" si="5"/>
        <v>1</v>
      </c>
    </row>
    <row r="15" spans="1:15" x14ac:dyDescent="0.25">
      <c r="A15" s="117" t="s">
        <v>815</v>
      </c>
      <c r="B15" s="138">
        <v>9</v>
      </c>
      <c r="D15" s="117" t="s">
        <v>817</v>
      </c>
      <c r="E15" s="138">
        <v>9</v>
      </c>
      <c r="G15" s="47" t="str">
        <f t="shared" si="0"/>
        <v/>
      </c>
      <c r="H15" s="48" t="str">
        <f t="shared" si="1"/>
        <v/>
      </c>
      <c r="J15" s="47" t="str">
        <f t="shared" si="2"/>
        <v>T.05 Beveiliging</v>
      </c>
      <c r="K15" s="48">
        <f t="shared" si="3"/>
        <v>9</v>
      </c>
      <c r="M15" t="str">
        <f t="shared" si="4"/>
        <v>T.05 Beveiliging</v>
      </c>
      <c r="O15">
        <f t="shared" si="5"/>
        <v>1</v>
      </c>
    </row>
    <row r="16" spans="1:15" x14ac:dyDescent="0.25">
      <c r="A16" s="117" t="s">
        <v>816</v>
      </c>
      <c r="B16" s="138">
        <v>9</v>
      </c>
      <c r="D16" s="117" t="s">
        <v>818</v>
      </c>
      <c r="E16" s="138">
        <v>9</v>
      </c>
      <c r="G16" s="47" t="str">
        <f t="shared" si="0"/>
        <v/>
      </c>
      <c r="H16" s="48" t="str">
        <f t="shared" si="1"/>
        <v/>
      </c>
      <c r="J16" s="47" t="str">
        <f t="shared" si="2"/>
        <v>T.06 Duurzaamheid</v>
      </c>
      <c r="K16" s="48">
        <f t="shared" si="3"/>
        <v>9</v>
      </c>
      <c r="M16" t="str">
        <f t="shared" si="4"/>
        <v>T.06 Duurzaamheid</v>
      </c>
      <c r="O16">
        <f t="shared" si="5"/>
        <v>1</v>
      </c>
    </row>
    <row r="17" spans="1:15" x14ac:dyDescent="0.25">
      <c r="A17" s="117" t="s">
        <v>817</v>
      </c>
      <c r="B17" s="138">
        <v>9</v>
      </c>
      <c r="D17" s="118" t="s">
        <v>819</v>
      </c>
      <c r="E17" s="139">
        <v>9</v>
      </c>
      <c r="G17" s="47" t="str">
        <f t="shared" si="0"/>
        <v/>
      </c>
      <c r="H17" s="48" t="str">
        <f t="shared" si="1"/>
        <v/>
      </c>
      <c r="J17" s="47" t="str">
        <f t="shared" si="2"/>
        <v>T.07 Bruikbaarheid</v>
      </c>
      <c r="K17" s="48">
        <f t="shared" si="3"/>
        <v>9</v>
      </c>
      <c r="M17" t="str">
        <f t="shared" si="4"/>
        <v>T.07 Bruikbaarheid</v>
      </c>
      <c r="O17">
        <f t="shared" si="5"/>
        <v>1</v>
      </c>
    </row>
    <row r="18" spans="1:15" x14ac:dyDescent="0.25">
      <c r="A18" s="117" t="s">
        <v>818</v>
      </c>
      <c r="B18" s="138">
        <v>9</v>
      </c>
      <c r="D18"/>
      <c r="E18"/>
      <c r="G18" s="47">
        <f t="shared" si="0"/>
        <v>0</v>
      </c>
      <c r="H18" s="48" t="str">
        <f t="shared" si="1"/>
        <v/>
      </c>
      <c r="J18" s="47" t="str">
        <f t="shared" si="2"/>
        <v/>
      </c>
      <c r="K18" s="48" t="str">
        <f t="shared" si="3"/>
        <v/>
      </c>
      <c r="M18">
        <f t="shared" si="4"/>
        <v>0</v>
      </c>
      <c r="O18">
        <f t="shared" si="5"/>
        <v>0</v>
      </c>
    </row>
    <row r="19" spans="1:15" x14ac:dyDescent="0.25">
      <c r="A19" s="118" t="s">
        <v>819</v>
      </c>
      <c r="B19" s="139">
        <v>9</v>
      </c>
      <c r="D19"/>
      <c r="E19"/>
      <c r="G19" s="47">
        <f t="shared" si="0"/>
        <v>0</v>
      </c>
      <c r="H19" s="48" t="str">
        <f t="shared" si="1"/>
        <v/>
      </c>
      <c r="J19" s="47" t="str">
        <f t="shared" si="2"/>
        <v/>
      </c>
      <c r="K19" s="48" t="str">
        <f t="shared" si="3"/>
        <v/>
      </c>
      <c r="M19">
        <f t="shared" si="4"/>
        <v>0</v>
      </c>
      <c r="O19">
        <f t="shared" si="5"/>
        <v>0</v>
      </c>
    </row>
    <row r="20" spans="1:15" ht="30" x14ac:dyDescent="0.25">
      <c r="A20"/>
      <c r="B20"/>
      <c r="D20"/>
      <c r="E20"/>
      <c r="G20" s="47">
        <f t="shared" si="0"/>
        <v>0</v>
      </c>
      <c r="H20" s="48" t="str">
        <f t="shared" si="1"/>
        <v/>
      </c>
      <c r="J20" s="47" t="str">
        <f t="shared" si="2"/>
        <v/>
      </c>
      <c r="K20" s="48" t="str">
        <f t="shared" si="3"/>
        <v/>
      </c>
      <c r="M20">
        <f t="shared" si="4"/>
        <v>0</v>
      </c>
      <c r="O20">
        <f t="shared" si="5"/>
        <v>0</v>
      </c>
    </row>
    <row r="21" spans="1:15" x14ac:dyDescent="0.25">
      <c r="A21"/>
      <c r="B21"/>
      <c r="D21"/>
      <c r="E21"/>
      <c r="G21" s="47">
        <f t="shared" si="0"/>
        <v>0</v>
      </c>
      <c r="H21" s="48" t="str">
        <f t="shared" si="1"/>
        <v/>
      </c>
      <c r="J21" s="47" t="str">
        <f t="shared" si="2"/>
        <v/>
      </c>
      <c r="M21">
        <f t="shared" si="4"/>
        <v>0</v>
      </c>
      <c r="O21">
        <f t="shared" si="5"/>
        <v>0</v>
      </c>
    </row>
    <row r="22" spans="1:15" x14ac:dyDescent="0.25">
      <c r="A22"/>
      <c r="B22"/>
      <c r="D22"/>
      <c r="E22"/>
      <c r="G22" s="47">
        <f t="shared" si="0"/>
        <v>0</v>
      </c>
      <c r="H22" s="48" t="str">
        <f t="shared" si="1"/>
        <v/>
      </c>
      <c r="J22" s="47" t="str">
        <f t="shared" si="2"/>
        <v/>
      </c>
      <c r="M22">
        <f t="shared" si="4"/>
        <v>0</v>
      </c>
      <c r="O22">
        <f t="shared" si="5"/>
        <v>0</v>
      </c>
    </row>
    <row r="23" spans="1:15" x14ac:dyDescent="0.25">
      <c r="A23"/>
      <c r="B23"/>
      <c r="D23"/>
      <c r="E23"/>
      <c r="G23" s="47">
        <f t="shared" si="0"/>
        <v>0</v>
      </c>
      <c r="H23" s="48" t="str">
        <f t="shared" si="1"/>
        <v/>
      </c>
      <c r="J23" s="47" t="str">
        <f t="shared" si="2"/>
        <v/>
      </c>
      <c r="M23">
        <f t="shared" si="4"/>
        <v>0</v>
      </c>
      <c r="O23">
        <f t="shared" si="5"/>
        <v>0</v>
      </c>
    </row>
    <row r="24" spans="1:15" x14ac:dyDescent="0.25">
      <c r="A24"/>
      <c r="B24"/>
      <c r="D24"/>
      <c r="E24"/>
      <c r="G24" s="47">
        <f t="shared" si="0"/>
        <v>0</v>
      </c>
      <c r="H24" s="48" t="str">
        <f t="shared" si="1"/>
        <v/>
      </c>
      <c r="J24" s="47" t="str">
        <f t="shared" si="2"/>
        <v/>
      </c>
      <c r="M24">
        <f t="shared" si="4"/>
        <v>0</v>
      </c>
      <c r="O24">
        <f t="shared" si="5"/>
        <v>0</v>
      </c>
    </row>
    <row r="25" spans="1:15" x14ac:dyDescent="0.25">
      <c r="A25"/>
      <c r="B25"/>
      <c r="D25"/>
      <c r="E25"/>
      <c r="G25" s="47">
        <f t="shared" si="0"/>
        <v>0</v>
      </c>
      <c r="H25" s="48" t="str">
        <f t="shared" si="1"/>
        <v/>
      </c>
      <c r="J25" s="47" t="str">
        <f t="shared" si="2"/>
        <v/>
      </c>
      <c r="M25">
        <f t="shared" si="4"/>
        <v>0</v>
      </c>
      <c r="O25">
        <f t="shared" si="5"/>
        <v>0</v>
      </c>
    </row>
    <row r="26" spans="1:15" x14ac:dyDescent="0.25">
      <c r="A26"/>
      <c r="B26"/>
      <c r="D26"/>
      <c r="E26"/>
      <c r="G26" s="47">
        <f t="shared" si="0"/>
        <v>0</v>
      </c>
      <c r="H26" s="48" t="str">
        <f t="shared" si="1"/>
        <v/>
      </c>
      <c r="J26" s="47" t="str">
        <f t="shared" si="2"/>
        <v/>
      </c>
      <c r="M26">
        <f t="shared" si="4"/>
        <v>0</v>
      </c>
      <c r="O26">
        <f t="shared" si="5"/>
        <v>0</v>
      </c>
    </row>
    <row r="27" spans="1:15" x14ac:dyDescent="0.25">
      <c r="A27"/>
      <c r="B27"/>
      <c r="D27"/>
      <c r="E27"/>
      <c r="G27" s="47">
        <f t="shared" si="0"/>
        <v>0</v>
      </c>
      <c r="H27" s="48" t="str">
        <f t="shared" si="1"/>
        <v/>
      </c>
      <c r="J27" s="47" t="str">
        <f t="shared" si="2"/>
        <v/>
      </c>
      <c r="M27">
        <f t="shared" si="4"/>
        <v>0</v>
      </c>
      <c r="O27">
        <f t="shared" si="5"/>
        <v>0</v>
      </c>
    </row>
    <row r="28" spans="1:15" x14ac:dyDescent="0.25">
      <c r="A28"/>
      <c r="B28"/>
      <c r="D28"/>
      <c r="E28"/>
      <c r="G28" s="47">
        <f t="shared" si="0"/>
        <v>0</v>
      </c>
      <c r="H28" s="48" t="str">
        <f t="shared" si="1"/>
        <v/>
      </c>
      <c r="J28" s="47" t="str">
        <f t="shared" si="2"/>
        <v/>
      </c>
      <c r="M28">
        <f t="shared" si="4"/>
        <v>0</v>
      </c>
      <c r="O28">
        <f t="shared" si="5"/>
        <v>0</v>
      </c>
    </row>
    <row r="29" spans="1:15" x14ac:dyDescent="0.25">
      <c r="A29"/>
      <c r="B29"/>
      <c r="D29"/>
      <c r="E29"/>
      <c r="G29" s="47">
        <f t="shared" si="0"/>
        <v>0</v>
      </c>
      <c r="H29" s="48" t="str">
        <f t="shared" si="1"/>
        <v/>
      </c>
      <c r="J29" s="47" t="str">
        <f t="shared" si="2"/>
        <v/>
      </c>
      <c r="M29">
        <f t="shared" si="4"/>
        <v>0</v>
      </c>
      <c r="O29">
        <f t="shared" si="5"/>
        <v>0</v>
      </c>
    </row>
    <row r="30" spans="1:15" x14ac:dyDescent="0.25">
      <c r="A30"/>
      <c r="B30"/>
      <c r="D30"/>
      <c r="E30"/>
      <c r="G30" s="47">
        <f t="shared" si="0"/>
        <v>0</v>
      </c>
      <c r="H30" s="48" t="str">
        <f t="shared" si="1"/>
        <v/>
      </c>
      <c r="J30" s="47" t="str">
        <f t="shared" si="2"/>
        <v/>
      </c>
      <c r="M30">
        <f t="shared" si="4"/>
        <v>0</v>
      </c>
      <c r="O30">
        <f t="shared" si="5"/>
        <v>0</v>
      </c>
    </row>
    <row r="31" spans="1:15" x14ac:dyDescent="0.25">
      <c r="A31"/>
      <c r="B31"/>
      <c r="D31"/>
      <c r="E31"/>
      <c r="G31" s="47">
        <f t="shared" si="0"/>
        <v>0</v>
      </c>
      <c r="H31" s="48" t="str">
        <f t="shared" si="1"/>
        <v/>
      </c>
      <c r="J31" s="47" t="str">
        <f t="shared" si="2"/>
        <v/>
      </c>
      <c r="M31">
        <f t="shared" si="4"/>
        <v>0</v>
      </c>
      <c r="O31">
        <f t="shared" si="5"/>
        <v>0</v>
      </c>
    </row>
    <row r="32" spans="1:15" x14ac:dyDescent="0.25">
      <c r="A32"/>
      <c r="B32"/>
      <c r="D32"/>
      <c r="E32"/>
      <c r="G32" s="47">
        <f t="shared" si="0"/>
        <v>0</v>
      </c>
      <c r="H32" s="48" t="str">
        <f t="shared" si="1"/>
        <v/>
      </c>
      <c r="J32" s="47" t="str">
        <f t="shared" si="2"/>
        <v/>
      </c>
      <c r="M32">
        <f t="shared" si="4"/>
        <v>0</v>
      </c>
      <c r="O32">
        <f t="shared" si="5"/>
        <v>0</v>
      </c>
    </row>
    <row r="33" spans="1:15" x14ac:dyDescent="0.25">
      <c r="A33"/>
      <c r="B33"/>
      <c r="D33"/>
      <c r="E33"/>
      <c r="G33" s="47">
        <f t="shared" si="0"/>
        <v>0</v>
      </c>
      <c r="H33" s="48" t="str">
        <f t="shared" si="1"/>
        <v/>
      </c>
      <c r="J33" s="47" t="str">
        <f t="shared" si="2"/>
        <v/>
      </c>
      <c r="M33">
        <f t="shared" si="4"/>
        <v>0</v>
      </c>
      <c r="O33">
        <f t="shared" si="5"/>
        <v>0</v>
      </c>
    </row>
    <row r="34" spans="1:15" x14ac:dyDescent="0.25">
      <c r="A34"/>
      <c r="B34"/>
      <c r="D34"/>
      <c r="E34"/>
      <c r="G34" s="47">
        <f t="shared" si="0"/>
        <v>0</v>
      </c>
      <c r="H34" s="48" t="str">
        <f t="shared" si="1"/>
        <v/>
      </c>
      <c r="J34" s="47" t="str">
        <f t="shared" si="2"/>
        <v/>
      </c>
      <c r="M34">
        <f t="shared" si="4"/>
        <v>0</v>
      </c>
      <c r="O34">
        <f t="shared" si="5"/>
        <v>0</v>
      </c>
    </row>
    <row r="35" spans="1:15" x14ac:dyDescent="0.25">
      <c r="A35"/>
      <c r="B35"/>
      <c r="D35"/>
      <c r="E35"/>
      <c r="G35" s="47">
        <f t="shared" si="0"/>
        <v>0</v>
      </c>
      <c r="H35" s="48" t="str">
        <f t="shared" si="1"/>
        <v/>
      </c>
      <c r="J35" s="47" t="str">
        <f t="shared" si="2"/>
        <v/>
      </c>
      <c r="M35">
        <f t="shared" si="4"/>
        <v>0</v>
      </c>
      <c r="O35">
        <f t="shared" si="5"/>
        <v>0</v>
      </c>
    </row>
    <row r="36" spans="1:15" x14ac:dyDescent="0.25">
      <c r="A36"/>
      <c r="B36"/>
      <c r="D36"/>
      <c r="E36"/>
      <c r="G36" s="47">
        <f t="shared" si="0"/>
        <v>0</v>
      </c>
      <c r="H36" s="48" t="str">
        <f t="shared" si="1"/>
        <v/>
      </c>
      <c r="J36" s="47" t="str">
        <f t="shared" si="2"/>
        <v/>
      </c>
      <c r="M36">
        <f t="shared" si="4"/>
        <v>0</v>
      </c>
      <c r="O36">
        <f t="shared" si="5"/>
        <v>0</v>
      </c>
    </row>
    <row r="37" spans="1:15" x14ac:dyDescent="0.25">
      <c r="A37"/>
      <c r="B37"/>
      <c r="D37"/>
      <c r="E37"/>
      <c r="G37" s="47">
        <f t="shared" si="0"/>
        <v>0</v>
      </c>
      <c r="H37" s="48" t="str">
        <f t="shared" si="1"/>
        <v/>
      </c>
      <c r="J37" s="47" t="str">
        <f t="shared" si="2"/>
        <v/>
      </c>
      <c r="M37">
        <f t="shared" si="4"/>
        <v>0</v>
      </c>
      <c r="O37">
        <f t="shared" si="5"/>
        <v>0</v>
      </c>
    </row>
    <row r="38" spans="1:15" x14ac:dyDescent="0.25">
      <c r="A38"/>
      <c r="B38"/>
      <c r="D38"/>
      <c r="E38"/>
      <c r="G38" s="47">
        <f t="shared" si="0"/>
        <v>0</v>
      </c>
      <c r="H38" s="48" t="str">
        <f t="shared" si="1"/>
        <v/>
      </c>
      <c r="J38" s="47" t="str">
        <f t="shared" si="2"/>
        <v/>
      </c>
      <c r="M38">
        <f t="shared" si="4"/>
        <v>0</v>
      </c>
      <c r="O38">
        <f t="shared" si="5"/>
        <v>0</v>
      </c>
    </row>
    <row r="39" spans="1:15" x14ac:dyDescent="0.25">
      <c r="A39"/>
      <c r="B39"/>
      <c r="D39"/>
      <c r="E39"/>
      <c r="G39" s="47">
        <f t="shared" si="0"/>
        <v>0</v>
      </c>
      <c r="H39" s="48" t="str">
        <f t="shared" si="1"/>
        <v/>
      </c>
      <c r="J39" s="47" t="str">
        <f t="shared" si="2"/>
        <v/>
      </c>
      <c r="M39">
        <f t="shared" si="4"/>
        <v>0</v>
      </c>
      <c r="O39">
        <f t="shared" si="5"/>
        <v>0</v>
      </c>
    </row>
    <row r="40" spans="1:15" x14ac:dyDescent="0.25">
      <c r="A40"/>
      <c r="B40"/>
      <c r="D40"/>
      <c r="E40"/>
    </row>
    <row r="41" spans="1:15" x14ac:dyDescent="0.25">
      <c r="A41"/>
      <c r="B41"/>
      <c r="D41"/>
      <c r="E41"/>
    </row>
    <row r="42" spans="1:15" x14ac:dyDescent="0.25">
      <c r="A42"/>
      <c r="B42"/>
      <c r="D42"/>
      <c r="E42"/>
    </row>
    <row r="43" spans="1:15" x14ac:dyDescent="0.25">
      <c r="A43"/>
      <c r="B43"/>
      <c r="D43"/>
      <c r="E43"/>
    </row>
    <row r="44" spans="1:15" x14ac:dyDescent="0.25">
      <c r="A44"/>
      <c r="B44"/>
      <c r="D44"/>
      <c r="E44"/>
    </row>
    <row r="45" spans="1:15" x14ac:dyDescent="0.25">
      <c r="A45"/>
      <c r="B45"/>
      <c r="D45"/>
      <c r="E45"/>
    </row>
    <row r="46" spans="1:15" x14ac:dyDescent="0.25">
      <c r="A46"/>
      <c r="B46"/>
      <c r="D46"/>
      <c r="E46"/>
    </row>
    <row r="47" spans="1:15" x14ac:dyDescent="0.25">
      <c r="A47"/>
      <c r="B47"/>
      <c r="D47"/>
      <c r="E47"/>
    </row>
    <row r="48" spans="1:15" x14ac:dyDescent="0.25">
      <c r="A48"/>
      <c r="B48"/>
      <c r="D48"/>
      <c r="E48"/>
    </row>
    <row r="49" spans="1:5" x14ac:dyDescent="0.25">
      <c r="A49"/>
      <c r="B49"/>
      <c r="D49"/>
      <c r="E49"/>
    </row>
    <row r="50" spans="1:5" x14ac:dyDescent="0.25">
      <c r="A50"/>
      <c r="B50"/>
      <c r="D50"/>
      <c r="E50"/>
    </row>
    <row r="51" spans="1:5" x14ac:dyDescent="0.25">
      <c r="A51"/>
      <c r="B51"/>
      <c r="D51"/>
      <c r="E51"/>
    </row>
    <row r="52" spans="1:5" x14ac:dyDescent="0.25">
      <c r="A52"/>
      <c r="B52"/>
      <c r="D52"/>
      <c r="E52"/>
    </row>
    <row r="53" spans="1:5" x14ac:dyDescent="0.25">
      <c r="A53"/>
      <c r="B53"/>
      <c r="D53"/>
      <c r="E53"/>
    </row>
    <row r="54" spans="1:5" x14ac:dyDescent="0.25">
      <c r="A54"/>
      <c r="B54"/>
      <c r="D54"/>
      <c r="E54"/>
    </row>
    <row r="55" spans="1:5" x14ac:dyDescent="0.25">
      <c r="A55"/>
      <c r="B55"/>
      <c r="D55"/>
      <c r="E55"/>
    </row>
    <row r="56" spans="1:5" x14ac:dyDescent="0.25">
      <c r="A56"/>
      <c r="B56"/>
      <c r="D56"/>
      <c r="E56"/>
    </row>
    <row r="57" spans="1:5" x14ac:dyDescent="0.25">
      <c r="A57"/>
      <c r="B57"/>
      <c r="D57"/>
      <c r="E57"/>
    </row>
    <row r="58" spans="1:5" x14ac:dyDescent="0.25">
      <c r="A58"/>
      <c r="B58"/>
      <c r="D58"/>
      <c r="E58"/>
    </row>
    <row r="59" spans="1:5" x14ac:dyDescent="0.25">
      <c r="A59"/>
      <c r="B59"/>
      <c r="D59"/>
      <c r="E59"/>
    </row>
    <row r="60" spans="1:5" x14ac:dyDescent="0.25">
      <c r="A60"/>
      <c r="B60"/>
      <c r="D60"/>
      <c r="E60"/>
    </row>
    <row r="61" spans="1:5" x14ac:dyDescent="0.25">
      <c r="A61"/>
      <c r="B61"/>
      <c r="D61"/>
      <c r="E61"/>
    </row>
    <row r="62" spans="1:5" x14ac:dyDescent="0.25">
      <c r="A62"/>
      <c r="B62"/>
      <c r="D62"/>
      <c r="E62"/>
    </row>
    <row r="63" spans="1:5" x14ac:dyDescent="0.25">
      <c r="A63"/>
      <c r="B63"/>
      <c r="D63"/>
      <c r="E63"/>
    </row>
    <row r="64" spans="1:5" x14ac:dyDescent="0.25">
      <c r="A64"/>
      <c r="B64"/>
      <c r="D64"/>
      <c r="E64"/>
    </row>
    <row r="65" spans="1:5" x14ac:dyDescent="0.25">
      <c r="A65"/>
      <c r="B65"/>
      <c r="D65"/>
      <c r="E65"/>
    </row>
    <row r="66" spans="1:5" x14ac:dyDescent="0.25">
      <c r="A66"/>
      <c r="B66"/>
      <c r="D66"/>
      <c r="E66"/>
    </row>
    <row r="67" spans="1:5" x14ac:dyDescent="0.25">
      <c r="A67"/>
      <c r="B67"/>
      <c r="D67"/>
      <c r="E67"/>
    </row>
    <row r="68" spans="1:5" x14ac:dyDescent="0.25">
      <c r="A68"/>
      <c r="B68"/>
      <c r="D68"/>
      <c r="E68"/>
    </row>
    <row r="69" spans="1:5" x14ac:dyDescent="0.25">
      <c r="A69"/>
      <c r="B69"/>
      <c r="D69"/>
      <c r="E69"/>
    </row>
    <row r="70" spans="1:5" x14ac:dyDescent="0.25">
      <c r="A70"/>
      <c r="B70"/>
      <c r="D70"/>
      <c r="E70"/>
    </row>
    <row r="71" spans="1:5" x14ac:dyDescent="0.25">
      <c r="A71"/>
      <c r="B71"/>
      <c r="D71"/>
      <c r="E71"/>
    </row>
    <row r="72" spans="1:5" x14ac:dyDescent="0.25">
      <c r="A72"/>
      <c r="B72"/>
      <c r="D72"/>
      <c r="E72"/>
    </row>
    <row r="73" spans="1:5" x14ac:dyDescent="0.25">
      <c r="A73"/>
      <c r="B73"/>
      <c r="D73"/>
      <c r="E73"/>
    </row>
    <row r="74" spans="1:5" x14ac:dyDescent="0.25">
      <c r="A74"/>
      <c r="B74"/>
      <c r="D74"/>
      <c r="E74"/>
    </row>
    <row r="75" spans="1:5" x14ac:dyDescent="0.25">
      <c r="A75"/>
      <c r="B75"/>
      <c r="D75"/>
      <c r="E75"/>
    </row>
    <row r="76" spans="1:5" x14ac:dyDescent="0.25">
      <c r="A76"/>
      <c r="B76"/>
      <c r="D76"/>
      <c r="E76"/>
    </row>
    <row r="77" spans="1:5" x14ac:dyDescent="0.25">
      <c r="A77"/>
      <c r="B77"/>
      <c r="D77"/>
      <c r="E77"/>
    </row>
    <row r="78" spans="1:5" x14ac:dyDescent="0.25">
      <c r="A78"/>
      <c r="B78"/>
      <c r="D78"/>
      <c r="E78"/>
    </row>
    <row r="79" spans="1:5" x14ac:dyDescent="0.25">
      <c r="A79"/>
      <c r="B79"/>
      <c r="D79"/>
      <c r="E79"/>
    </row>
    <row r="80" spans="1:5" x14ac:dyDescent="0.25">
      <c r="A80"/>
      <c r="B80"/>
      <c r="D80"/>
      <c r="E80"/>
    </row>
    <row r="81" spans="1:5" x14ac:dyDescent="0.25">
      <c r="A81"/>
      <c r="B81"/>
      <c r="D81"/>
      <c r="E81"/>
    </row>
    <row r="82" spans="1:5" x14ac:dyDescent="0.25">
      <c r="A82"/>
      <c r="B82"/>
      <c r="D82"/>
      <c r="E82"/>
    </row>
    <row r="83" spans="1:5" x14ac:dyDescent="0.25">
      <c r="A83"/>
      <c r="B83"/>
      <c r="D83"/>
      <c r="E83"/>
    </row>
    <row r="84" spans="1:5" x14ac:dyDescent="0.25">
      <c r="A84"/>
      <c r="B84"/>
      <c r="D84"/>
      <c r="E84"/>
    </row>
    <row r="85" spans="1:5" x14ac:dyDescent="0.25">
      <c r="A85"/>
      <c r="B85"/>
      <c r="D85"/>
      <c r="E85"/>
    </row>
    <row r="86" spans="1:5" x14ac:dyDescent="0.25">
      <c r="A86"/>
      <c r="B86"/>
      <c r="D86"/>
      <c r="E86"/>
    </row>
    <row r="87" spans="1:5" x14ac:dyDescent="0.25">
      <c r="A87"/>
      <c r="B87"/>
      <c r="D87"/>
      <c r="E87"/>
    </row>
    <row r="88" spans="1:5" x14ac:dyDescent="0.25">
      <c r="A88"/>
      <c r="B88"/>
      <c r="D88"/>
      <c r="E88"/>
    </row>
    <row r="89" spans="1:5" x14ac:dyDescent="0.25">
      <c r="A89"/>
      <c r="B89"/>
      <c r="D89"/>
      <c r="E89"/>
    </row>
    <row r="90" spans="1:5" x14ac:dyDescent="0.25">
      <c r="A90"/>
      <c r="B90"/>
      <c r="D90"/>
      <c r="E90"/>
    </row>
    <row r="91" spans="1:5" x14ac:dyDescent="0.25">
      <c r="A91"/>
      <c r="B91"/>
      <c r="D91"/>
      <c r="E91"/>
    </row>
    <row r="92" spans="1:5" x14ac:dyDescent="0.25">
      <c r="A92"/>
      <c r="B92"/>
      <c r="D92"/>
      <c r="E92"/>
    </row>
    <row r="93" spans="1:5" x14ac:dyDescent="0.25">
      <c r="A93"/>
      <c r="B93"/>
      <c r="D93"/>
      <c r="E93"/>
    </row>
    <row r="94" spans="1:5" x14ac:dyDescent="0.25">
      <c r="A94"/>
      <c r="B94"/>
      <c r="D94"/>
      <c r="E94"/>
    </row>
    <row r="95" spans="1:5" x14ac:dyDescent="0.25">
      <c r="A95"/>
      <c r="B95"/>
      <c r="D95"/>
      <c r="E95"/>
    </row>
    <row r="96" spans="1:5" x14ac:dyDescent="0.25">
      <c r="A96"/>
      <c r="B96"/>
      <c r="D96"/>
      <c r="E96"/>
    </row>
    <row r="97" spans="1:5" x14ac:dyDescent="0.25">
      <c r="A97"/>
      <c r="B97"/>
      <c r="D97"/>
      <c r="E97"/>
    </row>
    <row r="98" spans="1:5" x14ac:dyDescent="0.25">
      <c r="A98"/>
      <c r="B98"/>
      <c r="D98"/>
      <c r="E98"/>
    </row>
    <row r="99" spans="1:5" x14ac:dyDescent="0.25">
      <c r="A99"/>
      <c r="B99"/>
      <c r="D99"/>
      <c r="E99"/>
    </row>
    <row r="100" spans="1:5" x14ac:dyDescent="0.25">
      <c r="A100"/>
      <c r="B100"/>
      <c r="D100"/>
      <c r="E100"/>
    </row>
    <row r="101" spans="1:5" x14ac:dyDescent="0.25">
      <c r="A101"/>
      <c r="B101"/>
      <c r="D101"/>
      <c r="E101"/>
    </row>
    <row r="102" spans="1:5" x14ac:dyDescent="0.25">
      <c r="A102"/>
      <c r="B102"/>
      <c r="D102"/>
      <c r="E102"/>
    </row>
    <row r="103" spans="1:5" x14ac:dyDescent="0.25">
      <c r="A103"/>
      <c r="B103"/>
      <c r="D103"/>
      <c r="E103"/>
    </row>
    <row r="104" spans="1:5" x14ac:dyDescent="0.25">
      <c r="A104"/>
      <c r="B104"/>
      <c r="D104"/>
      <c r="E104"/>
    </row>
    <row r="105" spans="1:5" x14ac:dyDescent="0.25">
      <c r="A105"/>
      <c r="B105"/>
      <c r="D105"/>
      <c r="E105"/>
    </row>
    <row r="106" spans="1:5" x14ac:dyDescent="0.25">
      <c r="A106"/>
      <c r="B106"/>
      <c r="D106"/>
      <c r="E106"/>
    </row>
    <row r="107" spans="1:5" x14ac:dyDescent="0.25">
      <c r="A107"/>
      <c r="B107"/>
      <c r="D107"/>
      <c r="E107"/>
    </row>
    <row r="108" spans="1:5" x14ac:dyDescent="0.25">
      <c r="A108"/>
      <c r="B108"/>
      <c r="D108"/>
      <c r="E108"/>
    </row>
    <row r="109" spans="1:5" x14ac:dyDescent="0.25">
      <c r="A109"/>
      <c r="B109"/>
      <c r="D109"/>
      <c r="E109"/>
    </row>
    <row r="110" spans="1:5" x14ac:dyDescent="0.25">
      <c r="A110"/>
      <c r="B110"/>
      <c r="D110"/>
      <c r="E110"/>
    </row>
    <row r="111" spans="1:5" x14ac:dyDescent="0.25">
      <c r="A111"/>
      <c r="B111"/>
      <c r="D111"/>
      <c r="E111"/>
    </row>
    <row r="112" spans="1:5" x14ac:dyDescent="0.25">
      <c r="A112"/>
      <c r="B112"/>
      <c r="D112"/>
      <c r="E112"/>
    </row>
    <row r="113" spans="1:5" x14ac:dyDescent="0.25">
      <c r="A113"/>
      <c r="B113"/>
      <c r="D113"/>
      <c r="E113"/>
    </row>
    <row r="114" spans="1:5" x14ac:dyDescent="0.25">
      <c r="A114"/>
      <c r="B114"/>
      <c r="D114"/>
      <c r="E114"/>
    </row>
    <row r="115" spans="1:5" x14ac:dyDescent="0.25">
      <c r="A115"/>
      <c r="B115"/>
      <c r="D115"/>
      <c r="E115"/>
    </row>
    <row r="116" spans="1:5" x14ac:dyDescent="0.25">
      <c r="A116"/>
      <c r="B116"/>
      <c r="D116"/>
      <c r="E116"/>
    </row>
    <row r="117" spans="1:5" x14ac:dyDescent="0.25">
      <c r="A117"/>
      <c r="B117"/>
      <c r="D117"/>
      <c r="E117"/>
    </row>
    <row r="118" spans="1:5" x14ac:dyDescent="0.25">
      <c r="A118"/>
      <c r="B118"/>
      <c r="D118"/>
      <c r="E118"/>
    </row>
    <row r="119" spans="1:5" x14ac:dyDescent="0.25">
      <c r="A119"/>
      <c r="B119"/>
      <c r="D119"/>
      <c r="E119"/>
    </row>
    <row r="120" spans="1:5" x14ac:dyDescent="0.25">
      <c r="A120"/>
      <c r="B120"/>
      <c r="D120"/>
      <c r="E120"/>
    </row>
    <row r="121" spans="1:5" x14ac:dyDescent="0.25">
      <c r="A121"/>
      <c r="B121"/>
      <c r="D121"/>
      <c r="E121"/>
    </row>
    <row r="122" spans="1:5" x14ac:dyDescent="0.25">
      <c r="A122"/>
      <c r="B122"/>
      <c r="D122"/>
      <c r="E122"/>
    </row>
    <row r="123" spans="1:5" x14ac:dyDescent="0.25">
      <c r="A123"/>
      <c r="B123"/>
      <c r="D123"/>
      <c r="E123"/>
    </row>
    <row r="124" spans="1:5" x14ac:dyDescent="0.25">
      <c r="A124"/>
      <c r="B124"/>
      <c r="D124"/>
      <c r="E124"/>
    </row>
    <row r="125" spans="1:5" x14ac:dyDescent="0.25">
      <c r="A125"/>
      <c r="B125"/>
      <c r="D125"/>
      <c r="E125"/>
    </row>
    <row r="126" spans="1:5" x14ac:dyDescent="0.25">
      <c r="A126"/>
      <c r="B126"/>
      <c r="D126"/>
      <c r="E126"/>
    </row>
    <row r="127" spans="1:5" x14ac:dyDescent="0.25">
      <c r="A127"/>
      <c r="B127"/>
      <c r="D127"/>
      <c r="E127"/>
    </row>
    <row r="128" spans="1:5" x14ac:dyDescent="0.25">
      <c r="A128"/>
      <c r="B128"/>
      <c r="D128"/>
      <c r="E128"/>
    </row>
    <row r="129" spans="1:5" x14ac:dyDescent="0.25">
      <c r="A129"/>
      <c r="B129"/>
      <c r="D129"/>
      <c r="E129"/>
    </row>
    <row r="130" spans="1:5" x14ac:dyDescent="0.25">
      <c r="A130"/>
      <c r="B130"/>
      <c r="D130"/>
      <c r="E130"/>
    </row>
    <row r="131" spans="1:5" x14ac:dyDescent="0.25">
      <c r="A131"/>
      <c r="B131"/>
      <c r="D131"/>
      <c r="E131"/>
    </row>
    <row r="132" spans="1:5" x14ac:dyDescent="0.25">
      <c r="A132"/>
      <c r="B132"/>
      <c r="D132"/>
      <c r="E132"/>
    </row>
    <row r="133" spans="1:5" x14ac:dyDescent="0.25">
      <c r="A133"/>
      <c r="B133"/>
      <c r="D133"/>
      <c r="E133"/>
    </row>
    <row r="134" spans="1:5" x14ac:dyDescent="0.25">
      <c r="A134"/>
      <c r="B134"/>
      <c r="D134"/>
      <c r="E134"/>
    </row>
    <row r="135" spans="1:5" x14ac:dyDescent="0.25">
      <c r="A135"/>
      <c r="B135"/>
      <c r="D135"/>
      <c r="E135"/>
    </row>
    <row r="136" spans="1:5" x14ac:dyDescent="0.25">
      <c r="A136"/>
      <c r="B136"/>
      <c r="D136"/>
      <c r="E136"/>
    </row>
    <row r="137" spans="1:5" x14ac:dyDescent="0.25">
      <c r="A137"/>
      <c r="B137"/>
      <c r="D137"/>
      <c r="E137"/>
    </row>
    <row r="138" spans="1:5" x14ac:dyDescent="0.25">
      <c r="A138"/>
      <c r="B138"/>
      <c r="D138"/>
      <c r="E138"/>
    </row>
    <row r="139" spans="1:5" x14ac:dyDescent="0.25">
      <c r="A139"/>
      <c r="B139"/>
      <c r="D139"/>
      <c r="E139"/>
    </row>
    <row r="140" spans="1:5" x14ac:dyDescent="0.25">
      <c r="A140"/>
      <c r="B140"/>
      <c r="D140"/>
      <c r="E140"/>
    </row>
    <row r="141" spans="1:5" x14ac:dyDescent="0.25">
      <c r="A141"/>
      <c r="B141"/>
      <c r="D141"/>
      <c r="E141"/>
    </row>
    <row r="142" spans="1:5" x14ac:dyDescent="0.25">
      <c r="A142"/>
      <c r="B142"/>
      <c r="D142"/>
      <c r="E142"/>
    </row>
    <row r="143" spans="1:5" x14ac:dyDescent="0.25">
      <c r="A143"/>
      <c r="B143"/>
      <c r="D143"/>
      <c r="E143"/>
    </row>
    <row r="144" spans="1:5" x14ac:dyDescent="0.25">
      <c r="A144"/>
      <c r="B144"/>
      <c r="D144"/>
      <c r="E144"/>
    </row>
    <row r="145" spans="1:5" x14ac:dyDescent="0.25">
      <c r="A145"/>
      <c r="B145"/>
      <c r="D145"/>
      <c r="E145"/>
    </row>
    <row r="146" spans="1:5" x14ac:dyDescent="0.25">
      <c r="A146"/>
      <c r="B146"/>
      <c r="D146"/>
      <c r="E146"/>
    </row>
    <row r="147" spans="1:5" x14ac:dyDescent="0.25">
      <c r="A147"/>
      <c r="B147"/>
      <c r="D147"/>
      <c r="E147"/>
    </row>
    <row r="148" spans="1:5" x14ac:dyDescent="0.25">
      <c r="A148"/>
      <c r="B148"/>
      <c r="D148"/>
      <c r="E148"/>
    </row>
    <row r="149" spans="1:5" x14ac:dyDescent="0.25">
      <c r="A149"/>
      <c r="B149"/>
      <c r="D149"/>
      <c r="E149"/>
    </row>
    <row r="150" spans="1:5" x14ac:dyDescent="0.25">
      <c r="A150"/>
      <c r="B150"/>
      <c r="D150"/>
      <c r="E150"/>
    </row>
    <row r="151" spans="1:5" x14ac:dyDescent="0.25">
      <c r="A151"/>
      <c r="B151"/>
      <c r="D151"/>
      <c r="E151"/>
    </row>
    <row r="152" spans="1:5" x14ac:dyDescent="0.25">
      <c r="A152"/>
      <c r="B152"/>
      <c r="D152"/>
      <c r="E152"/>
    </row>
    <row r="153" spans="1:5" x14ac:dyDescent="0.25">
      <c r="A153"/>
      <c r="B153"/>
      <c r="D153"/>
      <c r="E153"/>
    </row>
    <row r="154" spans="1:5" x14ac:dyDescent="0.25">
      <c r="A154"/>
      <c r="B154"/>
      <c r="D154"/>
      <c r="E154"/>
    </row>
    <row r="155" spans="1:5" x14ac:dyDescent="0.25">
      <c r="A155"/>
      <c r="B155"/>
      <c r="D155"/>
      <c r="E155"/>
    </row>
    <row r="156" spans="1:5" x14ac:dyDescent="0.25">
      <c r="A156"/>
      <c r="B156"/>
      <c r="D156"/>
      <c r="E156"/>
    </row>
    <row r="157" spans="1:5" x14ac:dyDescent="0.25">
      <c r="A157"/>
      <c r="B157"/>
      <c r="D157"/>
      <c r="E157"/>
    </row>
    <row r="158" spans="1:5" x14ac:dyDescent="0.25">
      <c r="A158"/>
      <c r="B158"/>
      <c r="D158"/>
      <c r="E158"/>
    </row>
    <row r="159" spans="1:5" x14ac:dyDescent="0.25">
      <c r="A159"/>
      <c r="B159"/>
      <c r="D159"/>
      <c r="E159"/>
    </row>
    <row r="160" spans="1:5" x14ac:dyDescent="0.25">
      <c r="A160"/>
      <c r="B160"/>
      <c r="D160"/>
      <c r="E160"/>
    </row>
    <row r="161" spans="1:5" x14ac:dyDescent="0.25">
      <c r="A161"/>
      <c r="B161"/>
      <c r="D161"/>
      <c r="E161"/>
    </row>
    <row r="162" spans="1:5" x14ac:dyDescent="0.25">
      <c r="A162"/>
      <c r="B162"/>
      <c r="D162"/>
      <c r="E162"/>
    </row>
    <row r="163" spans="1:5" x14ac:dyDescent="0.25">
      <c r="A163"/>
      <c r="B163"/>
      <c r="D163"/>
      <c r="E163"/>
    </row>
    <row r="164" spans="1:5" x14ac:dyDescent="0.25">
      <c r="A164"/>
      <c r="B164"/>
      <c r="D164"/>
      <c r="E164"/>
    </row>
    <row r="165" spans="1:5" x14ac:dyDescent="0.25">
      <c r="A165"/>
      <c r="B165"/>
      <c r="D165"/>
      <c r="E165"/>
    </row>
    <row r="166" spans="1:5" x14ac:dyDescent="0.25">
      <c r="A166"/>
      <c r="B166"/>
      <c r="D166"/>
      <c r="E166"/>
    </row>
    <row r="167" spans="1:5" x14ac:dyDescent="0.25">
      <c r="A167"/>
      <c r="B167"/>
      <c r="D167"/>
      <c r="E167"/>
    </row>
    <row r="168" spans="1:5" x14ac:dyDescent="0.25">
      <c r="A168"/>
      <c r="B168"/>
      <c r="D168"/>
      <c r="E168"/>
    </row>
    <row r="169" spans="1:5" x14ac:dyDescent="0.25">
      <c r="A169"/>
      <c r="B169"/>
      <c r="D169"/>
      <c r="E169"/>
    </row>
    <row r="170" spans="1:5" x14ac:dyDescent="0.25">
      <c r="A170"/>
      <c r="B170"/>
      <c r="D170"/>
      <c r="E170"/>
    </row>
    <row r="171" spans="1:5" x14ac:dyDescent="0.25">
      <c r="A171"/>
      <c r="B171"/>
      <c r="D171"/>
      <c r="E171"/>
    </row>
    <row r="172" spans="1:5" x14ac:dyDescent="0.25">
      <c r="A172"/>
      <c r="B172"/>
      <c r="D172"/>
      <c r="E172"/>
    </row>
    <row r="173" spans="1:5" x14ac:dyDescent="0.25">
      <c r="A173"/>
      <c r="B173"/>
      <c r="D173"/>
      <c r="E173"/>
    </row>
    <row r="174" spans="1:5" x14ac:dyDescent="0.25">
      <c r="A174"/>
      <c r="B174"/>
      <c r="D174"/>
      <c r="E174"/>
    </row>
    <row r="175" spans="1:5" x14ac:dyDescent="0.25">
      <c r="A175"/>
      <c r="B175"/>
      <c r="D175"/>
      <c r="E175"/>
    </row>
    <row r="176" spans="1:5" x14ac:dyDescent="0.25">
      <c r="A176"/>
      <c r="B176"/>
      <c r="D176"/>
      <c r="E176"/>
    </row>
    <row r="177" spans="1:5" x14ac:dyDescent="0.25">
      <c r="A177"/>
      <c r="B177"/>
      <c r="D177"/>
      <c r="E177"/>
    </row>
    <row r="178" spans="1:5" x14ac:dyDescent="0.25">
      <c r="A178"/>
      <c r="B178"/>
      <c r="D178"/>
      <c r="E178"/>
    </row>
    <row r="179" spans="1:5" x14ac:dyDescent="0.25">
      <c r="A179"/>
      <c r="B179"/>
      <c r="D179"/>
      <c r="E179"/>
    </row>
    <row r="180" spans="1:5" x14ac:dyDescent="0.25">
      <c r="A180"/>
      <c r="B180"/>
      <c r="D180"/>
      <c r="E180"/>
    </row>
    <row r="181" spans="1:5" x14ac:dyDescent="0.25">
      <c r="A181"/>
      <c r="B181"/>
      <c r="D181"/>
      <c r="E181"/>
    </row>
    <row r="182" spans="1:5" x14ac:dyDescent="0.25">
      <c r="A182"/>
      <c r="B182"/>
      <c r="D182"/>
      <c r="E182"/>
    </row>
    <row r="183" spans="1:5" x14ac:dyDescent="0.25">
      <c r="A183"/>
      <c r="B183"/>
      <c r="D183"/>
      <c r="E183"/>
    </row>
    <row r="184" spans="1:5" x14ac:dyDescent="0.25">
      <c r="A184"/>
      <c r="B184"/>
      <c r="D184"/>
      <c r="E184"/>
    </row>
    <row r="185" spans="1:5" x14ac:dyDescent="0.25">
      <c r="A185"/>
      <c r="B185"/>
      <c r="D185"/>
      <c r="E185"/>
    </row>
    <row r="186" spans="1:5" x14ac:dyDescent="0.25">
      <c r="A186"/>
      <c r="B186"/>
      <c r="D186"/>
      <c r="E186"/>
    </row>
    <row r="187" spans="1:5" x14ac:dyDescent="0.25">
      <c r="A187"/>
      <c r="B187"/>
      <c r="D187"/>
      <c r="E187"/>
    </row>
    <row r="188" spans="1:5" x14ac:dyDescent="0.25">
      <c r="A188"/>
      <c r="B188"/>
      <c r="D188"/>
      <c r="E188"/>
    </row>
    <row r="189" spans="1:5" x14ac:dyDescent="0.25">
      <c r="A189"/>
      <c r="B189"/>
      <c r="D189"/>
      <c r="E189"/>
    </row>
    <row r="190" spans="1:5" x14ac:dyDescent="0.25">
      <c r="A190"/>
      <c r="B190"/>
      <c r="D190"/>
      <c r="E190"/>
    </row>
    <row r="191" spans="1:5" x14ac:dyDescent="0.25">
      <c r="A191"/>
      <c r="B191"/>
      <c r="D191"/>
      <c r="E191"/>
    </row>
    <row r="192" spans="1:5" x14ac:dyDescent="0.25">
      <c r="A192"/>
      <c r="B192"/>
      <c r="D192"/>
      <c r="E192"/>
    </row>
    <row r="193" spans="1:5" x14ac:dyDescent="0.25">
      <c r="A193"/>
      <c r="B193"/>
      <c r="D193"/>
      <c r="E193"/>
    </row>
    <row r="194" spans="1:5" x14ac:dyDescent="0.25">
      <c r="A194"/>
      <c r="B194"/>
      <c r="D194"/>
      <c r="E194"/>
    </row>
    <row r="195" spans="1:5" x14ac:dyDescent="0.25">
      <c r="A195"/>
      <c r="B195"/>
      <c r="D195"/>
      <c r="E195"/>
    </row>
    <row r="196" spans="1:5" x14ac:dyDescent="0.25">
      <c r="A196"/>
      <c r="B196"/>
      <c r="D196"/>
      <c r="E196"/>
    </row>
    <row r="197" spans="1:5" x14ac:dyDescent="0.25">
      <c r="A197"/>
      <c r="B197"/>
      <c r="D197"/>
      <c r="E197"/>
    </row>
    <row r="198" spans="1:5" x14ac:dyDescent="0.25">
      <c r="A198"/>
      <c r="B198"/>
      <c r="D198"/>
      <c r="E198"/>
    </row>
    <row r="199" spans="1:5" x14ac:dyDescent="0.25">
      <c r="A199"/>
      <c r="B199"/>
      <c r="D199"/>
      <c r="E199"/>
    </row>
    <row r="200" spans="1:5" x14ac:dyDescent="0.25">
      <c r="A200"/>
      <c r="B200"/>
      <c r="D200"/>
      <c r="E200"/>
    </row>
    <row r="201" spans="1:5" x14ac:dyDescent="0.25">
      <c r="A201"/>
      <c r="B201"/>
      <c r="D201"/>
      <c r="E201"/>
    </row>
    <row r="202" spans="1:5" x14ac:dyDescent="0.25">
      <c r="A202"/>
      <c r="B202"/>
      <c r="D202"/>
      <c r="E202"/>
    </row>
    <row r="203" spans="1:5" x14ac:dyDescent="0.25">
      <c r="A203"/>
      <c r="B203"/>
      <c r="D203"/>
      <c r="E203"/>
    </row>
    <row r="204" spans="1:5" x14ac:dyDescent="0.25">
      <c r="A204"/>
      <c r="B204"/>
      <c r="D204"/>
      <c r="E204"/>
    </row>
    <row r="205" spans="1:5" x14ac:dyDescent="0.25">
      <c r="A205"/>
      <c r="B205"/>
      <c r="D205"/>
      <c r="E205"/>
    </row>
    <row r="206" spans="1:5" x14ac:dyDescent="0.25">
      <c r="A206"/>
      <c r="B206"/>
      <c r="D206"/>
      <c r="E206"/>
    </row>
    <row r="207" spans="1:5" x14ac:dyDescent="0.25">
      <c r="A207"/>
      <c r="B207"/>
      <c r="D207"/>
      <c r="E207"/>
    </row>
    <row r="208" spans="1:5" x14ac:dyDescent="0.25">
      <c r="A208"/>
      <c r="B208"/>
      <c r="D208"/>
      <c r="E208"/>
    </row>
    <row r="209" spans="1:5" x14ac:dyDescent="0.25">
      <c r="A209"/>
      <c r="B209"/>
      <c r="D209"/>
      <c r="E209"/>
    </row>
    <row r="210" spans="1:5" x14ac:dyDescent="0.25">
      <c r="A210"/>
      <c r="B210"/>
      <c r="D210"/>
      <c r="E210"/>
    </row>
    <row r="211" spans="1:5" x14ac:dyDescent="0.25">
      <c r="A211"/>
      <c r="B211"/>
      <c r="D211"/>
      <c r="E211"/>
    </row>
    <row r="212" spans="1:5" x14ac:dyDescent="0.25">
      <c r="A212"/>
      <c r="B212"/>
      <c r="D212"/>
      <c r="E212"/>
    </row>
    <row r="213" spans="1:5" x14ac:dyDescent="0.25">
      <c r="A213"/>
      <c r="B213"/>
      <c r="D213"/>
      <c r="E213"/>
    </row>
    <row r="214" spans="1:5" x14ac:dyDescent="0.25">
      <c r="A214"/>
      <c r="B214"/>
      <c r="D214"/>
      <c r="E214"/>
    </row>
    <row r="215" spans="1:5" x14ac:dyDescent="0.25">
      <c r="A215"/>
      <c r="B215"/>
      <c r="D215"/>
      <c r="E215"/>
    </row>
    <row r="216" spans="1:5" x14ac:dyDescent="0.25">
      <c r="A216"/>
      <c r="B216"/>
      <c r="D216"/>
      <c r="E216"/>
    </row>
    <row r="217" spans="1:5" x14ac:dyDescent="0.25">
      <c r="A217"/>
      <c r="B217"/>
      <c r="D217"/>
      <c r="E217"/>
    </row>
    <row r="218" spans="1:5" x14ac:dyDescent="0.25">
      <c r="A218"/>
      <c r="B218"/>
      <c r="D218"/>
      <c r="E218"/>
    </row>
    <row r="219" spans="1:5" x14ac:dyDescent="0.25">
      <c r="A219"/>
      <c r="B219"/>
      <c r="D219"/>
      <c r="E219"/>
    </row>
    <row r="220" spans="1:5" x14ac:dyDescent="0.25">
      <c r="A220"/>
      <c r="B220"/>
      <c r="D220"/>
      <c r="E220"/>
    </row>
    <row r="221" spans="1:5" x14ac:dyDescent="0.25">
      <c r="A221"/>
      <c r="B221"/>
      <c r="D221"/>
      <c r="E221"/>
    </row>
    <row r="222" spans="1:5" x14ac:dyDescent="0.25">
      <c r="A222"/>
      <c r="B222"/>
      <c r="D222"/>
      <c r="E222"/>
    </row>
    <row r="223" spans="1:5" x14ac:dyDescent="0.25">
      <c r="A223"/>
      <c r="B223"/>
      <c r="D223"/>
      <c r="E223"/>
    </row>
    <row r="224" spans="1:5" x14ac:dyDescent="0.25">
      <c r="A224"/>
      <c r="B224"/>
      <c r="D224"/>
      <c r="E224"/>
    </row>
    <row r="225" spans="1:5" x14ac:dyDescent="0.25">
      <c r="A225"/>
      <c r="B225"/>
      <c r="D225"/>
      <c r="E225"/>
    </row>
    <row r="226" spans="1:5" x14ac:dyDescent="0.25">
      <c r="A226"/>
      <c r="B226"/>
      <c r="D226"/>
      <c r="E226"/>
    </row>
    <row r="227" spans="1:5" x14ac:dyDescent="0.25">
      <c r="A227"/>
      <c r="B227"/>
      <c r="D227"/>
      <c r="E227"/>
    </row>
    <row r="228" spans="1:5" x14ac:dyDescent="0.25">
      <c r="A228"/>
      <c r="B228"/>
      <c r="D228"/>
      <c r="E228"/>
    </row>
    <row r="229" spans="1:5" x14ac:dyDescent="0.25">
      <c r="A229"/>
      <c r="B229"/>
      <c r="D229"/>
      <c r="E229"/>
    </row>
    <row r="230" spans="1:5" x14ac:dyDescent="0.25">
      <c r="A230"/>
      <c r="B230"/>
      <c r="D230"/>
      <c r="E230"/>
    </row>
    <row r="231" spans="1:5" x14ac:dyDescent="0.25">
      <c r="A231"/>
      <c r="B231"/>
      <c r="D231"/>
      <c r="E231"/>
    </row>
    <row r="232" spans="1:5" x14ac:dyDescent="0.25">
      <c r="A232"/>
      <c r="B232"/>
      <c r="D232"/>
      <c r="E232"/>
    </row>
    <row r="233" spans="1:5" x14ac:dyDescent="0.25">
      <c r="A233"/>
      <c r="B233"/>
      <c r="D233"/>
      <c r="E233"/>
    </row>
    <row r="234" spans="1:5" x14ac:dyDescent="0.25">
      <c r="A234"/>
      <c r="B234"/>
      <c r="D234"/>
      <c r="E234"/>
    </row>
    <row r="235" spans="1:5" x14ac:dyDescent="0.25">
      <c r="A235"/>
      <c r="B235"/>
      <c r="D235"/>
      <c r="E235"/>
    </row>
    <row r="236" spans="1:5" x14ac:dyDescent="0.25">
      <c r="A236"/>
      <c r="B236"/>
      <c r="D236"/>
      <c r="E236"/>
    </row>
    <row r="237" spans="1:5" x14ac:dyDescent="0.25">
      <c r="A237"/>
      <c r="B237"/>
      <c r="D237"/>
      <c r="E237"/>
    </row>
    <row r="238" spans="1:5" x14ac:dyDescent="0.25">
      <c r="A238"/>
      <c r="B238"/>
      <c r="D238"/>
      <c r="E238"/>
    </row>
    <row r="239" spans="1:5" x14ac:dyDescent="0.25">
      <c r="A239"/>
      <c r="B239"/>
      <c r="D239"/>
      <c r="E239"/>
    </row>
    <row r="240" spans="1:5" x14ac:dyDescent="0.25">
      <c r="A240"/>
      <c r="B240"/>
      <c r="D240"/>
      <c r="E240"/>
    </row>
    <row r="241" spans="1:5" x14ac:dyDescent="0.25">
      <c r="A241"/>
      <c r="B241"/>
      <c r="D241"/>
      <c r="E241"/>
    </row>
    <row r="242" spans="1:5" x14ac:dyDescent="0.25">
      <c r="A242"/>
      <c r="B242"/>
      <c r="D242"/>
      <c r="E242"/>
    </row>
    <row r="243" spans="1:5" x14ac:dyDescent="0.25">
      <c r="A243"/>
      <c r="B243"/>
      <c r="D243"/>
      <c r="E243"/>
    </row>
    <row r="244" spans="1:5" x14ac:dyDescent="0.25">
      <c r="A244"/>
      <c r="B244"/>
      <c r="D244"/>
      <c r="E244"/>
    </row>
    <row r="245" spans="1:5" x14ac:dyDescent="0.25">
      <c r="A245"/>
      <c r="B245"/>
      <c r="D245"/>
      <c r="E245"/>
    </row>
    <row r="246" spans="1:5" x14ac:dyDescent="0.25">
      <c r="A246"/>
      <c r="B246"/>
      <c r="D246"/>
      <c r="E246"/>
    </row>
    <row r="247" spans="1:5" x14ac:dyDescent="0.25">
      <c r="A247"/>
      <c r="B247"/>
      <c r="D247"/>
      <c r="E247"/>
    </row>
    <row r="248" spans="1:5" x14ac:dyDescent="0.25">
      <c r="A248"/>
      <c r="B248"/>
      <c r="D248"/>
      <c r="E248"/>
    </row>
    <row r="249" spans="1:5" x14ac:dyDescent="0.25">
      <c r="A249"/>
      <c r="B249"/>
      <c r="D249"/>
      <c r="E249"/>
    </row>
    <row r="250" spans="1:5" x14ac:dyDescent="0.25">
      <c r="A250"/>
      <c r="B250"/>
      <c r="D250"/>
      <c r="E250"/>
    </row>
    <row r="251" spans="1:5" x14ac:dyDescent="0.25">
      <c r="A251"/>
      <c r="B251"/>
      <c r="D251"/>
      <c r="E251"/>
    </row>
    <row r="252" spans="1:5" x14ac:dyDescent="0.25">
      <c r="A252"/>
      <c r="B252"/>
      <c r="D252"/>
      <c r="E252"/>
    </row>
    <row r="253" spans="1:5" x14ac:dyDescent="0.25">
      <c r="A253"/>
      <c r="B253"/>
      <c r="D253"/>
      <c r="E253"/>
    </row>
    <row r="254" spans="1:5" x14ac:dyDescent="0.25">
      <c r="A254"/>
      <c r="B254"/>
      <c r="D254"/>
      <c r="E254"/>
    </row>
    <row r="255" spans="1:5" x14ac:dyDescent="0.25">
      <c r="A255"/>
      <c r="B255"/>
      <c r="D255"/>
      <c r="E255"/>
    </row>
    <row r="256" spans="1:5" x14ac:dyDescent="0.25">
      <c r="A256"/>
      <c r="B256"/>
      <c r="D256"/>
      <c r="E256"/>
    </row>
    <row r="257" spans="1:5" x14ac:dyDescent="0.25">
      <c r="A257"/>
      <c r="B257"/>
      <c r="D257"/>
      <c r="E257"/>
    </row>
    <row r="258" spans="1:5" x14ac:dyDescent="0.25">
      <c r="A258"/>
      <c r="B258"/>
      <c r="D258"/>
      <c r="E258"/>
    </row>
    <row r="259" spans="1:5" x14ac:dyDescent="0.25">
      <c r="A259"/>
      <c r="B259"/>
      <c r="D259"/>
      <c r="E259"/>
    </row>
    <row r="260" spans="1:5" x14ac:dyDescent="0.25">
      <c r="A260"/>
      <c r="B260"/>
      <c r="D260"/>
      <c r="E260"/>
    </row>
    <row r="261" spans="1:5" x14ac:dyDescent="0.25">
      <c r="A261"/>
      <c r="B261"/>
      <c r="D261"/>
      <c r="E261"/>
    </row>
    <row r="262" spans="1:5" x14ac:dyDescent="0.25">
      <c r="A262"/>
      <c r="B262"/>
      <c r="D262"/>
      <c r="E262"/>
    </row>
    <row r="263" spans="1:5" x14ac:dyDescent="0.25">
      <c r="A263"/>
      <c r="B263"/>
      <c r="D263"/>
      <c r="E263"/>
    </row>
    <row r="264" spans="1:5" x14ac:dyDescent="0.25">
      <c r="A264"/>
      <c r="B264"/>
      <c r="D264"/>
      <c r="E264"/>
    </row>
    <row r="265" spans="1:5" x14ac:dyDescent="0.25">
      <c r="A265"/>
      <c r="B265"/>
      <c r="D265"/>
      <c r="E265"/>
    </row>
    <row r="266" spans="1:5" x14ac:dyDescent="0.25">
      <c r="A266"/>
      <c r="B266"/>
      <c r="D266"/>
      <c r="E266"/>
    </row>
    <row r="267" spans="1:5" x14ac:dyDescent="0.25">
      <c r="A267"/>
      <c r="B267"/>
      <c r="D267"/>
      <c r="E267"/>
    </row>
    <row r="268" spans="1:5" x14ac:dyDescent="0.25">
      <c r="A268"/>
      <c r="B268"/>
      <c r="D268"/>
      <c r="E268"/>
    </row>
    <row r="269" spans="1:5" x14ac:dyDescent="0.25">
      <c r="A269"/>
      <c r="B269"/>
      <c r="D269"/>
      <c r="E269"/>
    </row>
    <row r="270" spans="1:5" x14ac:dyDescent="0.25">
      <c r="A270"/>
      <c r="B270"/>
      <c r="D270"/>
      <c r="E270"/>
    </row>
    <row r="271" spans="1:5" x14ac:dyDescent="0.25">
      <c r="A271"/>
      <c r="B271"/>
      <c r="D271"/>
      <c r="E271"/>
    </row>
    <row r="272" spans="1:5" x14ac:dyDescent="0.25">
      <c r="A272"/>
      <c r="B272"/>
      <c r="D272"/>
      <c r="E272"/>
    </row>
    <row r="273" spans="1:5" x14ac:dyDescent="0.25">
      <c r="A273"/>
      <c r="B273"/>
      <c r="D273"/>
      <c r="E273"/>
    </row>
    <row r="274" spans="1:5" x14ac:dyDescent="0.25">
      <c r="A274"/>
      <c r="B274"/>
      <c r="D274"/>
      <c r="E274"/>
    </row>
    <row r="275" spans="1:5" x14ac:dyDescent="0.25">
      <c r="A275"/>
      <c r="B275"/>
      <c r="D275"/>
      <c r="E275"/>
    </row>
    <row r="276" spans="1:5" x14ac:dyDescent="0.25">
      <c r="A276"/>
      <c r="B276"/>
      <c r="D276"/>
      <c r="E276"/>
    </row>
    <row r="277" spans="1:5" x14ac:dyDescent="0.25">
      <c r="A277"/>
      <c r="B277"/>
      <c r="D277"/>
      <c r="E277"/>
    </row>
    <row r="278" spans="1:5" x14ac:dyDescent="0.25">
      <c r="A278"/>
      <c r="B278"/>
      <c r="D278"/>
      <c r="E278"/>
    </row>
    <row r="279" spans="1:5" x14ac:dyDescent="0.25">
      <c r="A279"/>
      <c r="B279"/>
      <c r="D279"/>
      <c r="E279"/>
    </row>
    <row r="280" spans="1:5" x14ac:dyDescent="0.25">
      <c r="A280"/>
      <c r="B280"/>
      <c r="D280"/>
      <c r="E280"/>
    </row>
    <row r="281" spans="1:5" x14ac:dyDescent="0.25">
      <c r="A281"/>
      <c r="B281"/>
      <c r="D281"/>
      <c r="E281"/>
    </row>
    <row r="282" spans="1:5" x14ac:dyDescent="0.25">
      <c r="A282"/>
      <c r="B282"/>
      <c r="D282"/>
      <c r="E282"/>
    </row>
    <row r="283" spans="1:5" x14ac:dyDescent="0.25">
      <c r="A283"/>
      <c r="B283"/>
      <c r="D283"/>
      <c r="E283"/>
    </row>
    <row r="284" spans="1:5" x14ac:dyDescent="0.25">
      <c r="A284"/>
      <c r="B284"/>
      <c r="D284"/>
      <c r="E284"/>
    </row>
    <row r="285" spans="1:5" x14ac:dyDescent="0.25">
      <c r="A285"/>
      <c r="B285"/>
      <c r="D285"/>
      <c r="E285"/>
    </row>
    <row r="286" spans="1:5" x14ac:dyDescent="0.25">
      <c r="A286"/>
      <c r="B286"/>
      <c r="D286"/>
      <c r="E286"/>
    </row>
    <row r="287" spans="1:5" x14ac:dyDescent="0.25">
      <c r="A287"/>
      <c r="B287"/>
      <c r="D287"/>
      <c r="E287"/>
    </row>
    <row r="288" spans="1:5" x14ac:dyDescent="0.25">
      <c r="A288"/>
      <c r="B288"/>
      <c r="D288"/>
      <c r="E288"/>
    </row>
    <row r="289" spans="1:5" x14ac:dyDescent="0.25">
      <c r="A289"/>
      <c r="B289"/>
      <c r="D289"/>
      <c r="E289"/>
    </row>
    <row r="290" spans="1:5" x14ac:dyDescent="0.25">
      <c r="A290"/>
      <c r="B290"/>
      <c r="D290"/>
      <c r="E290"/>
    </row>
    <row r="291" spans="1:5" x14ac:dyDescent="0.25">
      <c r="A291"/>
      <c r="B291"/>
      <c r="D291"/>
      <c r="E291"/>
    </row>
    <row r="292" spans="1:5" x14ac:dyDescent="0.25">
      <c r="A292"/>
      <c r="B292"/>
      <c r="D292"/>
      <c r="E292"/>
    </row>
    <row r="293" spans="1:5" x14ac:dyDescent="0.25">
      <c r="A293"/>
      <c r="B293"/>
      <c r="D293"/>
      <c r="E293"/>
    </row>
    <row r="294" spans="1:5" x14ac:dyDescent="0.25">
      <c r="A294"/>
      <c r="B294"/>
      <c r="D294"/>
      <c r="E294"/>
    </row>
    <row r="295" spans="1:5" x14ac:dyDescent="0.25">
      <c r="A295"/>
      <c r="B295"/>
      <c r="D295"/>
      <c r="E295"/>
    </row>
    <row r="296" spans="1:5" x14ac:dyDescent="0.25">
      <c r="A296"/>
      <c r="B296"/>
      <c r="D296"/>
      <c r="E296"/>
    </row>
    <row r="297" spans="1:5" x14ac:dyDescent="0.25">
      <c r="A297"/>
      <c r="B297"/>
      <c r="D297"/>
      <c r="E297"/>
    </row>
    <row r="298" spans="1:5" x14ac:dyDescent="0.25">
      <c r="A298"/>
      <c r="B298"/>
      <c r="D298"/>
      <c r="E298"/>
    </row>
    <row r="299" spans="1:5" x14ac:dyDescent="0.25">
      <c r="A299"/>
      <c r="B299"/>
      <c r="D299"/>
      <c r="E299"/>
    </row>
    <row r="300" spans="1:5" x14ac:dyDescent="0.25">
      <c r="A300"/>
      <c r="B300"/>
      <c r="D300"/>
      <c r="E300"/>
    </row>
    <row r="301" spans="1:5" x14ac:dyDescent="0.25">
      <c r="A301"/>
      <c r="B301"/>
      <c r="D301"/>
      <c r="E301"/>
    </row>
    <row r="302" spans="1:5" x14ac:dyDescent="0.25">
      <c r="A302"/>
      <c r="B302"/>
      <c r="D302"/>
      <c r="E302"/>
    </row>
    <row r="303" spans="1:5" x14ac:dyDescent="0.25">
      <c r="A303"/>
      <c r="B303"/>
      <c r="D303"/>
      <c r="E303"/>
    </row>
    <row r="304" spans="1:5" x14ac:dyDescent="0.25">
      <c r="A304"/>
      <c r="B304"/>
      <c r="D304"/>
      <c r="E304"/>
    </row>
    <row r="305" spans="1:5" x14ac:dyDescent="0.25">
      <c r="A305"/>
      <c r="B305"/>
      <c r="D305"/>
      <c r="E305"/>
    </row>
    <row r="306" spans="1:5" x14ac:dyDescent="0.25">
      <c r="A306"/>
      <c r="B306"/>
      <c r="D306"/>
      <c r="E306"/>
    </row>
    <row r="307" spans="1:5" x14ac:dyDescent="0.25">
      <c r="A307"/>
      <c r="B307"/>
      <c r="D307"/>
      <c r="E307"/>
    </row>
    <row r="308" spans="1:5" x14ac:dyDescent="0.25">
      <c r="A308"/>
      <c r="B308"/>
      <c r="D308"/>
      <c r="E308"/>
    </row>
    <row r="309" spans="1:5" x14ac:dyDescent="0.25">
      <c r="A309"/>
      <c r="B309"/>
      <c r="D309"/>
      <c r="E309"/>
    </row>
    <row r="310" spans="1:5" x14ac:dyDescent="0.25">
      <c r="A310"/>
      <c r="B310"/>
      <c r="D310"/>
      <c r="E310"/>
    </row>
    <row r="311" spans="1:5" x14ac:dyDescent="0.25">
      <c r="A311"/>
      <c r="B311"/>
      <c r="D311"/>
      <c r="E311"/>
    </row>
    <row r="312" spans="1:5" x14ac:dyDescent="0.25">
      <c r="A312"/>
      <c r="B312"/>
      <c r="D312"/>
      <c r="E312"/>
    </row>
    <row r="313" spans="1:5" x14ac:dyDescent="0.25">
      <c r="A313"/>
      <c r="B313"/>
      <c r="D313"/>
      <c r="E313"/>
    </row>
    <row r="314" spans="1:5" x14ac:dyDescent="0.25">
      <c r="A314"/>
      <c r="B314"/>
      <c r="D314"/>
      <c r="E314"/>
    </row>
    <row r="315" spans="1:5" x14ac:dyDescent="0.25">
      <c r="A315"/>
      <c r="B315"/>
      <c r="D315"/>
      <c r="E315"/>
    </row>
    <row r="316" spans="1:5" x14ac:dyDescent="0.25">
      <c r="A316"/>
      <c r="B316"/>
      <c r="D316"/>
      <c r="E316"/>
    </row>
    <row r="317" spans="1:5" x14ac:dyDescent="0.25">
      <c r="A317"/>
      <c r="B317"/>
      <c r="D317"/>
      <c r="E317"/>
    </row>
    <row r="318" spans="1:5" x14ac:dyDescent="0.25">
      <c r="A318"/>
      <c r="B318"/>
      <c r="D318"/>
      <c r="E318"/>
    </row>
    <row r="319" spans="1:5" x14ac:dyDescent="0.25">
      <c r="A319"/>
      <c r="B319"/>
      <c r="D319"/>
      <c r="E319"/>
    </row>
    <row r="320" spans="1:5" x14ac:dyDescent="0.25">
      <c r="A320"/>
      <c r="B320"/>
      <c r="D320"/>
      <c r="E320"/>
    </row>
    <row r="321" spans="1:5" x14ac:dyDescent="0.25">
      <c r="A321"/>
      <c r="B321"/>
      <c r="D321"/>
      <c r="E321"/>
    </row>
    <row r="322" spans="1:5" x14ac:dyDescent="0.25">
      <c r="A322"/>
      <c r="B322"/>
      <c r="D322"/>
      <c r="E322"/>
    </row>
    <row r="323" spans="1:5" x14ac:dyDescent="0.25">
      <c r="A323"/>
      <c r="B323"/>
      <c r="D323"/>
      <c r="E323"/>
    </row>
    <row r="324" spans="1:5" x14ac:dyDescent="0.25">
      <c r="A324"/>
      <c r="B324"/>
      <c r="D324"/>
      <c r="E324"/>
    </row>
    <row r="325" spans="1:5" x14ac:dyDescent="0.25">
      <c r="A325"/>
      <c r="B325"/>
      <c r="D325"/>
      <c r="E325"/>
    </row>
    <row r="326" spans="1:5" x14ac:dyDescent="0.25">
      <c r="A326"/>
      <c r="B326"/>
      <c r="D326"/>
      <c r="E326"/>
    </row>
    <row r="327" spans="1:5" x14ac:dyDescent="0.25">
      <c r="A327"/>
      <c r="B327"/>
      <c r="D327"/>
      <c r="E327"/>
    </row>
    <row r="328" spans="1:5" x14ac:dyDescent="0.25">
      <c r="A328"/>
      <c r="B328"/>
      <c r="D328"/>
      <c r="E328"/>
    </row>
    <row r="329" spans="1:5" x14ac:dyDescent="0.25">
      <c r="A329"/>
      <c r="B329"/>
      <c r="D329"/>
      <c r="E329"/>
    </row>
    <row r="330" spans="1:5" x14ac:dyDescent="0.25">
      <c r="A330"/>
      <c r="B330"/>
      <c r="D330"/>
      <c r="E330"/>
    </row>
    <row r="331" spans="1:5" x14ac:dyDescent="0.25">
      <c r="A331"/>
      <c r="B331"/>
      <c r="D331"/>
      <c r="E331"/>
    </row>
    <row r="332" spans="1:5" x14ac:dyDescent="0.25">
      <c r="A332"/>
      <c r="B332"/>
      <c r="D332"/>
      <c r="E332"/>
    </row>
    <row r="333" spans="1:5" x14ac:dyDescent="0.25">
      <c r="A333"/>
      <c r="B333"/>
      <c r="D333"/>
      <c r="E333"/>
    </row>
    <row r="334" spans="1:5" x14ac:dyDescent="0.25">
      <c r="A334"/>
      <c r="B334"/>
      <c r="D334"/>
      <c r="E334"/>
    </row>
    <row r="335" spans="1:5" x14ac:dyDescent="0.25">
      <c r="A335"/>
      <c r="B335"/>
      <c r="D335"/>
      <c r="E335"/>
    </row>
    <row r="336" spans="1:5" x14ac:dyDescent="0.25">
      <c r="A336"/>
      <c r="B336"/>
      <c r="D336"/>
      <c r="E336"/>
    </row>
    <row r="337" spans="1:5" x14ac:dyDescent="0.25">
      <c r="A337"/>
      <c r="B337"/>
      <c r="D337"/>
      <c r="E337"/>
    </row>
    <row r="338" spans="1:5" x14ac:dyDescent="0.25">
      <c r="A338"/>
      <c r="B338"/>
      <c r="D338"/>
      <c r="E338"/>
    </row>
    <row r="339" spans="1:5" x14ac:dyDescent="0.25">
      <c r="A339"/>
      <c r="B339"/>
      <c r="D339"/>
      <c r="E339"/>
    </row>
    <row r="340" spans="1:5" x14ac:dyDescent="0.25">
      <c r="A340"/>
      <c r="B340"/>
      <c r="D340"/>
      <c r="E340"/>
    </row>
    <row r="341" spans="1:5" x14ac:dyDescent="0.25">
      <c r="A341"/>
      <c r="B341"/>
      <c r="D341"/>
      <c r="E341"/>
    </row>
    <row r="342" spans="1:5" x14ac:dyDescent="0.25">
      <c r="A342"/>
      <c r="B342"/>
      <c r="D342"/>
      <c r="E342"/>
    </row>
    <row r="343" spans="1:5" x14ac:dyDescent="0.25">
      <c r="A343"/>
      <c r="B343"/>
      <c r="D343"/>
      <c r="E343"/>
    </row>
    <row r="344" spans="1:5" x14ac:dyDescent="0.25">
      <c r="A344"/>
      <c r="B344"/>
      <c r="D344"/>
      <c r="E344"/>
    </row>
    <row r="345" spans="1:5" x14ac:dyDescent="0.25">
      <c r="A345"/>
      <c r="B345"/>
      <c r="D345"/>
      <c r="E345"/>
    </row>
    <row r="346" spans="1:5" x14ac:dyDescent="0.25">
      <c r="A346"/>
      <c r="B346"/>
      <c r="D346"/>
      <c r="E346"/>
    </row>
    <row r="347" spans="1:5" x14ac:dyDescent="0.25">
      <c r="A347"/>
      <c r="B347"/>
      <c r="D347"/>
      <c r="E347"/>
    </row>
    <row r="348" spans="1:5" x14ac:dyDescent="0.25">
      <c r="A348"/>
      <c r="B348"/>
      <c r="D348"/>
      <c r="E348"/>
    </row>
    <row r="349" spans="1:5" x14ac:dyDescent="0.25">
      <c r="A349"/>
      <c r="B349"/>
      <c r="D349"/>
      <c r="E349"/>
    </row>
    <row r="350" spans="1:5" x14ac:dyDescent="0.25">
      <c r="A350"/>
      <c r="B350"/>
      <c r="D350"/>
      <c r="E350"/>
    </row>
    <row r="351" spans="1:5" x14ac:dyDescent="0.25">
      <c r="A351"/>
      <c r="B351"/>
      <c r="D351"/>
      <c r="E351"/>
    </row>
    <row r="352" spans="1:5" x14ac:dyDescent="0.25">
      <c r="A352"/>
      <c r="B352"/>
      <c r="D352"/>
      <c r="E352"/>
    </row>
    <row r="353" spans="1:5" x14ac:dyDescent="0.25">
      <c r="A353"/>
      <c r="B353"/>
      <c r="D353"/>
      <c r="E353"/>
    </row>
    <row r="354" spans="1:5" x14ac:dyDescent="0.25">
      <c r="A354"/>
      <c r="B354"/>
      <c r="D354"/>
      <c r="E354"/>
    </row>
    <row r="355" spans="1:5" x14ac:dyDescent="0.25">
      <c r="A355"/>
      <c r="B355"/>
      <c r="D355"/>
      <c r="E355"/>
    </row>
    <row r="356" spans="1:5" x14ac:dyDescent="0.25">
      <c r="A356"/>
      <c r="B356"/>
      <c r="D356"/>
      <c r="E356"/>
    </row>
    <row r="357" spans="1:5" x14ac:dyDescent="0.25">
      <c r="A357"/>
      <c r="B357"/>
      <c r="D357"/>
      <c r="E357"/>
    </row>
    <row r="358" spans="1:5" x14ac:dyDescent="0.25">
      <c r="A358"/>
      <c r="B358"/>
      <c r="D358"/>
      <c r="E358"/>
    </row>
    <row r="359" spans="1:5" x14ac:dyDescent="0.25">
      <c r="A359"/>
      <c r="B359"/>
      <c r="D359"/>
      <c r="E359"/>
    </row>
    <row r="360" spans="1:5" x14ac:dyDescent="0.25">
      <c r="A360"/>
      <c r="B360"/>
      <c r="D360"/>
      <c r="E360"/>
    </row>
    <row r="361" spans="1:5" x14ac:dyDescent="0.25">
      <c r="A361"/>
      <c r="B361"/>
      <c r="D361"/>
      <c r="E361"/>
    </row>
    <row r="362" spans="1:5" x14ac:dyDescent="0.25">
      <c r="A362"/>
      <c r="B362"/>
      <c r="D362"/>
      <c r="E362"/>
    </row>
    <row r="363" spans="1:5" x14ac:dyDescent="0.25">
      <c r="A363"/>
      <c r="B363"/>
      <c r="D363"/>
      <c r="E363"/>
    </row>
    <row r="364" spans="1:5" x14ac:dyDescent="0.25">
      <c r="A364"/>
      <c r="B364"/>
      <c r="D364"/>
      <c r="E364"/>
    </row>
    <row r="365" spans="1:5" x14ac:dyDescent="0.25">
      <c r="A365"/>
      <c r="B365"/>
      <c r="D365"/>
      <c r="E365"/>
    </row>
    <row r="366" spans="1:5" x14ac:dyDescent="0.25">
      <c r="A366"/>
      <c r="B366"/>
      <c r="D366"/>
      <c r="E366"/>
    </row>
    <row r="367" spans="1:5" x14ac:dyDescent="0.25">
      <c r="A367"/>
      <c r="B367"/>
      <c r="D367"/>
      <c r="E367"/>
    </row>
    <row r="368" spans="1:5" x14ac:dyDescent="0.25">
      <c r="A368"/>
      <c r="B368"/>
      <c r="D368"/>
      <c r="E368"/>
    </row>
    <row r="369" spans="1:5" x14ac:dyDescent="0.25">
      <c r="A369"/>
      <c r="B369"/>
      <c r="D369"/>
      <c r="E369"/>
    </row>
    <row r="370" spans="1:5" x14ac:dyDescent="0.25">
      <c r="A370"/>
      <c r="B370"/>
      <c r="D370"/>
      <c r="E370"/>
    </row>
    <row r="371" spans="1:5" x14ac:dyDescent="0.25">
      <c r="A371"/>
      <c r="B371"/>
      <c r="D371"/>
      <c r="E371"/>
    </row>
    <row r="372" spans="1:5" x14ac:dyDescent="0.25">
      <c r="A372"/>
      <c r="B372"/>
      <c r="D372"/>
      <c r="E372"/>
    </row>
    <row r="373" spans="1:5" x14ac:dyDescent="0.25">
      <c r="A373"/>
      <c r="B373"/>
      <c r="D373"/>
      <c r="E373"/>
    </row>
    <row r="374" spans="1:5" x14ac:dyDescent="0.25">
      <c r="A374"/>
      <c r="B374"/>
      <c r="D374"/>
      <c r="E374"/>
    </row>
    <row r="375" spans="1:5" x14ac:dyDescent="0.25">
      <c r="A375"/>
      <c r="B375"/>
      <c r="D375"/>
      <c r="E375"/>
    </row>
    <row r="376" spans="1:5" x14ac:dyDescent="0.25">
      <c r="A376"/>
      <c r="B376"/>
      <c r="D376"/>
      <c r="E376"/>
    </row>
    <row r="377" spans="1:5" x14ac:dyDescent="0.25">
      <c r="A377"/>
      <c r="B377"/>
      <c r="D377"/>
      <c r="E377"/>
    </row>
    <row r="378" spans="1:5" x14ac:dyDescent="0.25">
      <c r="A378"/>
      <c r="B378"/>
      <c r="D378"/>
      <c r="E378"/>
    </row>
    <row r="379" spans="1:5" x14ac:dyDescent="0.25">
      <c r="A379"/>
      <c r="B379"/>
      <c r="D379"/>
      <c r="E379"/>
    </row>
    <row r="380" spans="1:5" x14ac:dyDescent="0.25">
      <c r="A380"/>
      <c r="B380"/>
      <c r="D380"/>
      <c r="E380"/>
    </row>
    <row r="381" spans="1:5" x14ac:dyDescent="0.25">
      <c r="A381"/>
      <c r="B381"/>
      <c r="D381"/>
      <c r="E381"/>
    </row>
    <row r="382" spans="1:5" x14ac:dyDescent="0.25">
      <c r="A382"/>
      <c r="B382"/>
      <c r="D382"/>
      <c r="E382"/>
    </row>
    <row r="383" spans="1:5" x14ac:dyDescent="0.25">
      <c r="A383"/>
      <c r="B383"/>
      <c r="D383"/>
      <c r="E383"/>
    </row>
    <row r="384" spans="1:5" x14ac:dyDescent="0.25">
      <c r="A384"/>
      <c r="B384"/>
      <c r="D384"/>
      <c r="E384"/>
    </row>
    <row r="385" spans="1:5" x14ac:dyDescent="0.25">
      <c r="A385"/>
      <c r="B385"/>
      <c r="D385"/>
      <c r="E385"/>
    </row>
    <row r="386" spans="1:5" x14ac:dyDescent="0.25">
      <c r="A386"/>
      <c r="B386"/>
      <c r="D386"/>
      <c r="E386"/>
    </row>
    <row r="387" spans="1:5" x14ac:dyDescent="0.25">
      <c r="A387"/>
      <c r="B387"/>
      <c r="D387"/>
      <c r="E387"/>
    </row>
    <row r="388" spans="1:5" x14ac:dyDescent="0.25">
      <c r="A388"/>
      <c r="B388"/>
      <c r="D388"/>
      <c r="E388"/>
    </row>
    <row r="389" spans="1:5" x14ac:dyDescent="0.25">
      <c r="A389"/>
      <c r="B389"/>
      <c r="D389"/>
      <c r="E389"/>
    </row>
    <row r="390" spans="1:5" x14ac:dyDescent="0.25">
      <c r="A390"/>
      <c r="B390"/>
      <c r="D390"/>
      <c r="E390"/>
    </row>
    <row r="391" spans="1:5" x14ac:dyDescent="0.25">
      <c r="A391"/>
      <c r="B391"/>
      <c r="D391"/>
      <c r="E391"/>
    </row>
    <row r="392" spans="1:5" x14ac:dyDescent="0.25">
      <c r="A392"/>
      <c r="B392"/>
      <c r="D392"/>
      <c r="E392"/>
    </row>
    <row r="393" spans="1:5" x14ac:dyDescent="0.25">
      <c r="A393"/>
      <c r="B393"/>
      <c r="D393"/>
      <c r="E393"/>
    </row>
    <row r="394" spans="1:5" x14ac:dyDescent="0.25">
      <c r="A394"/>
      <c r="B394"/>
      <c r="D394"/>
      <c r="E394"/>
    </row>
    <row r="395" spans="1:5" x14ac:dyDescent="0.25">
      <c r="A395"/>
      <c r="B395"/>
      <c r="D395"/>
      <c r="E395"/>
    </row>
    <row r="396" spans="1:5" x14ac:dyDescent="0.25">
      <c r="A396"/>
      <c r="B396"/>
      <c r="D396"/>
      <c r="E396"/>
    </row>
    <row r="397" spans="1:5" x14ac:dyDescent="0.25">
      <c r="A397"/>
      <c r="B397"/>
      <c r="D397"/>
      <c r="E397"/>
    </row>
    <row r="398" spans="1:5" x14ac:dyDescent="0.25">
      <c r="A398"/>
      <c r="B398"/>
      <c r="D398"/>
      <c r="E398"/>
    </row>
    <row r="399" spans="1:5" x14ac:dyDescent="0.25">
      <c r="A399"/>
      <c r="B399"/>
      <c r="D399"/>
      <c r="E399"/>
    </row>
    <row r="400" spans="1:5" x14ac:dyDescent="0.25">
      <c r="A400"/>
      <c r="B400"/>
      <c r="D400"/>
      <c r="E400"/>
    </row>
    <row r="401" spans="1:5" x14ac:dyDescent="0.25">
      <c r="A401"/>
      <c r="B401"/>
      <c r="D401"/>
      <c r="E401"/>
    </row>
    <row r="402" spans="1:5" x14ac:dyDescent="0.25">
      <c r="A402"/>
      <c r="B402"/>
      <c r="D402"/>
      <c r="E402"/>
    </row>
    <row r="403" spans="1:5" x14ac:dyDescent="0.25">
      <c r="A403"/>
      <c r="B403"/>
      <c r="D403"/>
      <c r="E403"/>
    </row>
    <row r="404" spans="1:5" x14ac:dyDescent="0.25">
      <c r="A404"/>
      <c r="B404"/>
      <c r="D404"/>
      <c r="E404"/>
    </row>
    <row r="405" spans="1:5" x14ac:dyDescent="0.25">
      <c r="A405"/>
      <c r="B405"/>
      <c r="D405"/>
      <c r="E405"/>
    </row>
    <row r="406" spans="1:5" x14ac:dyDescent="0.25">
      <c r="A406"/>
      <c r="B406"/>
      <c r="D406"/>
      <c r="E406"/>
    </row>
    <row r="407" spans="1:5" x14ac:dyDescent="0.25">
      <c r="A407"/>
      <c r="B407"/>
      <c r="D407"/>
      <c r="E407"/>
    </row>
    <row r="408" spans="1:5" x14ac:dyDescent="0.25">
      <c r="A408"/>
      <c r="B408"/>
      <c r="D408"/>
      <c r="E408"/>
    </row>
    <row r="409" spans="1:5" x14ac:dyDescent="0.25">
      <c r="A409"/>
      <c r="B409"/>
      <c r="D409"/>
      <c r="E409"/>
    </row>
    <row r="410" spans="1:5" x14ac:dyDescent="0.25">
      <c r="A410"/>
      <c r="B410"/>
      <c r="D410"/>
      <c r="E410"/>
    </row>
    <row r="411" spans="1:5" x14ac:dyDescent="0.25">
      <c r="A411"/>
      <c r="B411"/>
      <c r="D411"/>
      <c r="E411"/>
    </row>
    <row r="412" spans="1:5" x14ac:dyDescent="0.25">
      <c r="A412"/>
      <c r="B412"/>
      <c r="D412"/>
      <c r="E412"/>
    </row>
    <row r="413" spans="1:5" x14ac:dyDescent="0.25">
      <c r="A413"/>
      <c r="B413"/>
      <c r="D413"/>
      <c r="E413"/>
    </row>
    <row r="414" spans="1:5" x14ac:dyDescent="0.25">
      <c r="A414"/>
      <c r="B414"/>
      <c r="D414"/>
      <c r="E414"/>
    </row>
    <row r="415" spans="1:5" x14ac:dyDescent="0.25">
      <c r="A415"/>
      <c r="B415"/>
      <c r="D415"/>
      <c r="E415"/>
    </row>
    <row r="416" spans="1:5" x14ac:dyDescent="0.25">
      <c r="A416"/>
      <c r="B416"/>
      <c r="D416"/>
      <c r="E416"/>
    </row>
    <row r="417" spans="1:5" x14ac:dyDescent="0.25">
      <c r="A417"/>
      <c r="B417"/>
      <c r="D417"/>
      <c r="E417"/>
    </row>
    <row r="418" spans="1:5" x14ac:dyDescent="0.25">
      <c r="A418"/>
      <c r="B418"/>
      <c r="D418"/>
      <c r="E418"/>
    </row>
    <row r="419" spans="1:5" x14ac:dyDescent="0.25">
      <c r="A419"/>
      <c r="B419"/>
      <c r="D419"/>
      <c r="E419"/>
    </row>
    <row r="420" spans="1:5" x14ac:dyDescent="0.25">
      <c r="A420"/>
      <c r="B420"/>
      <c r="D420"/>
      <c r="E420"/>
    </row>
    <row r="421" spans="1:5" x14ac:dyDescent="0.25">
      <c r="A421"/>
      <c r="B421"/>
      <c r="D421"/>
      <c r="E421"/>
    </row>
    <row r="422" spans="1:5" x14ac:dyDescent="0.25">
      <c r="A422"/>
      <c r="B422"/>
      <c r="D422"/>
      <c r="E422"/>
    </row>
    <row r="423" spans="1:5" x14ac:dyDescent="0.25">
      <c r="A423"/>
      <c r="B423"/>
      <c r="D423"/>
      <c r="E423"/>
    </row>
    <row r="424" spans="1:5" x14ac:dyDescent="0.25">
      <c r="A424"/>
      <c r="B424"/>
      <c r="D424"/>
      <c r="E424"/>
    </row>
    <row r="425" spans="1:5" x14ac:dyDescent="0.25">
      <c r="A425"/>
      <c r="B425"/>
      <c r="D425"/>
      <c r="E425"/>
    </row>
    <row r="426" spans="1:5" x14ac:dyDescent="0.25">
      <c r="A426"/>
      <c r="B426"/>
      <c r="D426"/>
      <c r="E426"/>
    </row>
    <row r="427" spans="1:5" x14ac:dyDescent="0.25">
      <c r="A427"/>
      <c r="B427"/>
      <c r="D427"/>
      <c r="E427"/>
    </row>
    <row r="428" spans="1:5" x14ac:dyDescent="0.25">
      <c r="A428"/>
      <c r="B428"/>
      <c r="D428"/>
      <c r="E428"/>
    </row>
    <row r="429" spans="1:5" x14ac:dyDescent="0.25">
      <c r="A429"/>
      <c r="B429"/>
      <c r="D429"/>
      <c r="E429"/>
    </row>
    <row r="430" spans="1:5" x14ac:dyDescent="0.25">
      <c r="A430"/>
      <c r="B430"/>
      <c r="D430"/>
      <c r="E430"/>
    </row>
    <row r="431" spans="1:5" x14ac:dyDescent="0.25">
      <c r="A431"/>
      <c r="B431"/>
      <c r="D431"/>
      <c r="E431"/>
    </row>
    <row r="432" spans="1:5" x14ac:dyDescent="0.25">
      <c r="A432"/>
      <c r="B432"/>
      <c r="D432"/>
      <c r="E432"/>
    </row>
    <row r="433" spans="1:5" x14ac:dyDescent="0.25">
      <c r="A433"/>
      <c r="B433"/>
      <c r="D433"/>
      <c r="E433"/>
    </row>
    <row r="434" spans="1:5" x14ac:dyDescent="0.25">
      <c r="A434"/>
      <c r="B434"/>
      <c r="D434"/>
      <c r="E434"/>
    </row>
    <row r="435" spans="1:5" x14ac:dyDescent="0.25">
      <c r="A435"/>
      <c r="B435"/>
      <c r="D435"/>
      <c r="E435"/>
    </row>
    <row r="436" spans="1:5" x14ac:dyDescent="0.25">
      <c r="A436"/>
      <c r="B436"/>
      <c r="D436"/>
      <c r="E436"/>
    </row>
    <row r="437" spans="1:5" x14ac:dyDescent="0.25">
      <c r="A437"/>
      <c r="B437"/>
      <c r="D437"/>
      <c r="E437"/>
    </row>
    <row r="438" spans="1:5" x14ac:dyDescent="0.25">
      <c r="A438"/>
      <c r="B438"/>
      <c r="D438"/>
      <c r="E438"/>
    </row>
    <row r="439" spans="1:5" x14ac:dyDescent="0.25">
      <c r="A439"/>
      <c r="B439"/>
      <c r="D439"/>
      <c r="E439"/>
    </row>
    <row r="440" spans="1:5" x14ac:dyDescent="0.25">
      <c r="A440"/>
      <c r="B440"/>
      <c r="D440"/>
      <c r="E440"/>
    </row>
    <row r="441" spans="1:5" x14ac:dyDescent="0.25">
      <c r="A441"/>
      <c r="B441"/>
      <c r="D441"/>
      <c r="E441"/>
    </row>
    <row r="442" spans="1:5" x14ac:dyDescent="0.25">
      <c r="A442"/>
      <c r="B442"/>
      <c r="D442"/>
      <c r="E442"/>
    </row>
    <row r="443" spans="1:5" x14ac:dyDescent="0.25">
      <c r="A443"/>
      <c r="B443"/>
      <c r="D443"/>
      <c r="E443"/>
    </row>
    <row r="444" spans="1:5" x14ac:dyDescent="0.25">
      <c r="A444"/>
      <c r="B444"/>
      <c r="D444"/>
      <c r="E444"/>
    </row>
    <row r="445" spans="1:5" x14ac:dyDescent="0.25">
      <c r="A445"/>
      <c r="B445"/>
      <c r="D445"/>
      <c r="E445"/>
    </row>
    <row r="446" spans="1:5" x14ac:dyDescent="0.25">
      <c r="A446"/>
      <c r="B446"/>
      <c r="D446"/>
      <c r="E446"/>
    </row>
    <row r="447" spans="1:5" x14ac:dyDescent="0.25">
      <c r="A447"/>
      <c r="B447"/>
      <c r="D447"/>
      <c r="E447"/>
    </row>
    <row r="448" spans="1:5" x14ac:dyDescent="0.25">
      <c r="A448"/>
      <c r="B448"/>
      <c r="D448"/>
      <c r="E448"/>
    </row>
    <row r="449" spans="1:5" x14ac:dyDescent="0.25">
      <c r="A449"/>
      <c r="B449"/>
      <c r="D449"/>
      <c r="E449"/>
    </row>
    <row r="450" spans="1:5" x14ac:dyDescent="0.25">
      <c r="A450"/>
      <c r="B450"/>
      <c r="D450"/>
      <c r="E450"/>
    </row>
    <row r="451" spans="1:5" x14ac:dyDescent="0.25">
      <c r="A451"/>
      <c r="B451"/>
      <c r="D451"/>
      <c r="E451"/>
    </row>
    <row r="452" spans="1:5" x14ac:dyDescent="0.25">
      <c r="A452"/>
      <c r="B452"/>
      <c r="D452"/>
      <c r="E452"/>
    </row>
    <row r="453" spans="1:5" x14ac:dyDescent="0.25">
      <c r="A453"/>
      <c r="B453"/>
      <c r="D453"/>
      <c r="E453"/>
    </row>
    <row r="454" spans="1:5" x14ac:dyDescent="0.25">
      <c r="A454"/>
      <c r="B454"/>
      <c r="D454"/>
      <c r="E454"/>
    </row>
    <row r="455" spans="1:5" x14ac:dyDescent="0.25">
      <c r="A455"/>
      <c r="B455"/>
      <c r="D455"/>
      <c r="E455"/>
    </row>
    <row r="456" spans="1:5" x14ac:dyDescent="0.25">
      <c r="A456"/>
      <c r="B456"/>
      <c r="D456"/>
      <c r="E456"/>
    </row>
    <row r="457" spans="1:5" x14ac:dyDescent="0.25">
      <c r="A457"/>
      <c r="B457"/>
      <c r="D457"/>
      <c r="E457"/>
    </row>
    <row r="458" spans="1:5" x14ac:dyDescent="0.25">
      <c r="A458"/>
      <c r="B458"/>
      <c r="D458"/>
      <c r="E458"/>
    </row>
    <row r="459" spans="1:5" x14ac:dyDescent="0.25">
      <c r="A459"/>
      <c r="B459"/>
      <c r="D459"/>
      <c r="E459"/>
    </row>
    <row r="460" spans="1:5" x14ac:dyDescent="0.25">
      <c r="A460"/>
      <c r="B460"/>
      <c r="D460"/>
      <c r="E460"/>
    </row>
    <row r="461" spans="1:5" x14ac:dyDescent="0.25">
      <c r="A461"/>
      <c r="B461"/>
      <c r="D461"/>
      <c r="E461"/>
    </row>
    <row r="462" spans="1:5" x14ac:dyDescent="0.25">
      <c r="A462"/>
      <c r="B462"/>
      <c r="D462"/>
      <c r="E462"/>
    </row>
    <row r="463" spans="1:5" x14ac:dyDescent="0.25">
      <c r="A463"/>
      <c r="B463"/>
      <c r="D463"/>
      <c r="E463"/>
    </row>
    <row r="464" spans="1:5" x14ac:dyDescent="0.25">
      <c r="A464"/>
      <c r="B464"/>
      <c r="D464"/>
      <c r="E464"/>
    </row>
    <row r="465" spans="1:5" x14ac:dyDescent="0.25">
      <c r="A465"/>
      <c r="B465"/>
      <c r="D465"/>
      <c r="E465"/>
    </row>
    <row r="466" spans="1:5" x14ac:dyDescent="0.25">
      <c r="A466"/>
      <c r="B466"/>
      <c r="D466"/>
      <c r="E466"/>
    </row>
    <row r="467" spans="1:5" x14ac:dyDescent="0.25">
      <c r="A467"/>
      <c r="B467"/>
      <c r="D467"/>
      <c r="E467"/>
    </row>
    <row r="468" spans="1:5" x14ac:dyDescent="0.25">
      <c r="A468"/>
      <c r="B468"/>
      <c r="D468"/>
      <c r="E468"/>
    </row>
    <row r="469" spans="1:5" x14ac:dyDescent="0.25">
      <c r="A469"/>
      <c r="B469"/>
      <c r="D469"/>
      <c r="E469"/>
    </row>
    <row r="470" spans="1:5" x14ac:dyDescent="0.25">
      <c r="A470"/>
      <c r="B470"/>
      <c r="D470"/>
      <c r="E470"/>
    </row>
    <row r="471" spans="1:5" x14ac:dyDescent="0.25">
      <c r="A471"/>
      <c r="B471"/>
      <c r="D471"/>
      <c r="E471"/>
    </row>
    <row r="472" spans="1:5" x14ac:dyDescent="0.25">
      <c r="A472"/>
      <c r="B472"/>
      <c r="D472"/>
      <c r="E472"/>
    </row>
    <row r="473" spans="1:5" x14ac:dyDescent="0.25">
      <c r="A473"/>
      <c r="B473"/>
      <c r="D473"/>
      <c r="E473"/>
    </row>
    <row r="474" spans="1:5" x14ac:dyDescent="0.25">
      <c r="A474"/>
      <c r="B474"/>
      <c r="D474"/>
      <c r="E474"/>
    </row>
    <row r="475" spans="1:5" x14ac:dyDescent="0.25">
      <c r="A475"/>
      <c r="B475"/>
      <c r="D475"/>
      <c r="E475"/>
    </row>
    <row r="476" spans="1:5" x14ac:dyDescent="0.25">
      <c r="A476"/>
      <c r="B476"/>
      <c r="D476"/>
      <c r="E476"/>
    </row>
    <row r="477" spans="1:5" x14ac:dyDescent="0.25">
      <c r="A477"/>
      <c r="B477"/>
      <c r="D477"/>
      <c r="E477"/>
    </row>
    <row r="478" spans="1:5" x14ac:dyDescent="0.25">
      <c r="A478"/>
      <c r="B478"/>
      <c r="D478"/>
      <c r="E478"/>
    </row>
    <row r="479" spans="1:5" x14ac:dyDescent="0.25">
      <c r="A479"/>
      <c r="B479"/>
      <c r="D479"/>
      <c r="E479"/>
    </row>
    <row r="480" spans="1:5" x14ac:dyDescent="0.25">
      <c r="A480"/>
      <c r="B480"/>
      <c r="D480"/>
      <c r="E480"/>
    </row>
    <row r="481" spans="1:5" x14ac:dyDescent="0.25">
      <c r="A481"/>
      <c r="B481"/>
      <c r="D481"/>
      <c r="E481"/>
    </row>
    <row r="482" spans="1:5" x14ac:dyDescent="0.25">
      <c r="A482"/>
      <c r="B482"/>
      <c r="D482"/>
      <c r="E482"/>
    </row>
    <row r="483" spans="1:5" x14ac:dyDescent="0.25">
      <c r="A483"/>
      <c r="B483"/>
      <c r="D483"/>
      <c r="E483"/>
    </row>
    <row r="484" spans="1:5" x14ac:dyDescent="0.25">
      <c r="A484"/>
      <c r="B484"/>
      <c r="D484"/>
      <c r="E484"/>
    </row>
    <row r="485" spans="1:5" x14ac:dyDescent="0.25">
      <c r="A485"/>
      <c r="B485"/>
      <c r="D485"/>
      <c r="E485"/>
    </row>
    <row r="486" spans="1:5" x14ac:dyDescent="0.25">
      <c r="A486"/>
      <c r="B486"/>
      <c r="D486"/>
      <c r="E486"/>
    </row>
    <row r="487" spans="1:5" x14ac:dyDescent="0.25">
      <c r="A487"/>
      <c r="B487"/>
      <c r="D487"/>
      <c r="E487"/>
    </row>
    <row r="488" spans="1:5" x14ac:dyDescent="0.25">
      <c r="A488"/>
      <c r="B488"/>
      <c r="D488"/>
      <c r="E488"/>
    </row>
    <row r="489" spans="1:5" x14ac:dyDescent="0.25">
      <c r="A489"/>
      <c r="B489"/>
      <c r="D489"/>
      <c r="E489"/>
    </row>
    <row r="490" spans="1:5" x14ac:dyDescent="0.25">
      <c r="A490"/>
      <c r="B490"/>
      <c r="D490"/>
      <c r="E490"/>
    </row>
    <row r="491" spans="1:5" x14ac:dyDescent="0.25">
      <c r="A491"/>
      <c r="B491"/>
      <c r="D491"/>
      <c r="E491"/>
    </row>
    <row r="492" spans="1:5" x14ac:dyDescent="0.25">
      <c r="A492"/>
      <c r="B492"/>
      <c r="D492"/>
      <c r="E492"/>
    </row>
    <row r="493" spans="1:5" x14ac:dyDescent="0.25">
      <c r="A493"/>
      <c r="B493"/>
      <c r="D493"/>
      <c r="E493"/>
    </row>
    <row r="494" spans="1:5" x14ac:dyDescent="0.25">
      <c r="A494"/>
      <c r="B494"/>
      <c r="D494"/>
      <c r="E494"/>
    </row>
    <row r="495" spans="1:5" x14ac:dyDescent="0.25">
      <c r="A495"/>
      <c r="B495"/>
      <c r="D495"/>
      <c r="E495"/>
    </row>
    <row r="496" spans="1:5" x14ac:dyDescent="0.25">
      <c r="A496"/>
      <c r="B496"/>
      <c r="D496"/>
      <c r="E496"/>
    </row>
    <row r="497" spans="1:5" x14ac:dyDescent="0.25">
      <c r="A497"/>
      <c r="B497"/>
      <c r="D497"/>
      <c r="E497"/>
    </row>
    <row r="498" spans="1:5" x14ac:dyDescent="0.25">
      <c r="A498"/>
      <c r="B498"/>
      <c r="D498"/>
      <c r="E498"/>
    </row>
    <row r="499" spans="1:5" x14ac:dyDescent="0.25">
      <c r="A499"/>
      <c r="B499"/>
      <c r="D499"/>
      <c r="E499"/>
    </row>
    <row r="500" spans="1:5" x14ac:dyDescent="0.25">
      <c r="A500"/>
      <c r="B500"/>
      <c r="D500"/>
      <c r="E500"/>
    </row>
    <row r="501" spans="1:5" x14ac:dyDescent="0.25">
      <c r="A501"/>
      <c r="B501"/>
      <c r="D501"/>
      <c r="E501"/>
    </row>
    <row r="502" spans="1:5" x14ac:dyDescent="0.25">
      <c r="A502"/>
      <c r="B502"/>
      <c r="D502"/>
      <c r="E502"/>
    </row>
    <row r="503" spans="1:5" x14ac:dyDescent="0.25">
      <c r="A503"/>
      <c r="B503"/>
      <c r="D503"/>
      <c r="E503"/>
    </row>
    <row r="504" spans="1:5" x14ac:dyDescent="0.25">
      <c r="A504"/>
      <c r="B504"/>
      <c r="D504"/>
      <c r="E504"/>
    </row>
    <row r="505" spans="1:5" x14ac:dyDescent="0.25">
      <c r="A505"/>
      <c r="B505"/>
      <c r="D505"/>
      <c r="E505"/>
    </row>
    <row r="506" spans="1:5" x14ac:dyDescent="0.25">
      <c r="A506"/>
      <c r="B506"/>
      <c r="D506"/>
      <c r="E506"/>
    </row>
    <row r="507" spans="1:5" x14ac:dyDescent="0.25">
      <c r="A507"/>
      <c r="B507"/>
      <c r="D507"/>
      <c r="E507"/>
    </row>
    <row r="508" spans="1:5" x14ac:dyDescent="0.25">
      <c r="A508"/>
      <c r="B508"/>
      <c r="D508"/>
      <c r="E508"/>
    </row>
    <row r="509" spans="1:5" x14ac:dyDescent="0.25">
      <c r="A509"/>
      <c r="B509"/>
      <c r="D509"/>
      <c r="E509"/>
    </row>
    <row r="510" spans="1:5" x14ac:dyDescent="0.25">
      <c r="A510"/>
      <c r="B510"/>
      <c r="D510"/>
      <c r="E510"/>
    </row>
    <row r="511" spans="1:5" x14ac:dyDescent="0.25">
      <c r="A511"/>
      <c r="B511"/>
      <c r="D511"/>
      <c r="E511"/>
    </row>
    <row r="512" spans="1:5" x14ac:dyDescent="0.25">
      <c r="A512"/>
      <c r="B512"/>
      <c r="D512"/>
      <c r="E512"/>
    </row>
    <row r="513" spans="1:5" x14ac:dyDescent="0.25">
      <c r="A513"/>
      <c r="B513"/>
      <c r="D513"/>
      <c r="E513"/>
    </row>
    <row r="514" spans="1:5" x14ac:dyDescent="0.25">
      <c r="A514"/>
      <c r="B514"/>
      <c r="D514"/>
      <c r="E514"/>
    </row>
    <row r="515" spans="1:5" x14ac:dyDescent="0.25">
      <c r="A515"/>
      <c r="B515"/>
      <c r="D515"/>
      <c r="E515"/>
    </row>
    <row r="516" spans="1:5" x14ac:dyDescent="0.25">
      <c r="A516"/>
      <c r="B516"/>
      <c r="D516"/>
      <c r="E516"/>
    </row>
    <row r="517" spans="1:5" x14ac:dyDescent="0.25">
      <c r="A517"/>
      <c r="B517"/>
      <c r="D517"/>
      <c r="E517"/>
    </row>
    <row r="518" spans="1:5" x14ac:dyDescent="0.25">
      <c r="A518"/>
      <c r="B518"/>
      <c r="D518"/>
      <c r="E518"/>
    </row>
    <row r="519" spans="1:5" x14ac:dyDescent="0.25">
      <c r="A519"/>
      <c r="B519"/>
      <c r="D519"/>
      <c r="E519"/>
    </row>
    <row r="520" spans="1:5" x14ac:dyDescent="0.25">
      <c r="A520"/>
      <c r="B520"/>
      <c r="D520"/>
      <c r="E520"/>
    </row>
    <row r="521" spans="1:5" x14ac:dyDescent="0.25">
      <c r="A521"/>
      <c r="B521"/>
      <c r="D521"/>
      <c r="E521"/>
    </row>
    <row r="522" spans="1:5" x14ac:dyDescent="0.25">
      <c r="A522"/>
      <c r="B522"/>
      <c r="D522"/>
      <c r="E522"/>
    </row>
    <row r="523" spans="1:5" x14ac:dyDescent="0.25">
      <c r="A523"/>
      <c r="B523"/>
      <c r="D523"/>
      <c r="E523"/>
    </row>
    <row r="524" spans="1:5" x14ac:dyDescent="0.25">
      <c r="A524"/>
      <c r="B524"/>
      <c r="D524"/>
      <c r="E524"/>
    </row>
    <row r="525" spans="1:5" x14ac:dyDescent="0.25">
      <c r="A525"/>
      <c r="B525"/>
      <c r="D525"/>
      <c r="E525"/>
    </row>
    <row r="526" spans="1:5" x14ac:dyDescent="0.25">
      <c r="A526"/>
      <c r="B526"/>
      <c r="D526"/>
      <c r="E526"/>
    </row>
    <row r="527" spans="1:5" x14ac:dyDescent="0.25">
      <c r="A527"/>
      <c r="B527"/>
      <c r="D527"/>
      <c r="E527"/>
    </row>
    <row r="528" spans="1:5" x14ac:dyDescent="0.25">
      <c r="A528"/>
      <c r="B528"/>
      <c r="D528"/>
      <c r="E528"/>
    </row>
    <row r="529" spans="1:5" x14ac:dyDescent="0.25">
      <c r="A529"/>
      <c r="B529"/>
      <c r="D529"/>
      <c r="E529"/>
    </row>
    <row r="530" spans="1:5" x14ac:dyDescent="0.25">
      <c r="A530"/>
      <c r="B530"/>
      <c r="D530"/>
      <c r="E530"/>
    </row>
    <row r="531" spans="1:5" x14ac:dyDescent="0.25">
      <c r="A531"/>
      <c r="B531"/>
      <c r="D531"/>
      <c r="E531"/>
    </row>
    <row r="532" spans="1:5" x14ac:dyDescent="0.25">
      <c r="A532"/>
      <c r="B532"/>
      <c r="D532"/>
      <c r="E532"/>
    </row>
    <row r="533" spans="1:5" x14ac:dyDescent="0.25">
      <c r="A533"/>
      <c r="B533"/>
      <c r="D533"/>
      <c r="E533"/>
    </row>
    <row r="534" spans="1:5" x14ac:dyDescent="0.25">
      <c r="A534"/>
      <c r="B534"/>
      <c r="D534"/>
      <c r="E534"/>
    </row>
    <row r="535" spans="1:5" x14ac:dyDescent="0.25">
      <c r="A535"/>
      <c r="B535"/>
      <c r="D535"/>
      <c r="E535"/>
    </row>
    <row r="536" spans="1:5" x14ac:dyDescent="0.25">
      <c r="A536"/>
      <c r="B536"/>
      <c r="D536"/>
      <c r="E536"/>
    </row>
    <row r="537" spans="1:5" x14ac:dyDescent="0.25">
      <c r="A537"/>
      <c r="B537"/>
      <c r="D537"/>
      <c r="E537"/>
    </row>
    <row r="538" spans="1:5" x14ac:dyDescent="0.25">
      <c r="A538"/>
      <c r="B538"/>
      <c r="D538"/>
      <c r="E538"/>
    </row>
    <row r="539" spans="1:5" x14ac:dyDescent="0.25">
      <c r="A539"/>
      <c r="B539"/>
      <c r="D539"/>
      <c r="E539"/>
    </row>
    <row r="540" spans="1:5" x14ac:dyDescent="0.25">
      <c r="A540"/>
      <c r="B540"/>
      <c r="D540"/>
      <c r="E540"/>
    </row>
    <row r="541" spans="1:5" x14ac:dyDescent="0.25">
      <c r="A541"/>
      <c r="B541"/>
      <c r="D541"/>
      <c r="E541"/>
    </row>
    <row r="542" spans="1:5" x14ac:dyDescent="0.25">
      <c r="A542"/>
      <c r="B542"/>
      <c r="D542"/>
      <c r="E542"/>
    </row>
    <row r="543" spans="1:5" x14ac:dyDescent="0.25">
      <c r="A543"/>
      <c r="B543"/>
      <c r="D543"/>
      <c r="E543"/>
    </row>
    <row r="544" spans="1:5" x14ac:dyDescent="0.25">
      <c r="A544"/>
      <c r="B544"/>
      <c r="D544"/>
      <c r="E544"/>
    </row>
    <row r="545" spans="1:5" x14ac:dyDescent="0.25">
      <c r="A545"/>
      <c r="B545"/>
      <c r="D545"/>
      <c r="E545"/>
    </row>
    <row r="546" spans="1:5" x14ac:dyDescent="0.25">
      <c r="A546"/>
      <c r="B546"/>
      <c r="D546"/>
      <c r="E546"/>
    </row>
    <row r="547" spans="1:5" x14ac:dyDescent="0.25">
      <c r="A547"/>
      <c r="B547"/>
      <c r="D547"/>
      <c r="E547"/>
    </row>
    <row r="548" spans="1:5" x14ac:dyDescent="0.25">
      <c r="A548"/>
      <c r="B548"/>
      <c r="D548"/>
      <c r="E548"/>
    </row>
    <row r="549" spans="1:5" x14ac:dyDescent="0.25">
      <c r="A549"/>
      <c r="B549"/>
      <c r="D549"/>
      <c r="E549"/>
    </row>
    <row r="550" spans="1:5" x14ac:dyDescent="0.25">
      <c r="A550"/>
      <c r="B550"/>
      <c r="D550"/>
      <c r="E550"/>
    </row>
    <row r="551" spans="1:5" x14ac:dyDescent="0.25">
      <c r="A551"/>
      <c r="B551"/>
      <c r="D551"/>
      <c r="E551"/>
    </row>
    <row r="552" spans="1:5" x14ac:dyDescent="0.25">
      <c r="A552"/>
      <c r="B552"/>
      <c r="D552"/>
      <c r="E552"/>
    </row>
    <row r="553" spans="1:5" x14ac:dyDescent="0.25">
      <c r="A553"/>
      <c r="B553"/>
      <c r="D553"/>
      <c r="E553"/>
    </row>
    <row r="554" spans="1:5" x14ac:dyDescent="0.25">
      <c r="A554"/>
      <c r="B554"/>
      <c r="D554"/>
      <c r="E554"/>
    </row>
    <row r="555" spans="1:5" x14ac:dyDescent="0.25">
      <c r="A555"/>
      <c r="B555"/>
      <c r="D555"/>
      <c r="E555"/>
    </row>
    <row r="556" spans="1:5" x14ac:dyDescent="0.25">
      <c r="A556"/>
      <c r="B556"/>
      <c r="D556"/>
      <c r="E556"/>
    </row>
    <row r="557" spans="1:5" x14ac:dyDescent="0.25">
      <c r="A557"/>
      <c r="B557"/>
      <c r="D557"/>
      <c r="E557"/>
    </row>
    <row r="558" spans="1:5" x14ac:dyDescent="0.25">
      <c r="A558"/>
      <c r="B558"/>
      <c r="D558"/>
      <c r="E558"/>
    </row>
    <row r="559" spans="1:5" x14ac:dyDescent="0.25">
      <c r="A559"/>
      <c r="B559"/>
      <c r="D559"/>
      <c r="E559"/>
    </row>
    <row r="560" spans="1:5" x14ac:dyDescent="0.25">
      <c r="A560"/>
      <c r="B560"/>
      <c r="D560"/>
      <c r="E560"/>
    </row>
    <row r="561" spans="1:5" x14ac:dyDescent="0.25">
      <c r="A561"/>
      <c r="B561"/>
      <c r="D561"/>
      <c r="E561"/>
    </row>
    <row r="562" spans="1:5" x14ac:dyDescent="0.25">
      <c r="A562"/>
      <c r="B562"/>
      <c r="D562"/>
      <c r="E562"/>
    </row>
    <row r="563" spans="1:5" x14ac:dyDescent="0.25">
      <c r="A563"/>
      <c r="B563"/>
      <c r="D563"/>
      <c r="E563"/>
    </row>
    <row r="564" spans="1:5" x14ac:dyDescent="0.25">
      <c r="A564"/>
      <c r="B564"/>
      <c r="D564"/>
      <c r="E564"/>
    </row>
    <row r="565" spans="1:5" x14ac:dyDescent="0.25">
      <c r="A565"/>
      <c r="B565"/>
      <c r="D565"/>
      <c r="E565"/>
    </row>
    <row r="566" spans="1:5" x14ac:dyDescent="0.25">
      <c r="A566"/>
      <c r="B566"/>
      <c r="D566"/>
      <c r="E566"/>
    </row>
    <row r="567" spans="1:5" x14ac:dyDescent="0.25">
      <c r="A567"/>
      <c r="B567"/>
      <c r="D567"/>
      <c r="E567"/>
    </row>
    <row r="568" spans="1:5" x14ac:dyDescent="0.25">
      <c r="A568"/>
      <c r="B568"/>
      <c r="D568"/>
      <c r="E568"/>
    </row>
    <row r="569" spans="1:5" x14ac:dyDescent="0.25">
      <c r="A569"/>
      <c r="B569"/>
      <c r="D569"/>
      <c r="E569"/>
    </row>
    <row r="570" spans="1:5" x14ac:dyDescent="0.25">
      <c r="A570"/>
      <c r="B570"/>
      <c r="D570"/>
      <c r="E570"/>
    </row>
    <row r="571" spans="1:5" x14ac:dyDescent="0.25">
      <c r="A571"/>
      <c r="B571"/>
      <c r="D571"/>
      <c r="E571"/>
    </row>
    <row r="572" spans="1:5" x14ac:dyDescent="0.25">
      <c r="A572"/>
      <c r="B572"/>
      <c r="D572"/>
      <c r="E572"/>
    </row>
    <row r="573" spans="1:5" x14ac:dyDescent="0.25">
      <c r="A573"/>
      <c r="B573"/>
      <c r="D573"/>
      <c r="E573"/>
    </row>
    <row r="574" spans="1:5" x14ac:dyDescent="0.25">
      <c r="A574"/>
      <c r="B574"/>
      <c r="D574"/>
      <c r="E574"/>
    </row>
    <row r="575" spans="1:5" x14ac:dyDescent="0.25">
      <c r="A575"/>
      <c r="B575"/>
      <c r="D575"/>
      <c r="E575"/>
    </row>
    <row r="576" spans="1:5" x14ac:dyDescent="0.25">
      <c r="A576"/>
      <c r="B576"/>
      <c r="D576"/>
      <c r="E576"/>
    </row>
    <row r="577" spans="1:5" x14ac:dyDescent="0.25">
      <c r="A577"/>
      <c r="B577"/>
      <c r="D577"/>
      <c r="E577"/>
    </row>
    <row r="578" spans="1:5" x14ac:dyDescent="0.25">
      <c r="A578"/>
      <c r="B578"/>
      <c r="D578"/>
      <c r="E578"/>
    </row>
    <row r="579" spans="1:5" x14ac:dyDescent="0.25">
      <c r="A579"/>
      <c r="B579"/>
      <c r="D579"/>
      <c r="E579"/>
    </row>
    <row r="580" spans="1:5" x14ac:dyDescent="0.25">
      <c r="A580"/>
      <c r="B580"/>
      <c r="D580"/>
      <c r="E580"/>
    </row>
    <row r="581" spans="1:5" x14ac:dyDescent="0.25">
      <c r="A581"/>
      <c r="B581"/>
      <c r="D581"/>
      <c r="E581"/>
    </row>
    <row r="582" spans="1:5" x14ac:dyDescent="0.25">
      <c r="A582"/>
      <c r="B582"/>
      <c r="D582"/>
      <c r="E582"/>
    </row>
    <row r="583" spans="1:5" x14ac:dyDescent="0.25">
      <c r="A583"/>
      <c r="B583"/>
      <c r="D583"/>
      <c r="E583"/>
    </row>
    <row r="584" spans="1:5" x14ac:dyDescent="0.25">
      <c r="A584"/>
      <c r="B584"/>
      <c r="D584"/>
      <c r="E584"/>
    </row>
    <row r="585" spans="1:5" x14ac:dyDescent="0.25">
      <c r="A585"/>
      <c r="B585"/>
      <c r="D585"/>
      <c r="E585"/>
    </row>
    <row r="586" spans="1:5" x14ac:dyDescent="0.25">
      <c r="A586"/>
      <c r="B586"/>
      <c r="D586"/>
      <c r="E586"/>
    </row>
    <row r="587" spans="1:5" x14ac:dyDescent="0.25">
      <c r="A587"/>
      <c r="B587"/>
      <c r="D587"/>
      <c r="E587"/>
    </row>
    <row r="588" spans="1:5" x14ac:dyDescent="0.25">
      <c r="A588"/>
      <c r="B588"/>
      <c r="D588"/>
      <c r="E588"/>
    </row>
    <row r="589" spans="1:5" x14ac:dyDescent="0.25">
      <c r="A589"/>
      <c r="B589"/>
      <c r="D589"/>
      <c r="E589"/>
    </row>
    <row r="590" spans="1:5" x14ac:dyDescent="0.25">
      <c r="A590"/>
      <c r="B590"/>
      <c r="D590"/>
      <c r="E590"/>
    </row>
    <row r="591" spans="1:5" x14ac:dyDescent="0.25">
      <c r="A591"/>
      <c r="B591"/>
      <c r="D591"/>
      <c r="E591"/>
    </row>
    <row r="592" spans="1:5" x14ac:dyDescent="0.25">
      <c r="A592"/>
      <c r="B592"/>
      <c r="D592"/>
      <c r="E592"/>
    </row>
    <row r="593" spans="1:5" x14ac:dyDescent="0.25">
      <c r="A593"/>
      <c r="B593"/>
      <c r="D593"/>
      <c r="E593"/>
    </row>
    <row r="594" spans="1:5" x14ac:dyDescent="0.25">
      <c r="A594"/>
      <c r="B594"/>
      <c r="D594"/>
      <c r="E594"/>
    </row>
    <row r="595" spans="1:5" x14ac:dyDescent="0.25">
      <c r="A595"/>
      <c r="B595"/>
      <c r="D595"/>
      <c r="E595"/>
    </row>
    <row r="596" spans="1:5" x14ac:dyDescent="0.25">
      <c r="A596"/>
      <c r="B596"/>
      <c r="D596"/>
      <c r="E596"/>
    </row>
    <row r="597" spans="1:5" x14ac:dyDescent="0.25">
      <c r="A597"/>
      <c r="B597"/>
      <c r="D597"/>
      <c r="E597"/>
    </row>
    <row r="598" spans="1:5" x14ac:dyDescent="0.25">
      <c r="A598"/>
      <c r="B598"/>
      <c r="D598"/>
      <c r="E598"/>
    </row>
    <row r="599" spans="1:5" x14ac:dyDescent="0.25">
      <c r="A599"/>
      <c r="B599"/>
      <c r="D599"/>
      <c r="E599"/>
    </row>
    <row r="600" spans="1:5" x14ac:dyDescent="0.25">
      <c r="A600"/>
      <c r="B600"/>
      <c r="D600"/>
      <c r="E600"/>
    </row>
    <row r="601" spans="1:5" x14ac:dyDescent="0.25">
      <c r="A601"/>
      <c r="B601"/>
      <c r="D601"/>
      <c r="E601"/>
    </row>
    <row r="602" spans="1:5" x14ac:dyDescent="0.25">
      <c r="A602"/>
      <c r="B602"/>
      <c r="D602"/>
      <c r="E602"/>
    </row>
    <row r="603" spans="1:5" x14ac:dyDescent="0.25">
      <c r="A603"/>
      <c r="B603"/>
      <c r="D603"/>
      <c r="E603"/>
    </row>
    <row r="604" spans="1:5" x14ac:dyDescent="0.25">
      <c r="A604"/>
      <c r="B604"/>
      <c r="D604"/>
      <c r="E604"/>
    </row>
    <row r="605" spans="1:5" x14ac:dyDescent="0.25">
      <c r="A605"/>
      <c r="B605"/>
      <c r="D605"/>
      <c r="E605"/>
    </row>
    <row r="606" spans="1:5" x14ac:dyDescent="0.25">
      <c r="A606"/>
      <c r="B606"/>
      <c r="D606"/>
      <c r="E606"/>
    </row>
    <row r="607" spans="1:5" x14ac:dyDescent="0.25">
      <c r="A607"/>
      <c r="B607"/>
      <c r="D607"/>
      <c r="E607"/>
    </row>
    <row r="608" spans="1:5" x14ac:dyDescent="0.25">
      <c r="A608"/>
      <c r="B608"/>
      <c r="D608"/>
      <c r="E608"/>
    </row>
    <row r="609" spans="1:5" x14ac:dyDescent="0.25">
      <c r="A609"/>
      <c r="B609"/>
      <c r="D609"/>
      <c r="E609"/>
    </row>
    <row r="610" spans="1:5" x14ac:dyDescent="0.25">
      <c r="A610"/>
      <c r="B610"/>
      <c r="D610"/>
      <c r="E610"/>
    </row>
    <row r="611" spans="1:5" x14ac:dyDescent="0.25">
      <c r="A611"/>
      <c r="B611"/>
      <c r="D611"/>
      <c r="E611"/>
    </row>
    <row r="612" spans="1:5" x14ac:dyDescent="0.25">
      <c r="A612"/>
      <c r="B612"/>
      <c r="D612"/>
      <c r="E612"/>
    </row>
    <row r="613" spans="1:5" x14ac:dyDescent="0.25">
      <c r="A613"/>
      <c r="B613"/>
      <c r="D613"/>
      <c r="E613"/>
    </row>
    <row r="614" spans="1:5" x14ac:dyDescent="0.25">
      <c r="A614"/>
      <c r="B614"/>
      <c r="D614"/>
      <c r="E614"/>
    </row>
    <row r="615" spans="1:5" x14ac:dyDescent="0.25">
      <c r="A615"/>
      <c r="B615"/>
      <c r="D615"/>
      <c r="E615"/>
    </row>
    <row r="616" spans="1:5" x14ac:dyDescent="0.25">
      <c r="A616"/>
      <c r="B616"/>
      <c r="D616"/>
      <c r="E616"/>
    </row>
    <row r="617" spans="1:5" x14ac:dyDescent="0.25">
      <c r="A617"/>
      <c r="B617"/>
      <c r="D617"/>
      <c r="E617"/>
    </row>
    <row r="618" spans="1:5" x14ac:dyDescent="0.25">
      <c r="A618"/>
      <c r="B618"/>
      <c r="D618"/>
      <c r="E618"/>
    </row>
    <row r="619" spans="1:5" x14ac:dyDescent="0.25">
      <c r="A619"/>
      <c r="B619"/>
      <c r="D619"/>
      <c r="E619"/>
    </row>
    <row r="620" spans="1:5" x14ac:dyDescent="0.25">
      <c r="A620"/>
      <c r="B620"/>
      <c r="D620"/>
      <c r="E620"/>
    </row>
    <row r="621" spans="1:5" x14ac:dyDescent="0.25">
      <c r="A621"/>
      <c r="B621"/>
      <c r="D621"/>
      <c r="E621"/>
    </row>
    <row r="622" spans="1:5" x14ac:dyDescent="0.25">
      <c r="A622"/>
      <c r="B622"/>
      <c r="D622"/>
      <c r="E622"/>
    </row>
    <row r="623" spans="1:5" x14ac:dyDescent="0.25">
      <c r="A623"/>
      <c r="B623"/>
      <c r="D623"/>
      <c r="E623"/>
    </row>
    <row r="624" spans="1:5" x14ac:dyDescent="0.25">
      <c r="A624"/>
      <c r="B624"/>
      <c r="D624"/>
      <c r="E624"/>
    </row>
    <row r="625" spans="1:5" x14ac:dyDescent="0.25">
      <c r="A625"/>
      <c r="B625"/>
      <c r="D625"/>
      <c r="E625"/>
    </row>
    <row r="626" spans="1:5" x14ac:dyDescent="0.25">
      <c r="A626"/>
      <c r="B626"/>
      <c r="D626"/>
      <c r="E626"/>
    </row>
    <row r="627" spans="1:5" x14ac:dyDescent="0.25">
      <c r="A627"/>
      <c r="B627"/>
      <c r="D627"/>
      <c r="E627"/>
    </row>
    <row r="628" spans="1:5" x14ac:dyDescent="0.25">
      <c r="A628"/>
      <c r="B628"/>
      <c r="D628"/>
      <c r="E628"/>
    </row>
    <row r="629" spans="1:5" x14ac:dyDescent="0.25">
      <c r="A629"/>
      <c r="B629"/>
      <c r="D629"/>
      <c r="E629"/>
    </row>
    <row r="630" spans="1:5" x14ac:dyDescent="0.25">
      <c r="A630"/>
      <c r="B630"/>
      <c r="D630"/>
      <c r="E630"/>
    </row>
    <row r="631" spans="1:5" x14ac:dyDescent="0.25">
      <c r="A631"/>
      <c r="B631"/>
      <c r="D631"/>
      <c r="E631"/>
    </row>
    <row r="632" spans="1:5" x14ac:dyDescent="0.25">
      <c r="A632"/>
      <c r="B632"/>
      <c r="D632"/>
      <c r="E632"/>
    </row>
    <row r="633" spans="1:5" x14ac:dyDescent="0.25">
      <c r="A633"/>
      <c r="B633"/>
      <c r="D633"/>
      <c r="E633"/>
    </row>
    <row r="634" spans="1:5" x14ac:dyDescent="0.25">
      <c r="A634"/>
      <c r="B634"/>
      <c r="D634"/>
      <c r="E634"/>
    </row>
    <row r="635" spans="1:5" x14ac:dyDescent="0.25">
      <c r="A635"/>
      <c r="B635"/>
      <c r="D635"/>
      <c r="E635"/>
    </row>
    <row r="636" spans="1:5" x14ac:dyDescent="0.25">
      <c r="A636"/>
      <c r="B636"/>
      <c r="D636"/>
      <c r="E636"/>
    </row>
    <row r="637" spans="1:5" x14ac:dyDescent="0.25">
      <c r="A637"/>
      <c r="B637"/>
      <c r="D637"/>
      <c r="E637"/>
    </row>
    <row r="638" spans="1:5" x14ac:dyDescent="0.25">
      <c r="A638"/>
      <c r="B638"/>
      <c r="D638"/>
      <c r="E638"/>
    </row>
    <row r="639" spans="1:5" x14ac:dyDescent="0.25">
      <c r="A639"/>
      <c r="B639"/>
      <c r="D639"/>
      <c r="E639"/>
    </row>
    <row r="640" spans="1:5" x14ac:dyDescent="0.25">
      <c r="A640"/>
      <c r="B640"/>
      <c r="D640"/>
      <c r="E640"/>
    </row>
    <row r="641" spans="1:5" x14ac:dyDescent="0.25">
      <c r="A641"/>
      <c r="B641"/>
      <c r="D641"/>
      <c r="E641"/>
    </row>
    <row r="642" spans="1:5" x14ac:dyDescent="0.25">
      <c r="A642"/>
      <c r="B642"/>
      <c r="D642"/>
      <c r="E642"/>
    </row>
    <row r="643" spans="1:5" x14ac:dyDescent="0.25">
      <c r="A643"/>
      <c r="B643"/>
      <c r="D643"/>
      <c r="E643"/>
    </row>
    <row r="644" spans="1:5" x14ac:dyDescent="0.25">
      <c r="A644"/>
      <c r="B644"/>
      <c r="D644"/>
      <c r="E644"/>
    </row>
    <row r="645" spans="1:5" x14ac:dyDescent="0.25">
      <c r="A645"/>
      <c r="B645"/>
      <c r="D645"/>
      <c r="E645"/>
    </row>
    <row r="646" spans="1:5" x14ac:dyDescent="0.25">
      <c r="A646"/>
      <c r="B646"/>
      <c r="D646"/>
      <c r="E646"/>
    </row>
    <row r="647" spans="1:5" x14ac:dyDescent="0.25">
      <c r="A647"/>
      <c r="B647"/>
      <c r="D647"/>
      <c r="E647"/>
    </row>
    <row r="648" spans="1:5" x14ac:dyDescent="0.25">
      <c r="A648"/>
      <c r="B648"/>
      <c r="D648"/>
      <c r="E648"/>
    </row>
    <row r="649" spans="1:5" x14ac:dyDescent="0.25">
      <c r="A649"/>
      <c r="B649"/>
      <c r="D649"/>
      <c r="E649"/>
    </row>
    <row r="650" spans="1:5" x14ac:dyDescent="0.25">
      <c r="A650"/>
      <c r="B650"/>
      <c r="D650"/>
      <c r="E650"/>
    </row>
    <row r="651" spans="1:5" x14ac:dyDescent="0.25">
      <c r="A651"/>
      <c r="B651"/>
      <c r="D651"/>
      <c r="E651"/>
    </row>
    <row r="652" spans="1:5" x14ac:dyDescent="0.25">
      <c r="A652"/>
      <c r="B652"/>
      <c r="D652"/>
      <c r="E652"/>
    </row>
    <row r="653" spans="1:5" x14ac:dyDescent="0.25">
      <c r="A653"/>
      <c r="B653"/>
      <c r="D653"/>
      <c r="E653"/>
    </row>
    <row r="654" spans="1:5" x14ac:dyDescent="0.25">
      <c r="A654"/>
      <c r="B654"/>
      <c r="D654"/>
      <c r="E654"/>
    </row>
    <row r="655" spans="1:5" x14ac:dyDescent="0.25">
      <c r="A655"/>
      <c r="B655"/>
      <c r="D655"/>
      <c r="E655"/>
    </row>
    <row r="656" spans="1:5" x14ac:dyDescent="0.25">
      <c r="A656"/>
      <c r="B656"/>
      <c r="D656"/>
      <c r="E656"/>
    </row>
    <row r="657" spans="1:5" x14ac:dyDescent="0.25">
      <c r="A657"/>
      <c r="B657"/>
      <c r="D657"/>
      <c r="E657"/>
    </row>
    <row r="658" spans="1:5" x14ac:dyDescent="0.25">
      <c r="A658"/>
      <c r="B658"/>
      <c r="D658"/>
      <c r="E658"/>
    </row>
    <row r="659" spans="1:5" x14ac:dyDescent="0.25">
      <c r="A659"/>
      <c r="B659"/>
      <c r="D659"/>
      <c r="E659"/>
    </row>
    <row r="660" spans="1:5" x14ac:dyDescent="0.25">
      <c r="A660"/>
      <c r="B660"/>
      <c r="D660"/>
      <c r="E660"/>
    </row>
    <row r="661" spans="1:5" x14ac:dyDescent="0.25">
      <c r="A661"/>
      <c r="B661"/>
      <c r="D661"/>
      <c r="E661"/>
    </row>
    <row r="662" spans="1:5" x14ac:dyDescent="0.25">
      <c r="A662"/>
      <c r="B662"/>
      <c r="D662"/>
      <c r="E662"/>
    </row>
    <row r="663" spans="1:5" x14ac:dyDescent="0.25">
      <c r="A663"/>
      <c r="B663"/>
      <c r="D663"/>
      <c r="E663"/>
    </row>
    <row r="664" spans="1:5" x14ac:dyDescent="0.25">
      <c r="A664"/>
      <c r="B664"/>
      <c r="D664"/>
      <c r="E664"/>
    </row>
    <row r="665" spans="1:5" x14ac:dyDescent="0.25">
      <c r="A665"/>
      <c r="B665"/>
      <c r="D665"/>
      <c r="E665"/>
    </row>
    <row r="666" spans="1:5" x14ac:dyDescent="0.25">
      <c r="A666"/>
      <c r="B666"/>
      <c r="D666"/>
      <c r="E666"/>
    </row>
    <row r="667" spans="1:5" x14ac:dyDescent="0.25">
      <c r="A667"/>
      <c r="B667"/>
      <c r="D667"/>
      <c r="E667"/>
    </row>
    <row r="668" spans="1:5" x14ac:dyDescent="0.25">
      <c r="A668"/>
      <c r="B668"/>
      <c r="D668"/>
      <c r="E668"/>
    </row>
    <row r="669" spans="1:5" x14ac:dyDescent="0.25">
      <c r="A669"/>
      <c r="B669"/>
      <c r="D669"/>
      <c r="E669"/>
    </row>
    <row r="670" spans="1:5" x14ac:dyDescent="0.25">
      <c r="A670"/>
      <c r="B670"/>
      <c r="D670"/>
      <c r="E670"/>
    </row>
    <row r="671" spans="1:5" x14ac:dyDescent="0.25">
      <c r="A671"/>
      <c r="B671"/>
      <c r="D671"/>
      <c r="E671"/>
    </row>
    <row r="672" spans="1:5" x14ac:dyDescent="0.25">
      <c r="A672"/>
      <c r="B672"/>
      <c r="D672"/>
      <c r="E672"/>
    </row>
    <row r="673" spans="1:5" x14ac:dyDescent="0.25">
      <c r="A673"/>
      <c r="B673"/>
      <c r="D673"/>
      <c r="E673"/>
    </row>
    <row r="674" spans="1:5" x14ac:dyDescent="0.25">
      <c r="A674"/>
      <c r="B674"/>
      <c r="D674"/>
      <c r="E674"/>
    </row>
    <row r="675" spans="1:5" x14ac:dyDescent="0.25">
      <c r="A675"/>
      <c r="B675"/>
      <c r="D675"/>
      <c r="E675"/>
    </row>
    <row r="676" spans="1:5" x14ac:dyDescent="0.25">
      <c r="A676"/>
      <c r="B676"/>
      <c r="D676"/>
      <c r="E676"/>
    </row>
    <row r="677" spans="1:5" x14ac:dyDescent="0.25">
      <c r="A677"/>
      <c r="B677"/>
      <c r="D677"/>
      <c r="E677"/>
    </row>
    <row r="678" spans="1:5" x14ac:dyDescent="0.25">
      <c r="A678"/>
      <c r="B678"/>
      <c r="D678"/>
      <c r="E678"/>
    </row>
    <row r="679" spans="1:5" x14ac:dyDescent="0.25">
      <c r="A679"/>
      <c r="B679"/>
      <c r="D679"/>
      <c r="E679"/>
    </row>
    <row r="680" spans="1:5" x14ac:dyDescent="0.25">
      <c r="A680"/>
      <c r="B680"/>
      <c r="D680"/>
      <c r="E680"/>
    </row>
    <row r="681" spans="1:5" x14ac:dyDescent="0.25">
      <c r="A681"/>
      <c r="B681"/>
      <c r="D681"/>
      <c r="E681"/>
    </row>
    <row r="682" spans="1:5" x14ac:dyDescent="0.25">
      <c r="A682"/>
      <c r="B682"/>
      <c r="D682"/>
      <c r="E682"/>
    </row>
    <row r="683" spans="1:5" x14ac:dyDescent="0.25">
      <c r="A683"/>
      <c r="B683"/>
      <c r="D683"/>
      <c r="E683"/>
    </row>
    <row r="684" spans="1:5" x14ac:dyDescent="0.25">
      <c r="A684"/>
      <c r="B684"/>
      <c r="D684"/>
      <c r="E684"/>
    </row>
    <row r="685" spans="1:5" x14ac:dyDescent="0.25">
      <c r="A685"/>
      <c r="B685"/>
      <c r="D685"/>
      <c r="E685"/>
    </row>
    <row r="686" spans="1:5" x14ac:dyDescent="0.25">
      <c r="A686"/>
      <c r="B686"/>
      <c r="D686"/>
      <c r="E686"/>
    </row>
    <row r="687" spans="1:5" x14ac:dyDescent="0.25">
      <c r="A687"/>
      <c r="B687"/>
      <c r="D687"/>
      <c r="E687"/>
    </row>
    <row r="688" spans="1:5" x14ac:dyDescent="0.25">
      <c r="A688"/>
      <c r="B688"/>
      <c r="D688"/>
      <c r="E688"/>
    </row>
    <row r="689" spans="1:5" x14ac:dyDescent="0.25">
      <c r="A689"/>
      <c r="B689"/>
      <c r="D689"/>
      <c r="E689"/>
    </row>
    <row r="690" spans="1:5" x14ac:dyDescent="0.25">
      <c r="A690"/>
      <c r="B690"/>
      <c r="D690"/>
      <c r="E690"/>
    </row>
    <row r="691" spans="1:5" x14ac:dyDescent="0.25">
      <c r="A691"/>
      <c r="B691"/>
      <c r="D691"/>
      <c r="E691"/>
    </row>
    <row r="692" spans="1:5" x14ac:dyDescent="0.25">
      <c r="A692"/>
      <c r="B692"/>
      <c r="D692"/>
      <c r="E692"/>
    </row>
    <row r="693" spans="1:5" x14ac:dyDescent="0.25">
      <c r="A693"/>
      <c r="B693"/>
      <c r="D693"/>
      <c r="E693"/>
    </row>
    <row r="694" spans="1:5" x14ac:dyDescent="0.25">
      <c r="A694"/>
      <c r="B694"/>
      <c r="D694"/>
      <c r="E694"/>
    </row>
    <row r="695" spans="1:5" x14ac:dyDescent="0.25">
      <c r="A695"/>
      <c r="B695"/>
      <c r="D695"/>
      <c r="E695"/>
    </row>
    <row r="696" spans="1:5" x14ac:dyDescent="0.25">
      <c r="A696"/>
      <c r="B696"/>
      <c r="D696"/>
      <c r="E696"/>
    </row>
    <row r="697" spans="1:5" x14ac:dyDescent="0.25">
      <c r="A697"/>
      <c r="B697"/>
      <c r="D697"/>
      <c r="E697"/>
    </row>
    <row r="698" spans="1:5" x14ac:dyDescent="0.25">
      <c r="A698"/>
      <c r="B698"/>
      <c r="D698"/>
      <c r="E698"/>
    </row>
    <row r="699" spans="1:5" x14ac:dyDescent="0.25">
      <c r="A699"/>
      <c r="B699"/>
      <c r="D699"/>
      <c r="E699"/>
    </row>
    <row r="700" spans="1:5" x14ac:dyDescent="0.25">
      <c r="A700"/>
      <c r="B700"/>
      <c r="D700"/>
      <c r="E700"/>
    </row>
    <row r="701" spans="1:5" x14ac:dyDescent="0.25">
      <c r="A701"/>
      <c r="B701"/>
      <c r="D701"/>
      <c r="E701"/>
    </row>
    <row r="702" spans="1:5" x14ac:dyDescent="0.25">
      <c r="A702"/>
      <c r="B702"/>
      <c r="D702"/>
      <c r="E702"/>
    </row>
    <row r="703" spans="1:5" x14ac:dyDescent="0.25">
      <c r="A703"/>
      <c r="B703"/>
      <c r="D703"/>
      <c r="E703"/>
    </row>
    <row r="704" spans="1:5" x14ac:dyDescent="0.25">
      <c r="A704"/>
      <c r="B704"/>
      <c r="D704"/>
      <c r="E704"/>
    </row>
    <row r="705" spans="1:5" x14ac:dyDescent="0.25">
      <c r="A705"/>
      <c r="B705"/>
      <c r="D705"/>
      <c r="E705"/>
    </row>
    <row r="706" spans="1:5" x14ac:dyDescent="0.25">
      <c r="A706"/>
      <c r="B706"/>
      <c r="D706"/>
      <c r="E706"/>
    </row>
    <row r="707" spans="1:5" x14ac:dyDescent="0.25">
      <c r="A707"/>
      <c r="B707"/>
      <c r="D707"/>
      <c r="E707"/>
    </row>
    <row r="708" spans="1:5" x14ac:dyDescent="0.25">
      <c r="A708"/>
      <c r="B708"/>
      <c r="D708"/>
      <c r="E708"/>
    </row>
    <row r="709" spans="1:5" x14ac:dyDescent="0.25">
      <c r="A709"/>
      <c r="B709"/>
      <c r="D709"/>
      <c r="E709"/>
    </row>
    <row r="710" spans="1:5" x14ac:dyDescent="0.25">
      <c r="A710"/>
      <c r="B710"/>
      <c r="D710"/>
      <c r="E710"/>
    </row>
    <row r="711" spans="1:5" x14ac:dyDescent="0.25">
      <c r="A711"/>
      <c r="B711"/>
      <c r="D711"/>
      <c r="E711"/>
    </row>
    <row r="712" spans="1:5" x14ac:dyDescent="0.25">
      <c r="A712"/>
      <c r="B712"/>
      <c r="D712"/>
      <c r="E712"/>
    </row>
    <row r="713" spans="1:5" x14ac:dyDescent="0.25">
      <c r="A713"/>
      <c r="B713"/>
      <c r="D713"/>
      <c r="E713"/>
    </row>
    <row r="714" spans="1:5" x14ac:dyDescent="0.25">
      <c r="A714"/>
      <c r="B714"/>
      <c r="D714"/>
      <c r="E714"/>
    </row>
    <row r="715" spans="1:5" x14ac:dyDescent="0.25">
      <c r="A715"/>
      <c r="B715"/>
      <c r="D715"/>
      <c r="E715"/>
    </row>
    <row r="716" spans="1:5" x14ac:dyDescent="0.25">
      <c r="A716"/>
      <c r="B716"/>
      <c r="D716"/>
      <c r="E716"/>
    </row>
    <row r="717" spans="1:5" x14ac:dyDescent="0.25">
      <c r="A717"/>
      <c r="B717"/>
      <c r="D717"/>
      <c r="E717"/>
    </row>
    <row r="718" spans="1:5" x14ac:dyDescent="0.25">
      <c r="A718"/>
      <c r="B718"/>
      <c r="D718"/>
      <c r="E718"/>
    </row>
    <row r="719" spans="1:5" x14ac:dyDescent="0.25">
      <c r="A719"/>
      <c r="B719"/>
      <c r="D719"/>
      <c r="E719"/>
    </row>
    <row r="720" spans="1:5" x14ac:dyDescent="0.25">
      <c r="A720"/>
      <c r="B720"/>
      <c r="D720"/>
      <c r="E720"/>
    </row>
    <row r="721" spans="1:5" x14ac:dyDescent="0.25">
      <c r="A721"/>
      <c r="B721"/>
      <c r="D721"/>
      <c r="E721"/>
    </row>
    <row r="722" spans="1:5" x14ac:dyDescent="0.25">
      <c r="A722"/>
      <c r="B722"/>
      <c r="D722"/>
      <c r="E722"/>
    </row>
    <row r="723" spans="1:5" x14ac:dyDescent="0.25">
      <c r="A723"/>
      <c r="B723"/>
      <c r="D723"/>
      <c r="E723"/>
    </row>
    <row r="724" spans="1:5" x14ac:dyDescent="0.25">
      <c r="A724"/>
      <c r="B724"/>
      <c r="D724"/>
      <c r="E724"/>
    </row>
    <row r="725" spans="1:5" x14ac:dyDescent="0.25">
      <c r="A725"/>
      <c r="B725"/>
      <c r="D725"/>
      <c r="E725"/>
    </row>
    <row r="726" spans="1:5" x14ac:dyDescent="0.25">
      <c r="A726"/>
      <c r="B726"/>
      <c r="D726"/>
      <c r="E726"/>
    </row>
    <row r="727" spans="1:5" x14ac:dyDescent="0.25">
      <c r="A727"/>
      <c r="B727"/>
      <c r="D727"/>
      <c r="E727"/>
    </row>
    <row r="728" spans="1:5" x14ac:dyDescent="0.25">
      <c r="A728"/>
      <c r="B728"/>
      <c r="D728"/>
      <c r="E728"/>
    </row>
    <row r="729" spans="1:5" x14ac:dyDescent="0.25">
      <c r="A729"/>
      <c r="B729"/>
      <c r="D729"/>
      <c r="E729"/>
    </row>
    <row r="730" spans="1:5" x14ac:dyDescent="0.25">
      <c r="A730"/>
      <c r="B730"/>
      <c r="D730"/>
      <c r="E730"/>
    </row>
    <row r="731" spans="1:5" x14ac:dyDescent="0.25">
      <c r="A731"/>
      <c r="B731"/>
      <c r="D731"/>
      <c r="E731"/>
    </row>
    <row r="732" spans="1:5" x14ac:dyDescent="0.25">
      <c r="A732"/>
      <c r="B732"/>
      <c r="D732"/>
      <c r="E732"/>
    </row>
    <row r="733" spans="1:5" x14ac:dyDescent="0.25">
      <c r="A733"/>
      <c r="B733"/>
      <c r="D733"/>
      <c r="E733"/>
    </row>
    <row r="734" spans="1:5" x14ac:dyDescent="0.25">
      <c r="A734"/>
      <c r="B734"/>
      <c r="D734"/>
      <c r="E734"/>
    </row>
    <row r="735" spans="1:5" x14ac:dyDescent="0.25">
      <c r="A735"/>
      <c r="B735"/>
      <c r="D735"/>
      <c r="E735"/>
    </row>
    <row r="736" spans="1:5" x14ac:dyDescent="0.25">
      <c r="A736"/>
      <c r="B736"/>
      <c r="D736"/>
      <c r="E736"/>
    </row>
    <row r="737" spans="1:5" x14ac:dyDescent="0.25">
      <c r="A737"/>
      <c r="B737"/>
      <c r="D737"/>
      <c r="E737"/>
    </row>
    <row r="738" spans="1:5" x14ac:dyDescent="0.25">
      <c r="A738"/>
      <c r="B738"/>
      <c r="D738"/>
      <c r="E738"/>
    </row>
    <row r="739" spans="1:5" x14ac:dyDescent="0.25">
      <c r="A739"/>
      <c r="B739"/>
      <c r="D739"/>
      <c r="E739"/>
    </row>
    <row r="740" spans="1:5" x14ac:dyDescent="0.25">
      <c r="A740"/>
      <c r="B740"/>
      <c r="D740"/>
      <c r="E740"/>
    </row>
    <row r="741" spans="1:5" x14ac:dyDescent="0.25">
      <c r="A741"/>
      <c r="B741"/>
      <c r="D741"/>
      <c r="E741"/>
    </row>
    <row r="742" spans="1:5" x14ac:dyDescent="0.25">
      <c r="A742"/>
      <c r="B742"/>
      <c r="D742"/>
      <c r="E742"/>
    </row>
    <row r="743" spans="1:5" x14ac:dyDescent="0.25">
      <c r="A743"/>
      <c r="B743"/>
      <c r="D743"/>
      <c r="E743"/>
    </row>
    <row r="744" spans="1:5" x14ac:dyDescent="0.25">
      <c r="A744"/>
      <c r="B744"/>
      <c r="D744"/>
      <c r="E744"/>
    </row>
    <row r="745" spans="1:5" x14ac:dyDescent="0.25">
      <c r="A745"/>
      <c r="B745"/>
      <c r="D745"/>
      <c r="E745"/>
    </row>
    <row r="746" spans="1:5" x14ac:dyDescent="0.25">
      <c r="A746"/>
      <c r="B746"/>
      <c r="D746"/>
      <c r="E746"/>
    </row>
    <row r="747" spans="1:5" x14ac:dyDescent="0.25">
      <c r="A747"/>
      <c r="B747"/>
      <c r="D747"/>
      <c r="E747"/>
    </row>
    <row r="748" spans="1:5" x14ac:dyDescent="0.25">
      <c r="A748"/>
      <c r="B748"/>
      <c r="D748"/>
      <c r="E748"/>
    </row>
    <row r="749" spans="1:5" x14ac:dyDescent="0.25">
      <c r="A749"/>
      <c r="B749"/>
      <c r="D749"/>
      <c r="E749"/>
    </row>
    <row r="750" spans="1:5" x14ac:dyDescent="0.25">
      <c r="A750"/>
      <c r="B750"/>
      <c r="D750"/>
      <c r="E750"/>
    </row>
    <row r="751" spans="1:5" x14ac:dyDescent="0.25">
      <c r="A751"/>
      <c r="B751"/>
      <c r="D751"/>
      <c r="E751"/>
    </row>
    <row r="752" spans="1:5" x14ac:dyDescent="0.25">
      <c r="A752"/>
      <c r="B752"/>
      <c r="D752"/>
      <c r="E752"/>
    </row>
    <row r="753" spans="1:5" x14ac:dyDescent="0.25">
      <c r="A753"/>
      <c r="B753"/>
      <c r="D753"/>
      <c r="E753"/>
    </row>
    <row r="754" spans="1:5" x14ac:dyDescent="0.25">
      <c r="A754"/>
      <c r="B754"/>
      <c r="D754"/>
      <c r="E754"/>
    </row>
    <row r="755" spans="1:5" x14ac:dyDescent="0.25">
      <c r="A755"/>
      <c r="B755"/>
      <c r="D755"/>
      <c r="E755"/>
    </row>
    <row r="756" spans="1:5" x14ac:dyDescent="0.25">
      <c r="A756"/>
      <c r="B756"/>
      <c r="D756"/>
      <c r="E756"/>
    </row>
    <row r="757" spans="1:5" x14ac:dyDescent="0.25">
      <c r="A757"/>
      <c r="B757"/>
      <c r="D757"/>
      <c r="E757"/>
    </row>
    <row r="758" spans="1:5" x14ac:dyDescent="0.25">
      <c r="A758"/>
      <c r="B758"/>
      <c r="D758"/>
      <c r="E758"/>
    </row>
    <row r="759" spans="1:5" x14ac:dyDescent="0.25">
      <c r="A759"/>
      <c r="B759"/>
      <c r="D759"/>
      <c r="E759"/>
    </row>
    <row r="760" spans="1:5" x14ac:dyDescent="0.25">
      <c r="A760"/>
      <c r="B760"/>
      <c r="D760"/>
      <c r="E760"/>
    </row>
    <row r="761" spans="1:5" x14ac:dyDescent="0.25">
      <c r="A761"/>
      <c r="B761"/>
      <c r="D761"/>
      <c r="E761"/>
    </row>
    <row r="762" spans="1:5" x14ac:dyDescent="0.25">
      <c r="A762"/>
      <c r="B762"/>
      <c r="D762"/>
      <c r="E762"/>
    </row>
    <row r="763" spans="1:5" x14ac:dyDescent="0.25">
      <c r="A763"/>
      <c r="B763"/>
      <c r="D763"/>
      <c r="E763"/>
    </row>
    <row r="764" spans="1:5" x14ac:dyDescent="0.25">
      <c r="A764"/>
      <c r="B764"/>
      <c r="D764"/>
      <c r="E764"/>
    </row>
    <row r="765" spans="1:5" x14ac:dyDescent="0.25">
      <c r="A765"/>
      <c r="B765"/>
      <c r="D765"/>
      <c r="E765"/>
    </row>
    <row r="766" spans="1:5" x14ac:dyDescent="0.25">
      <c r="A766"/>
      <c r="B766"/>
      <c r="D766"/>
      <c r="E766"/>
    </row>
    <row r="767" spans="1:5" x14ac:dyDescent="0.25">
      <c r="A767"/>
      <c r="B767"/>
      <c r="D767"/>
      <c r="E767"/>
    </row>
    <row r="768" spans="1:5" x14ac:dyDescent="0.25">
      <c r="A768"/>
      <c r="B768"/>
      <c r="D768"/>
      <c r="E768"/>
    </row>
    <row r="769" spans="1:5" x14ac:dyDescent="0.25">
      <c r="A769"/>
      <c r="B769"/>
      <c r="D769"/>
      <c r="E769"/>
    </row>
    <row r="770" spans="1:5" x14ac:dyDescent="0.25">
      <c r="A770"/>
      <c r="B770"/>
      <c r="D770"/>
      <c r="E770"/>
    </row>
    <row r="771" spans="1:5" x14ac:dyDescent="0.25">
      <c r="A771"/>
      <c r="B771"/>
      <c r="D771"/>
      <c r="E771"/>
    </row>
    <row r="772" spans="1:5" x14ac:dyDescent="0.25">
      <c r="A772"/>
      <c r="B772"/>
      <c r="D772"/>
      <c r="E772"/>
    </row>
    <row r="773" spans="1:5" x14ac:dyDescent="0.25">
      <c r="A773"/>
      <c r="B773"/>
      <c r="D773"/>
      <c r="E773"/>
    </row>
    <row r="774" spans="1:5" x14ac:dyDescent="0.25">
      <c r="A774"/>
      <c r="B774"/>
      <c r="D774"/>
      <c r="E774"/>
    </row>
    <row r="775" spans="1:5" x14ac:dyDescent="0.25">
      <c r="A775"/>
      <c r="B775"/>
      <c r="D775"/>
      <c r="E775"/>
    </row>
    <row r="776" spans="1:5" x14ac:dyDescent="0.25">
      <c r="A776"/>
      <c r="B776"/>
      <c r="D776"/>
      <c r="E776"/>
    </row>
    <row r="777" spans="1:5" x14ac:dyDescent="0.25">
      <c r="A777"/>
      <c r="B777"/>
      <c r="D777"/>
      <c r="E777"/>
    </row>
    <row r="778" spans="1:5" x14ac:dyDescent="0.25">
      <c r="A778"/>
      <c r="B778"/>
      <c r="D778"/>
      <c r="E778"/>
    </row>
    <row r="779" spans="1:5" x14ac:dyDescent="0.25">
      <c r="A779"/>
      <c r="B779"/>
      <c r="D779"/>
      <c r="E779"/>
    </row>
    <row r="780" spans="1:5" x14ac:dyDescent="0.25">
      <c r="A780"/>
      <c r="B780"/>
      <c r="D780"/>
      <c r="E780"/>
    </row>
    <row r="781" spans="1:5" x14ac:dyDescent="0.25">
      <c r="A781"/>
      <c r="B781"/>
      <c r="D781"/>
      <c r="E781"/>
    </row>
    <row r="782" spans="1:5" x14ac:dyDescent="0.25">
      <c r="A782"/>
      <c r="B782"/>
      <c r="D782"/>
      <c r="E782"/>
    </row>
    <row r="783" spans="1:5" x14ac:dyDescent="0.25">
      <c r="A783"/>
      <c r="B783"/>
      <c r="D783"/>
      <c r="E783"/>
    </row>
    <row r="784" spans="1:5" x14ac:dyDescent="0.25">
      <c r="A784"/>
      <c r="B784"/>
      <c r="D784"/>
      <c r="E784"/>
    </row>
    <row r="785" spans="1:5" x14ac:dyDescent="0.25">
      <c r="A785"/>
      <c r="B785"/>
      <c r="D785"/>
      <c r="E785"/>
    </row>
    <row r="786" spans="1:5" x14ac:dyDescent="0.25">
      <c r="A786"/>
      <c r="B786"/>
      <c r="D786"/>
      <c r="E786"/>
    </row>
    <row r="787" spans="1:5" x14ac:dyDescent="0.25">
      <c r="A787"/>
      <c r="B787"/>
      <c r="D787"/>
      <c r="E787"/>
    </row>
    <row r="788" spans="1:5" x14ac:dyDescent="0.25">
      <c r="A788"/>
      <c r="B788"/>
      <c r="D788"/>
      <c r="E788"/>
    </row>
    <row r="789" spans="1:5" x14ac:dyDescent="0.25">
      <c r="A789"/>
      <c r="B789"/>
      <c r="D789"/>
      <c r="E789"/>
    </row>
    <row r="790" spans="1:5" x14ac:dyDescent="0.25">
      <c r="A790"/>
      <c r="B790"/>
      <c r="D790"/>
      <c r="E790"/>
    </row>
    <row r="791" spans="1:5" x14ac:dyDescent="0.25">
      <c r="A791"/>
      <c r="B791"/>
      <c r="D791"/>
      <c r="E791"/>
    </row>
    <row r="792" spans="1:5" x14ac:dyDescent="0.25">
      <c r="A792"/>
      <c r="B792"/>
      <c r="D792"/>
      <c r="E792"/>
    </row>
    <row r="793" spans="1:5" x14ac:dyDescent="0.25">
      <c r="A793"/>
      <c r="B793"/>
      <c r="D793"/>
      <c r="E793"/>
    </row>
    <row r="794" spans="1:5" x14ac:dyDescent="0.25">
      <c r="A794"/>
      <c r="B794"/>
      <c r="D794"/>
      <c r="E794"/>
    </row>
    <row r="795" spans="1:5" x14ac:dyDescent="0.25">
      <c r="A795"/>
      <c r="B795"/>
      <c r="D795"/>
      <c r="E795"/>
    </row>
    <row r="796" spans="1:5" x14ac:dyDescent="0.25">
      <c r="A796"/>
      <c r="B796"/>
      <c r="D796"/>
      <c r="E796"/>
    </row>
    <row r="797" spans="1:5" x14ac:dyDescent="0.25">
      <c r="A797"/>
      <c r="B797"/>
      <c r="D797"/>
      <c r="E797"/>
    </row>
    <row r="798" spans="1:5" x14ac:dyDescent="0.25">
      <c r="A798"/>
      <c r="B798"/>
      <c r="D798"/>
      <c r="E798"/>
    </row>
    <row r="799" spans="1:5" x14ac:dyDescent="0.25">
      <c r="A799"/>
      <c r="B799"/>
      <c r="D799"/>
      <c r="E799"/>
    </row>
    <row r="800" spans="1:5" x14ac:dyDescent="0.25">
      <c r="A800"/>
      <c r="B800"/>
      <c r="D800"/>
      <c r="E800"/>
    </row>
    <row r="801" spans="1:5" x14ac:dyDescent="0.25">
      <c r="A801"/>
      <c r="B801"/>
      <c r="D801"/>
      <c r="E801"/>
    </row>
    <row r="802" spans="1:5" x14ac:dyDescent="0.25">
      <c r="A802"/>
      <c r="B802"/>
      <c r="D802"/>
      <c r="E802"/>
    </row>
    <row r="803" spans="1:5" x14ac:dyDescent="0.25">
      <c r="A803"/>
      <c r="B803"/>
      <c r="D803"/>
      <c r="E803"/>
    </row>
    <row r="804" spans="1:5" x14ac:dyDescent="0.25">
      <c r="A804"/>
      <c r="B804"/>
      <c r="D804"/>
      <c r="E804"/>
    </row>
    <row r="805" spans="1:5" x14ac:dyDescent="0.25">
      <c r="A805"/>
      <c r="B805"/>
      <c r="D805"/>
      <c r="E805"/>
    </row>
    <row r="806" spans="1:5" x14ac:dyDescent="0.25">
      <c r="A806"/>
      <c r="B806"/>
      <c r="D806"/>
      <c r="E806"/>
    </row>
    <row r="807" spans="1:5" x14ac:dyDescent="0.25">
      <c r="A807"/>
      <c r="B807"/>
      <c r="D807"/>
      <c r="E807"/>
    </row>
    <row r="808" spans="1:5" x14ac:dyDescent="0.25">
      <c r="A808"/>
      <c r="B808"/>
      <c r="D808"/>
      <c r="E808"/>
    </row>
    <row r="809" spans="1:5" x14ac:dyDescent="0.25">
      <c r="A809"/>
      <c r="B809"/>
      <c r="D809"/>
      <c r="E809"/>
    </row>
    <row r="810" spans="1:5" x14ac:dyDescent="0.25">
      <c r="A810"/>
      <c r="B810"/>
      <c r="D810"/>
      <c r="E810"/>
    </row>
    <row r="811" spans="1:5" x14ac:dyDescent="0.25">
      <c r="A811"/>
      <c r="B811"/>
      <c r="D811"/>
      <c r="E811"/>
    </row>
    <row r="812" spans="1:5" x14ac:dyDescent="0.25">
      <c r="A812"/>
      <c r="B812"/>
      <c r="D812"/>
      <c r="E812"/>
    </row>
    <row r="813" spans="1:5" x14ac:dyDescent="0.25">
      <c r="A813"/>
      <c r="B813"/>
      <c r="D813"/>
      <c r="E813"/>
    </row>
    <row r="814" spans="1:5" x14ac:dyDescent="0.25">
      <c r="A814"/>
      <c r="B814"/>
      <c r="D814"/>
      <c r="E814"/>
    </row>
    <row r="815" spans="1:5" x14ac:dyDescent="0.25">
      <c r="A815"/>
      <c r="B815"/>
      <c r="D815"/>
      <c r="E815"/>
    </row>
    <row r="816" spans="1:5" x14ac:dyDescent="0.25">
      <c r="A816"/>
      <c r="B816"/>
      <c r="D816"/>
      <c r="E816"/>
    </row>
    <row r="817" spans="1:5" x14ac:dyDescent="0.25">
      <c r="A817"/>
      <c r="B817"/>
      <c r="D817"/>
      <c r="E817"/>
    </row>
    <row r="818" spans="1:5" x14ac:dyDescent="0.25">
      <c r="A818"/>
      <c r="B818"/>
      <c r="D818"/>
      <c r="E818"/>
    </row>
    <row r="819" spans="1:5" x14ac:dyDescent="0.25">
      <c r="A819"/>
      <c r="B819"/>
      <c r="D819"/>
      <c r="E819"/>
    </row>
    <row r="820" spans="1:5" x14ac:dyDescent="0.25">
      <c r="A820"/>
      <c r="B820"/>
      <c r="D820"/>
      <c r="E820"/>
    </row>
    <row r="821" spans="1:5" x14ac:dyDescent="0.25">
      <c r="A821"/>
      <c r="B821"/>
      <c r="D821"/>
      <c r="E821"/>
    </row>
    <row r="822" spans="1:5" x14ac:dyDescent="0.25">
      <c r="A822"/>
      <c r="B822"/>
      <c r="D822"/>
      <c r="E822"/>
    </row>
    <row r="823" spans="1:5" x14ac:dyDescent="0.25">
      <c r="A823"/>
      <c r="B823"/>
      <c r="D823"/>
      <c r="E823"/>
    </row>
    <row r="824" spans="1:5" x14ac:dyDescent="0.25">
      <c r="A824"/>
      <c r="B824"/>
      <c r="D824"/>
      <c r="E824"/>
    </row>
    <row r="825" spans="1:5" x14ac:dyDescent="0.25">
      <c r="A825"/>
      <c r="B825"/>
      <c r="D825"/>
      <c r="E825"/>
    </row>
    <row r="826" spans="1:5" x14ac:dyDescent="0.25">
      <c r="A826"/>
      <c r="B826"/>
      <c r="D826"/>
      <c r="E826"/>
    </row>
    <row r="827" spans="1:5" x14ac:dyDescent="0.25">
      <c r="A827"/>
      <c r="B827"/>
      <c r="D827"/>
      <c r="E827"/>
    </row>
    <row r="828" spans="1:5" x14ac:dyDescent="0.25">
      <c r="A828"/>
      <c r="B828"/>
      <c r="D828"/>
      <c r="E828"/>
    </row>
    <row r="829" spans="1:5" x14ac:dyDescent="0.25">
      <c r="A829"/>
      <c r="B829"/>
      <c r="D829"/>
      <c r="E829"/>
    </row>
    <row r="830" spans="1:5" x14ac:dyDescent="0.25">
      <c r="A830"/>
      <c r="B830"/>
      <c r="D830"/>
      <c r="E830"/>
    </row>
    <row r="831" spans="1:5" x14ac:dyDescent="0.25">
      <c r="A831"/>
      <c r="B831"/>
      <c r="D831"/>
      <c r="E831"/>
    </row>
    <row r="832" spans="1:5" x14ac:dyDescent="0.25">
      <c r="A832"/>
      <c r="B832"/>
      <c r="D832"/>
      <c r="E832"/>
    </row>
    <row r="833" spans="1:5" x14ac:dyDescent="0.25">
      <c r="A833"/>
      <c r="B833"/>
      <c r="D833"/>
      <c r="E833"/>
    </row>
    <row r="834" spans="1:5" x14ac:dyDescent="0.25">
      <c r="A834"/>
      <c r="B834"/>
      <c r="D834"/>
      <c r="E834"/>
    </row>
    <row r="835" spans="1:5" x14ac:dyDescent="0.25">
      <c r="A835"/>
      <c r="B835"/>
      <c r="D835"/>
      <c r="E835"/>
    </row>
    <row r="836" spans="1:5" x14ac:dyDescent="0.25">
      <c r="A836"/>
      <c r="B836"/>
      <c r="D836"/>
      <c r="E836"/>
    </row>
    <row r="837" spans="1:5" x14ac:dyDescent="0.25">
      <c r="A837"/>
      <c r="B837"/>
      <c r="D837"/>
      <c r="E837"/>
    </row>
    <row r="838" spans="1:5" x14ac:dyDescent="0.25">
      <c r="A838"/>
      <c r="B838"/>
      <c r="D838"/>
      <c r="E838"/>
    </row>
    <row r="839" spans="1:5" x14ac:dyDescent="0.25">
      <c r="A839"/>
      <c r="B839"/>
      <c r="D839"/>
      <c r="E839"/>
    </row>
    <row r="840" spans="1:5" x14ac:dyDescent="0.25">
      <c r="A840"/>
      <c r="B840"/>
      <c r="D840"/>
      <c r="E840"/>
    </row>
    <row r="841" spans="1:5" x14ac:dyDescent="0.25">
      <c r="A841"/>
      <c r="B841"/>
      <c r="D841"/>
      <c r="E841"/>
    </row>
    <row r="842" spans="1:5" x14ac:dyDescent="0.25">
      <c r="A842"/>
      <c r="B842"/>
      <c r="D842"/>
      <c r="E842"/>
    </row>
    <row r="843" spans="1:5" x14ac:dyDescent="0.25">
      <c r="A843"/>
      <c r="B843"/>
      <c r="D843"/>
      <c r="E843"/>
    </row>
    <row r="844" spans="1:5" x14ac:dyDescent="0.25">
      <c r="A844"/>
      <c r="B844"/>
      <c r="D844"/>
      <c r="E844"/>
    </row>
    <row r="845" spans="1:5" x14ac:dyDescent="0.25">
      <c r="A845"/>
      <c r="B845"/>
      <c r="D845"/>
      <c r="E845"/>
    </row>
    <row r="846" spans="1:5" x14ac:dyDescent="0.25">
      <c r="A846"/>
      <c r="B846"/>
      <c r="D846"/>
      <c r="E846"/>
    </row>
    <row r="847" spans="1:5" x14ac:dyDescent="0.25">
      <c r="A847"/>
      <c r="B847"/>
      <c r="D847"/>
      <c r="E847"/>
    </row>
    <row r="848" spans="1:5" x14ac:dyDescent="0.25">
      <c r="A848"/>
      <c r="B848"/>
      <c r="D848"/>
      <c r="E848"/>
    </row>
    <row r="849" spans="1:5" x14ac:dyDescent="0.25">
      <c r="A849"/>
      <c r="B849"/>
      <c r="D849"/>
      <c r="E849"/>
    </row>
    <row r="850" spans="1:5" x14ac:dyDescent="0.25">
      <c r="A850"/>
      <c r="B850"/>
      <c r="D850"/>
      <c r="E850"/>
    </row>
    <row r="851" spans="1:5" x14ac:dyDescent="0.25">
      <c r="A851"/>
      <c r="B851"/>
      <c r="D851"/>
      <c r="E851"/>
    </row>
    <row r="852" spans="1:5" x14ac:dyDescent="0.25">
      <c r="A852"/>
      <c r="B852"/>
      <c r="D852"/>
      <c r="E852"/>
    </row>
    <row r="853" spans="1:5" x14ac:dyDescent="0.25">
      <c r="A853"/>
      <c r="B853"/>
      <c r="D853"/>
      <c r="E853"/>
    </row>
    <row r="854" spans="1:5" x14ac:dyDescent="0.25">
      <c r="A854"/>
      <c r="B854"/>
      <c r="D854"/>
      <c r="E854"/>
    </row>
    <row r="855" spans="1:5" x14ac:dyDescent="0.25">
      <c r="A855"/>
      <c r="B855"/>
      <c r="D855"/>
      <c r="E855"/>
    </row>
    <row r="856" spans="1:5" x14ac:dyDescent="0.25">
      <c r="A856"/>
      <c r="B856"/>
      <c r="D856"/>
      <c r="E856"/>
    </row>
    <row r="857" spans="1:5" x14ac:dyDescent="0.25">
      <c r="A857"/>
      <c r="B857"/>
      <c r="D857"/>
      <c r="E857"/>
    </row>
    <row r="858" spans="1:5" x14ac:dyDescent="0.25">
      <c r="A858"/>
      <c r="B858"/>
      <c r="D858"/>
      <c r="E858"/>
    </row>
    <row r="859" spans="1:5" x14ac:dyDescent="0.25">
      <c r="A859"/>
      <c r="B859"/>
      <c r="D859"/>
      <c r="E859"/>
    </row>
    <row r="860" spans="1:5" x14ac:dyDescent="0.25">
      <c r="A860"/>
      <c r="B860"/>
      <c r="D860"/>
      <c r="E860"/>
    </row>
    <row r="861" spans="1:5" x14ac:dyDescent="0.25">
      <c r="A861"/>
      <c r="B861"/>
      <c r="D861"/>
      <c r="E861"/>
    </row>
    <row r="862" spans="1:5" x14ac:dyDescent="0.25">
      <c r="A862"/>
      <c r="B862"/>
      <c r="D862"/>
      <c r="E862"/>
    </row>
    <row r="863" spans="1:5" x14ac:dyDescent="0.25">
      <c r="A863"/>
      <c r="B863"/>
      <c r="D863"/>
      <c r="E863"/>
    </row>
    <row r="864" spans="1:5" x14ac:dyDescent="0.25">
      <c r="A864"/>
      <c r="B864"/>
      <c r="D864"/>
      <c r="E864"/>
    </row>
    <row r="865" spans="1:5" x14ac:dyDescent="0.25">
      <c r="A865"/>
      <c r="B865"/>
      <c r="D865"/>
      <c r="E865"/>
    </row>
    <row r="866" spans="1:5" x14ac:dyDescent="0.25">
      <c r="A866"/>
      <c r="B866"/>
      <c r="D866"/>
      <c r="E866"/>
    </row>
    <row r="867" spans="1:5" x14ac:dyDescent="0.25">
      <c r="A867"/>
      <c r="B867"/>
      <c r="D867"/>
      <c r="E867"/>
    </row>
    <row r="868" spans="1:5" x14ac:dyDescent="0.25">
      <c r="A868"/>
      <c r="B868"/>
      <c r="D868"/>
      <c r="E868"/>
    </row>
    <row r="869" spans="1:5" x14ac:dyDescent="0.25">
      <c r="A869"/>
      <c r="B869"/>
      <c r="D869"/>
      <c r="E869"/>
    </row>
    <row r="870" spans="1:5" x14ac:dyDescent="0.25">
      <c r="A870"/>
      <c r="B870"/>
      <c r="D870"/>
      <c r="E870"/>
    </row>
    <row r="871" spans="1:5" x14ac:dyDescent="0.25">
      <c r="A871"/>
      <c r="B871"/>
      <c r="D871"/>
      <c r="E871"/>
    </row>
    <row r="872" spans="1:5" x14ac:dyDescent="0.25">
      <c r="A872"/>
      <c r="B872"/>
      <c r="D872"/>
      <c r="E872"/>
    </row>
    <row r="873" spans="1:5" x14ac:dyDescent="0.25">
      <c r="A873"/>
      <c r="B873"/>
      <c r="D873"/>
      <c r="E873"/>
    </row>
    <row r="874" spans="1:5" x14ac:dyDescent="0.25">
      <c r="A874"/>
      <c r="B874"/>
      <c r="D874"/>
      <c r="E874"/>
    </row>
    <row r="875" spans="1:5" x14ac:dyDescent="0.25">
      <c r="A875"/>
      <c r="B875"/>
      <c r="D875"/>
      <c r="E875"/>
    </row>
    <row r="876" spans="1:5" x14ac:dyDescent="0.25">
      <c r="A876"/>
      <c r="B876"/>
      <c r="D876"/>
      <c r="E876"/>
    </row>
    <row r="877" spans="1:5" x14ac:dyDescent="0.25">
      <c r="A877"/>
      <c r="B877"/>
      <c r="D877"/>
      <c r="E877"/>
    </row>
    <row r="878" spans="1:5" x14ac:dyDescent="0.25">
      <c r="A878"/>
      <c r="B878"/>
      <c r="D878"/>
      <c r="E878"/>
    </row>
    <row r="879" spans="1:5" x14ac:dyDescent="0.25">
      <c r="A879"/>
      <c r="B879"/>
      <c r="D879"/>
      <c r="E879"/>
    </row>
    <row r="880" spans="1:5" x14ac:dyDescent="0.25">
      <c r="A880"/>
      <c r="B880"/>
      <c r="D880"/>
      <c r="E880"/>
    </row>
    <row r="881" spans="1:5" x14ac:dyDescent="0.25">
      <c r="A881"/>
      <c r="B881"/>
      <c r="D881"/>
      <c r="E881"/>
    </row>
    <row r="882" spans="1:5" x14ac:dyDescent="0.25">
      <c r="A882"/>
      <c r="B882"/>
      <c r="D882"/>
      <c r="E882"/>
    </row>
    <row r="883" spans="1:5" x14ac:dyDescent="0.25">
      <c r="A883"/>
      <c r="B883"/>
      <c r="D883"/>
      <c r="E883"/>
    </row>
    <row r="884" spans="1:5" x14ac:dyDescent="0.25">
      <c r="A884"/>
      <c r="B884"/>
      <c r="D884"/>
      <c r="E884"/>
    </row>
    <row r="885" spans="1:5" x14ac:dyDescent="0.25">
      <c r="A885"/>
      <c r="B885"/>
      <c r="D885"/>
      <c r="E885"/>
    </row>
    <row r="886" spans="1:5" x14ac:dyDescent="0.25">
      <c r="A886"/>
      <c r="B886"/>
      <c r="D886"/>
      <c r="E886"/>
    </row>
    <row r="887" spans="1:5" x14ac:dyDescent="0.25">
      <c r="A887"/>
      <c r="B887"/>
      <c r="D887"/>
      <c r="E887"/>
    </row>
    <row r="888" spans="1:5" x14ac:dyDescent="0.25">
      <c r="A888"/>
      <c r="B888"/>
      <c r="D888"/>
      <c r="E888"/>
    </row>
    <row r="889" spans="1:5" x14ac:dyDescent="0.25">
      <c r="A889"/>
      <c r="B889"/>
      <c r="D889"/>
      <c r="E889"/>
    </row>
    <row r="890" spans="1:5" x14ac:dyDescent="0.25">
      <c r="A890"/>
      <c r="B890"/>
      <c r="D890"/>
      <c r="E890"/>
    </row>
    <row r="891" spans="1:5" x14ac:dyDescent="0.25">
      <c r="A891"/>
      <c r="B891"/>
      <c r="D891"/>
      <c r="E891"/>
    </row>
    <row r="892" spans="1:5" x14ac:dyDescent="0.25">
      <c r="A892"/>
      <c r="B892"/>
      <c r="D892"/>
      <c r="E892"/>
    </row>
    <row r="893" spans="1:5" x14ac:dyDescent="0.25">
      <c r="A893"/>
      <c r="B893"/>
      <c r="D893"/>
      <c r="E893"/>
    </row>
    <row r="894" spans="1:5" x14ac:dyDescent="0.25">
      <c r="A894"/>
      <c r="B894"/>
      <c r="D894"/>
      <c r="E894"/>
    </row>
    <row r="895" spans="1:5" x14ac:dyDescent="0.25">
      <c r="A895"/>
      <c r="B895"/>
      <c r="D895"/>
      <c r="E895"/>
    </row>
    <row r="896" spans="1:5" x14ac:dyDescent="0.25">
      <c r="A896"/>
      <c r="B896"/>
      <c r="D896"/>
      <c r="E896"/>
    </row>
    <row r="897" spans="1:5" x14ac:dyDescent="0.25">
      <c r="A897"/>
      <c r="B897"/>
      <c r="D897"/>
      <c r="E897"/>
    </row>
    <row r="898" spans="1:5" x14ac:dyDescent="0.25">
      <c r="A898"/>
      <c r="B898"/>
      <c r="D898"/>
      <c r="E898"/>
    </row>
    <row r="899" spans="1:5" x14ac:dyDescent="0.25">
      <c r="A899"/>
      <c r="B899"/>
      <c r="D899"/>
      <c r="E899"/>
    </row>
    <row r="900" spans="1:5" x14ac:dyDescent="0.25">
      <c r="A900"/>
      <c r="B900"/>
      <c r="D900"/>
      <c r="E900"/>
    </row>
    <row r="901" spans="1:5" x14ac:dyDescent="0.25">
      <c r="A901"/>
      <c r="B901"/>
      <c r="D901"/>
      <c r="E901"/>
    </row>
    <row r="902" spans="1:5" x14ac:dyDescent="0.25">
      <c r="A902"/>
      <c r="B902"/>
      <c r="D902"/>
      <c r="E902"/>
    </row>
    <row r="903" spans="1:5" x14ac:dyDescent="0.25">
      <c r="A903"/>
      <c r="B903"/>
      <c r="D903"/>
      <c r="E903"/>
    </row>
    <row r="904" spans="1:5" x14ac:dyDescent="0.25">
      <c r="A904"/>
      <c r="B904"/>
      <c r="D904"/>
      <c r="E904"/>
    </row>
    <row r="905" spans="1:5" x14ac:dyDescent="0.25">
      <c r="A905"/>
      <c r="B905"/>
      <c r="D905"/>
      <c r="E905"/>
    </row>
    <row r="906" spans="1:5" x14ac:dyDescent="0.25">
      <c r="A906"/>
      <c r="B906"/>
      <c r="D906"/>
      <c r="E906"/>
    </row>
    <row r="907" spans="1:5" x14ac:dyDescent="0.25">
      <c r="A907"/>
      <c r="B907"/>
      <c r="D907"/>
      <c r="E907"/>
    </row>
    <row r="908" spans="1:5" x14ac:dyDescent="0.25">
      <c r="A908"/>
      <c r="B908"/>
      <c r="D908"/>
      <c r="E908"/>
    </row>
    <row r="909" spans="1:5" x14ac:dyDescent="0.25">
      <c r="A909"/>
      <c r="B909"/>
      <c r="D909"/>
      <c r="E909"/>
    </row>
    <row r="910" spans="1:5" x14ac:dyDescent="0.25">
      <c r="A910"/>
      <c r="B910"/>
      <c r="D910"/>
      <c r="E910"/>
    </row>
    <row r="911" spans="1:5" x14ac:dyDescent="0.25">
      <c r="A911"/>
      <c r="B911"/>
      <c r="D911"/>
      <c r="E911"/>
    </row>
    <row r="912" spans="1:5" x14ac:dyDescent="0.25">
      <c r="A912"/>
      <c r="B912"/>
      <c r="D912"/>
      <c r="E912"/>
    </row>
    <row r="913" spans="1:5" x14ac:dyDescent="0.25">
      <c r="A913"/>
      <c r="B913"/>
      <c r="D913"/>
      <c r="E913"/>
    </row>
    <row r="914" spans="1:5" x14ac:dyDescent="0.25">
      <c r="A914"/>
      <c r="B914"/>
      <c r="D914"/>
      <c r="E914"/>
    </row>
    <row r="915" spans="1:5" x14ac:dyDescent="0.25">
      <c r="A915"/>
      <c r="B915"/>
      <c r="D915"/>
      <c r="E915"/>
    </row>
    <row r="916" spans="1:5" x14ac:dyDescent="0.25">
      <c r="A916"/>
      <c r="B916"/>
      <c r="D916"/>
      <c r="E916"/>
    </row>
    <row r="917" spans="1:5" x14ac:dyDescent="0.25">
      <c r="A917"/>
      <c r="B917"/>
      <c r="D917"/>
      <c r="E917"/>
    </row>
    <row r="918" spans="1:5" x14ac:dyDescent="0.25">
      <c r="A918"/>
      <c r="B918"/>
      <c r="D918"/>
      <c r="E918"/>
    </row>
    <row r="919" spans="1:5" x14ac:dyDescent="0.25">
      <c r="A919"/>
      <c r="B919"/>
      <c r="D919"/>
      <c r="E919"/>
    </row>
    <row r="920" spans="1:5" x14ac:dyDescent="0.25">
      <c r="A920"/>
      <c r="B920"/>
      <c r="D920"/>
      <c r="E920"/>
    </row>
    <row r="921" spans="1:5" x14ac:dyDescent="0.25">
      <c r="A921"/>
      <c r="B921"/>
      <c r="D921"/>
      <c r="E921"/>
    </row>
    <row r="922" spans="1:5" x14ac:dyDescent="0.25">
      <c r="A922"/>
      <c r="B922"/>
      <c r="D922"/>
      <c r="E922"/>
    </row>
    <row r="923" spans="1:5" x14ac:dyDescent="0.25">
      <c r="A923"/>
      <c r="B923"/>
      <c r="D923"/>
      <c r="E923"/>
    </row>
    <row r="924" spans="1:5" x14ac:dyDescent="0.25">
      <c r="A924"/>
      <c r="B924"/>
      <c r="D924"/>
      <c r="E924"/>
    </row>
    <row r="925" spans="1:5" x14ac:dyDescent="0.25">
      <c r="A925"/>
      <c r="B925"/>
      <c r="D925"/>
      <c r="E925"/>
    </row>
    <row r="926" spans="1:5" x14ac:dyDescent="0.25">
      <c r="A926"/>
      <c r="B926"/>
      <c r="D926"/>
      <c r="E926"/>
    </row>
    <row r="927" spans="1:5" x14ac:dyDescent="0.25">
      <c r="A927"/>
      <c r="B927"/>
      <c r="D927"/>
      <c r="E927"/>
    </row>
    <row r="928" spans="1:5" x14ac:dyDescent="0.25">
      <c r="A928"/>
      <c r="B928"/>
      <c r="D928"/>
      <c r="E928"/>
    </row>
    <row r="929" spans="1:5" x14ac:dyDescent="0.25">
      <c r="A929"/>
      <c r="B929"/>
      <c r="D929"/>
      <c r="E929"/>
    </row>
    <row r="930" spans="1:5" x14ac:dyDescent="0.25">
      <c r="A930"/>
      <c r="B930"/>
      <c r="D930"/>
      <c r="E930"/>
    </row>
    <row r="931" spans="1:5" x14ac:dyDescent="0.25">
      <c r="A931"/>
      <c r="B931"/>
      <c r="D931"/>
      <c r="E931"/>
    </row>
    <row r="932" spans="1:5" x14ac:dyDescent="0.25">
      <c r="A932"/>
      <c r="B932"/>
      <c r="D932"/>
      <c r="E932"/>
    </row>
    <row r="933" spans="1:5" x14ac:dyDescent="0.25">
      <c r="A933"/>
      <c r="B933"/>
      <c r="D933"/>
      <c r="E933"/>
    </row>
    <row r="934" spans="1:5" x14ac:dyDescent="0.25">
      <c r="A934"/>
      <c r="B934"/>
      <c r="D934"/>
      <c r="E934"/>
    </row>
    <row r="935" spans="1:5" x14ac:dyDescent="0.25">
      <c r="A935"/>
      <c r="B935"/>
      <c r="D935"/>
      <c r="E935"/>
    </row>
    <row r="936" spans="1:5" x14ac:dyDescent="0.25">
      <c r="A936"/>
      <c r="B936"/>
      <c r="D936"/>
      <c r="E936"/>
    </row>
    <row r="937" spans="1:5" x14ac:dyDescent="0.25">
      <c r="A937"/>
      <c r="B937"/>
      <c r="D937"/>
      <c r="E937"/>
    </row>
    <row r="938" spans="1:5" x14ac:dyDescent="0.25">
      <c r="A938"/>
      <c r="B938"/>
      <c r="D938"/>
      <c r="E938"/>
    </row>
    <row r="939" spans="1:5" x14ac:dyDescent="0.25">
      <c r="A939"/>
      <c r="B939"/>
      <c r="D939"/>
      <c r="E939"/>
    </row>
    <row r="940" spans="1:5" x14ac:dyDescent="0.25">
      <c r="A940"/>
      <c r="B940"/>
      <c r="D940"/>
      <c r="E940"/>
    </row>
    <row r="941" spans="1:5" x14ac:dyDescent="0.25">
      <c r="A941"/>
      <c r="B941"/>
      <c r="D941"/>
      <c r="E941"/>
    </row>
    <row r="942" spans="1:5" x14ac:dyDescent="0.25">
      <c r="A942"/>
      <c r="B942"/>
      <c r="D942"/>
      <c r="E942"/>
    </row>
    <row r="943" spans="1:5" x14ac:dyDescent="0.25">
      <c r="A943"/>
      <c r="B943"/>
      <c r="D943"/>
      <c r="E943"/>
    </row>
    <row r="944" spans="1:5" x14ac:dyDescent="0.25">
      <c r="A944"/>
      <c r="B944"/>
      <c r="D944"/>
      <c r="E944"/>
    </row>
    <row r="945" spans="1:5" x14ac:dyDescent="0.25">
      <c r="A945"/>
      <c r="B945"/>
      <c r="D945"/>
      <c r="E945"/>
    </row>
    <row r="946" spans="1:5" x14ac:dyDescent="0.25">
      <c r="A946"/>
      <c r="B946"/>
      <c r="D946"/>
      <c r="E946"/>
    </row>
    <row r="947" spans="1:5" x14ac:dyDescent="0.25">
      <c r="A947"/>
      <c r="B947"/>
      <c r="D947"/>
      <c r="E947"/>
    </row>
    <row r="948" spans="1:5" x14ac:dyDescent="0.25">
      <c r="A948"/>
      <c r="B948"/>
      <c r="D948"/>
      <c r="E948"/>
    </row>
    <row r="949" spans="1:5" x14ac:dyDescent="0.25">
      <c r="A949"/>
      <c r="B949"/>
      <c r="D949"/>
      <c r="E949"/>
    </row>
    <row r="950" spans="1:5" x14ac:dyDescent="0.25">
      <c r="A950"/>
      <c r="B950"/>
      <c r="D950"/>
      <c r="E950"/>
    </row>
    <row r="951" spans="1:5" x14ac:dyDescent="0.25">
      <c r="A951"/>
      <c r="B951"/>
      <c r="D951"/>
      <c r="E951"/>
    </row>
    <row r="952" spans="1:5" x14ac:dyDescent="0.25">
      <c r="A952"/>
      <c r="B952"/>
      <c r="D952"/>
      <c r="E952"/>
    </row>
    <row r="953" spans="1:5" x14ac:dyDescent="0.25">
      <c r="A953"/>
      <c r="B953"/>
      <c r="D953"/>
      <c r="E953"/>
    </row>
    <row r="954" spans="1:5" x14ac:dyDescent="0.25">
      <c r="A954"/>
      <c r="B954"/>
      <c r="D954"/>
      <c r="E954"/>
    </row>
    <row r="955" spans="1:5" x14ac:dyDescent="0.25">
      <c r="A955"/>
      <c r="B955"/>
      <c r="D955"/>
      <c r="E955"/>
    </row>
    <row r="956" spans="1:5" x14ac:dyDescent="0.25">
      <c r="A956"/>
      <c r="B956"/>
      <c r="D956"/>
      <c r="E956"/>
    </row>
    <row r="957" spans="1:5" x14ac:dyDescent="0.25">
      <c r="A957"/>
      <c r="B957"/>
      <c r="D957"/>
      <c r="E957"/>
    </row>
    <row r="958" spans="1:5" x14ac:dyDescent="0.25">
      <c r="A958"/>
      <c r="B958"/>
      <c r="D958"/>
      <c r="E958"/>
    </row>
    <row r="959" spans="1:5" x14ac:dyDescent="0.25">
      <c r="A959"/>
      <c r="B959"/>
      <c r="D959"/>
      <c r="E959"/>
    </row>
    <row r="960" spans="1:5" x14ac:dyDescent="0.25">
      <c r="A960"/>
      <c r="B960"/>
      <c r="D960"/>
      <c r="E960"/>
    </row>
    <row r="961" spans="1:5" x14ac:dyDescent="0.25">
      <c r="A961"/>
      <c r="B961"/>
      <c r="D961"/>
      <c r="E961"/>
    </row>
    <row r="962" spans="1:5" x14ac:dyDescent="0.25">
      <c r="A962"/>
      <c r="B962"/>
      <c r="D962"/>
      <c r="E962"/>
    </row>
    <row r="963" spans="1:5" x14ac:dyDescent="0.25">
      <c r="A963"/>
      <c r="B963"/>
      <c r="D963"/>
      <c r="E963"/>
    </row>
    <row r="964" spans="1:5" x14ac:dyDescent="0.25">
      <c r="A964"/>
      <c r="B964"/>
      <c r="D964"/>
      <c r="E964"/>
    </row>
    <row r="965" spans="1:5" x14ac:dyDescent="0.25">
      <c r="A965"/>
      <c r="B965"/>
      <c r="D965"/>
      <c r="E965"/>
    </row>
    <row r="966" spans="1:5" x14ac:dyDescent="0.25">
      <c r="A966"/>
      <c r="B966"/>
      <c r="D966"/>
      <c r="E966"/>
    </row>
    <row r="967" spans="1:5" x14ac:dyDescent="0.25">
      <c r="A967"/>
      <c r="B967"/>
      <c r="D967"/>
      <c r="E967"/>
    </row>
    <row r="968" spans="1:5" x14ac:dyDescent="0.25">
      <c r="A968"/>
      <c r="B968"/>
      <c r="D968"/>
      <c r="E968"/>
    </row>
    <row r="969" spans="1:5" x14ac:dyDescent="0.25">
      <c r="A969"/>
      <c r="B969"/>
      <c r="D969"/>
      <c r="E969"/>
    </row>
    <row r="970" spans="1:5" x14ac:dyDescent="0.25">
      <c r="A970"/>
      <c r="B970"/>
      <c r="D970"/>
      <c r="E970"/>
    </row>
    <row r="971" spans="1:5" x14ac:dyDescent="0.25">
      <c r="A971"/>
      <c r="B971"/>
      <c r="D971"/>
      <c r="E971"/>
    </row>
    <row r="972" spans="1:5" x14ac:dyDescent="0.25">
      <c r="A972"/>
      <c r="B972"/>
      <c r="D972"/>
      <c r="E972"/>
    </row>
    <row r="973" spans="1:5" x14ac:dyDescent="0.25">
      <c r="A973"/>
      <c r="B973"/>
      <c r="D973"/>
      <c r="E973"/>
    </row>
    <row r="974" spans="1:5" x14ac:dyDescent="0.25">
      <c r="A974"/>
      <c r="B974"/>
      <c r="D974"/>
      <c r="E974"/>
    </row>
    <row r="975" spans="1:5" x14ac:dyDescent="0.25">
      <c r="A975"/>
      <c r="B975"/>
      <c r="D975"/>
      <c r="E975"/>
    </row>
    <row r="976" spans="1:5" x14ac:dyDescent="0.25">
      <c r="A976"/>
      <c r="B976"/>
      <c r="D976"/>
      <c r="E976"/>
    </row>
    <row r="977" spans="1:5" x14ac:dyDescent="0.25">
      <c r="A977"/>
      <c r="B977"/>
      <c r="D977"/>
      <c r="E977"/>
    </row>
    <row r="978" spans="1:5" x14ac:dyDescent="0.25">
      <c r="A978"/>
      <c r="B978"/>
      <c r="D978"/>
      <c r="E978"/>
    </row>
    <row r="979" spans="1:5" x14ac:dyDescent="0.25">
      <c r="A979"/>
      <c r="B979"/>
      <c r="D979"/>
      <c r="E979"/>
    </row>
    <row r="980" spans="1:5" x14ac:dyDescent="0.25">
      <c r="A980"/>
      <c r="B980"/>
      <c r="D980"/>
      <c r="E980"/>
    </row>
    <row r="981" spans="1:5" x14ac:dyDescent="0.25">
      <c r="A981"/>
      <c r="B981"/>
      <c r="D981"/>
      <c r="E981"/>
    </row>
    <row r="982" spans="1:5" x14ac:dyDescent="0.25">
      <c r="A982"/>
      <c r="B982"/>
      <c r="D982"/>
      <c r="E982"/>
    </row>
    <row r="983" spans="1:5" x14ac:dyDescent="0.25">
      <c r="A983"/>
      <c r="B983"/>
      <c r="D983"/>
      <c r="E983"/>
    </row>
    <row r="984" spans="1:5" x14ac:dyDescent="0.25">
      <c r="A984"/>
      <c r="B984"/>
      <c r="D984"/>
      <c r="E984"/>
    </row>
    <row r="985" spans="1:5" x14ac:dyDescent="0.25">
      <c r="A985"/>
      <c r="B985"/>
      <c r="D985"/>
      <c r="E985"/>
    </row>
    <row r="986" spans="1:5" x14ac:dyDescent="0.25">
      <c r="A986"/>
      <c r="B986"/>
      <c r="D986"/>
      <c r="E986"/>
    </row>
    <row r="987" spans="1:5" x14ac:dyDescent="0.25">
      <c r="A987"/>
      <c r="B987"/>
      <c r="D987"/>
      <c r="E987"/>
    </row>
    <row r="988" spans="1:5" x14ac:dyDescent="0.25">
      <c r="A988"/>
      <c r="B988"/>
      <c r="D988"/>
      <c r="E988"/>
    </row>
    <row r="989" spans="1:5" x14ac:dyDescent="0.25">
      <c r="A989"/>
      <c r="B989"/>
      <c r="D989"/>
      <c r="E989"/>
    </row>
    <row r="990" spans="1:5" x14ac:dyDescent="0.25">
      <c r="A990"/>
      <c r="B990"/>
      <c r="D990"/>
      <c r="E990"/>
    </row>
    <row r="991" spans="1:5" x14ac:dyDescent="0.25">
      <c r="A991"/>
      <c r="B991"/>
      <c r="D991"/>
      <c r="E991"/>
    </row>
    <row r="992" spans="1:5" x14ac:dyDescent="0.25">
      <c r="A992"/>
      <c r="B992"/>
      <c r="D992"/>
      <c r="E992"/>
    </row>
    <row r="993" spans="1:5" x14ac:dyDescent="0.25">
      <c r="A993"/>
      <c r="B993"/>
      <c r="D993"/>
      <c r="E993"/>
    </row>
    <row r="994" spans="1:5" x14ac:dyDescent="0.25">
      <c r="A994"/>
      <c r="B994"/>
      <c r="D994"/>
      <c r="E994"/>
    </row>
    <row r="995" spans="1:5" x14ac:dyDescent="0.25">
      <c r="A995"/>
      <c r="B995"/>
      <c r="D995"/>
      <c r="E995"/>
    </row>
    <row r="996" spans="1:5" x14ac:dyDescent="0.25">
      <c r="A996"/>
      <c r="B996"/>
      <c r="D996"/>
      <c r="E996"/>
    </row>
    <row r="997" spans="1:5" x14ac:dyDescent="0.25">
      <c r="A997"/>
      <c r="B997"/>
      <c r="D997"/>
      <c r="E997"/>
    </row>
    <row r="998" spans="1:5" x14ac:dyDescent="0.25">
      <c r="A998"/>
      <c r="B998"/>
      <c r="D998"/>
      <c r="E998"/>
    </row>
    <row r="999" spans="1:5" x14ac:dyDescent="0.25">
      <c r="A999"/>
      <c r="B999"/>
      <c r="D999"/>
      <c r="E999"/>
    </row>
    <row r="1000" spans="1:5" x14ac:dyDescent="0.25">
      <c r="A1000"/>
      <c r="B1000"/>
      <c r="D1000"/>
      <c r="E1000"/>
    </row>
    <row r="1001" spans="1:5" x14ac:dyDescent="0.25">
      <c r="A1001"/>
      <c r="B1001"/>
      <c r="D1001"/>
      <c r="E1001"/>
    </row>
    <row r="1002" spans="1:5" x14ac:dyDescent="0.25">
      <c r="A1002"/>
      <c r="B1002"/>
      <c r="D1002"/>
      <c r="E1002"/>
    </row>
    <row r="1003" spans="1:5" x14ac:dyDescent="0.25">
      <c r="A1003"/>
      <c r="B1003"/>
      <c r="D1003"/>
      <c r="E1003"/>
    </row>
    <row r="1004" spans="1:5" x14ac:dyDescent="0.25">
      <c r="A1004"/>
      <c r="B1004"/>
      <c r="D1004"/>
      <c r="E1004"/>
    </row>
    <row r="1005" spans="1:5" x14ac:dyDescent="0.25">
      <c r="A1005"/>
      <c r="B1005"/>
      <c r="D1005"/>
      <c r="E1005"/>
    </row>
    <row r="1006" spans="1:5" x14ac:dyDescent="0.25">
      <c r="A1006"/>
      <c r="B1006"/>
      <c r="D1006"/>
      <c r="E1006"/>
    </row>
    <row r="1007" spans="1:5" x14ac:dyDescent="0.25">
      <c r="A1007"/>
      <c r="B1007"/>
      <c r="D1007"/>
      <c r="E1007"/>
    </row>
    <row r="1008" spans="1:5" x14ac:dyDescent="0.25">
      <c r="A1008"/>
      <c r="B1008"/>
      <c r="D1008"/>
      <c r="E1008"/>
    </row>
    <row r="1009" spans="1:5" x14ac:dyDescent="0.25">
      <c r="A1009"/>
      <c r="B1009"/>
      <c r="D1009"/>
      <c r="E1009"/>
    </row>
    <row r="1010" spans="1:5" x14ac:dyDescent="0.25">
      <c r="A1010"/>
      <c r="B1010"/>
      <c r="D1010"/>
      <c r="E1010"/>
    </row>
    <row r="1011" spans="1:5" x14ac:dyDescent="0.25">
      <c r="A1011"/>
      <c r="B1011"/>
      <c r="D1011"/>
      <c r="E1011"/>
    </row>
    <row r="1012" spans="1:5" x14ac:dyDescent="0.25">
      <c r="A1012"/>
      <c r="B1012"/>
      <c r="D1012"/>
      <c r="E1012"/>
    </row>
    <row r="1013" spans="1:5" x14ac:dyDescent="0.25">
      <c r="A1013"/>
      <c r="B1013"/>
      <c r="D1013"/>
      <c r="E1013"/>
    </row>
    <row r="1014" spans="1:5" x14ac:dyDescent="0.25">
      <c r="A1014"/>
      <c r="B1014"/>
      <c r="D1014"/>
      <c r="E1014"/>
    </row>
    <row r="1015" spans="1:5" x14ac:dyDescent="0.25">
      <c r="A1015"/>
      <c r="B1015"/>
      <c r="D1015"/>
      <c r="E1015"/>
    </row>
    <row r="1016" spans="1:5" x14ac:dyDescent="0.25">
      <c r="A1016"/>
      <c r="B1016"/>
      <c r="D1016"/>
      <c r="E1016"/>
    </row>
    <row r="1017" spans="1:5" x14ac:dyDescent="0.25">
      <c r="A1017"/>
      <c r="B1017"/>
      <c r="D1017"/>
      <c r="E1017"/>
    </row>
    <row r="1018" spans="1:5" x14ac:dyDescent="0.25">
      <c r="A1018"/>
      <c r="B1018"/>
      <c r="D1018"/>
      <c r="E1018"/>
    </row>
    <row r="1019" spans="1:5" x14ac:dyDescent="0.25">
      <c r="A1019"/>
      <c r="B1019"/>
      <c r="D1019"/>
      <c r="E1019"/>
    </row>
    <row r="1020" spans="1:5" x14ac:dyDescent="0.25">
      <c r="A1020"/>
      <c r="B1020"/>
      <c r="D1020"/>
      <c r="E1020"/>
    </row>
    <row r="1021" spans="1:5" x14ac:dyDescent="0.25">
      <c r="A1021"/>
      <c r="B1021"/>
      <c r="D1021"/>
      <c r="E1021"/>
    </row>
    <row r="1022" spans="1:5" x14ac:dyDescent="0.25">
      <c r="A1022"/>
      <c r="B1022"/>
      <c r="D1022"/>
      <c r="E1022"/>
    </row>
    <row r="1023" spans="1:5" x14ac:dyDescent="0.25">
      <c r="A1023"/>
      <c r="B1023"/>
      <c r="D1023"/>
      <c r="E1023"/>
    </row>
    <row r="1024" spans="1:5" x14ac:dyDescent="0.25">
      <c r="A1024"/>
      <c r="B1024"/>
      <c r="D1024"/>
      <c r="E1024"/>
    </row>
    <row r="1025" spans="1:5" x14ac:dyDescent="0.25">
      <c r="A1025"/>
      <c r="B1025"/>
      <c r="D1025"/>
      <c r="E1025"/>
    </row>
    <row r="1026" spans="1:5" x14ac:dyDescent="0.25">
      <c r="A1026"/>
      <c r="B1026"/>
      <c r="D1026"/>
      <c r="E1026"/>
    </row>
    <row r="1027" spans="1:5" x14ac:dyDescent="0.25">
      <c r="A1027"/>
      <c r="B1027"/>
      <c r="D1027"/>
      <c r="E1027"/>
    </row>
    <row r="1028" spans="1:5" x14ac:dyDescent="0.25">
      <c r="A1028"/>
      <c r="B1028"/>
      <c r="D1028"/>
      <c r="E1028"/>
    </row>
    <row r="1029" spans="1:5" x14ac:dyDescent="0.25">
      <c r="A1029"/>
      <c r="B1029"/>
      <c r="D1029"/>
      <c r="E1029"/>
    </row>
    <row r="1030" spans="1:5" x14ac:dyDescent="0.25">
      <c r="A1030"/>
      <c r="B1030"/>
      <c r="D1030"/>
      <c r="E1030"/>
    </row>
    <row r="1031" spans="1:5" x14ac:dyDescent="0.25">
      <c r="A1031"/>
      <c r="B1031"/>
      <c r="D1031"/>
      <c r="E1031"/>
    </row>
    <row r="1032" spans="1:5" x14ac:dyDescent="0.25">
      <c r="A1032"/>
      <c r="B1032"/>
      <c r="D1032"/>
      <c r="E1032"/>
    </row>
    <row r="1033" spans="1:5" x14ac:dyDescent="0.25">
      <c r="A1033"/>
      <c r="B1033"/>
      <c r="D1033"/>
      <c r="E1033"/>
    </row>
    <row r="1034" spans="1:5" x14ac:dyDescent="0.25">
      <c r="A1034"/>
      <c r="B1034"/>
      <c r="D1034"/>
      <c r="E1034"/>
    </row>
    <row r="1035" spans="1:5" x14ac:dyDescent="0.25">
      <c r="A1035"/>
      <c r="B1035"/>
      <c r="D1035"/>
      <c r="E1035"/>
    </row>
    <row r="1036" spans="1:5" x14ac:dyDescent="0.25">
      <c r="A1036"/>
      <c r="B1036"/>
      <c r="D1036"/>
      <c r="E1036"/>
    </row>
    <row r="1037" spans="1:5" x14ac:dyDescent="0.25">
      <c r="A1037"/>
      <c r="B1037"/>
      <c r="D1037"/>
      <c r="E1037"/>
    </row>
    <row r="1038" spans="1:5" x14ac:dyDescent="0.25">
      <c r="A1038"/>
      <c r="B1038"/>
      <c r="D1038"/>
      <c r="E1038"/>
    </row>
    <row r="1039" spans="1:5" x14ac:dyDescent="0.25">
      <c r="A1039"/>
      <c r="B1039"/>
      <c r="D1039"/>
      <c r="E1039"/>
    </row>
    <row r="1040" spans="1:5" x14ac:dyDescent="0.25">
      <c r="A1040"/>
      <c r="B1040"/>
      <c r="D1040"/>
      <c r="E1040"/>
    </row>
    <row r="1041" spans="1:5" x14ac:dyDescent="0.25">
      <c r="A1041"/>
      <c r="B1041"/>
      <c r="D1041"/>
      <c r="E1041"/>
    </row>
    <row r="1042" spans="1:5" x14ac:dyDescent="0.25">
      <c r="A1042"/>
      <c r="B1042"/>
      <c r="D1042"/>
      <c r="E1042"/>
    </row>
    <row r="1043" spans="1:5" x14ac:dyDescent="0.25">
      <c r="A1043"/>
      <c r="B1043"/>
      <c r="D1043"/>
      <c r="E1043"/>
    </row>
    <row r="1044" spans="1:5" x14ac:dyDescent="0.25">
      <c r="A1044"/>
      <c r="B1044"/>
      <c r="D1044"/>
      <c r="E1044"/>
    </row>
    <row r="1045" spans="1:5" x14ac:dyDescent="0.25">
      <c r="A1045"/>
      <c r="B1045"/>
      <c r="D1045"/>
      <c r="E1045"/>
    </row>
    <row r="1046" spans="1:5" x14ac:dyDescent="0.25">
      <c r="A1046"/>
      <c r="B1046"/>
      <c r="D1046"/>
      <c r="E1046"/>
    </row>
    <row r="1047" spans="1:5" x14ac:dyDescent="0.25">
      <c r="A1047"/>
      <c r="B1047"/>
      <c r="D1047"/>
      <c r="E1047"/>
    </row>
    <row r="1048" spans="1:5" x14ac:dyDescent="0.25">
      <c r="A1048"/>
      <c r="B1048"/>
      <c r="D1048"/>
      <c r="E1048"/>
    </row>
    <row r="1049" spans="1:5" x14ac:dyDescent="0.25">
      <c r="A1049"/>
      <c r="B1049"/>
      <c r="D1049"/>
      <c r="E1049"/>
    </row>
    <row r="1050" spans="1:5" x14ac:dyDescent="0.25">
      <c r="A1050"/>
      <c r="B1050"/>
      <c r="D1050"/>
      <c r="E1050"/>
    </row>
    <row r="1051" spans="1:5" x14ac:dyDescent="0.25">
      <c r="A1051"/>
      <c r="B1051"/>
      <c r="D1051"/>
      <c r="E1051"/>
    </row>
    <row r="1052" spans="1:5" x14ac:dyDescent="0.25">
      <c r="A1052"/>
      <c r="B1052"/>
      <c r="D1052"/>
      <c r="E1052"/>
    </row>
    <row r="1053" spans="1:5" x14ac:dyDescent="0.25">
      <c r="A1053"/>
      <c r="B1053"/>
      <c r="D1053"/>
      <c r="E1053"/>
    </row>
    <row r="1054" spans="1:5" x14ac:dyDescent="0.25">
      <c r="A1054"/>
      <c r="B1054"/>
      <c r="D1054"/>
      <c r="E1054"/>
    </row>
    <row r="1055" spans="1:5" x14ac:dyDescent="0.25">
      <c r="A1055"/>
      <c r="B1055"/>
      <c r="D1055"/>
      <c r="E1055"/>
    </row>
    <row r="1056" spans="1:5" x14ac:dyDescent="0.25">
      <c r="A1056"/>
      <c r="B1056"/>
      <c r="D1056"/>
      <c r="E1056"/>
    </row>
    <row r="1057" spans="1:5" x14ac:dyDescent="0.25">
      <c r="A1057"/>
      <c r="B1057"/>
      <c r="D1057"/>
      <c r="E1057"/>
    </row>
    <row r="1058" spans="1:5" x14ac:dyDescent="0.25">
      <c r="A1058"/>
      <c r="B1058"/>
      <c r="D1058"/>
      <c r="E1058"/>
    </row>
    <row r="1059" spans="1:5" x14ac:dyDescent="0.25">
      <c r="A1059"/>
      <c r="B1059"/>
      <c r="D1059"/>
      <c r="E1059"/>
    </row>
    <row r="1060" spans="1:5" x14ac:dyDescent="0.25">
      <c r="A1060"/>
      <c r="B1060"/>
      <c r="D1060"/>
      <c r="E1060"/>
    </row>
    <row r="1061" spans="1:5" x14ac:dyDescent="0.25">
      <c r="A1061"/>
      <c r="B1061"/>
      <c r="D1061"/>
      <c r="E1061"/>
    </row>
    <row r="1062" spans="1:5" x14ac:dyDescent="0.25">
      <c r="A1062"/>
      <c r="B1062"/>
      <c r="D1062"/>
      <c r="E1062"/>
    </row>
    <row r="1063" spans="1:5" x14ac:dyDescent="0.25">
      <c r="A1063"/>
      <c r="B1063"/>
      <c r="D1063"/>
      <c r="E1063"/>
    </row>
    <row r="1064" spans="1:5" x14ac:dyDescent="0.25">
      <c r="A1064"/>
      <c r="B1064"/>
      <c r="D1064"/>
      <c r="E1064"/>
    </row>
    <row r="1065" spans="1:5" x14ac:dyDescent="0.25">
      <c r="A1065"/>
      <c r="B1065"/>
      <c r="D1065"/>
      <c r="E1065"/>
    </row>
    <row r="1066" spans="1:5" x14ac:dyDescent="0.25">
      <c r="A1066"/>
      <c r="B1066"/>
      <c r="D1066"/>
      <c r="E1066"/>
    </row>
    <row r="1067" spans="1:5" x14ac:dyDescent="0.25">
      <c r="A1067"/>
      <c r="B1067"/>
      <c r="D1067"/>
      <c r="E1067"/>
    </row>
    <row r="1068" spans="1:5" x14ac:dyDescent="0.25">
      <c r="A1068"/>
      <c r="B1068"/>
      <c r="D1068"/>
      <c r="E1068"/>
    </row>
    <row r="1069" spans="1:5" x14ac:dyDescent="0.25">
      <c r="A1069"/>
      <c r="B1069"/>
      <c r="D1069"/>
      <c r="E1069"/>
    </row>
    <row r="1070" spans="1:5" x14ac:dyDescent="0.25">
      <c r="A1070"/>
      <c r="B1070"/>
      <c r="D1070"/>
      <c r="E1070"/>
    </row>
    <row r="1071" spans="1:5" x14ac:dyDescent="0.25">
      <c r="A1071"/>
      <c r="B1071"/>
      <c r="D1071"/>
      <c r="E1071"/>
    </row>
    <row r="1072" spans="1:5" x14ac:dyDescent="0.25">
      <c r="A1072"/>
      <c r="B1072"/>
      <c r="D1072"/>
      <c r="E1072"/>
    </row>
    <row r="1073" spans="1:5" x14ac:dyDescent="0.25">
      <c r="A1073"/>
      <c r="B1073"/>
      <c r="D1073"/>
      <c r="E1073"/>
    </row>
    <row r="1074" spans="1:5" x14ac:dyDescent="0.25">
      <c r="A1074"/>
      <c r="B1074"/>
      <c r="D1074"/>
      <c r="E1074"/>
    </row>
    <row r="1075" spans="1:5" x14ac:dyDescent="0.25">
      <c r="A1075"/>
      <c r="B1075"/>
      <c r="D1075"/>
      <c r="E1075"/>
    </row>
    <row r="1076" spans="1:5" x14ac:dyDescent="0.25">
      <c r="A1076"/>
      <c r="B1076"/>
      <c r="D1076"/>
      <c r="E1076"/>
    </row>
    <row r="1077" spans="1:5" x14ac:dyDescent="0.25">
      <c r="A1077"/>
      <c r="B1077"/>
      <c r="D1077"/>
      <c r="E1077"/>
    </row>
    <row r="1078" spans="1:5" x14ac:dyDescent="0.25">
      <c r="A1078"/>
      <c r="B1078"/>
      <c r="D1078"/>
      <c r="E1078"/>
    </row>
    <row r="1079" spans="1:5" x14ac:dyDescent="0.25">
      <c r="A1079"/>
      <c r="B1079"/>
      <c r="D1079"/>
      <c r="E1079"/>
    </row>
    <row r="1080" spans="1:5" x14ac:dyDescent="0.25">
      <c r="A1080"/>
      <c r="B1080"/>
      <c r="D1080"/>
      <c r="E1080"/>
    </row>
    <row r="1081" spans="1:5" x14ac:dyDescent="0.25">
      <c r="A1081"/>
      <c r="B1081"/>
      <c r="D1081"/>
      <c r="E1081"/>
    </row>
    <row r="1082" spans="1:5" x14ac:dyDescent="0.25">
      <c r="A1082"/>
      <c r="B1082"/>
      <c r="D1082"/>
      <c r="E1082"/>
    </row>
    <row r="1083" spans="1:5" x14ac:dyDescent="0.25">
      <c r="A1083"/>
      <c r="B1083"/>
      <c r="D1083"/>
      <c r="E1083"/>
    </row>
    <row r="1084" spans="1:5" x14ac:dyDescent="0.25">
      <c r="A1084"/>
      <c r="B1084"/>
      <c r="D1084"/>
      <c r="E1084"/>
    </row>
    <row r="1085" spans="1:5" x14ac:dyDescent="0.25">
      <c r="A1085"/>
      <c r="B1085"/>
      <c r="D1085"/>
      <c r="E1085"/>
    </row>
    <row r="1086" spans="1:5" x14ac:dyDescent="0.25">
      <c r="A1086"/>
      <c r="B1086"/>
      <c r="D1086"/>
      <c r="E1086"/>
    </row>
    <row r="1087" spans="1:5" x14ac:dyDescent="0.25">
      <c r="A1087"/>
      <c r="B1087"/>
      <c r="D1087"/>
      <c r="E1087"/>
    </row>
    <row r="1088" spans="1:5" x14ac:dyDescent="0.25">
      <c r="A1088"/>
      <c r="B1088"/>
      <c r="D1088"/>
      <c r="E1088"/>
    </row>
    <row r="1089" spans="1:5" x14ac:dyDescent="0.25">
      <c r="A1089"/>
      <c r="B1089"/>
      <c r="D1089"/>
      <c r="E1089"/>
    </row>
    <row r="1090" spans="1:5" x14ac:dyDescent="0.25">
      <c r="A1090"/>
      <c r="B1090"/>
      <c r="D1090"/>
      <c r="E1090"/>
    </row>
    <row r="1091" spans="1:5" x14ac:dyDescent="0.25">
      <c r="A1091"/>
      <c r="B1091"/>
      <c r="D1091"/>
      <c r="E1091"/>
    </row>
    <row r="1092" spans="1:5" x14ac:dyDescent="0.25">
      <c r="A1092"/>
      <c r="B1092"/>
      <c r="D1092"/>
      <c r="E1092"/>
    </row>
    <row r="1093" spans="1:5" x14ac:dyDescent="0.25">
      <c r="A1093"/>
      <c r="B1093"/>
      <c r="D1093"/>
      <c r="E1093"/>
    </row>
    <row r="1094" spans="1:5" x14ac:dyDescent="0.25">
      <c r="A1094"/>
      <c r="B1094"/>
      <c r="D1094"/>
      <c r="E1094"/>
    </row>
    <row r="1095" spans="1:5" x14ac:dyDescent="0.25">
      <c r="A1095"/>
      <c r="B1095"/>
      <c r="D1095"/>
      <c r="E1095"/>
    </row>
    <row r="1096" spans="1:5" x14ac:dyDescent="0.25">
      <c r="A1096"/>
      <c r="B1096"/>
      <c r="D1096"/>
      <c r="E1096"/>
    </row>
    <row r="1097" spans="1:5" x14ac:dyDescent="0.25">
      <c r="A1097"/>
      <c r="B1097"/>
      <c r="D1097"/>
      <c r="E1097"/>
    </row>
    <row r="1098" spans="1:5" x14ac:dyDescent="0.25">
      <c r="A1098"/>
      <c r="B1098"/>
      <c r="D1098"/>
      <c r="E1098"/>
    </row>
    <row r="1099" spans="1:5" x14ac:dyDescent="0.25">
      <c r="A1099"/>
      <c r="B1099"/>
      <c r="D1099"/>
      <c r="E1099"/>
    </row>
    <row r="1100" spans="1:5" x14ac:dyDescent="0.25">
      <c r="A1100"/>
      <c r="B1100"/>
      <c r="D1100"/>
      <c r="E1100"/>
    </row>
    <row r="1101" spans="1:5" x14ac:dyDescent="0.25">
      <c r="A1101"/>
      <c r="B1101"/>
      <c r="D1101"/>
      <c r="E1101"/>
    </row>
    <row r="1102" spans="1:5" x14ac:dyDescent="0.25">
      <c r="A1102"/>
      <c r="B1102"/>
      <c r="D1102"/>
      <c r="E1102"/>
    </row>
    <row r="1103" spans="1:5" x14ac:dyDescent="0.25">
      <c r="A1103"/>
      <c r="B1103"/>
      <c r="D1103"/>
      <c r="E1103"/>
    </row>
    <row r="1104" spans="1:5" x14ac:dyDescent="0.25">
      <c r="A1104"/>
      <c r="B1104"/>
      <c r="D1104"/>
      <c r="E1104"/>
    </row>
    <row r="1105" spans="1:5" x14ac:dyDescent="0.25">
      <c r="A1105"/>
      <c r="B1105"/>
      <c r="D1105"/>
      <c r="E1105"/>
    </row>
    <row r="1106" spans="1:5" x14ac:dyDescent="0.25">
      <c r="A1106"/>
      <c r="B1106"/>
      <c r="D1106"/>
      <c r="E1106"/>
    </row>
    <row r="1107" spans="1:5" x14ac:dyDescent="0.25">
      <c r="A1107"/>
      <c r="B1107"/>
      <c r="D1107"/>
      <c r="E1107"/>
    </row>
    <row r="1108" spans="1:5" x14ac:dyDescent="0.25">
      <c r="A1108"/>
      <c r="B1108"/>
      <c r="D1108"/>
      <c r="E1108"/>
    </row>
    <row r="1109" spans="1:5" x14ac:dyDescent="0.25">
      <c r="A1109"/>
      <c r="B1109"/>
      <c r="D1109"/>
      <c r="E1109"/>
    </row>
    <row r="1110" spans="1:5" x14ac:dyDescent="0.25">
      <c r="A1110"/>
      <c r="B1110"/>
      <c r="D1110"/>
      <c r="E1110"/>
    </row>
    <row r="1111" spans="1:5" x14ac:dyDescent="0.25">
      <c r="A1111"/>
      <c r="B1111"/>
      <c r="D1111"/>
      <c r="E1111"/>
    </row>
    <row r="1112" spans="1:5" x14ac:dyDescent="0.25">
      <c r="A1112"/>
      <c r="B1112"/>
      <c r="D1112"/>
      <c r="E1112"/>
    </row>
    <row r="1113" spans="1:5" x14ac:dyDescent="0.25">
      <c r="A1113"/>
      <c r="B1113"/>
      <c r="D1113"/>
      <c r="E1113"/>
    </row>
    <row r="1114" spans="1:5" x14ac:dyDescent="0.25">
      <c r="A1114"/>
      <c r="B1114"/>
      <c r="D1114"/>
      <c r="E1114"/>
    </row>
    <row r="1115" spans="1:5" x14ac:dyDescent="0.25">
      <c r="A1115"/>
      <c r="B1115"/>
      <c r="D1115"/>
      <c r="E1115"/>
    </row>
    <row r="1116" spans="1:5" x14ac:dyDescent="0.25">
      <c r="A1116"/>
      <c r="B1116"/>
      <c r="D1116"/>
      <c r="E1116"/>
    </row>
    <row r="1117" spans="1:5" x14ac:dyDescent="0.25">
      <c r="A1117"/>
      <c r="B1117"/>
      <c r="D1117"/>
      <c r="E1117"/>
    </row>
    <row r="1118" spans="1:5" x14ac:dyDescent="0.25">
      <c r="A1118"/>
      <c r="B1118"/>
      <c r="D1118"/>
      <c r="E1118"/>
    </row>
  </sheetData>
  <mergeCells count="1">
    <mergeCell ref="G1:K1"/>
  </mergeCells>
  <conditionalFormatting sqref="G1 G3:G1048576">
    <cfRule type="cellIs" dxfId="1434" priority="3" operator="equal">
      <formula>0</formula>
    </cfRule>
  </conditionalFormatting>
  <pageMargins left="0.7" right="0.7" top="0.75" bottom="0.75" header="0.3" footer="0.3"/>
  <pageSetup paperSize="9" scale="64" fitToHeight="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YW684"/>
  <sheetViews>
    <sheetView zoomScaleNormal="100" workbookViewId="0">
      <selection activeCell="A2" sqref="A2"/>
    </sheetView>
  </sheetViews>
  <sheetFormatPr defaultRowHeight="15" x14ac:dyDescent="0.25"/>
  <cols>
    <col min="1" max="1" width="20.7109375" style="35" customWidth="1"/>
    <col min="2" max="2" width="32.7109375" style="35" customWidth="1"/>
    <col min="3" max="3" width="50.7109375" style="35" customWidth="1"/>
    <col min="4" max="45" width="3.7109375" customWidth="1"/>
    <col min="46" max="52" width="3.7109375" bestFit="1" customWidth="1"/>
    <col min="53" max="53" width="5" bestFit="1" customWidth="1"/>
  </cols>
  <sheetData>
    <row r="1" spans="1:673" ht="21" x14ac:dyDescent="0.35">
      <c r="A1" s="164" t="s">
        <v>918</v>
      </c>
      <c r="B1" s="164"/>
      <c r="C1" s="164"/>
    </row>
    <row r="2" spans="1:673" x14ac:dyDescent="0.25">
      <c r="D2" s="144">
        <f>COUNTA(D6:D101)</f>
        <v>26</v>
      </c>
      <c r="E2" s="144">
        <f t="shared" ref="E2:AY2" si="0">COUNTA(E6:E101)</f>
        <v>11</v>
      </c>
      <c r="F2" s="144">
        <f t="shared" si="0"/>
        <v>13</v>
      </c>
      <c r="G2" s="144">
        <f t="shared" si="0"/>
        <v>13</v>
      </c>
      <c r="H2" s="144">
        <f t="shared" si="0"/>
        <v>16</v>
      </c>
      <c r="I2" s="144">
        <f t="shared" si="0"/>
        <v>15</v>
      </c>
      <c r="J2" s="144">
        <f t="shared" si="0"/>
        <v>5</v>
      </c>
      <c r="K2" s="144">
        <f t="shared" si="0"/>
        <v>15</v>
      </c>
      <c r="L2" s="144">
        <f t="shared" si="0"/>
        <v>14</v>
      </c>
      <c r="M2" s="144">
        <f t="shared" si="0"/>
        <v>24</v>
      </c>
      <c r="N2" s="144">
        <f t="shared" si="0"/>
        <v>6</v>
      </c>
      <c r="O2" s="144">
        <f t="shared" si="0"/>
        <v>14</v>
      </c>
      <c r="P2" s="144">
        <f t="shared" si="0"/>
        <v>17</v>
      </c>
      <c r="Q2" s="144">
        <f t="shared" si="0"/>
        <v>15</v>
      </c>
      <c r="R2" s="144">
        <f t="shared" si="0"/>
        <v>16</v>
      </c>
      <c r="S2" s="144">
        <f t="shared" si="0"/>
        <v>6</v>
      </c>
      <c r="T2" s="144">
        <f t="shared" si="0"/>
        <v>10</v>
      </c>
      <c r="U2" s="144">
        <f t="shared" si="0"/>
        <v>18</v>
      </c>
      <c r="V2" s="144">
        <f t="shared" si="0"/>
        <v>16</v>
      </c>
      <c r="W2" s="144">
        <f t="shared" si="0"/>
        <v>13</v>
      </c>
      <c r="X2" s="144">
        <f t="shared" si="0"/>
        <v>17</v>
      </c>
      <c r="Y2" s="144">
        <f t="shared" si="0"/>
        <v>10</v>
      </c>
      <c r="Z2" s="144">
        <f t="shared" si="0"/>
        <v>13</v>
      </c>
      <c r="AA2" s="144">
        <f t="shared" si="0"/>
        <v>5</v>
      </c>
      <c r="AB2" s="144">
        <f t="shared" si="0"/>
        <v>10</v>
      </c>
      <c r="AC2" s="144">
        <f t="shared" si="0"/>
        <v>10</v>
      </c>
      <c r="AD2" s="144">
        <f t="shared" si="0"/>
        <v>7</v>
      </c>
      <c r="AE2" s="144">
        <f t="shared" si="0"/>
        <v>20</v>
      </c>
      <c r="AF2" s="144">
        <f t="shared" si="0"/>
        <v>11</v>
      </c>
      <c r="AG2" s="144">
        <f t="shared" si="0"/>
        <v>5</v>
      </c>
      <c r="AH2" s="144">
        <f t="shared" si="0"/>
        <v>30</v>
      </c>
      <c r="AI2" s="144">
        <f t="shared" si="0"/>
        <v>31</v>
      </c>
      <c r="AJ2" s="144">
        <f t="shared" si="0"/>
        <v>12</v>
      </c>
      <c r="AK2" s="144">
        <f t="shared" si="0"/>
        <v>29</v>
      </c>
      <c r="AL2" s="144">
        <f t="shared" si="0"/>
        <v>29</v>
      </c>
      <c r="AM2" s="144">
        <f t="shared" si="0"/>
        <v>7</v>
      </c>
      <c r="AN2" s="144">
        <f t="shared" si="0"/>
        <v>19</v>
      </c>
      <c r="AO2" s="144">
        <f t="shared" si="0"/>
        <v>34</v>
      </c>
      <c r="AP2" s="144">
        <f t="shared" si="0"/>
        <v>13</v>
      </c>
      <c r="AQ2" s="144">
        <f t="shared" si="0"/>
        <v>20</v>
      </c>
      <c r="AR2" s="144">
        <f t="shared" si="0"/>
        <v>10</v>
      </c>
      <c r="AS2" s="144">
        <f t="shared" si="0"/>
        <v>61</v>
      </c>
      <c r="AT2" s="144">
        <f t="shared" si="0"/>
        <v>61</v>
      </c>
      <c r="AU2" s="144">
        <f t="shared" si="0"/>
        <v>61</v>
      </c>
      <c r="AV2" s="144">
        <f t="shared" si="0"/>
        <v>61</v>
      </c>
      <c r="AW2" s="144">
        <f t="shared" si="0"/>
        <v>61</v>
      </c>
      <c r="AX2" s="144">
        <f t="shared" si="0"/>
        <v>61</v>
      </c>
      <c r="AY2" s="144">
        <f t="shared" si="0"/>
        <v>61</v>
      </c>
    </row>
    <row r="3" spans="1:673" x14ac:dyDescent="0.25">
      <c r="D3" s="162" t="s">
        <v>1</v>
      </c>
      <c r="E3" s="162"/>
      <c r="F3" s="162"/>
      <c r="G3" s="162"/>
      <c r="H3" s="162"/>
      <c r="I3" s="162"/>
      <c r="J3" s="162"/>
      <c r="K3" s="162"/>
      <c r="L3" s="162"/>
      <c r="M3" s="162"/>
      <c r="N3" s="162" t="s">
        <v>13</v>
      </c>
      <c r="O3" s="162"/>
      <c r="P3" s="162"/>
      <c r="Q3" s="162"/>
      <c r="R3" s="162"/>
      <c r="S3" s="162"/>
      <c r="T3" s="162" t="s">
        <v>24</v>
      </c>
      <c r="U3" s="162"/>
      <c r="V3" s="162"/>
      <c r="W3" s="162"/>
      <c r="X3" s="162"/>
      <c r="Y3" s="165" t="s">
        <v>42</v>
      </c>
      <c r="Z3" s="165"/>
      <c r="AA3" s="165"/>
      <c r="AB3" s="165"/>
      <c r="AC3" s="165"/>
      <c r="AD3" s="165"/>
      <c r="AE3" s="165"/>
      <c r="AF3" s="165"/>
      <c r="AG3" s="165"/>
      <c r="AH3" s="165"/>
      <c r="AI3" s="165"/>
      <c r="AJ3" s="162" t="s">
        <v>56</v>
      </c>
      <c r="AK3" s="162"/>
      <c r="AL3" s="162"/>
      <c r="AM3" s="162"/>
      <c r="AN3" s="162"/>
      <c r="AO3" s="162"/>
      <c r="AP3" s="162"/>
      <c r="AQ3" s="162"/>
      <c r="AR3" s="162"/>
      <c r="AS3" s="163" t="s">
        <v>920</v>
      </c>
      <c r="AT3" s="163"/>
      <c r="AU3" s="163"/>
      <c r="AV3" s="163"/>
      <c r="AW3" s="163"/>
      <c r="AX3" s="163"/>
      <c r="AY3" s="163"/>
    </row>
    <row r="4" spans="1:673" x14ac:dyDescent="0.25">
      <c r="C4" s="94" t="s">
        <v>0</v>
      </c>
      <c r="D4" s="91" t="s">
        <v>917</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2"/>
    </row>
    <row r="5" spans="1:673" s="115" customFormat="1" ht="288" x14ac:dyDescent="0.25">
      <c r="A5" s="96" t="s">
        <v>916</v>
      </c>
      <c r="B5" s="96" t="s">
        <v>915</v>
      </c>
      <c r="C5" s="97" t="s">
        <v>914</v>
      </c>
      <c r="D5" s="120" t="s">
        <v>882</v>
      </c>
      <c r="E5" s="120" t="s">
        <v>883</v>
      </c>
      <c r="F5" s="120" t="s">
        <v>881</v>
      </c>
      <c r="G5" s="120" t="s">
        <v>884</v>
      </c>
      <c r="H5" s="120" t="s">
        <v>823</v>
      </c>
      <c r="I5" s="120" t="s">
        <v>809</v>
      </c>
      <c r="J5" s="120" t="s">
        <v>824</v>
      </c>
      <c r="K5" s="120" t="s">
        <v>825</v>
      </c>
      <c r="L5" s="120" t="s">
        <v>826</v>
      </c>
      <c r="M5" s="120" t="s">
        <v>810</v>
      </c>
      <c r="N5" s="120" t="s">
        <v>885</v>
      </c>
      <c r="O5" s="120" t="s">
        <v>811</v>
      </c>
      <c r="P5" s="120" t="s">
        <v>872</v>
      </c>
      <c r="Q5" s="120" t="s">
        <v>886</v>
      </c>
      <c r="R5" s="120" t="s">
        <v>873</v>
      </c>
      <c r="S5" s="120" t="s">
        <v>879</v>
      </c>
      <c r="T5" s="120" t="s">
        <v>887</v>
      </c>
      <c r="U5" s="120" t="s">
        <v>888</v>
      </c>
      <c r="V5" s="120" t="s">
        <v>889</v>
      </c>
      <c r="W5" s="120" t="s">
        <v>890</v>
      </c>
      <c r="X5" s="120" t="s">
        <v>891</v>
      </c>
      <c r="Y5" s="120" t="s">
        <v>892</v>
      </c>
      <c r="Z5" s="120" t="s">
        <v>893</v>
      </c>
      <c r="AA5" s="120" t="s">
        <v>894</v>
      </c>
      <c r="AB5" s="120" t="s">
        <v>895</v>
      </c>
      <c r="AC5" s="120" t="s">
        <v>896</v>
      </c>
      <c r="AD5" s="120" t="s">
        <v>897</v>
      </c>
      <c r="AE5" s="120" t="s">
        <v>812</v>
      </c>
      <c r="AF5" s="120" t="s">
        <v>898</v>
      </c>
      <c r="AG5" s="120" t="s">
        <v>899</v>
      </c>
      <c r="AH5" s="120" t="s">
        <v>874</v>
      </c>
      <c r="AI5" s="120" t="s">
        <v>875</v>
      </c>
      <c r="AJ5" s="120" t="s">
        <v>900</v>
      </c>
      <c r="AK5" s="120" t="s">
        <v>901</v>
      </c>
      <c r="AL5" s="120" t="s">
        <v>820</v>
      </c>
      <c r="AM5" s="120" t="s">
        <v>902</v>
      </c>
      <c r="AN5" s="120" t="s">
        <v>903</v>
      </c>
      <c r="AO5" s="120" t="s">
        <v>827</v>
      </c>
      <c r="AP5" s="120" t="s">
        <v>904</v>
      </c>
      <c r="AQ5" s="120" t="s">
        <v>821</v>
      </c>
      <c r="AR5" s="120" t="s">
        <v>905</v>
      </c>
      <c r="AS5" s="120" t="s">
        <v>813</v>
      </c>
      <c r="AT5" s="120" t="s">
        <v>814</v>
      </c>
      <c r="AU5" s="120" t="s">
        <v>815</v>
      </c>
      <c r="AV5" s="120" t="s">
        <v>816</v>
      </c>
      <c r="AW5" s="120" t="s">
        <v>817</v>
      </c>
      <c r="AX5" s="120" t="s">
        <v>818</v>
      </c>
      <c r="AY5" s="120" t="s">
        <v>819</v>
      </c>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row>
    <row r="6" spans="1:673" x14ac:dyDescent="0.25">
      <c r="A6" s="35" t="str">
        <f>VLOOKUP($C6,VLookup!$F$13:$H$200,3,FALSE)</f>
        <v>1 PLANNEN</v>
      </c>
      <c r="B6" s="35" t="str">
        <f>VLOOKUP($C6,VLookup!$F$13:$H$200,2,FALSE)</f>
        <v>1.1 ARCHITECTUUR</v>
      </c>
      <c r="C6" s="146" t="s">
        <v>4</v>
      </c>
      <c r="D6" s="119">
        <v>1</v>
      </c>
      <c r="E6" s="119"/>
      <c r="F6" s="119"/>
      <c r="G6" s="119"/>
      <c r="H6" s="119">
        <v>2</v>
      </c>
      <c r="I6" s="119"/>
      <c r="J6" s="119"/>
      <c r="K6" s="119"/>
      <c r="L6" s="119"/>
      <c r="M6" s="119">
        <v>2</v>
      </c>
      <c r="N6" s="119"/>
      <c r="O6" s="119"/>
      <c r="P6" s="119"/>
      <c r="Q6" s="119"/>
      <c r="R6" s="119"/>
      <c r="S6" s="119"/>
      <c r="T6" s="119"/>
      <c r="U6" s="119"/>
      <c r="V6" s="119"/>
      <c r="W6" s="119"/>
      <c r="X6" s="119"/>
      <c r="Y6" s="119"/>
      <c r="Z6" s="119">
        <v>1</v>
      </c>
      <c r="AA6" s="119"/>
      <c r="AB6" s="119"/>
      <c r="AC6" s="119"/>
      <c r="AD6" s="119"/>
      <c r="AE6" s="119">
        <v>1</v>
      </c>
      <c r="AF6" s="119"/>
      <c r="AG6" s="119"/>
      <c r="AH6" s="119">
        <v>2</v>
      </c>
      <c r="AI6" s="119">
        <v>2</v>
      </c>
      <c r="AJ6" s="119"/>
      <c r="AK6" s="119"/>
      <c r="AL6" s="119"/>
      <c r="AM6" s="119"/>
      <c r="AN6" s="119">
        <v>2</v>
      </c>
      <c r="AO6" s="119"/>
      <c r="AP6" s="119"/>
      <c r="AQ6" s="119">
        <v>2</v>
      </c>
      <c r="AR6" s="119"/>
      <c r="AS6" s="119">
        <v>1</v>
      </c>
      <c r="AT6" s="119">
        <v>1</v>
      </c>
      <c r="AU6" s="119">
        <v>1</v>
      </c>
      <c r="AV6" s="119">
        <v>1</v>
      </c>
      <c r="AW6" s="119">
        <v>1</v>
      </c>
      <c r="AX6" s="119">
        <v>1</v>
      </c>
      <c r="AY6" s="119">
        <v>1</v>
      </c>
      <c r="AZ6" s="144">
        <f>COUNTA(D6:AY6)</f>
        <v>16</v>
      </c>
    </row>
    <row r="7" spans="1:673" x14ac:dyDescent="0.25">
      <c r="A7" s="35" t="str">
        <f>VLOOKUP($C7,VLookup!$F$13:$H$200,3,FALSE)</f>
        <v>1 PLANNEN</v>
      </c>
      <c r="B7" s="35" t="str">
        <f>VLOOKUP($C7,VLookup!$F$13:$H$200,2,FALSE)</f>
        <v>1.1 ARCHITECTUUR</v>
      </c>
      <c r="C7" s="147" t="s">
        <v>922</v>
      </c>
      <c r="D7" s="119"/>
      <c r="E7" s="119"/>
      <c r="F7" s="119"/>
      <c r="G7" s="119"/>
      <c r="H7" s="119">
        <v>2</v>
      </c>
      <c r="I7" s="119">
        <v>3</v>
      </c>
      <c r="J7" s="119"/>
      <c r="K7" s="119"/>
      <c r="L7" s="119"/>
      <c r="M7" s="119">
        <v>3</v>
      </c>
      <c r="N7" s="119"/>
      <c r="O7" s="119"/>
      <c r="P7" s="119">
        <v>4</v>
      </c>
      <c r="Q7" s="119"/>
      <c r="R7" s="119">
        <v>3</v>
      </c>
      <c r="S7" s="119"/>
      <c r="T7" s="119"/>
      <c r="U7" s="119"/>
      <c r="V7" s="119"/>
      <c r="W7" s="119"/>
      <c r="X7" s="119"/>
      <c r="Y7" s="119"/>
      <c r="Z7" s="119"/>
      <c r="AA7" s="119"/>
      <c r="AB7" s="119"/>
      <c r="AC7" s="119"/>
      <c r="AD7" s="119"/>
      <c r="AE7" s="119">
        <v>1</v>
      </c>
      <c r="AF7" s="119"/>
      <c r="AG7" s="119"/>
      <c r="AH7" s="119">
        <v>2</v>
      </c>
      <c r="AI7" s="119">
        <v>2</v>
      </c>
      <c r="AJ7" s="119"/>
      <c r="AK7" s="119"/>
      <c r="AL7" s="119"/>
      <c r="AM7" s="119"/>
      <c r="AN7" s="119"/>
      <c r="AO7" s="119">
        <v>3</v>
      </c>
      <c r="AP7" s="119"/>
      <c r="AQ7" s="119"/>
      <c r="AR7" s="119"/>
      <c r="AS7" s="119">
        <v>1</v>
      </c>
      <c r="AT7" s="119">
        <v>1</v>
      </c>
      <c r="AU7" s="119">
        <v>1</v>
      </c>
      <c r="AV7" s="119">
        <v>1</v>
      </c>
      <c r="AW7" s="119">
        <v>1</v>
      </c>
      <c r="AX7" s="119">
        <v>1</v>
      </c>
      <c r="AY7" s="119">
        <v>1</v>
      </c>
      <c r="AZ7" s="144">
        <f t="shared" ref="AZ7:AZ66" si="1">COUNTA(D7:AY7)</f>
        <v>16</v>
      </c>
    </row>
    <row r="8" spans="1:673" x14ac:dyDescent="0.25">
      <c r="A8" s="35" t="str">
        <f>VLOOKUP($C8,VLookup!$F$13:$H$200,3,FALSE)</f>
        <v>1 PLANNEN</v>
      </c>
      <c r="B8" s="35" t="str">
        <f>VLOOKUP($C8,VLookup!$F$13:$H$200,2,FALSE)</f>
        <v>1.1 ARCHITECTUUR</v>
      </c>
      <c r="C8" s="147" t="s">
        <v>5</v>
      </c>
      <c r="D8" s="119"/>
      <c r="E8" s="119"/>
      <c r="F8" s="119"/>
      <c r="G8" s="119"/>
      <c r="H8" s="119">
        <v>2</v>
      </c>
      <c r="I8" s="119">
        <v>2</v>
      </c>
      <c r="J8" s="119"/>
      <c r="K8" s="119"/>
      <c r="L8" s="119"/>
      <c r="M8" s="119">
        <v>2</v>
      </c>
      <c r="N8" s="119"/>
      <c r="O8" s="119">
        <v>3</v>
      </c>
      <c r="P8" s="119"/>
      <c r="Q8" s="119"/>
      <c r="R8" s="119"/>
      <c r="S8" s="119"/>
      <c r="T8" s="119"/>
      <c r="U8" s="119"/>
      <c r="V8" s="119"/>
      <c r="W8" s="119"/>
      <c r="X8" s="119"/>
      <c r="Y8" s="119"/>
      <c r="Z8" s="119"/>
      <c r="AA8" s="119"/>
      <c r="AB8" s="119"/>
      <c r="AC8" s="119"/>
      <c r="AD8" s="119"/>
      <c r="AE8" s="119">
        <v>1</v>
      </c>
      <c r="AF8" s="119"/>
      <c r="AG8" s="119"/>
      <c r="AH8" s="119"/>
      <c r="AI8" s="119"/>
      <c r="AJ8" s="119"/>
      <c r="AK8" s="119"/>
      <c r="AL8" s="119"/>
      <c r="AM8" s="119"/>
      <c r="AN8" s="119"/>
      <c r="AO8" s="119">
        <v>3</v>
      </c>
      <c r="AP8" s="119"/>
      <c r="AQ8" s="119">
        <v>2</v>
      </c>
      <c r="AR8" s="119"/>
      <c r="AS8" s="119">
        <v>1</v>
      </c>
      <c r="AT8" s="119">
        <v>1</v>
      </c>
      <c r="AU8" s="119">
        <v>1</v>
      </c>
      <c r="AV8" s="119">
        <v>1</v>
      </c>
      <c r="AW8" s="119">
        <v>1</v>
      </c>
      <c r="AX8" s="119">
        <v>1</v>
      </c>
      <c r="AY8" s="119">
        <v>1</v>
      </c>
      <c r="AZ8" s="144">
        <f t="shared" si="1"/>
        <v>14</v>
      </c>
    </row>
    <row r="9" spans="1:673" x14ac:dyDescent="0.25">
      <c r="A9" s="35" t="str">
        <f>VLOOKUP($C9,VLookup!$F$13:$H$200,3,FALSE)</f>
        <v>1 PLANNEN</v>
      </c>
      <c r="B9" s="35" t="str">
        <f>VLOOKUP($C9,VLookup!$F$13:$H$200,2,FALSE)</f>
        <v>1.1 ARCHITECTUUR</v>
      </c>
      <c r="C9" s="147" t="s">
        <v>6</v>
      </c>
      <c r="D9" s="119"/>
      <c r="E9" s="119"/>
      <c r="F9" s="119"/>
      <c r="G9" s="119"/>
      <c r="H9" s="119">
        <v>2</v>
      </c>
      <c r="I9" s="119"/>
      <c r="J9" s="119">
        <v>1</v>
      </c>
      <c r="K9" s="119">
        <v>2</v>
      </c>
      <c r="L9" s="119">
        <v>1</v>
      </c>
      <c r="M9" s="119">
        <v>2</v>
      </c>
      <c r="N9" s="119"/>
      <c r="O9" s="119"/>
      <c r="P9" s="119"/>
      <c r="Q9" s="119"/>
      <c r="R9" s="119"/>
      <c r="S9" s="119"/>
      <c r="T9" s="119"/>
      <c r="U9" s="119"/>
      <c r="V9" s="119"/>
      <c r="W9" s="119"/>
      <c r="X9" s="119"/>
      <c r="Y9" s="119"/>
      <c r="Z9" s="119"/>
      <c r="AA9" s="119"/>
      <c r="AB9" s="119"/>
      <c r="AC9" s="119"/>
      <c r="AD9" s="119"/>
      <c r="AE9" s="119">
        <v>1</v>
      </c>
      <c r="AF9" s="119"/>
      <c r="AG9" s="119"/>
      <c r="AH9" s="119"/>
      <c r="AI9" s="119"/>
      <c r="AJ9" s="119"/>
      <c r="AK9" s="119"/>
      <c r="AL9" s="119">
        <v>3</v>
      </c>
      <c r="AM9" s="119"/>
      <c r="AN9" s="119"/>
      <c r="AO9" s="119"/>
      <c r="AP9" s="119"/>
      <c r="AQ9" s="119">
        <v>3</v>
      </c>
      <c r="AR9" s="119"/>
      <c r="AS9" s="119">
        <v>1</v>
      </c>
      <c r="AT9" s="119">
        <v>1</v>
      </c>
      <c r="AU9" s="119">
        <v>1</v>
      </c>
      <c r="AV9" s="119">
        <v>1</v>
      </c>
      <c r="AW9" s="119">
        <v>1</v>
      </c>
      <c r="AX9" s="119">
        <v>1</v>
      </c>
      <c r="AY9" s="119">
        <v>1</v>
      </c>
      <c r="AZ9" s="144">
        <f t="shared" si="1"/>
        <v>15</v>
      </c>
    </row>
    <row r="10" spans="1:673" x14ac:dyDescent="0.25">
      <c r="A10" s="35" t="str">
        <f>VLOOKUP($C10,VLookup!$F$13:$H$200,3,FALSE)</f>
        <v>1 PLANNEN</v>
      </c>
      <c r="B10" s="35" t="str">
        <f>VLOOKUP($C10,VLookup!$F$13:$H$200,2,FALSE)</f>
        <v>1.1 ARCHITECTUUR</v>
      </c>
      <c r="C10" s="147" t="s">
        <v>923</v>
      </c>
      <c r="D10" s="119"/>
      <c r="E10" s="119"/>
      <c r="F10" s="119"/>
      <c r="G10" s="119"/>
      <c r="H10" s="119">
        <v>2</v>
      </c>
      <c r="I10" s="119">
        <v>2</v>
      </c>
      <c r="J10" s="119"/>
      <c r="K10" s="119"/>
      <c r="L10" s="119"/>
      <c r="M10" s="119">
        <v>2</v>
      </c>
      <c r="N10" s="119"/>
      <c r="O10" s="119">
        <v>3</v>
      </c>
      <c r="P10" s="119"/>
      <c r="Q10" s="119"/>
      <c r="R10" s="119"/>
      <c r="S10" s="119"/>
      <c r="T10" s="119"/>
      <c r="U10" s="119"/>
      <c r="V10" s="119"/>
      <c r="W10" s="119"/>
      <c r="X10" s="119"/>
      <c r="Y10" s="119"/>
      <c r="Z10" s="119"/>
      <c r="AA10" s="119"/>
      <c r="AB10" s="119"/>
      <c r="AC10" s="119"/>
      <c r="AD10" s="119"/>
      <c r="AE10" s="119">
        <v>1</v>
      </c>
      <c r="AF10" s="119"/>
      <c r="AG10" s="119"/>
      <c r="AH10" s="119"/>
      <c r="AI10" s="119"/>
      <c r="AJ10" s="119"/>
      <c r="AK10" s="119"/>
      <c r="AL10" s="119"/>
      <c r="AM10" s="119"/>
      <c r="AN10" s="119"/>
      <c r="AO10" s="119">
        <v>3</v>
      </c>
      <c r="AP10" s="119"/>
      <c r="AQ10" s="119">
        <v>3</v>
      </c>
      <c r="AR10" s="119"/>
      <c r="AS10" s="119">
        <v>1</v>
      </c>
      <c r="AT10" s="119">
        <v>1</v>
      </c>
      <c r="AU10" s="119">
        <v>1</v>
      </c>
      <c r="AV10" s="119">
        <v>1</v>
      </c>
      <c r="AW10" s="119">
        <v>1</v>
      </c>
      <c r="AX10" s="119">
        <v>1</v>
      </c>
      <c r="AY10" s="119">
        <v>1</v>
      </c>
      <c r="AZ10" s="144">
        <f t="shared" si="1"/>
        <v>14</v>
      </c>
    </row>
    <row r="11" spans="1:673" x14ac:dyDescent="0.25">
      <c r="A11" s="35" t="str">
        <f>VLOOKUP($C11,VLookup!$F$13:$H$200,3,FALSE)</f>
        <v>1 PLANNEN</v>
      </c>
      <c r="B11" s="35" t="str">
        <f>VLOOKUP($C11,VLookup!$F$13:$H$200,2,FALSE)</f>
        <v>1.1 ARCHITECTUUR</v>
      </c>
      <c r="C11" s="147" t="s">
        <v>7</v>
      </c>
      <c r="D11" s="119">
        <v>1</v>
      </c>
      <c r="E11" s="119"/>
      <c r="F11" s="119"/>
      <c r="G11" s="119">
        <v>2</v>
      </c>
      <c r="H11" s="119">
        <v>2</v>
      </c>
      <c r="I11" s="119"/>
      <c r="J11" s="119"/>
      <c r="K11" s="119">
        <v>2</v>
      </c>
      <c r="L11" s="119">
        <v>1</v>
      </c>
      <c r="M11" s="119">
        <v>2</v>
      </c>
      <c r="N11" s="119"/>
      <c r="O11" s="119"/>
      <c r="P11" s="119"/>
      <c r="Q11" s="119"/>
      <c r="R11" s="119"/>
      <c r="S11" s="119"/>
      <c r="T11" s="119"/>
      <c r="U11" s="119"/>
      <c r="V11" s="119"/>
      <c r="W11" s="119"/>
      <c r="X11" s="119"/>
      <c r="Y11" s="119"/>
      <c r="Z11" s="119"/>
      <c r="AA11" s="119"/>
      <c r="AB11" s="119"/>
      <c r="AC11" s="119"/>
      <c r="AD11" s="119"/>
      <c r="AE11" s="119">
        <v>1</v>
      </c>
      <c r="AF11" s="119"/>
      <c r="AG11" s="119"/>
      <c r="AH11" s="119">
        <v>2</v>
      </c>
      <c r="AI11" s="119">
        <v>2</v>
      </c>
      <c r="AJ11" s="119"/>
      <c r="AK11" s="119"/>
      <c r="AL11" s="119"/>
      <c r="AM11" s="119"/>
      <c r="AN11" s="119">
        <v>2</v>
      </c>
      <c r="AO11" s="119">
        <v>2</v>
      </c>
      <c r="AP11" s="119"/>
      <c r="AQ11" s="119">
        <v>2</v>
      </c>
      <c r="AR11" s="119"/>
      <c r="AS11" s="119">
        <v>1</v>
      </c>
      <c r="AT11" s="119">
        <v>1</v>
      </c>
      <c r="AU11" s="119">
        <v>1</v>
      </c>
      <c r="AV11" s="119">
        <v>1</v>
      </c>
      <c r="AW11" s="119">
        <v>1</v>
      </c>
      <c r="AX11" s="119">
        <v>1</v>
      </c>
      <c r="AY11" s="119">
        <v>1</v>
      </c>
      <c r="AZ11" s="144">
        <f t="shared" si="1"/>
        <v>19</v>
      </c>
    </row>
    <row r="12" spans="1:673" x14ac:dyDescent="0.25">
      <c r="A12" s="35" t="str">
        <f>VLOOKUP($C12,VLookup!$F$13:$H$200,3,FALSE)</f>
        <v>1 PLANNEN</v>
      </c>
      <c r="B12" s="35" t="str">
        <f>VLOOKUP($C12,VLookup!$F$13:$H$200,2,FALSE)</f>
        <v>1.2 INFORMATIEPLANNING</v>
      </c>
      <c r="C12" s="147" t="s">
        <v>9</v>
      </c>
      <c r="D12" s="119">
        <v>1</v>
      </c>
      <c r="E12" s="119"/>
      <c r="F12" s="119"/>
      <c r="G12" s="119"/>
      <c r="H12" s="119"/>
      <c r="I12" s="119"/>
      <c r="J12" s="119"/>
      <c r="K12" s="119"/>
      <c r="L12" s="119"/>
      <c r="M12" s="119">
        <v>2</v>
      </c>
      <c r="N12" s="119"/>
      <c r="O12" s="119"/>
      <c r="P12" s="119"/>
      <c r="Q12" s="119"/>
      <c r="R12" s="119"/>
      <c r="S12" s="119"/>
      <c r="T12" s="119"/>
      <c r="U12" s="119"/>
      <c r="V12" s="119"/>
      <c r="W12" s="119"/>
      <c r="X12" s="119"/>
      <c r="Y12" s="119">
        <v>1</v>
      </c>
      <c r="Z12" s="119">
        <v>1</v>
      </c>
      <c r="AA12" s="119"/>
      <c r="AB12" s="119"/>
      <c r="AC12" s="119"/>
      <c r="AD12" s="119"/>
      <c r="AE12" s="119"/>
      <c r="AF12" s="119"/>
      <c r="AG12" s="119"/>
      <c r="AH12" s="119">
        <v>2</v>
      </c>
      <c r="AI12" s="119"/>
      <c r="AJ12" s="119"/>
      <c r="AK12" s="119">
        <v>2</v>
      </c>
      <c r="AL12" s="119">
        <v>2</v>
      </c>
      <c r="AM12" s="119"/>
      <c r="AN12" s="119"/>
      <c r="AO12" s="119"/>
      <c r="AP12" s="119"/>
      <c r="AQ12" s="119"/>
      <c r="AR12" s="119">
        <v>1</v>
      </c>
      <c r="AS12" s="119">
        <v>1</v>
      </c>
      <c r="AT12" s="119">
        <v>1</v>
      </c>
      <c r="AU12" s="119">
        <v>1</v>
      </c>
      <c r="AV12" s="119">
        <v>1</v>
      </c>
      <c r="AW12" s="119">
        <v>1</v>
      </c>
      <c r="AX12" s="119">
        <v>1</v>
      </c>
      <c r="AY12" s="119">
        <v>1</v>
      </c>
      <c r="AZ12" s="144">
        <f t="shared" si="1"/>
        <v>15</v>
      </c>
    </row>
    <row r="13" spans="1:673" x14ac:dyDescent="0.25">
      <c r="A13" s="35" t="str">
        <f>VLOOKUP($C13,VLookup!$F$13:$H$200,3,FALSE)</f>
        <v>1 PLANNEN</v>
      </c>
      <c r="B13" s="35" t="str">
        <f>VLOOKUP($C13,VLookup!$F$13:$H$200,2,FALSE)</f>
        <v>1.2 INFORMATIEPLANNING</v>
      </c>
      <c r="C13" s="147" t="s">
        <v>10</v>
      </c>
      <c r="D13" s="119"/>
      <c r="E13" s="119"/>
      <c r="F13" s="119"/>
      <c r="G13" s="119"/>
      <c r="H13" s="119"/>
      <c r="I13" s="119"/>
      <c r="J13" s="119">
        <v>1</v>
      </c>
      <c r="K13" s="119">
        <v>2</v>
      </c>
      <c r="L13" s="119">
        <v>1</v>
      </c>
      <c r="M13" s="119">
        <v>2</v>
      </c>
      <c r="N13" s="119"/>
      <c r="O13" s="119"/>
      <c r="P13" s="119"/>
      <c r="Q13" s="119"/>
      <c r="R13" s="119"/>
      <c r="S13" s="119"/>
      <c r="T13" s="119"/>
      <c r="U13" s="119"/>
      <c r="V13" s="119"/>
      <c r="W13" s="119"/>
      <c r="X13" s="119"/>
      <c r="Y13" s="119"/>
      <c r="Z13" s="119"/>
      <c r="AA13" s="119"/>
      <c r="AB13" s="119"/>
      <c r="AC13" s="119">
        <v>3</v>
      </c>
      <c r="AD13" s="119"/>
      <c r="AE13" s="119"/>
      <c r="AF13" s="119"/>
      <c r="AG13" s="119"/>
      <c r="AH13" s="119"/>
      <c r="AI13" s="119"/>
      <c r="AJ13" s="119"/>
      <c r="AK13" s="119"/>
      <c r="AL13" s="119"/>
      <c r="AM13" s="119"/>
      <c r="AN13" s="119"/>
      <c r="AO13" s="119"/>
      <c r="AP13" s="119"/>
      <c r="AQ13" s="119"/>
      <c r="AR13" s="119"/>
      <c r="AS13" s="119">
        <v>1</v>
      </c>
      <c r="AT13" s="119">
        <v>1</v>
      </c>
      <c r="AU13" s="119">
        <v>1</v>
      </c>
      <c r="AV13" s="119">
        <v>1</v>
      </c>
      <c r="AW13" s="119">
        <v>1</v>
      </c>
      <c r="AX13" s="119">
        <v>1</v>
      </c>
      <c r="AY13" s="119">
        <v>1</v>
      </c>
      <c r="AZ13" s="144">
        <f t="shared" si="1"/>
        <v>12</v>
      </c>
    </row>
    <row r="14" spans="1:673" x14ac:dyDescent="0.25">
      <c r="A14" s="35" t="str">
        <f>VLOOKUP($C14,VLookup!$F$13:$H$200,3,FALSE)</f>
        <v>1 PLANNEN</v>
      </c>
      <c r="B14" s="35" t="str">
        <f>VLOOKUP($C14,VLookup!$F$13:$H$200,2,FALSE)</f>
        <v>1.2 INFORMATIEPLANNING</v>
      </c>
      <c r="C14" s="147" t="s">
        <v>11</v>
      </c>
      <c r="D14" s="119">
        <v>1</v>
      </c>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v>1</v>
      </c>
      <c r="AI14" s="119"/>
      <c r="AJ14" s="119"/>
      <c r="AK14" s="119"/>
      <c r="AL14" s="119"/>
      <c r="AM14" s="119"/>
      <c r="AN14" s="119"/>
      <c r="AO14" s="119"/>
      <c r="AP14" s="119"/>
      <c r="AQ14" s="119"/>
      <c r="AR14" s="119"/>
      <c r="AS14" s="119">
        <v>1</v>
      </c>
      <c r="AT14" s="119">
        <v>1</v>
      </c>
      <c r="AU14" s="119">
        <v>1</v>
      </c>
      <c r="AV14" s="119">
        <v>1</v>
      </c>
      <c r="AW14" s="119">
        <v>1</v>
      </c>
      <c r="AX14" s="119">
        <v>1</v>
      </c>
      <c r="AY14" s="119">
        <v>1</v>
      </c>
      <c r="AZ14" s="144">
        <f t="shared" si="1"/>
        <v>9</v>
      </c>
    </row>
    <row r="15" spans="1:673" x14ac:dyDescent="0.25">
      <c r="A15" s="35" t="str">
        <f>VLOOKUP($C15,VLookup!$F$13:$H$200,3,FALSE)</f>
        <v>1 PLANNEN</v>
      </c>
      <c r="B15" s="35" t="str">
        <f>VLOOKUP($C15,VLookup!$F$13:$H$200,2,FALSE)</f>
        <v>1.3 SOURCING MANAGEMENT</v>
      </c>
      <c r="C15" s="147" t="s">
        <v>926</v>
      </c>
      <c r="D15" s="119"/>
      <c r="E15" s="119"/>
      <c r="F15" s="119">
        <v>2</v>
      </c>
      <c r="G15" s="119">
        <v>2</v>
      </c>
      <c r="H15" s="119"/>
      <c r="I15" s="119"/>
      <c r="J15" s="119"/>
      <c r="K15" s="119"/>
      <c r="L15" s="119"/>
      <c r="M15" s="119"/>
      <c r="N15" s="119"/>
      <c r="O15" s="119"/>
      <c r="P15" s="119"/>
      <c r="Q15" s="119"/>
      <c r="R15" s="119"/>
      <c r="S15" s="119"/>
      <c r="T15" s="119"/>
      <c r="U15" s="119"/>
      <c r="V15" s="119"/>
      <c r="W15" s="119"/>
      <c r="X15" s="119"/>
      <c r="Y15" s="119"/>
      <c r="Z15" s="119"/>
      <c r="AA15" s="119"/>
      <c r="AB15" s="119">
        <v>2</v>
      </c>
      <c r="AC15" s="119"/>
      <c r="AD15" s="119"/>
      <c r="AE15" s="119"/>
      <c r="AF15" s="119">
        <v>2</v>
      </c>
      <c r="AG15" s="119"/>
      <c r="AH15" s="119">
        <v>2</v>
      </c>
      <c r="AI15" s="119">
        <v>2</v>
      </c>
      <c r="AJ15" s="119">
        <v>2</v>
      </c>
      <c r="AK15" s="119">
        <v>2</v>
      </c>
      <c r="AL15" s="119">
        <v>2</v>
      </c>
      <c r="AM15" s="119">
        <v>2</v>
      </c>
      <c r="AN15" s="119">
        <v>2</v>
      </c>
      <c r="AO15" s="119">
        <v>2</v>
      </c>
      <c r="AP15" s="119"/>
      <c r="AQ15" s="119"/>
      <c r="AR15" s="119"/>
      <c r="AS15" s="119">
        <v>1</v>
      </c>
      <c r="AT15" s="119">
        <v>1</v>
      </c>
      <c r="AU15" s="119">
        <v>1</v>
      </c>
      <c r="AV15" s="119">
        <v>1</v>
      </c>
      <c r="AW15" s="119">
        <v>1</v>
      </c>
      <c r="AX15" s="119">
        <v>1</v>
      </c>
      <c r="AY15" s="119">
        <v>1</v>
      </c>
      <c r="AZ15" s="144">
        <f t="shared" si="1"/>
        <v>19</v>
      </c>
    </row>
    <row r="16" spans="1:673" x14ac:dyDescent="0.25">
      <c r="A16" s="35" t="str">
        <f>VLOOKUP($C16,VLookup!$F$13:$H$200,3,FALSE)</f>
        <v>2 BOUWEN</v>
      </c>
      <c r="B16" s="35" t="str">
        <f>VLOOKUP($C16,VLookup!$F$13:$H$200,2,FALSE)</f>
        <v>2.1 ONTWIKKELEN</v>
      </c>
      <c r="C16" s="147" t="s">
        <v>16</v>
      </c>
      <c r="D16" s="119"/>
      <c r="E16" s="119"/>
      <c r="F16" s="119"/>
      <c r="G16" s="119"/>
      <c r="H16" s="119"/>
      <c r="I16" s="119">
        <v>3</v>
      </c>
      <c r="J16" s="119"/>
      <c r="K16" s="119"/>
      <c r="L16" s="119"/>
      <c r="M16" s="119">
        <v>3</v>
      </c>
      <c r="N16" s="119">
        <v>3</v>
      </c>
      <c r="O16" s="119">
        <v>3</v>
      </c>
      <c r="P16" s="119">
        <v>4</v>
      </c>
      <c r="Q16" s="119"/>
      <c r="R16" s="119"/>
      <c r="S16" s="119">
        <v>2</v>
      </c>
      <c r="T16" s="119"/>
      <c r="U16" s="119"/>
      <c r="V16" s="119"/>
      <c r="W16" s="119">
        <v>3</v>
      </c>
      <c r="X16" s="119"/>
      <c r="Y16" s="119"/>
      <c r="Z16" s="119"/>
      <c r="AA16" s="119"/>
      <c r="AB16" s="119"/>
      <c r="AC16" s="119"/>
      <c r="AD16" s="119"/>
      <c r="AE16" s="119">
        <v>2</v>
      </c>
      <c r="AF16" s="119"/>
      <c r="AG16" s="119"/>
      <c r="AH16" s="119"/>
      <c r="AI16" s="119"/>
      <c r="AJ16" s="119"/>
      <c r="AK16" s="119"/>
      <c r="AL16" s="119"/>
      <c r="AM16" s="119"/>
      <c r="AN16" s="119"/>
      <c r="AO16" s="119"/>
      <c r="AP16" s="119"/>
      <c r="AQ16" s="119"/>
      <c r="AR16" s="119"/>
      <c r="AS16" s="119">
        <v>1</v>
      </c>
      <c r="AT16" s="119">
        <v>1</v>
      </c>
      <c r="AU16" s="119">
        <v>1</v>
      </c>
      <c r="AV16" s="119">
        <v>1</v>
      </c>
      <c r="AW16" s="119">
        <v>1</v>
      </c>
      <c r="AX16" s="119">
        <v>1</v>
      </c>
      <c r="AY16" s="119">
        <v>1</v>
      </c>
      <c r="AZ16" s="144">
        <f t="shared" si="1"/>
        <v>15</v>
      </c>
    </row>
    <row r="17" spans="1:52" x14ac:dyDescent="0.25">
      <c r="A17" s="35" t="str">
        <f>VLOOKUP($C17,VLookup!$F$13:$H$200,3,FALSE)</f>
        <v>2 BOUWEN</v>
      </c>
      <c r="B17" s="35" t="str">
        <f>VLOOKUP($C17,VLookup!$F$13:$H$200,2,FALSE)</f>
        <v>2.1 ONTWIKKELEN</v>
      </c>
      <c r="C17" s="147" t="s">
        <v>17</v>
      </c>
      <c r="D17" s="119"/>
      <c r="E17" s="119"/>
      <c r="F17" s="119"/>
      <c r="G17" s="119"/>
      <c r="H17" s="119"/>
      <c r="I17" s="119">
        <v>3</v>
      </c>
      <c r="J17" s="119"/>
      <c r="K17" s="119"/>
      <c r="L17" s="119"/>
      <c r="M17" s="119">
        <v>3</v>
      </c>
      <c r="N17" s="119">
        <v>3</v>
      </c>
      <c r="O17" s="119">
        <v>3</v>
      </c>
      <c r="P17" s="119">
        <v>4</v>
      </c>
      <c r="Q17" s="119">
        <v>3</v>
      </c>
      <c r="R17" s="119">
        <v>3</v>
      </c>
      <c r="S17" s="119">
        <v>2</v>
      </c>
      <c r="T17" s="119"/>
      <c r="U17" s="119"/>
      <c r="V17" s="119"/>
      <c r="W17" s="119">
        <v>3</v>
      </c>
      <c r="X17" s="119"/>
      <c r="Y17" s="119"/>
      <c r="Z17" s="119"/>
      <c r="AA17" s="119"/>
      <c r="AB17" s="119"/>
      <c r="AC17" s="119"/>
      <c r="AD17" s="119"/>
      <c r="AE17" s="119">
        <v>2</v>
      </c>
      <c r="AF17" s="119"/>
      <c r="AG17" s="119"/>
      <c r="AH17" s="119"/>
      <c r="AI17" s="119"/>
      <c r="AJ17" s="119"/>
      <c r="AK17" s="119">
        <v>3</v>
      </c>
      <c r="AL17" s="119"/>
      <c r="AM17" s="119"/>
      <c r="AN17" s="119"/>
      <c r="AO17" s="119">
        <v>3</v>
      </c>
      <c r="AP17" s="119"/>
      <c r="AQ17" s="119"/>
      <c r="AR17" s="119"/>
      <c r="AS17" s="119">
        <v>1</v>
      </c>
      <c r="AT17" s="119">
        <v>1</v>
      </c>
      <c r="AU17" s="119">
        <v>1</v>
      </c>
      <c r="AV17" s="119">
        <v>1</v>
      </c>
      <c r="AW17" s="119">
        <v>1</v>
      </c>
      <c r="AX17" s="119">
        <v>1</v>
      </c>
      <c r="AY17" s="119">
        <v>1</v>
      </c>
      <c r="AZ17" s="144">
        <f t="shared" si="1"/>
        <v>19</v>
      </c>
    </row>
    <row r="18" spans="1:52" x14ac:dyDescent="0.25">
      <c r="A18" s="35" t="str">
        <f>VLOOKUP($C18,VLookup!$F$13:$H$200,3,FALSE)</f>
        <v>2 BOUWEN</v>
      </c>
      <c r="B18" s="35" t="str">
        <f>VLOOKUP($C18,VLookup!$F$13:$H$200,2,FALSE)</f>
        <v>2.1 ONTWIKKELEN</v>
      </c>
      <c r="C18" s="147" t="s">
        <v>18</v>
      </c>
      <c r="D18" s="119"/>
      <c r="E18" s="119"/>
      <c r="F18" s="119"/>
      <c r="G18" s="119"/>
      <c r="H18" s="119"/>
      <c r="I18" s="119"/>
      <c r="J18" s="119"/>
      <c r="K18" s="119"/>
      <c r="L18" s="119"/>
      <c r="M18" s="119">
        <v>3</v>
      </c>
      <c r="N18" s="119"/>
      <c r="O18" s="119">
        <v>3</v>
      </c>
      <c r="P18" s="119">
        <v>3</v>
      </c>
      <c r="Q18" s="119"/>
      <c r="R18" s="119"/>
      <c r="S18" s="119"/>
      <c r="T18" s="119"/>
      <c r="U18" s="119"/>
      <c r="V18" s="119"/>
      <c r="W18" s="119"/>
      <c r="X18" s="119"/>
      <c r="Y18" s="119"/>
      <c r="Z18" s="119"/>
      <c r="AA18" s="119"/>
      <c r="AB18" s="119"/>
      <c r="AC18" s="119"/>
      <c r="AD18" s="119"/>
      <c r="AE18" s="119">
        <v>2</v>
      </c>
      <c r="AF18" s="119"/>
      <c r="AG18" s="119"/>
      <c r="AH18" s="119"/>
      <c r="AI18" s="119"/>
      <c r="AJ18" s="119"/>
      <c r="AK18" s="119"/>
      <c r="AL18" s="119">
        <v>3</v>
      </c>
      <c r="AM18" s="119"/>
      <c r="AN18" s="119"/>
      <c r="AO18" s="119"/>
      <c r="AP18" s="119"/>
      <c r="AQ18" s="119">
        <v>3</v>
      </c>
      <c r="AR18" s="119"/>
      <c r="AS18" s="119">
        <v>1</v>
      </c>
      <c r="AT18" s="119">
        <v>1</v>
      </c>
      <c r="AU18" s="119">
        <v>1</v>
      </c>
      <c r="AV18" s="119">
        <v>1</v>
      </c>
      <c r="AW18" s="119">
        <v>1</v>
      </c>
      <c r="AX18" s="119">
        <v>1</v>
      </c>
      <c r="AY18" s="119">
        <v>1</v>
      </c>
      <c r="AZ18" s="144">
        <f t="shared" si="1"/>
        <v>13</v>
      </c>
    </row>
    <row r="19" spans="1:52" x14ac:dyDescent="0.25">
      <c r="A19" s="35" t="str">
        <f>VLOOKUP($C19,VLookup!$F$13:$H$200,3,FALSE)</f>
        <v>2 BOUWEN</v>
      </c>
      <c r="B19" s="35" t="str">
        <f>VLOOKUP($C19,VLookup!$F$13:$H$200,2,FALSE)</f>
        <v>2.1 ONTWIKKELEN</v>
      </c>
      <c r="C19" s="147" t="s">
        <v>19</v>
      </c>
      <c r="D19" s="119"/>
      <c r="E19" s="119"/>
      <c r="F19" s="119"/>
      <c r="G19" s="119"/>
      <c r="H19" s="119"/>
      <c r="I19" s="119">
        <v>3</v>
      </c>
      <c r="J19" s="119"/>
      <c r="K19" s="119"/>
      <c r="L19" s="119"/>
      <c r="M19" s="119">
        <v>3</v>
      </c>
      <c r="N19" s="119">
        <v>3</v>
      </c>
      <c r="O19" s="119">
        <v>3</v>
      </c>
      <c r="P19" s="119">
        <v>4</v>
      </c>
      <c r="Q19" s="119"/>
      <c r="R19" s="119"/>
      <c r="S19" s="119">
        <v>2</v>
      </c>
      <c r="T19" s="119"/>
      <c r="U19" s="119"/>
      <c r="V19" s="119"/>
      <c r="W19" s="119">
        <v>3</v>
      </c>
      <c r="X19" s="119"/>
      <c r="Y19" s="119"/>
      <c r="Z19" s="119"/>
      <c r="AA19" s="119"/>
      <c r="AB19" s="119"/>
      <c r="AC19" s="119"/>
      <c r="AD19" s="119">
        <v>3</v>
      </c>
      <c r="AE19" s="119">
        <v>3</v>
      </c>
      <c r="AF19" s="119"/>
      <c r="AG19" s="119"/>
      <c r="AH19" s="119"/>
      <c r="AI19" s="119"/>
      <c r="AJ19" s="119"/>
      <c r="AK19" s="119"/>
      <c r="AL19" s="119"/>
      <c r="AM19" s="119"/>
      <c r="AN19" s="119"/>
      <c r="AO19" s="119"/>
      <c r="AP19" s="119"/>
      <c r="AQ19" s="119"/>
      <c r="AR19" s="119"/>
      <c r="AS19" s="119">
        <v>1</v>
      </c>
      <c r="AT19" s="119">
        <v>1</v>
      </c>
      <c r="AU19" s="119">
        <v>1</v>
      </c>
      <c r="AV19" s="119">
        <v>1</v>
      </c>
      <c r="AW19" s="119">
        <v>1</v>
      </c>
      <c r="AX19" s="119">
        <v>1</v>
      </c>
      <c r="AY19" s="119">
        <v>1</v>
      </c>
      <c r="AZ19" s="144">
        <f t="shared" si="1"/>
        <v>16</v>
      </c>
    </row>
    <row r="20" spans="1:52" x14ac:dyDescent="0.25">
      <c r="A20" s="35" t="str">
        <f>VLOOKUP($C20,VLookup!$F$13:$H$200,3,FALSE)</f>
        <v>2 BOUWEN</v>
      </c>
      <c r="B20" s="35" t="str">
        <f>VLOOKUP($C20,VLookup!$F$13:$H$200,2,FALSE)</f>
        <v>2.2 TESTEN</v>
      </c>
      <c r="C20" s="147" t="s">
        <v>20</v>
      </c>
      <c r="D20" s="119"/>
      <c r="E20" s="119"/>
      <c r="F20" s="119"/>
      <c r="G20" s="119"/>
      <c r="H20" s="119"/>
      <c r="I20" s="119"/>
      <c r="J20" s="119"/>
      <c r="K20" s="119"/>
      <c r="L20" s="119"/>
      <c r="M20" s="119">
        <v>1</v>
      </c>
      <c r="N20" s="119"/>
      <c r="O20" s="119"/>
      <c r="P20" s="119">
        <v>4</v>
      </c>
      <c r="Q20" s="119"/>
      <c r="R20" s="119"/>
      <c r="S20" s="119"/>
      <c r="T20" s="119"/>
      <c r="U20" s="119"/>
      <c r="V20" s="119"/>
      <c r="W20" s="119"/>
      <c r="X20" s="119"/>
      <c r="Y20" s="119"/>
      <c r="Z20" s="119"/>
      <c r="AA20" s="119"/>
      <c r="AB20" s="119"/>
      <c r="AC20" s="119"/>
      <c r="AD20" s="119"/>
      <c r="AE20" s="119">
        <v>2</v>
      </c>
      <c r="AF20" s="119"/>
      <c r="AG20" s="119"/>
      <c r="AH20" s="119"/>
      <c r="AI20" s="119"/>
      <c r="AJ20" s="119"/>
      <c r="AK20" s="119">
        <v>3</v>
      </c>
      <c r="AL20" s="119"/>
      <c r="AM20" s="119"/>
      <c r="AN20" s="119"/>
      <c r="AO20" s="119">
        <v>3</v>
      </c>
      <c r="AP20" s="119"/>
      <c r="AQ20" s="119"/>
      <c r="AR20" s="119"/>
      <c r="AS20" s="119">
        <v>1</v>
      </c>
      <c r="AT20" s="119">
        <v>1</v>
      </c>
      <c r="AU20" s="119">
        <v>1</v>
      </c>
      <c r="AV20" s="119">
        <v>1</v>
      </c>
      <c r="AW20" s="119">
        <v>1</v>
      </c>
      <c r="AX20" s="119">
        <v>1</v>
      </c>
      <c r="AY20" s="119">
        <v>1</v>
      </c>
      <c r="AZ20" s="144">
        <f t="shared" si="1"/>
        <v>12</v>
      </c>
    </row>
    <row r="21" spans="1:52" x14ac:dyDescent="0.25">
      <c r="A21" s="35" t="str">
        <f>VLOOKUP($C21,VLookup!$F$13:$H$200,3,FALSE)</f>
        <v>3 UITVOEREN</v>
      </c>
      <c r="B21" s="35" t="str">
        <f>VLOOKUP($C21,VLookup!$F$13:$H$200,2,FALSE)</f>
        <v>3.1 ONDERHOUD</v>
      </c>
      <c r="C21" s="147" t="s">
        <v>22</v>
      </c>
      <c r="D21" s="119"/>
      <c r="E21" s="119">
        <v>1</v>
      </c>
      <c r="F21" s="119"/>
      <c r="G21" s="119"/>
      <c r="H21" s="119"/>
      <c r="I21" s="119"/>
      <c r="J21" s="119"/>
      <c r="K21" s="119"/>
      <c r="L21" s="119"/>
      <c r="M21" s="119"/>
      <c r="N21" s="119"/>
      <c r="O21" s="119">
        <v>2</v>
      </c>
      <c r="P21" s="119">
        <v>3</v>
      </c>
      <c r="Q21" s="119">
        <v>3</v>
      </c>
      <c r="R21" s="119"/>
      <c r="S21" s="119"/>
      <c r="T21" s="119"/>
      <c r="U21" s="119"/>
      <c r="V21" s="119">
        <v>3</v>
      </c>
      <c r="W21" s="119">
        <v>2</v>
      </c>
      <c r="X21" s="119">
        <v>3</v>
      </c>
      <c r="Y21" s="119"/>
      <c r="Z21" s="119"/>
      <c r="AA21" s="119"/>
      <c r="AB21" s="119"/>
      <c r="AC21" s="119"/>
      <c r="AD21" s="119"/>
      <c r="AE21" s="119"/>
      <c r="AF21" s="119"/>
      <c r="AG21" s="119"/>
      <c r="AH21" s="119"/>
      <c r="AI21" s="119"/>
      <c r="AJ21" s="119"/>
      <c r="AK21" s="119"/>
      <c r="AL21" s="119"/>
      <c r="AM21" s="119"/>
      <c r="AN21" s="119"/>
      <c r="AO21" s="119"/>
      <c r="AP21" s="119"/>
      <c r="AQ21" s="119">
        <v>2</v>
      </c>
      <c r="AR21" s="119"/>
      <c r="AS21" s="119">
        <v>1</v>
      </c>
      <c r="AT21" s="119">
        <v>1</v>
      </c>
      <c r="AU21" s="119">
        <v>1</v>
      </c>
      <c r="AV21" s="119">
        <v>1</v>
      </c>
      <c r="AW21" s="119">
        <v>1</v>
      </c>
      <c r="AX21" s="119">
        <v>1</v>
      </c>
      <c r="AY21" s="119">
        <v>1</v>
      </c>
      <c r="AZ21" s="144">
        <f t="shared" si="1"/>
        <v>15</v>
      </c>
    </row>
    <row r="22" spans="1:52" x14ac:dyDescent="0.25">
      <c r="A22" s="35" t="str">
        <f>VLOOKUP($C22,VLookup!$F$13:$H$200,3,FALSE)</f>
        <v>3 UITVOEREN</v>
      </c>
      <c r="B22" s="35" t="str">
        <f>VLOOKUP($C22,VLookup!$F$13:$H$200,2,FALSE)</f>
        <v>3.1 ONDERHOUD</v>
      </c>
      <c r="C22" s="147" t="s">
        <v>927</v>
      </c>
      <c r="D22" s="119"/>
      <c r="E22" s="119">
        <v>1</v>
      </c>
      <c r="F22" s="119"/>
      <c r="G22" s="119"/>
      <c r="H22" s="119"/>
      <c r="I22" s="119"/>
      <c r="J22" s="119"/>
      <c r="K22" s="119"/>
      <c r="L22" s="119"/>
      <c r="M22" s="119"/>
      <c r="N22" s="119"/>
      <c r="O22" s="119">
        <v>2</v>
      </c>
      <c r="P22" s="119"/>
      <c r="Q22" s="119">
        <v>3</v>
      </c>
      <c r="R22" s="119"/>
      <c r="S22" s="119"/>
      <c r="T22" s="119"/>
      <c r="U22" s="119">
        <v>2</v>
      </c>
      <c r="V22" s="119">
        <v>3</v>
      </c>
      <c r="W22" s="119"/>
      <c r="X22" s="119">
        <v>3</v>
      </c>
      <c r="Y22" s="119"/>
      <c r="Z22" s="119"/>
      <c r="AA22" s="119"/>
      <c r="AB22" s="119"/>
      <c r="AC22" s="119"/>
      <c r="AD22" s="119"/>
      <c r="AE22" s="119"/>
      <c r="AF22" s="119"/>
      <c r="AG22" s="119"/>
      <c r="AH22" s="119"/>
      <c r="AI22" s="119">
        <v>1</v>
      </c>
      <c r="AJ22" s="119"/>
      <c r="AK22" s="119">
        <v>2</v>
      </c>
      <c r="AL22" s="119">
        <v>2</v>
      </c>
      <c r="AM22" s="119"/>
      <c r="AN22" s="119"/>
      <c r="AO22" s="119"/>
      <c r="AP22" s="119"/>
      <c r="AQ22" s="119"/>
      <c r="AR22" s="119"/>
      <c r="AS22" s="119">
        <v>1</v>
      </c>
      <c r="AT22" s="119">
        <v>1</v>
      </c>
      <c r="AU22" s="119">
        <v>1</v>
      </c>
      <c r="AV22" s="119">
        <v>1</v>
      </c>
      <c r="AW22" s="119">
        <v>1</v>
      </c>
      <c r="AX22" s="119">
        <v>1</v>
      </c>
      <c r="AY22" s="119">
        <v>1</v>
      </c>
      <c r="AZ22" s="144">
        <f t="shared" si="1"/>
        <v>16</v>
      </c>
    </row>
    <row r="23" spans="1:52" x14ac:dyDescent="0.25">
      <c r="A23" s="35" t="str">
        <f>VLOOKUP($C23,VLookup!$F$13:$H$200,3,FALSE)</f>
        <v>3 UITVOEREN</v>
      </c>
      <c r="B23" s="35" t="str">
        <f>VLOOKUP($C23,VLookup!$F$13:$H$200,2,FALSE)</f>
        <v>3.1 ONDERHOUD</v>
      </c>
      <c r="C23" s="147" t="s">
        <v>26</v>
      </c>
      <c r="D23" s="119"/>
      <c r="E23" s="119"/>
      <c r="F23" s="119"/>
      <c r="G23" s="119"/>
      <c r="H23" s="119"/>
      <c r="I23" s="119"/>
      <c r="J23" s="119"/>
      <c r="K23" s="119"/>
      <c r="L23" s="119"/>
      <c r="M23" s="119"/>
      <c r="N23" s="119"/>
      <c r="O23" s="119"/>
      <c r="P23" s="119">
        <v>3</v>
      </c>
      <c r="Q23" s="119">
        <v>3</v>
      </c>
      <c r="R23" s="119"/>
      <c r="S23" s="119"/>
      <c r="T23" s="119">
        <v>3</v>
      </c>
      <c r="U23" s="119">
        <v>2</v>
      </c>
      <c r="V23" s="119"/>
      <c r="W23" s="119"/>
      <c r="X23" s="119">
        <v>3</v>
      </c>
      <c r="Y23" s="119"/>
      <c r="Z23" s="119"/>
      <c r="AA23" s="119"/>
      <c r="AB23" s="119"/>
      <c r="AC23" s="119"/>
      <c r="AD23" s="119"/>
      <c r="AE23" s="119"/>
      <c r="AF23" s="119"/>
      <c r="AG23" s="119"/>
      <c r="AH23" s="119"/>
      <c r="AI23" s="119">
        <v>1</v>
      </c>
      <c r="AJ23" s="119"/>
      <c r="AK23" s="119">
        <v>2</v>
      </c>
      <c r="AL23" s="119">
        <v>2</v>
      </c>
      <c r="AM23" s="119"/>
      <c r="AN23" s="119">
        <v>1</v>
      </c>
      <c r="AO23" s="119">
        <v>2</v>
      </c>
      <c r="AP23" s="119">
        <v>1</v>
      </c>
      <c r="AQ23" s="119"/>
      <c r="AR23" s="119"/>
      <c r="AS23" s="119">
        <v>1</v>
      </c>
      <c r="AT23" s="119">
        <v>1</v>
      </c>
      <c r="AU23" s="119">
        <v>1</v>
      </c>
      <c r="AV23" s="119">
        <v>1</v>
      </c>
      <c r="AW23" s="119">
        <v>1</v>
      </c>
      <c r="AX23" s="119">
        <v>1</v>
      </c>
      <c r="AY23" s="119">
        <v>1</v>
      </c>
      <c r="AZ23" s="144">
        <f t="shared" si="1"/>
        <v>18</v>
      </c>
    </row>
    <row r="24" spans="1:52" x14ac:dyDescent="0.25">
      <c r="A24" s="35" t="str">
        <f>VLOOKUP($C24,VLookup!$F$13:$H$200,3,FALSE)</f>
        <v>3 UITVOEREN</v>
      </c>
      <c r="B24" s="35" t="str">
        <f>VLOOKUP($C24,VLookup!$F$13:$H$200,2,FALSE)</f>
        <v>3.1 ONDERHOUD</v>
      </c>
      <c r="C24" s="147" t="s">
        <v>27</v>
      </c>
      <c r="D24" s="119"/>
      <c r="E24" s="119"/>
      <c r="F24" s="119"/>
      <c r="G24" s="119"/>
      <c r="H24" s="119"/>
      <c r="I24" s="119"/>
      <c r="J24" s="119"/>
      <c r="K24" s="119"/>
      <c r="L24" s="119"/>
      <c r="M24" s="119"/>
      <c r="N24" s="119"/>
      <c r="O24" s="119">
        <v>2</v>
      </c>
      <c r="P24" s="119">
        <v>3</v>
      </c>
      <c r="Q24" s="119">
        <v>3</v>
      </c>
      <c r="R24" s="119"/>
      <c r="S24" s="119"/>
      <c r="T24" s="119"/>
      <c r="U24" s="119"/>
      <c r="V24" s="119">
        <v>3</v>
      </c>
      <c r="W24" s="119">
        <v>2</v>
      </c>
      <c r="X24" s="119">
        <v>3</v>
      </c>
      <c r="Y24" s="119"/>
      <c r="Z24" s="119"/>
      <c r="AA24" s="119"/>
      <c r="AB24" s="119"/>
      <c r="AC24" s="119"/>
      <c r="AD24" s="119"/>
      <c r="AE24" s="119"/>
      <c r="AF24" s="119"/>
      <c r="AG24" s="119"/>
      <c r="AH24" s="119"/>
      <c r="AI24" s="119"/>
      <c r="AJ24" s="119"/>
      <c r="AK24" s="119"/>
      <c r="AL24" s="119">
        <v>2</v>
      </c>
      <c r="AM24" s="119"/>
      <c r="AN24" s="119"/>
      <c r="AO24" s="119">
        <v>2</v>
      </c>
      <c r="AP24" s="119"/>
      <c r="AQ24" s="119">
        <v>2</v>
      </c>
      <c r="AR24" s="119"/>
      <c r="AS24" s="119">
        <v>1</v>
      </c>
      <c r="AT24" s="119">
        <v>1</v>
      </c>
      <c r="AU24" s="119">
        <v>1</v>
      </c>
      <c r="AV24" s="119">
        <v>1</v>
      </c>
      <c r="AW24" s="119">
        <v>1</v>
      </c>
      <c r="AX24" s="119">
        <v>1</v>
      </c>
      <c r="AY24" s="119">
        <v>1</v>
      </c>
      <c r="AZ24" s="144">
        <f t="shared" si="1"/>
        <v>16</v>
      </c>
    </row>
    <row r="25" spans="1:52" x14ac:dyDescent="0.25">
      <c r="A25" s="35" t="str">
        <f>VLOOKUP($C25,VLookup!$F$13:$H$200,3,FALSE)</f>
        <v>3 UITVOEREN</v>
      </c>
      <c r="B25" s="35" t="str">
        <f>VLOOKUP($C25,VLookup!$F$13:$H$200,2,FALSE)</f>
        <v>3.1 ONDERHOUD</v>
      </c>
      <c r="C25" s="147" t="s">
        <v>28</v>
      </c>
      <c r="D25" s="119"/>
      <c r="E25" s="119"/>
      <c r="F25" s="119"/>
      <c r="G25" s="119"/>
      <c r="H25" s="119"/>
      <c r="I25" s="119"/>
      <c r="J25" s="119"/>
      <c r="K25" s="119"/>
      <c r="L25" s="119"/>
      <c r="M25" s="119"/>
      <c r="N25" s="119"/>
      <c r="O25" s="119">
        <v>2</v>
      </c>
      <c r="P25" s="119">
        <v>3</v>
      </c>
      <c r="Q25" s="119">
        <v>3</v>
      </c>
      <c r="R25" s="119"/>
      <c r="S25" s="119"/>
      <c r="T25" s="119"/>
      <c r="U25" s="119"/>
      <c r="V25" s="119">
        <v>3</v>
      </c>
      <c r="W25" s="119">
        <v>2</v>
      </c>
      <c r="X25" s="119">
        <v>3</v>
      </c>
      <c r="Y25" s="119"/>
      <c r="Z25" s="119"/>
      <c r="AA25" s="119"/>
      <c r="AB25" s="119"/>
      <c r="AC25" s="119"/>
      <c r="AD25" s="119"/>
      <c r="AE25" s="119"/>
      <c r="AF25" s="119"/>
      <c r="AG25" s="119"/>
      <c r="AH25" s="119"/>
      <c r="AI25" s="119"/>
      <c r="AJ25" s="119"/>
      <c r="AK25" s="119"/>
      <c r="AL25" s="119">
        <v>2</v>
      </c>
      <c r="AM25" s="119"/>
      <c r="AN25" s="119"/>
      <c r="AO25" s="119">
        <v>2</v>
      </c>
      <c r="AP25" s="119"/>
      <c r="AQ25" s="119">
        <v>2</v>
      </c>
      <c r="AR25" s="119"/>
      <c r="AS25" s="119">
        <v>1</v>
      </c>
      <c r="AT25" s="119">
        <v>1</v>
      </c>
      <c r="AU25" s="119">
        <v>1</v>
      </c>
      <c r="AV25" s="119">
        <v>1</v>
      </c>
      <c r="AW25" s="119">
        <v>1</v>
      </c>
      <c r="AX25" s="119">
        <v>1</v>
      </c>
      <c r="AY25" s="119">
        <v>1</v>
      </c>
      <c r="AZ25" s="144">
        <f t="shared" si="1"/>
        <v>16</v>
      </c>
    </row>
    <row r="26" spans="1:52" x14ac:dyDescent="0.25">
      <c r="A26" s="35" t="str">
        <f>VLOOKUP($C26,VLookup!$F$13:$H$200,3,FALSE)</f>
        <v>3 UITVOEREN</v>
      </c>
      <c r="B26" s="35" t="str">
        <f>VLOOKUP($C26,VLookup!$F$13:$H$200,2,FALSE)</f>
        <v>3.1 ONDERHOUD</v>
      </c>
      <c r="C26" s="147" t="s">
        <v>29</v>
      </c>
      <c r="D26" s="119"/>
      <c r="E26" s="119"/>
      <c r="F26" s="119"/>
      <c r="G26" s="119"/>
      <c r="H26" s="119"/>
      <c r="I26" s="119">
        <v>3</v>
      </c>
      <c r="J26" s="119"/>
      <c r="K26" s="119"/>
      <c r="L26" s="119"/>
      <c r="M26" s="119"/>
      <c r="N26" s="119">
        <v>3</v>
      </c>
      <c r="O26" s="119">
        <v>2</v>
      </c>
      <c r="P26" s="119">
        <v>3</v>
      </c>
      <c r="Q26" s="119">
        <v>3</v>
      </c>
      <c r="R26" s="119">
        <v>3</v>
      </c>
      <c r="S26" s="119"/>
      <c r="T26" s="119"/>
      <c r="U26" s="119"/>
      <c r="V26" s="119"/>
      <c r="W26" s="119">
        <v>2</v>
      </c>
      <c r="X26" s="119">
        <v>3</v>
      </c>
      <c r="Y26" s="119"/>
      <c r="Z26" s="119"/>
      <c r="AA26" s="119"/>
      <c r="AB26" s="119"/>
      <c r="AC26" s="119"/>
      <c r="AD26" s="119"/>
      <c r="AE26" s="119"/>
      <c r="AF26" s="119"/>
      <c r="AG26" s="119"/>
      <c r="AH26" s="119"/>
      <c r="AI26" s="119"/>
      <c r="AJ26" s="119"/>
      <c r="AK26" s="119">
        <v>2</v>
      </c>
      <c r="AL26" s="119">
        <v>2</v>
      </c>
      <c r="AM26" s="119"/>
      <c r="AN26" s="119"/>
      <c r="AO26" s="119">
        <v>2</v>
      </c>
      <c r="AP26" s="119"/>
      <c r="AQ26" s="119">
        <v>2</v>
      </c>
      <c r="AR26" s="119"/>
      <c r="AS26" s="119">
        <v>1</v>
      </c>
      <c r="AT26" s="119">
        <v>1</v>
      </c>
      <c r="AU26" s="119">
        <v>1</v>
      </c>
      <c r="AV26" s="119">
        <v>1</v>
      </c>
      <c r="AW26" s="119">
        <v>1</v>
      </c>
      <c r="AX26" s="119">
        <v>1</v>
      </c>
      <c r="AY26" s="119">
        <v>1</v>
      </c>
      <c r="AZ26" s="144">
        <f t="shared" si="1"/>
        <v>19</v>
      </c>
    </row>
    <row r="27" spans="1:52" x14ac:dyDescent="0.25">
      <c r="A27" s="35" t="str">
        <f>VLOOKUP($C27,VLookup!$F$13:$H$200,3,FALSE)</f>
        <v>3 UITVOEREN</v>
      </c>
      <c r="B27" s="35" t="str">
        <f>VLOOKUP($C27,VLookup!$F$13:$H$200,2,FALSE)</f>
        <v>3.1 ONDERHOUD</v>
      </c>
      <c r="C27" s="147" t="s">
        <v>31</v>
      </c>
      <c r="D27" s="119"/>
      <c r="E27" s="119"/>
      <c r="F27" s="119"/>
      <c r="G27" s="119"/>
      <c r="H27" s="119">
        <v>1</v>
      </c>
      <c r="I27" s="119">
        <v>3</v>
      </c>
      <c r="J27" s="119"/>
      <c r="K27" s="119"/>
      <c r="L27" s="119"/>
      <c r="M27" s="119"/>
      <c r="N27" s="119"/>
      <c r="O27" s="119"/>
      <c r="P27" s="119"/>
      <c r="Q27" s="119"/>
      <c r="R27" s="119">
        <v>3</v>
      </c>
      <c r="S27" s="119"/>
      <c r="T27" s="119"/>
      <c r="U27" s="119"/>
      <c r="V27" s="119"/>
      <c r="W27" s="119"/>
      <c r="X27" s="119">
        <v>3</v>
      </c>
      <c r="Y27" s="119"/>
      <c r="Z27" s="119"/>
      <c r="AA27" s="119"/>
      <c r="AB27" s="119"/>
      <c r="AC27" s="119"/>
      <c r="AD27" s="119"/>
      <c r="AE27" s="119"/>
      <c r="AF27" s="119"/>
      <c r="AG27" s="119"/>
      <c r="AH27" s="119">
        <v>1</v>
      </c>
      <c r="AI27" s="119"/>
      <c r="AJ27" s="119"/>
      <c r="AK27" s="119"/>
      <c r="AL27" s="119"/>
      <c r="AM27" s="119"/>
      <c r="AN27" s="119"/>
      <c r="AO27" s="119">
        <v>2</v>
      </c>
      <c r="AP27" s="119"/>
      <c r="AQ27" s="119">
        <v>2</v>
      </c>
      <c r="AR27" s="119"/>
      <c r="AS27" s="119">
        <v>1</v>
      </c>
      <c r="AT27" s="119">
        <v>1</v>
      </c>
      <c r="AU27" s="119">
        <v>1</v>
      </c>
      <c r="AV27" s="119">
        <v>1</v>
      </c>
      <c r="AW27" s="119">
        <v>1</v>
      </c>
      <c r="AX27" s="119">
        <v>1</v>
      </c>
      <c r="AY27" s="119">
        <v>1</v>
      </c>
      <c r="AZ27" s="144">
        <f t="shared" si="1"/>
        <v>14</v>
      </c>
    </row>
    <row r="28" spans="1:52" x14ac:dyDescent="0.25">
      <c r="A28" s="35" t="str">
        <f>VLOOKUP($C28,VLookup!$F$13:$H$200,3,FALSE)</f>
        <v>3 UITVOEREN</v>
      </c>
      <c r="B28" s="35" t="str">
        <f>VLOOKUP($C28,VLookup!$F$13:$H$200,2,FALSE)</f>
        <v>3.1 ONDERHOUD</v>
      </c>
      <c r="C28" s="147" t="s">
        <v>32</v>
      </c>
      <c r="D28" s="119"/>
      <c r="E28" s="119"/>
      <c r="F28" s="119"/>
      <c r="G28" s="119"/>
      <c r="H28" s="119"/>
      <c r="I28" s="119"/>
      <c r="J28" s="119"/>
      <c r="K28" s="119"/>
      <c r="L28" s="119"/>
      <c r="M28" s="119"/>
      <c r="N28" s="119"/>
      <c r="O28" s="119"/>
      <c r="P28" s="119"/>
      <c r="Q28" s="119"/>
      <c r="R28" s="119">
        <v>3</v>
      </c>
      <c r="S28" s="119"/>
      <c r="T28" s="119">
        <v>3</v>
      </c>
      <c r="U28" s="119"/>
      <c r="V28" s="119"/>
      <c r="W28" s="119"/>
      <c r="X28" s="119">
        <v>3</v>
      </c>
      <c r="Y28" s="119"/>
      <c r="Z28" s="119"/>
      <c r="AA28" s="119"/>
      <c r="AB28" s="119"/>
      <c r="AC28" s="119"/>
      <c r="AD28" s="119"/>
      <c r="AE28" s="119"/>
      <c r="AF28" s="119"/>
      <c r="AG28" s="119"/>
      <c r="AH28" s="119">
        <v>1</v>
      </c>
      <c r="AI28" s="119"/>
      <c r="AJ28" s="119"/>
      <c r="AK28" s="119"/>
      <c r="AL28" s="119"/>
      <c r="AM28" s="119"/>
      <c r="AN28" s="119"/>
      <c r="AO28" s="119"/>
      <c r="AP28" s="119"/>
      <c r="AQ28" s="119"/>
      <c r="AR28" s="119"/>
      <c r="AS28" s="119">
        <v>1</v>
      </c>
      <c r="AT28" s="119">
        <v>1</v>
      </c>
      <c r="AU28" s="119">
        <v>1</v>
      </c>
      <c r="AV28" s="119">
        <v>1</v>
      </c>
      <c r="AW28" s="119">
        <v>1</v>
      </c>
      <c r="AX28" s="119">
        <v>1</v>
      </c>
      <c r="AY28" s="119">
        <v>1</v>
      </c>
      <c r="AZ28" s="144">
        <f t="shared" si="1"/>
        <v>11</v>
      </c>
    </row>
    <row r="29" spans="1:52" x14ac:dyDescent="0.25">
      <c r="A29" s="35" t="str">
        <f>VLOOKUP($C29,VLookup!$F$13:$H$200,3,FALSE)</f>
        <v>3 UITVOEREN</v>
      </c>
      <c r="B29" s="35" t="str">
        <f>VLOOKUP($C29,VLookup!$F$13:$H$200,2,FALSE)</f>
        <v>3.1 ONDERHOUD</v>
      </c>
      <c r="C29" s="147" t="s">
        <v>33</v>
      </c>
      <c r="D29" s="119"/>
      <c r="E29" s="119"/>
      <c r="F29" s="119"/>
      <c r="G29" s="119"/>
      <c r="H29" s="119"/>
      <c r="I29" s="119"/>
      <c r="J29" s="119"/>
      <c r="K29" s="119"/>
      <c r="L29" s="119"/>
      <c r="M29" s="119"/>
      <c r="N29" s="119"/>
      <c r="O29" s="119"/>
      <c r="P29" s="119">
        <v>2</v>
      </c>
      <c r="Q29" s="119">
        <v>2</v>
      </c>
      <c r="R29" s="119"/>
      <c r="S29" s="119"/>
      <c r="T29" s="119">
        <v>2</v>
      </c>
      <c r="U29" s="119">
        <v>2</v>
      </c>
      <c r="V29" s="119"/>
      <c r="W29" s="119"/>
      <c r="X29" s="119">
        <v>3</v>
      </c>
      <c r="Y29" s="119"/>
      <c r="Z29" s="119"/>
      <c r="AA29" s="119"/>
      <c r="AB29" s="119"/>
      <c r="AC29" s="119"/>
      <c r="AD29" s="119"/>
      <c r="AE29" s="119"/>
      <c r="AF29" s="119"/>
      <c r="AG29" s="119"/>
      <c r="AH29" s="119"/>
      <c r="AI29" s="119">
        <v>1</v>
      </c>
      <c r="AJ29" s="119"/>
      <c r="AK29" s="119">
        <v>2</v>
      </c>
      <c r="AL29" s="119">
        <v>2</v>
      </c>
      <c r="AM29" s="119"/>
      <c r="AN29" s="119">
        <v>1</v>
      </c>
      <c r="AO29" s="119">
        <v>2</v>
      </c>
      <c r="AP29" s="119">
        <v>1</v>
      </c>
      <c r="AQ29" s="119"/>
      <c r="AR29" s="119"/>
      <c r="AS29" s="119">
        <v>1</v>
      </c>
      <c r="AT29" s="119">
        <v>1</v>
      </c>
      <c r="AU29" s="119">
        <v>1</v>
      </c>
      <c r="AV29" s="119">
        <v>1</v>
      </c>
      <c r="AW29" s="119">
        <v>1</v>
      </c>
      <c r="AX29" s="119">
        <v>1</v>
      </c>
      <c r="AY29" s="119">
        <v>1</v>
      </c>
      <c r="AZ29" s="144">
        <f t="shared" si="1"/>
        <v>18</v>
      </c>
    </row>
    <row r="30" spans="1:52" x14ac:dyDescent="0.25">
      <c r="A30" s="35" t="str">
        <f>VLOOKUP($C30,VLookup!$F$13:$H$200,3,FALSE)</f>
        <v>3 UITVOEREN</v>
      </c>
      <c r="B30" s="35" t="str">
        <f>VLOOKUP($C30,VLookup!$F$13:$H$200,2,FALSE)</f>
        <v>3.2 SUPPORT</v>
      </c>
      <c r="C30" s="147" t="s">
        <v>34</v>
      </c>
      <c r="D30" s="119"/>
      <c r="E30" s="119"/>
      <c r="F30" s="119"/>
      <c r="G30" s="119"/>
      <c r="H30" s="119"/>
      <c r="I30" s="119"/>
      <c r="J30" s="119"/>
      <c r="K30" s="119"/>
      <c r="L30" s="119"/>
      <c r="M30" s="119"/>
      <c r="N30" s="119"/>
      <c r="O30" s="119"/>
      <c r="P30" s="119"/>
      <c r="Q30" s="119"/>
      <c r="R30" s="119">
        <v>3</v>
      </c>
      <c r="S30" s="119"/>
      <c r="T30" s="119">
        <v>3</v>
      </c>
      <c r="U30" s="119">
        <v>2</v>
      </c>
      <c r="V30" s="119"/>
      <c r="W30" s="119"/>
      <c r="X30" s="119">
        <v>3</v>
      </c>
      <c r="Y30" s="119"/>
      <c r="Z30" s="119"/>
      <c r="AA30" s="119"/>
      <c r="AB30" s="119"/>
      <c r="AC30" s="119"/>
      <c r="AD30" s="119"/>
      <c r="AE30" s="119"/>
      <c r="AF30" s="119"/>
      <c r="AG30" s="119"/>
      <c r="AH30" s="119">
        <v>1</v>
      </c>
      <c r="AI30" s="119">
        <v>1</v>
      </c>
      <c r="AJ30" s="119"/>
      <c r="AK30" s="119"/>
      <c r="AL30" s="119"/>
      <c r="AM30" s="119"/>
      <c r="AN30" s="119">
        <v>1</v>
      </c>
      <c r="AO30" s="119">
        <v>2</v>
      </c>
      <c r="AP30" s="119"/>
      <c r="AQ30" s="119"/>
      <c r="AR30" s="119"/>
      <c r="AS30" s="119">
        <v>1</v>
      </c>
      <c r="AT30" s="119">
        <v>1</v>
      </c>
      <c r="AU30" s="119">
        <v>1</v>
      </c>
      <c r="AV30" s="119">
        <v>1</v>
      </c>
      <c r="AW30" s="119">
        <v>1</v>
      </c>
      <c r="AX30" s="119">
        <v>1</v>
      </c>
      <c r="AY30" s="119">
        <v>1</v>
      </c>
      <c r="AZ30" s="144">
        <f t="shared" si="1"/>
        <v>15</v>
      </c>
    </row>
    <row r="31" spans="1:52" x14ac:dyDescent="0.25">
      <c r="A31" s="35" t="str">
        <f>VLOOKUP($C31,VLookup!$F$13:$H$200,3,FALSE)</f>
        <v>3 UITVOEREN</v>
      </c>
      <c r="B31" s="35" t="str">
        <f>VLOOKUP($C31,VLookup!$F$13:$H$200,2,FALSE)</f>
        <v>3.2 SUPPORT</v>
      </c>
      <c r="C31" s="147" t="s">
        <v>36</v>
      </c>
      <c r="D31" s="119"/>
      <c r="E31" s="119"/>
      <c r="F31" s="119"/>
      <c r="G31" s="119"/>
      <c r="H31" s="119"/>
      <c r="I31" s="119"/>
      <c r="J31" s="119"/>
      <c r="K31" s="119"/>
      <c r="L31" s="119"/>
      <c r="M31" s="119"/>
      <c r="N31" s="119"/>
      <c r="O31" s="119"/>
      <c r="P31" s="119"/>
      <c r="Q31" s="119"/>
      <c r="R31" s="119">
        <v>2</v>
      </c>
      <c r="S31" s="119"/>
      <c r="T31" s="119">
        <v>2</v>
      </c>
      <c r="U31" s="119">
        <v>1</v>
      </c>
      <c r="V31" s="119">
        <v>1</v>
      </c>
      <c r="W31" s="119">
        <v>1</v>
      </c>
      <c r="X31" s="119">
        <v>3</v>
      </c>
      <c r="Y31" s="119"/>
      <c r="Z31" s="119"/>
      <c r="AA31" s="119">
        <v>1</v>
      </c>
      <c r="AB31" s="119"/>
      <c r="AC31" s="119"/>
      <c r="AD31" s="119"/>
      <c r="AE31" s="119"/>
      <c r="AF31" s="119"/>
      <c r="AG31" s="119"/>
      <c r="AH31" s="119"/>
      <c r="AI31" s="119"/>
      <c r="AJ31" s="119"/>
      <c r="AK31" s="119"/>
      <c r="AL31" s="119"/>
      <c r="AM31" s="119"/>
      <c r="AN31" s="119"/>
      <c r="AO31" s="119"/>
      <c r="AP31" s="119"/>
      <c r="AQ31" s="119"/>
      <c r="AR31" s="119"/>
      <c r="AS31" s="119">
        <v>1</v>
      </c>
      <c r="AT31" s="119">
        <v>1</v>
      </c>
      <c r="AU31" s="119">
        <v>1</v>
      </c>
      <c r="AV31" s="119">
        <v>1</v>
      </c>
      <c r="AW31" s="119">
        <v>1</v>
      </c>
      <c r="AX31" s="119">
        <v>1</v>
      </c>
      <c r="AY31" s="119">
        <v>1</v>
      </c>
      <c r="AZ31" s="144">
        <f t="shared" si="1"/>
        <v>14</v>
      </c>
    </row>
    <row r="32" spans="1:52" x14ac:dyDescent="0.25">
      <c r="A32" s="35" t="str">
        <f>VLOOKUP($C32,VLookup!$F$13:$H$200,3,FALSE)</f>
        <v>3 UITVOEREN</v>
      </c>
      <c r="B32" s="35" t="str">
        <f>VLOOKUP($C32,VLookup!$F$13:$H$200,2,FALSE)</f>
        <v>3.2 SUPPORT</v>
      </c>
      <c r="C32" s="147" t="s">
        <v>928</v>
      </c>
      <c r="D32" s="119"/>
      <c r="E32" s="119"/>
      <c r="F32" s="119"/>
      <c r="G32" s="119"/>
      <c r="H32" s="119"/>
      <c r="I32" s="119"/>
      <c r="J32" s="119"/>
      <c r="K32" s="119"/>
      <c r="L32" s="119"/>
      <c r="M32" s="119"/>
      <c r="N32" s="119"/>
      <c r="O32" s="119"/>
      <c r="P32" s="119"/>
      <c r="Q32" s="119"/>
      <c r="R32" s="119">
        <v>3</v>
      </c>
      <c r="S32" s="119"/>
      <c r="T32" s="119">
        <v>3</v>
      </c>
      <c r="U32" s="119">
        <v>2</v>
      </c>
      <c r="V32" s="119">
        <v>3</v>
      </c>
      <c r="W32" s="119"/>
      <c r="X32" s="119">
        <v>3</v>
      </c>
      <c r="Y32" s="119"/>
      <c r="Z32" s="119"/>
      <c r="AA32" s="119"/>
      <c r="AB32" s="119"/>
      <c r="AC32" s="119"/>
      <c r="AD32" s="119"/>
      <c r="AE32" s="119"/>
      <c r="AF32" s="119"/>
      <c r="AG32" s="119"/>
      <c r="AH32" s="119"/>
      <c r="AI32" s="119"/>
      <c r="AJ32" s="119"/>
      <c r="AK32" s="119"/>
      <c r="AL32" s="119"/>
      <c r="AM32" s="119"/>
      <c r="AN32" s="119"/>
      <c r="AO32" s="119">
        <v>2</v>
      </c>
      <c r="AP32" s="119"/>
      <c r="AQ32" s="119"/>
      <c r="AR32" s="119"/>
      <c r="AS32" s="119">
        <v>1</v>
      </c>
      <c r="AT32" s="119">
        <v>1</v>
      </c>
      <c r="AU32" s="119">
        <v>1</v>
      </c>
      <c r="AV32" s="119">
        <v>1</v>
      </c>
      <c r="AW32" s="119">
        <v>1</v>
      </c>
      <c r="AX32" s="119">
        <v>1</v>
      </c>
      <c r="AY32" s="119">
        <v>1</v>
      </c>
      <c r="AZ32" s="144">
        <f t="shared" si="1"/>
        <v>13</v>
      </c>
    </row>
    <row r="33" spans="1:52" x14ac:dyDescent="0.25">
      <c r="A33" s="35" t="str">
        <f>VLOOKUP($C33,VLookup!$F$13:$H$200,3,FALSE)</f>
        <v>3 UITVOEREN</v>
      </c>
      <c r="B33" s="35" t="str">
        <f>VLOOKUP($C33,VLookup!$F$13:$H$200,2,FALSE)</f>
        <v>3.2 SUPPORT</v>
      </c>
      <c r="C33" s="147" t="s">
        <v>929</v>
      </c>
      <c r="D33" s="119"/>
      <c r="E33" s="119"/>
      <c r="F33" s="119"/>
      <c r="G33" s="119"/>
      <c r="H33" s="119"/>
      <c r="I33" s="119"/>
      <c r="J33" s="119"/>
      <c r="K33" s="119"/>
      <c r="L33" s="119"/>
      <c r="M33" s="119"/>
      <c r="N33" s="119"/>
      <c r="O33" s="119"/>
      <c r="P33" s="119"/>
      <c r="Q33" s="119">
        <v>3</v>
      </c>
      <c r="R33" s="119">
        <v>3</v>
      </c>
      <c r="S33" s="119"/>
      <c r="T33" s="119">
        <v>3</v>
      </c>
      <c r="U33" s="119">
        <v>2</v>
      </c>
      <c r="V33" s="119">
        <v>3</v>
      </c>
      <c r="W33" s="119">
        <v>2</v>
      </c>
      <c r="X33" s="119">
        <v>3</v>
      </c>
      <c r="Y33" s="119"/>
      <c r="Z33" s="119"/>
      <c r="AA33" s="119"/>
      <c r="AB33" s="119"/>
      <c r="AC33" s="119"/>
      <c r="AD33" s="119"/>
      <c r="AE33" s="119"/>
      <c r="AF33" s="119"/>
      <c r="AG33" s="119"/>
      <c r="AH33" s="119"/>
      <c r="AI33" s="119"/>
      <c r="AJ33" s="119"/>
      <c r="AK33" s="119">
        <v>2</v>
      </c>
      <c r="AL33" s="119">
        <v>2</v>
      </c>
      <c r="AM33" s="119"/>
      <c r="AN33" s="119"/>
      <c r="AO33" s="119"/>
      <c r="AP33" s="119"/>
      <c r="AQ33" s="119"/>
      <c r="AR33" s="119"/>
      <c r="AS33" s="119">
        <v>1</v>
      </c>
      <c r="AT33" s="119">
        <v>1</v>
      </c>
      <c r="AU33" s="119">
        <v>1</v>
      </c>
      <c r="AV33" s="119">
        <v>1</v>
      </c>
      <c r="AW33" s="119">
        <v>1</v>
      </c>
      <c r="AX33" s="119">
        <v>1</v>
      </c>
      <c r="AY33" s="119">
        <v>1</v>
      </c>
      <c r="AZ33" s="144">
        <f t="shared" si="1"/>
        <v>16</v>
      </c>
    </row>
    <row r="34" spans="1:52" x14ac:dyDescent="0.25">
      <c r="A34" s="35" t="str">
        <f>VLOOKUP($C34,VLookup!$F$13:$H$200,3,FALSE)</f>
        <v>3 UITVOEREN</v>
      </c>
      <c r="B34" s="35" t="str">
        <f>VLOOKUP($C34,VLookup!$F$13:$H$200,2,FALSE)</f>
        <v>3.3 SERVICE DELIVERY</v>
      </c>
      <c r="C34" s="147" t="s">
        <v>37</v>
      </c>
      <c r="D34" s="119"/>
      <c r="E34" s="119">
        <v>2</v>
      </c>
      <c r="F34" s="119"/>
      <c r="G34" s="119">
        <v>3</v>
      </c>
      <c r="H34" s="119"/>
      <c r="I34" s="119"/>
      <c r="J34" s="119"/>
      <c r="K34" s="119"/>
      <c r="L34" s="119"/>
      <c r="M34" s="119">
        <v>2</v>
      </c>
      <c r="N34" s="119"/>
      <c r="O34" s="119"/>
      <c r="P34" s="119"/>
      <c r="Q34" s="119"/>
      <c r="R34" s="119"/>
      <c r="S34" s="119"/>
      <c r="T34" s="119"/>
      <c r="U34" s="119">
        <v>2</v>
      </c>
      <c r="V34" s="119">
        <v>2</v>
      </c>
      <c r="W34" s="119"/>
      <c r="X34" s="119">
        <v>1</v>
      </c>
      <c r="Y34" s="119"/>
      <c r="Z34" s="119"/>
      <c r="AA34" s="119"/>
      <c r="AB34" s="119"/>
      <c r="AC34" s="119">
        <v>3</v>
      </c>
      <c r="AD34" s="119"/>
      <c r="AE34" s="119"/>
      <c r="AF34" s="119"/>
      <c r="AG34" s="119"/>
      <c r="AH34" s="119">
        <v>2</v>
      </c>
      <c r="AI34" s="119">
        <v>2</v>
      </c>
      <c r="AJ34" s="119"/>
      <c r="AK34" s="119">
        <v>3</v>
      </c>
      <c r="AL34" s="119">
        <v>3</v>
      </c>
      <c r="AM34" s="119"/>
      <c r="AN34" s="119"/>
      <c r="AO34" s="119">
        <v>3</v>
      </c>
      <c r="AP34" s="119"/>
      <c r="AQ34" s="119"/>
      <c r="AR34" s="119"/>
      <c r="AS34" s="119">
        <v>1</v>
      </c>
      <c r="AT34" s="119">
        <v>1</v>
      </c>
      <c r="AU34" s="119">
        <v>1</v>
      </c>
      <c r="AV34" s="119">
        <v>1</v>
      </c>
      <c r="AW34" s="119">
        <v>1</v>
      </c>
      <c r="AX34" s="119">
        <v>1</v>
      </c>
      <c r="AY34" s="119">
        <v>1</v>
      </c>
      <c r="AZ34" s="144">
        <f t="shared" si="1"/>
        <v>19</v>
      </c>
    </row>
    <row r="35" spans="1:52" x14ac:dyDescent="0.25">
      <c r="A35" s="35" t="str">
        <f>VLOOKUP($C35,VLookup!$F$13:$H$200,3,FALSE)</f>
        <v>3 UITVOEREN</v>
      </c>
      <c r="B35" s="35" t="str">
        <f>VLOOKUP($C35,VLookup!$F$13:$H$200,2,FALSE)</f>
        <v>3.3 SERVICE DELIVERY</v>
      </c>
      <c r="C35" s="147" t="s">
        <v>930</v>
      </c>
      <c r="D35" s="119"/>
      <c r="E35" s="119"/>
      <c r="F35" s="119"/>
      <c r="G35" s="119"/>
      <c r="H35" s="119"/>
      <c r="I35" s="119"/>
      <c r="J35" s="119"/>
      <c r="K35" s="119"/>
      <c r="L35" s="119"/>
      <c r="M35" s="119">
        <v>2</v>
      </c>
      <c r="N35" s="119"/>
      <c r="O35" s="119">
        <v>2</v>
      </c>
      <c r="P35" s="119">
        <v>2</v>
      </c>
      <c r="Q35" s="119">
        <v>4</v>
      </c>
      <c r="R35" s="119"/>
      <c r="S35" s="119"/>
      <c r="T35" s="119"/>
      <c r="U35" s="119"/>
      <c r="V35" s="119">
        <v>3</v>
      </c>
      <c r="W35" s="119">
        <v>2</v>
      </c>
      <c r="X35" s="119">
        <v>1</v>
      </c>
      <c r="Y35" s="119"/>
      <c r="Z35" s="119"/>
      <c r="AA35" s="119"/>
      <c r="AB35" s="119"/>
      <c r="AC35" s="119"/>
      <c r="AD35" s="119"/>
      <c r="AE35" s="119"/>
      <c r="AF35" s="119"/>
      <c r="AG35" s="119"/>
      <c r="AH35" s="119"/>
      <c r="AI35" s="119"/>
      <c r="AJ35" s="119"/>
      <c r="AK35" s="119"/>
      <c r="AL35" s="119">
        <v>2</v>
      </c>
      <c r="AM35" s="119"/>
      <c r="AN35" s="119"/>
      <c r="AO35" s="119"/>
      <c r="AP35" s="119"/>
      <c r="AQ35" s="119"/>
      <c r="AR35" s="119"/>
      <c r="AS35" s="119">
        <v>1</v>
      </c>
      <c r="AT35" s="119">
        <v>1</v>
      </c>
      <c r="AU35" s="119">
        <v>1</v>
      </c>
      <c r="AV35" s="119">
        <v>1</v>
      </c>
      <c r="AW35" s="119">
        <v>1</v>
      </c>
      <c r="AX35" s="119">
        <v>1</v>
      </c>
      <c r="AY35" s="119">
        <v>1</v>
      </c>
      <c r="AZ35" s="144">
        <f t="shared" si="1"/>
        <v>15</v>
      </c>
    </row>
    <row r="36" spans="1:52" x14ac:dyDescent="0.25">
      <c r="A36" s="35" t="str">
        <f>VLOOKUP($C36,VLookup!$F$13:$H$200,3,FALSE)</f>
        <v>3 UITVOEREN</v>
      </c>
      <c r="B36" s="35" t="str">
        <f>VLOOKUP($C36,VLookup!$F$13:$H$200,2,FALSE)</f>
        <v>3.3 SERVICE DELIVERY</v>
      </c>
      <c r="C36" s="147" t="s">
        <v>39</v>
      </c>
      <c r="D36" s="119"/>
      <c r="E36" s="119"/>
      <c r="F36" s="119"/>
      <c r="G36" s="119"/>
      <c r="H36" s="119">
        <v>1</v>
      </c>
      <c r="I36" s="119"/>
      <c r="J36" s="119"/>
      <c r="K36" s="119"/>
      <c r="L36" s="119"/>
      <c r="M36" s="119">
        <v>2</v>
      </c>
      <c r="N36" s="119"/>
      <c r="O36" s="119">
        <v>2</v>
      </c>
      <c r="P36" s="119"/>
      <c r="Q36" s="119"/>
      <c r="R36" s="119">
        <v>3</v>
      </c>
      <c r="S36" s="119"/>
      <c r="T36" s="119"/>
      <c r="U36" s="119">
        <v>2</v>
      </c>
      <c r="V36" s="119"/>
      <c r="W36" s="119"/>
      <c r="X36" s="119">
        <v>1</v>
      </c>
      <c r="Y36" s="119"/>
      <c r="Z36" s="119"/>
      <c r="AA36" s="119"/>
      <c r="AB36" s="119"/>
      <c r="AC36" s="119"/>
      <c r="AD36" s="119"/>
      <c r="AE36" s="119"/>
      <c r="AF36" s="119"/>
      <c r="AG36" s="119"/>
      <c r="AH36" s="119"/>
      <c r="AI36" s="119"/>
      <c r="AJ36" s="119"/>
      <c r="AK36" s="119">
        <v>2</v>
      </c>
      <c r="AL36" s="119">
        <v>2</v>
      </c>
      <c r="AM36" s="119"/>
      <c r="AN36" s="119"/>
      <c r="AO36" s="119">
        <v>2</v>
      </c>
      <c r="AP36" s="119"/>
      <c r="AQ36" s="119"/>
      <c r="AR36" s="119"/>
      <c r="AS36" s="119">
        <v>1</v>
      </c>
      <c r="AT36" s="119">
        <v>1</v>
      </c>
      <c r="AU36" s="119">
        <v>1</v>
      </c>
      <c r="AV36" s="119">
        <v>1</v>
      </c>
      <c r="AW36" s="119">
        <v>1</v>
      </c>
      <c r="AX36" s="119">
        <v>1</v>
      </c>
      <c r="AY36" s="119">
        <v>1</v>
      </c>
      <c r="AZ36" s="144">
        <f t="shared" si="1"/>
        <v>16</v>
      </c>
    </row>
    <row r="37" spans="1:52" x14ac:dyDescent="0.25">
      <c r="A37" s="35" t="str">
        <f>VLOOKUP($C37,VLookup!$F$13:$H$200,3,FALSE)</f>
        <v>3 UITVOEREN</v>
      </c>
      <c r="B37" s="35" t="str">
        <f>VLOOKUP($C37,VLookup!$F$13:$H$200,2,FALSE)</f>
        <v>3.3 SERVICE DELIVERY</v>
      </c>
      <c r="C37" s="147" t="s">
        <v>40</v>
      </c>
      <c r="D37" s="119"/>
      <c r="E37" s="119"/>
      <c r="F37" s="119"/>
      <c r="G37" s="119">
        <v>2</v>
      </c>
      <c r="H37" s="119"/>
      <c r="I37" s="119"/>
      <c r="J37" s="119"/>
      <c r="K37" s="119"/>
      <c r="L37" s="119"/>
      <c r="M37" s="119">
        <v>2</v>
      </c>
      <c r="N37" s="119"/>
      <c r="O37" s="119"/>
      <c r="P37" s="119"/>
      <c r="Q37" s="119">
        <v>3</v>
      </c>
      <c r="R37" s="119"/>
      <c r="S37" s="119"/>
      <c r="T37" s="119">
        <v>3</v>
      </c>
      <c r="U37" s="119">
        <v>2</v>
      </c>
      <c r="V37" s="119">
        <v>3</v>
      </c>
      <c r="W37" s="119"/>
      <c r="X37" s="119">
        <v>1</v>
      </c>
      <c r="Y37" s="119"/>
      <c r="Z37" s="119"/>
      <c r="AA37" s="119"/>
      <c r="AB37" s="119"/>
      <c r="AC37" s="119"/>
      <c r="AD37" s="119"/>
      <c r="AE37" s="119"/>
      <c r="AF37" s="119"/>
      <c r="AG37" s="119"/>
      <c r="AH37" s="119"/>
      <c r="AI37" s="119"/>
      <c r="AJ37" s="119"/>
      <c r="AK37" s="119">
        <v>2</v>
      </c>
      <c r="AL37" s="119"/>
      <c r="AM37" s="119"/>
      <c r="AN37" s="119"/>
      <c r="AO37" s="119">
        <v>2</v>
      </c>
      <c r="AP37" s="119"/>
      <c r="AQ37" s="119"/>
      <c r="AR37" s="119"/>
      <c r="AS37" s="119">
        <v>1</v>
      </c>
      <c r="AT37" s="119">
        <v>1</v>
      </c>
      <c r="AU37" s="119">
        <v>1</v>
      </c>
      <c r="AV37" s="119">
        <v>1</v>
      </c>
      <c r="AW37" s="119">
        <v>1</v>
      </c>
      <c r="AX37" s="119">
        <v>1</v>
      </c>
      <c r="AY37" s="119">
        <v>1</v>
      </c>
      <c r="AZ37" s="144">
        <f t="shared" si="1"/>
        <v>16</v>
      </c>
    </row>
    <row r="38" spans="1:52" x14ac:dyDescent="0.25">
      <c r="A38" s="35" t="str">
        <f>VLOOKUP($C38,VLookup!$F$13:$H$200,3,FALSE)</f>
        <v>4 MOGELIJK MAKEN</v>
      </c>
      <c r="B38" s="35" t="str">
        <f>VLOOKUP($C38,VLookup!$F$13:$H$200,2,FALSE)</f>
        <v>4.1 INFORMATIEBEVEILIGING</v>
      </c>
      <c r="C38" s="147" t="s">
        <v>932</v>
      </c>
      <c r="D38" s="119">
        <v>1</v>
      </c>
      <c r="E38" s="119"/>
      <c r="F38" s="119"/>
      <c r="G38" s="119"/>
      <c r="H38" s="119"/>
      <c r="I38" s="119"/>
      <c r="J38" s="119">
        <v>1</v>
      </c>
      <c r="K38" s="119"/>
      <c r="L38" s="119"/>
      <c r="M38" s="119"/>
      <c r="N38" s="119"/>
      <c r="O38" s="119"/>
      <c r="P38" s="119"/>
      <c r="Q38" s="119"/>
      <c r="R38" s="119"/>
      <c r="S38" s="119"/>
      <c r="T38" s="119"/>
      <c r="U38" s="119"/>
      <c r="V38" s="119"/>
      <c r="W38" s="119"/>
      <c r="X38" s="119"/>
      <c r="Y38" s="119">
        <v>1</v>
      </c>
      <c r="Z38" s="119"/>
      <c r="AA38" s="119"/>
      <c r="AB38" s="119"/>
      <c r="AC38" s="119"/>
      <c r="AD38" s="119"/>
      <c r="AE38" s="119"/>
      <c r="AF38" s="119"/>
      <c r="AG38" s="119"/>
      <c r="AH38" s="119">
        <v>2</v>
      </c>
      <c r="AI38" s="119"/>
      <c r="AJ38" s="119"/>
      <c r="AK38" s="119"/>
      <c r="AL38" s="119">
        <v>2</v>
      </c>
      <c r="AM38" s="119"/>
      <c r="AN38" s="119"/>
      <c r="AO38" s="119"/>
      <c r="AP38" s="119"/>
      <c r="AQ38" s="119">
        <v>2</v>
      </c>
      <c r="AR38" s="119">
        <v>1</v>
      </c>
      <c r="AS38" s="119">
        <v>1</v>
      </c>
      <c r="AT38" s="119">
        <v>1</v>
      </c>
      <c r="AU38" s="119">
        <v>1</v>
      </c>
      <c r="AV38" s="119">
        <v>1</v>
      </c>
      <c r="AW38" s="119">
        <v>1</v>
      </c>
      <c r="AX38" s="119">
        <v>1</v>
      </c>
      <c r="AY38" s="119">
        <v>1</v>
      </c>
      <c r="AZ38" s="144">
        <f t="shared" si="1"/>
        <v>14</v>
      </c>
    </row>
    <row r="39" spans="1:52" x14ac:dyDescent="0.25">
      <c r="A39" s="35" t="str">
        <f>VLOOKUP($C39,VLookup!$F$13:$H$200,3,FALSE)</f>
        <v>4 MOGELIJK MAKEN</v>
      </c>
      <c r="B39" s="35" t="str">
        <f>VLOOKUP($C39,VLookup!$F$13:$H$200,2,FALSE)</f>
        <v>4.1 INFORMATIEBEVEILIGING</v>
      </c>
      <c r="C39" s="147" t="s">
        <v>933</v>
      </c>
      <c r="D39" s="119">
        <v>1</v>
      </c>
      <c r="E39" s="119"/>
      <c r="F39" s="119"/>
      <c r="G39" s="119"/>
      <c r="H39" s="119"/>
      <c r="I39" s="119"/>
      <c r="J39" s="119"/>
      <c r="K39" s="119"/>
      <c r="L39" s="119"/>
      <c r="M39" s="119"/>
      <c r="N39" s="119"/>
      <c r="O39" s="119"/>
      <c r="P39" s="119"/>
      <c r="Q39" s="119"/>
      <c r="R39" s="119"/>
      <c r="S39" s="119"/>
      <c r="T39" s="119"/>
      <c r="U39" s="119">
        <v>1</v>
      </c>
      <c r="V39" s="119"/>
      <c r="W39" s="119"/>
      <c r="X39" s="119"/>
      <c r="Y39" s="119">
        <v>1</v>
      </c>
      <c r="Z39" s="119">
        <v>1</v>
      </c>
      <c r="AA39" s="119"/>
      <c r="AB39" s="119"/>
      <c r="AC39" s="119"/>
      <c r="AD39" s="119"/>
      <c r="AE39" s="119"/>
      <c r="AF39" s="119"/>
      <c r="AG39" s="119"/>
      <c r="AH39" s="119">
        <v>2</v>
      </c>
      <c r="AI39" s="119"/>
      <c r="AJ39" s="119"/>
      <c r="AK39" s="119">
        <v>2</v>
      </c>
      <c r="AL39" s="119">
        <v>2</v>
      </c>
      <c r="AM39" s="119"/>
      <c r="AN39" s="119">
        <v>2</v>
      </c>
      <c r="AO39" s="119"/>
      <c r="AP39" s="119">
        <v>2</v>
      </c>
      <c r="AQ39" s="119">
        <v>2</v>
      </c>
      <c r="AR39" s="119"/>
      <c r="AS39" s="119">
        <v>1</v>
      </c>
      <c r="AT39" s="119">
        <v>1</v>
      </c>
      <c r="AU39" s="119">
        <v>1</v>
      </c>
      <c r="AV39" s="119">
        <v>1</v>
      </c>
      <c r="AW39" s="119">
        <v>1</v>
      </c>
      <c r="AX39" s="119">
        <v>1</v>
      </c>
      <c r="AY39" s="119">
        <v>1</v>
      </c>
      <c r="AZ39" s="144">
        <f t="shared" si="1"/>
        <v>17</v>
      </c>
    </row>
    <row r="40" spans="1:52" x14ac:dyDescent="0.25">
      <c r="A40" s="35" t="str">
        <f>VLOOKUP($C40,VLookup!$F$13:$H$200,3,FALSE)</f>
        <v>4 MOGELIJK MAKEN</v>
      </c>
      <c r="B40" s="35" t="str">
        <f>VLOOKUP($C40,VLookup!$F$13:$H$200,2,FALSE)</f>
        <v>4.1 INFORMATIEBEVEILIGING</v>
      </c>
      <c r="C40" s="147" t="s">
        <v>934</v>
      </c>
      <c r="D40" s="119">
        <v>1</v>
      </c>
      <c r="E40" s="119"/>
      <c r="F40" s="119"/>
      <c r="G40" s="119"/>
      <c r="H40" s="119"/>
      <c r="I40" s="119">
        <v>1</v>
      </c>
      <c r="J40" s="119">
        <v>1</v>
      </c>
      <c r="K40" s="119"/>
      <c r="L40" s="119"/>
      <c r="M40" s="119"/>
      <c r="N40" s="119">
        <v>1</v>
      </c>
      <c r="O40" s="119">
        <v>1</v>
      </c>
      <c r="P40" s="119">
        <v>1</v>
      </c>
      <c r="Q40" s="119"/>
      <c r="R40" s="119"/>
      <c r="S40" s="119">
        <v>1</v>
      </c>
      <c r="T40" s="119"/>
      <c r="U40" s="119"/>
      <c r="V40" s="119"/>
      <c r="W40" s="119">
        <v>1</v>
      </c>
      <c r="X40" s="119"/>
      <c r="Y40" s="119">
        <v>1</v>
      </c>
      <c r="Z40" s="119"/>
      <c r="AA40" s="119"/>
      <c r="AB40" s="119"/>
      <c r="AC40" s="119"/>
      <c r="AD40" s="119"/>
      <c r="AE40" s="119"/>
      <c r="AF40" s="119"/>
      <c r="AG40" s="119"/>
      <c r="AH40" s="119">
        <v>2</v>
      </c>
      <c r="AI40" s="119"/>
      <c r="AJ40" s="119"/>
      <c r="AK40" s="119"/>
      <c r="AL40" s="119">
        <v>2</v>
      </c>
      <c r="AM40" s="119"/>
      <c r="AN40" s="119"/>
      <c r="AO40" s="119"/>
      <c r="AP40" s="119"/>
      <c r="AQ40" s="119">
        <v>2</v>
      </c>
      <c r="AR40" s="119">
        <v>1</v>
      </c>
      <c r="AS40" s="119">
        <v>1</v>
      </c>
      <c r="AT40" s="119">
        <v>1</v>
      </c>
      <c r="AU40" s="119">
        <v>1</v>
      </c>
      <c r="AV40" s="119">
        <v>1</v>
      </c>
      <c r="AW40" s="119">
        <v>1</v>
      </c>
      <c r="AX40" s="119">
        <v>1</v>
      </c>
      <c r="AY40" s="119">
        <v>1</v>
      </c>
      <c r="AZ40" s="144">
        <f t="shared" si="1"/>
        <v>20</v>
      </c>
    </row>
    <row r="41" spans="1:52" x14ac:dyDescent="0.25">
      <c r="A41" s="35" t="str">
        <f>VLOOKUP($C41,VLookup!$F$13:$H$200,3,FALSE)</f>
        <v>4 MOGELIJK MAKEN</v>
      </c>
      <c r="B41" s="35" t="str">
        <f>VLOOKUP($C41,VLookup!$F$13:$H$200,2,FALSE)</f>
        <v>4.2 LEVERANCIERSMANAGEMENT</v>
      </c>
      <c r="C41" s="147" t="s">
        <v>935</v>
      </c>
      <c r="D41" s="119">
        <v>1</v>
      </c>
      <c r="E41" s="119">
        <v>2</v>
      </c>
      <c r="F41" s="119">
        <v>2</v>
      </c>
      <c r="G41" s="119"/>
      <c r="H41" s="119"/>
      <c r="I41" s="119"/>
      <c r="J41" s="119"/>
      <c r="K41" s="119"/>
      <c r="L41" s="119"/>
      <c r="M41" s="119"/>
      <c r="N41" s="119"/>
      <c r="O41" s="119"/>
      <c r="P41" s="119"/>
      <c r="Q41" s="119"/>
      <c r="R41" s="119"/>
      <c r="S41" s="119"/>
      <c r="T41" s="119"/>
      <c r="U41" s="119"/>
      <c r="V41" s="119">
        <v>1</v>
      </c>
      <c r="W41" s="119"/>
      <c r="X41" s="119"/>
      <c r="Y41" s="119"/>
      <c r="Z41" s="119"/>
      <c r="AA41" s="119"/>
      <c r="AB41" s="119">
        <v>2</v>
      </c>
      <c r="AC41" s="119"/>
      <c r="AD41" s="119"/>
      <c r="AE41" s="119"/>
      <c r="AF41" s="119">
        <v>2</v>
      </c>
      <c r="AG41" s="119"/>
      <c r="AH41" s="119"/>
      <c r="AI41" s="119">
        <v>2</v>
      </c>
      <c r="AJ41" s="119">
        <v>2</v>
      </c>
      <c r="AK41" s="119"/>
      <c r="AL41" s="119"/>
      <c r="AM41" s="119">
        <v>2</v>
      </c>
      <c r="AN41" s="119"/>
      <c r="AO41" s="119"/>
      <c r="AP41" s="119"/>
      <c r="AQ41" s="119"/>
      <c r="AR41" s="119"/>
      <c r="AS41" s="119">
        <v>1</v>
      </c>
      <c r="AT41" s="119">
        <v>1</v>
      </c>
      <c r="AU41" s="119">
        <v>1</v>
      </c>
      <c r="AV41" s="119">
        <v>1</v>
      </c>
      <c r="AW41" s="119">
        <v>1</v>
      </c>
      <c r="AX41" s="119">
        <v>1</v>
      </c>
      <c r="AY41" s="119">
        <v>1</v>
      </c>
      <c r="AZ41" s="144">
        <f t="shared" si="1"/>
        <v>16</v>
      </c>
    </row>
    <row r="42" spans="1:52" x14ac:dyDescent="0.25">
      <c r="A42" s="35" t="str">
        <f>VLOOKUP($C42,VLookup!$F$13:$H$200,3,FALSE)</f>
        <v>4 MOGELIJK MAKEN</v>
      </c>
      <c r="B42" s="35" t="str">
        <f>VLOOKUP($C42,VLookup!$F$13:$H$200,2,FALSE)</f>
        <v>4.2 LEVERANCIERSMANAGEMENT</v>
      </c>
      <c r="C42" s="147" t="s">
        <v>936</v>
      </c>
      <c r="D42" s="119"/>
      <c r="E42" s="119">
        <v>2</v>
      </c>
      <c r="F42" s="119"/>
      <c r="G42" s="119"/>
      <c r="H42" s="119"/>
      <c r="I42" s="119"/>
      <c r="J42" s="119"/>
      <c r="K42" s="119"/>
      <c r="L42" s="119"/>
      <c r="M42" s="119"/>
      <c r="N42" s="119"/>
      <c r="O42" s="119"/>
      <c r="P42" s="119"/>
      <c r="Q42" s="119"/>
      <c r="R42" s="119"/>
      <c r="S42" s="119"/>
      <c r="T42" s="119"/>
      <c r="U42" s="119"/>
      <c r="V42" s="119">
        <v>1</v>
      </c>
      <c r="W42" s="119"/>
      <c r="X42" s="119"/>
      <c r="Y42" s="119"/>
      <c r="Z42" s="119"/>
      <c r="AA42" s="119"/>
      <c r="AB42" s="119">
        <v>2</v>
      </c>
      <c r="AC42" s="119"/>
      <c r="AD42" s="119"/>
      <c r="AE42" s="119"/>
      <c r="AF42" s="119">
        <v>2</v>
      </c>
      <c r="AG42" s="119"/>
      <c r="AH42" s="119"/>
      <c r="AI42" s="119">
        <v>2</v>
      </c>
      <c r="AJ42" s="119"/>
      <c r="AK42" s="119"/>
      <c r="AL42" s="119"/>
      <c r="AM42" s="119">
        <v>2</v>
      </c>
      <c r="AN42" s="119"/>
      <c r="AO42" s="119"/>
      <c r="AP42" s="119"/>
      <c r="AQ42" s="119"/>
      <c r="AR42" s="119"/>
      <c r="AS42" s="119">
        <v>1</v>
      </c>
      <c r="AT42" s="119">
        <v>1</v>
      </c>
      <c r="AU42" s="119">
        <v>1</v>
      </c>
      <c r="AV42" s="119">
        <v>1</v>
      </c>
      <c r="AW42" s="119">
        <v>1</v>
      </c>
      <c r="AX42" s="119">
        <v>1</v>
      </c>
      <c r="AY42" s="119">
        <v>1</v>
      </c>
      <c r="AZ42" s="144">
        <f t="shared" si="1"/>
        <v>13</v>
      </c>
    </row>
    <row r="43" spans="1:52" x14ac:dyDescent="0.25">
      <c r="A43" s="35" t="str">
        <f>VLOOKUP($C43,VLookup!$F$13:$H$200,3,FALSE)</f>
        <v>4 MOGELIJK MAKEN</v>
      </c>
      <c r="B43" s="35" t="str">
        <f>VLOOKUP($C43,VLookup!$F$13:$H$200,2,FALSE)</f>
        <v>4.2 LEVERANCIERSMANAGEMENT</v>
      </c>
      <c r="C43" s="147" t="s">
        <v>937</v>
      </c>
      <c r="D43" s="119"/>
      <c r="E43" s="119">
        <v>2</v>
      </c>
      <c r="F43" s="119">
        <v>2</v>
      </c>
      <c r="G43" s="119"/>
      <c r="H43" s="119"/>
      <c r="I43" s="119"/>
      <c r="J43" s="119"/>
      <c r="K43" s="119"/>
      <c r="L43" s="119"/>
      <c r="M43" s="119"/>
      <c r="N43" s="119"/>
      <c r="O43" s="119"/>
      <c r="P43" s="119"/>
      <c r="Q43" s="119"/>
      <c r="R43" s="119"/>
      <c r="S43" s="119"/>
      <c r="T43" s="119"/>
      <c r="U43" s="119"/>
      <c r="V43" s="119">
        <v>1</v>
      </c>
      <c r="W43" s="119"/>
      <c r="X43" s="119"/>
      <c r="Y43" s="119"/>
      <c r="Z43" s="119"/>
      <c r="AA43" s="119"/>
      <c r="AB43" s="119">
        <v>2</v>
      </c>
      <c r="AC43" s="119">
        <v>3</v>
      </c>
      <c r="AD43" s="119"/>
      <c r="AE43" s="119"/>
      <c r="AF43" s="119">
        <v>2</v>
      </c>
      <c r="AG43" s="119"/>
      <c r="AH43" s="119"/>
      <c r="AI43" s="119">
        <v>2</v>
      </c>
      <c r="AJ43" s="119"/>
      <c r="AK43" s="119"/>
      <c r="AL43" s="119"/>
      <c r="AM43" s="119">
        <v>2</v>
      </c>
      <c r="AN43" s="119"/>
      <c r="AO43" s="119"/>
      <c r="AP43" s="119"/>
      <c r="AQ43" s="119"/>
      <c r="AR43" s="119"/>
      <c r="AS43" s="119">
        <v>1</v>
      </c>
      <c r="AT43" s="119">
        <v>1</v>
      </c>
      <c r="AU43" s="119">
        <v>1</v>
      </c>
      <c r="AV43" s="119">
        <v>1</v>
      </c>
      <c r="AW43" s="119">
        <v>1</v>
      </c>
      <c r="AX43" s="119">
        <v>1</v>
      </c>
      <c r="AY43" s="119">
        <v>1</v>
      </c>
      <c r="AZ43" s="144">
        <f t="shared" si="1"/>
        <v>15</v>
      </c>
    </row>
    <row r="44" spans="1:52" x14ac:dyDescent="0.25">
      <c r="A44" s="35" t="str">
        <f>VLOOKUP($C44,VLookup!$F$13:$H$200,3,FALSE)</f>
        <v>4 MOGELIJK MAKEN</v>
      </c>
      <c r="B44" s="35" t="str">
        <f>VLOOKUP($C44,VLookup!$F$13:$H$200,2,FALSE)</f>
        <v>4.2 LEVERANCIERSMANAGEMENT</v>
      </c>
      <c r="C44" s="147" t="s">
        <v>938</v>
      </c>
      <c r="D44" s="119">
        <v>1</v>
      </c>
      <c r="E44" s="119">
        <v>1</v>
      </c>
      <c r="F44" s="119">
        <v>1</v>
      </c>
      <c r="G44" s="119"/>
      <c r="H44" s="119"/>
      <c r="I44" s="119"/>
      <c r="J44" s="119"/>
      <c r="K44" s="119"/>
      <c r="L44" s="119"/>
      <c r="M44" s="119"/>
      <c r="N44" s="119"/>
      <c r="O44" s="119"/>
      <c r="P44" s="119"/>
      <c r="Q44" s="119"/>
      <c r="R44" s="119"/>
      <c r="S44" s="119"/>
      <c r="T44" s="119"/>
      <c r="U44" s="119"/>
      <c r="V44" s="119">
        <v>1</v>
      </c>
      <c r="W44" s="119"/>
      <c r="X44" s="119"/>
      <c r="Y44" s="119"/>
      <c r="Z44" s="119"/>
      <c r="AA44" s="119"/>
      <c r="AB44" s="119">
        <v>2</v>
      </c>
      <c r="AC44" s="119"/>
      <c r="AD44" s="119"/>
      <c r="AE44" s="119"/>
      <c r="AF44" s="119">
        <v>2</v>
      </c>
      <c r="AG44" s="119"/>
      <c r="AH44" s="119"/>
      <c r="AI44" s="119">
        <v>2</v>
      </c>
      <c r="AJ44" s="119">
        <v>1</v>
      </c>
      <c r="AK44" s="119"/>
      <c r="AL44" s="119">
        <v>1</v>
      </c>
      <c r="AM44" s="119">
        <v>2</v>
      </c>
      <c r="AN44" s="119"/>
      <c r="AO44" s="119"/>
      <c r="AP44" s="119"/>
      <c r="AQ44" s="119"/>
      <c r="AR44" s="119"/>
      <c r="AS44" s="119">
        <v>1</v>
      </c>
      <c r="AT44" s="119">
        <v>1</v>
      </c>
      <c r="AU44" s="119">
        <v>1</v>
      </c>
      <c r="AV44" s="119">
        <v>1</v>
      </c>
      <c r="AW44" s="119">
        <v>1</v>
      </c>
      <c r="AX44" s="119">
        <v>1</v>
      </c>
      <c r="AY44" s="119">
        <v>1</v>
      </c>
      <c r="AZ44" s="144">
        <f t="shared" si="1"/>
        <v>17</v>
      </c>
    </row>
    <row r="45" spans="1:52" x14ac:dyDescent="0.25">
      <c r="A45" s="35" t="str">
        <f>VLOOKUP($C45,VLookup!$F$13:$H$200,3,FALSE)</f>
        <v>4 MOGELIJK MAKEN</v>
      </c>
      <c r="B45" s="35" t="str">
        <f>VLOOKUP($C45,VLookup!$F$13:$H$200,2,FALSE)</f>
        <v>4.3 INFORMATIEANALYSE</v>
      </c>
      <c r="C45" s="147" t="s">
        <v>45</v>
      </c>
      <c r="D45" s="119">
        <v>1</v>
      </c>
      <c r="E45" s="119"/>
      <c r="F45" s="119">
        <v>2</v>
      </c>
      <c r="G45" s="119"/>
      <c r="H45" s="119">
        <v>2</v>
      </c>
      <c r="I45" s="119">
        <v>1</v>
      </c>
      <c r="J45" s="119"/>
      <c r="K45" s="119"/>
      <c r="L45" s="119">
        <v>1</v>
      </c>
      <c r="M45" s="119">
        <v>2</v>
      </c>
      <c r="N45" s="119"/>
      <c r="O45" s="119"/>
      <c r="P45" s="119"/>
      <c r="Q45" s="119"/>
      <c r="R45" s="119">
        <v>1</v>
      </c>
      <c r="S45" s="119"/>
      <c r="T45" s="119"/>
      <c r="U45" s="119"/>
      <c r="V45" s="119"/>
      <c r="W45" s="119"/>
      <c r="X45" s="119"/>
      <c r="Y45" s="119"/>
      <c r="Z45" s="119">
        <v>1</v>
      </c>
      <c r="AA45" s="119"/>
      <c r="AB45" s="119"/>
      <c r="AC45" s="119"/>
      <c r="AD45" s="119">
        <v>3</v>
      </c>
      <c r="AE45" s="119">
        <v>3</v>
      </c>
      <c r="AF45" s="119"/>
      <c r="AG45" s="119"/>
      <c r="AH45" s="119">
        <v>2</v>
      </c>
      <c r="AI45" s="119">
        <v>2</v>
      </c>
      <c r="AJ45" s="119"/>
      <c r="AK45" s="119">
        <v>2</v>
      </c>
      <c r="AL45" s="119"/>
      <c r="AM45" s="119"/>
      <c r="AN45" s="119">
        <v>2</v>
      </c>
      <c r="AO45" s="119">
        <v>2</v>
      </c>
      <c r="AP45" s="119">
        <v>2</v>
      </c>
      <c r="AQ45" s="119"/>
      <c r="AR45" s="119"/>
      <c r="AS45" s="119">
        <v>1</v>
      </c>
      <c r="AT45" s="119">
        <v>1</v>
      </c>
      <c r="AU45" s="119">
        <v>1</v>
      </c>
      <c r="AV45" s="119">
        <v>1</v>
      </c>
      <c r="AW45" s="119">
        <v>1</v>
      </c>
      <c r="AX45" s="119">
        <v>1</v>
      </c>
      <c r="AY45" s="119">
        <v>1</v>
      </c>
      <c r="AZ45" s="144">
        <f t="shared" si="1"/>
        <v>23</v>
      </c>
    </row>
    <row r="46" spans="1:52" x14ac:dyDescent="0.25">
      <c r="A46" s="35" t="str">
        <f>VLOOKUP($C46,VLookup!$F$13:$H$200,3,FALSE)</f>
        <v>4 MOGELIJK MAKEN</v>
      </c>
      <c r="B46" s="35" t="str">
        <f>VLOOKUP($C46,VLookup!$F$13:$H$200,2,FALSE)</f>
        <v>4.3 INFORMATIEANALYSE</v>
      </c>
      <c r="C46" s="147" t="s">
        <v>46</v>
      </c>
      <c r="D46" s="119">
        <v>1</v>
      </c>
      <c r="E46" s="119"/>
      <c r="F46" s="119">
        <v>2</v>
      </c>
      <c r="G46" s="119"/>
      <c r="H46" s="119">
        <v>2</v>
      </c>
      <c r="I46" s="119">
        <v>1</v>
      </c>
      <c r="J46" s="119"/>
      <c r="K46" s="119"/>
      <c r="L46" s="119">
        <v>1</v>
      </c>
      <c r="M46" s="119">
        <v>2</v>
      </c>
      <c r="N46" s="119"/>
      <c r="O46" s="119"/>
      <c r="P46" s="119"/>
      <c r="Q46" s="119"/>
      <c r="R46" s="119">
        <v>1</v>
      </c>
      <c r="S46" s="119"/>
      <c r="T46" s="119"/>
      <c r="U46" s="119"/>
      <c r="V46" s="119"/>
      <c r="W46" s="119"/>
      <c r="X46" s="119"/>
      <c r="Y46" s="119"/>
      <c r="Z46" s="119">
        <v>1</v>
      </c>
      <c r="AA46" s="119"/>
      <c r="AB46" s="119"/>
      <c r="AC46" s="119"/>
      <c r="AD46" s="119">
        <v>3</v>
      </c>
      <c r="AE46" s="119">
        <v>3</v>
      </c>
      <c r="AF46" s="119"/>
      <c r="AG46" s="119"/>
      <c r="AH46" s="119">
        <v>2</v>
      </c>
      <c r="AI46" s="119">
        <v>2</v>
      </c>
      <c r="AJ46" s="119"/>
      <c r="AK46" s="119">
        <v>2</v>
      </c>
      <c r="AL46" s="119"/>
      <c r="AM46" s="119"/>
      <c r="AN46" s="119">
        <v>2</v>
      </c>
      <c r="AO46" s="119">
        <v>2</v>
      </c>
      <c r="AP46" s="119">
        <v>2</v>
      </c>
      <c r="AQ46" s="119"/>
      <c r="AR46" s="119"/>
      <c r="AS46" s="119">
        <v>1</v>
      </c>
      <c r="AT46" s="119">
        <v>1</v>
      </c>
      <c r="AU46" s="119">
        <v>1</v>
      </c>
      <c r="AV46" s="119">
        <v>1</v>
      </c>
      <c r="AW46" s="119">
        <v>1</v>
      </c>
      <c r="AX46" s="119">
        <v>1</v>
      </c>
      <c r="AY46" s="119">
        <v>1</v>
      </c>
      <c r="AZ46" s="144">
        <f t="shared" si="1"/>
        <v>23</v>
      </c>
    </row>
    <row r="47" spans="1:52" x14ac:dyDescent="0.25">
      <c r="A47" s="35" t="str">
        <f>VLOOKUP($C47,VLookup!$F$13:$H$200,3,FALSE)</f>
        <v>4 MOGELIJK MAKEN</v>
      </c>
      <c r="B47" s="35" t="str">
        <f>VLOOKUP($C47,VLookup!$F$13:$H$200,2,FALSE)</f>
        <v>4.3 INFORMATIEANALYSE</v>
      </c>
      <c r="C47" s="147" t="s">
        <v>940</v>
      </c>
      <c r="D47" s="119">
        <v>1</v>
      </c>
      <c r="E47" s="119"/>
      <c r="F47" s="119"/>
      <c r="G47" s="119">
        <v>2</v>
      </c>
      <c r="H47" s="119"/>
      <c r="I47" s="119">
        <v>1</v>
      </c>
      <c r="J47" s="119"/>
      <c r="K47" s="119"/>
      <c r="L47" s="119">
        <v>1</v>
      </c>
      <c r="M47" s="119">
        <v>2</v>
      </c>
      <c r="N47" s="119"/>
      <c r="O47" s="119"/>
      <c r="P47" s="119"/>
      <c r="Q47" s="119"/>
      <c r="R47" s="119"/>
      <c r="S47" s="119"/>
      <c r="T47" s="119"/>
      <c r="U47" s="119"/>
      <c r="V47" s="119"/>
      <c r="W47" s="119"/>
      <c r="X47" s="119"/>
      <c r="Y47" s="119"/>
      <c r="Z47" s="119"/>
      <c r="AA47" s="119"/>
      <c r="AB47" s="119"/>
      <c r="AC47" s="119"/>
      <c r="AD47" s="119">
        <v>3</v>
      </c>
      <c r="AE47" s="119">
        <v>3</v>
      </c>
      <c r="AF47" s="119"/>
      <c r="AG47" s="119"/>
      <c r="AH47" s="119">
        <v>2</v>
      </c>
      <c r="AI47" s="119">
        <v>2</v>
      </c>
      <c r="AJ47" s="119">
        <v>2</v>
      </c>
      <c r="AK47" s="119">
        <v>2</v>
      </c>
      <c r="AL47" s="119">
        <v>2</v>
      </c>
      <c r="AM47" s="119"/>
      <c r="AN47" s="119">
        <v>2</v>
      </c>
      <c r="AO47" s="119">
        <v>1</v>
      </c>
      <c r="AP47" s="119">
        <v>2</v>
      </c>
      <c r="AQ47" s="119">
        <v>2</v>
      </c>
      <c r="AR47" s="119">
        <v>1</v>
      </c>
      <c r="AS47" s="119">
        <v>1</v>
      </c>
      <c r="AT47" s="119">
        <v>1</v>
      </c>
      <c r="AU47" s="119">
        <v>1</v>
      </c>
      <c r="AV47" s="119">
        <v>1</v>
      </c>
      <c r="AW47" s="119">
        <v>1</v>
      </c>
      <c r="AX47" s="119">
        <v>1</v>
      </c>
      <c r="AY47" s="119">
        <v>1</v>
      </c>
      <c r="AZ47" s="144">
        <f t="shared" si="1"/>
        <v>24</v>
      </c>
    </row>
    <row r="48" spans="1:52" x14ac:dyDescent="0.25">
      <c r="A48" s="35" t="str">
        <f>VLOOKUP($C48,VLookup!$F$13:$H$200,3,FALSE)</f>
        <v>4 MOGELIJK MAKEN</v>
      </c>
      <c r="B48" s="35" t="str">
        <f>VLOOKUP($C48,VLookup!$F$13:$H$200,2,FALSE)</f>
        <v>4.3 INFORMATIEANALYSE</v>
      </c>
      <c r="C48" s="147" t="s">
        <v>47</v>
      </c>
      <c r="D48" s="119">
        <v>1</v>
      </c>
      <c r="E48" s="119"/>
      <c r="F48" s="119"/>
      <c r="G48" s="119">
        <v>2</v>
      </c>
      <c r="H48" s="119">
        <v>2</v>
      </c>
      <c r="I48" s="119"/>
      <c r="J48" s="119">
        <v>1</v>
      </c>
      <c r="K48" s="119">
        <v>2</v>
      </c>
      <c r="L48" s="119">
        <v>1</v>
      </c>
      <c r="M48" s="119">
        <v>2</v>
      </c>
      <c r="N48" s="119"/>
      <c r="O48" s="119"/>
      <c r="P48" s="119"/>
      <c r="Q48" s="119"/>
      <c r="R48" s="119"/>
      <c r="S48" s="119"/>
      <c r="T48" s="119"/>
      <c r="U48" s="119"/>
      <c r="V48" s="119"/>
      <c r="W48" s="119"/>
      <c r="X48" s="119"/>
      <c r="Y48" s="119"/>
      <c r="Z48" s="119"/>
      <c r="AA48" s="119"/>
      <c r="AB48" s="119"/>
      <c r="AC48" s="119"/>
      <c r="AD48" s="119"/>
      <c r="AE48" s="119">
        <v>3</v>
      </c>
      <c r="AF48" s="119"/>
      <c r="AG48" s="119"/>
      <c r="AH48" s="119">
        <v>2</v>
      </c>
      <c r="AI48" s="119">
        <v>2</v>
      </c>
      <c r="AJ48" s="119">
        <v>2</v>
      </c>
      <c r="AK48" s="119">
        <v>2</v>
      </c>
      <c r="AL48" s="119">
        <v>2</v>
      </c>
      <c r="AM48" s="119"/>
      <c r="AN48" s="119">
        <v>2</v>
      </c>
      <c r="AO48" s="119">
        <v>2</v>
      </c>
      <c r="AP48" s="119"/>
      <c r="AQ48" s="119"/>
      <c r="AR48" s="119"/>
      <c r="AS48" s="119">
        <v>1</v>
      </c>
      <c r="AT48" s="119">
        <v>1</v>
      </c>
      <c r="AU48" s="119">
        <v>1</v>
      </c>
      <c r="AV48" s="119">
        <v>1</v>
      </c>
      <c r="AW48" s="119">
        <v>1</v>
      </c>
      <c r="AX48" s="119">
        <v>1</v>
      </c>
      <c r="AY48" s="119">
        <v>1</v>
      </c>
      <c r="AZ48" s="144">
        <f t="shared" si="1"/>
        <v>22</v>
      </c>
    </row>
    <row r="49" spans="1:52" x14ac:dyDescent="0.25">
      <c r="A49" s="35" t="str">
        <f>VLOOKUP($C49,VLookup!$F$13:$H$200,3,FALSE)</f>
        <v>4 MOGELIJK MAKEN</v>
      </c>
      <c r="B49" s="35" t="str">
        <f>VLOOKUP($C49,VLookup!$F$13:$H$200,2,FALSE)</f>
        <v>4.4 INFORMATIE EDUCATIE</v>
      </c>
      <c r="C49" s="147" t="s">
        <v>48</v>
      </c>
      <c r="D49" s="119"/>
      <c r="E49" s="119"/>
      <c r="F49" s="119"/>
      <c r="G49" s="119">
        <v>2</v>
      </c>
      <c r="H49" s="119"/>
      <c r="I49" s="119"/>
      <c r="J49" s="119"/>
      <c r="K49" s="119"/>
      <c r="L49" s="119"/>
      <c r="M49" s="119"/>
      <c r="N49" s="119"/>
      <c r="O49" s="119"/>
      <c r="P49" s="119"/>
      <c r="Q49" s="119"/>
      <c r="R49" s="119">
        <v>2</v>
      </c>
      <c r="S49" s="119"/>
      <c r="T49" s="119"/>
      <c r="U49" s="119"/>
      <c r="V49" s="119"/>
      <c r="W49" s="119"/>
      <c r="X49" s="119"/>
      <c r="Y49" s="119"/>
      <c r="Z49" s="119"/>
      <c r="AA49" s="119">
        <v>2</v>
      </c>
      <c r="AB49" s="119"/>
      <c r="AC49" s="119"/>
      <c r="AD49" s="119"/>
      <c r="AE49" s="119"/>
      <c r="AF49" s="119"/>
      <c r="AG49" s="119">
        <v>2</v>
      </c>
      <c r="AH49" s="119"/>
      <c r="AI49" s="119">
        <v>1</v>
      </c>
      <c r="AJ49" s="119"/>
      <c r="AK49" s="119"/>
      <c r="AL49" s="119"/>
      <c r="AM49" s="119"/>
      <c r="AN49" s="119"/>
      <c r="AO49" s="119"/>
      <c r="AP49" s="119"/>
      <c r="AQ49" s="119"/>
      <c r="AR49" s="119"/>
      <c r="AS49" s="119">
        <v>1</v>
      </c>
      <c r="AT49" s="119">
        <v>1</v>
      </c>
      <c r="AU49" s="119">
        <v>1</v>
      </c>
      <c r="AV49" s="119">
        <v>1</v>
      </c>
      <c r="AW49" s="119">
        <v>1</v>
      </c>
      <c r="AX49" s="119">
        <v>1</v>
      </c>
      <c r="AY49" s="119">
        <v>1</v>
      </c>
      <c r="AZ49" s="144">
        <f t="shared" si="1"/>
        <v>12</v>
      </c>
    </row>
    <row r="50" spans="1:52" x14ac:dyDescent="0.25">
      <c r="A50" s="35" t="str">
        <f>VLOOKUP($C50,VLookup!$F$13:$H$200,3,FALSE)</f>
        <v>4 MOGELIJK MAKEN</v>
      </c>
      <c r="B50" s="35" t="str">
        <f>VLOOKUP($C50,VLookup!$F$13:$H$200,2,FALSE)</f>
        <v>4.4 INFORMATIE EDUCATIE</v>
      </c>
      <c r="C50" s="147" t="s">
        <v>941</v>
      </c>
      <c r="D50" s="119"/>
      <c r="E50" s="119"/>
      <c r="F50" s="119"/>
      <c r="G50" s="119"/>
      <c r="H50" s="119"/>
      <c r="I50" s="119"/>
      <c r="J50" s="119"/>
      <c r="K50" s="119"/>
      <c r="L50" s="119"/>
      <c r="M50" s="119"/>
      <c r="N50" s="119"/>
      <c r="O50" s="119"/>
      <c r="P50" s="119"/>
      <c r="Q50" s="119"/>
      <c r="R50" s="119"/>
      <c r="S50" s="119"/>
      <c r="T50" s="119">
        <v>1</v>
      </c>
      <c r="U50" s="119"/>
      <c r="V50" s="119"/>
      <c r="W50" s="119"/>
      <c r="X50" s="119"/>
      <c r="Y50" s="119">
        <v>1</v>
      </c>
      <c r="Z50" s="119"/>
      <c r="AA50" s="119">
        <v>1</v>
      </c>
      <c r="AB50" s="119"/>
      <c r="AC50" s="119"/>
      <c r="AD50" s="119"/>
      <c r="AE50" s="119"/>
      <c r="AF50" s="119"/>
      <c r="AG50" s="119">
        <v>2</v>
      </c>
      <c r="AH50" s="119"/>
      <c r="AI50" s="119"/>
      <c r="AJ50" s="119"/>
      <c r="AK50" s="119">
        <v>2</v>
      </c>
      <c r="AL50" s="119"/>
      <c r="AM50" s="119"/>
      <c r="AN50" s="119">
        <v>2</v>
      </c>
      <c r="AO50" s="119"/>
      <c r="AP50" s="119">
        <v>2</v>
      </c>
      <c r="AQ50" s="119"/>
      <c r="AR50" s="119"/>
      <c r="AS50" s="119">
        <v>1</v>
      </c>
      <c r="AT50" s="119">
        <v>1</v>
      </c>
      <c r="AU50" s="119">
        <v>1</v>
      </c>
      <c r="AV50" s="119">
        <v>1</v>
      </c>
      <c r="AW50" s="119">
        <v>1</v>
      </c>
      <c r="AX50" s="119">
        <v>1</v>
      </c>
      <c r="AY50" s="119">
        <v>1</v>
      </c>
      <c r="AZ50" s="144">
        <f t="shared" si="1"/>
        <v>14</v>
      </c>
    </row>
    <row r="51" spans="1:52" x14ac:dyDescent="0.25">
      <c r="A51" s="35" t="str">
        <f>VLOOKUP($C51,VLookup!$F$13:$H$200,3,FALSE)</f>
        <v>4 MOGELIJK MAKEN</v>
      </c>
      <c r="B51" s="35" t="str">
        <f>VLOOKUP($C51,VLookup!$F$13:$H$200,2,FALSE)</f>
        <v>4.4 INFORMATIE EDUCATIE</v>
      </c>
      <c r="C51" s="147" t="s">
        <v>50</v>
      </c>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v>2</v>
      </c>
      <c r="AB51" s="119"/>
      <c r="AC51" s="119"/>
      <c r="AD51" s="119"/>
      <c r="AE51" s="119"/>
      <c r="AF51" s="119"/>
      <c r="AG51" s="119">
        <v>2</v>
      </c>
      <c r="AH51" s="119"/>
      <c r="AI51" s="119"/>
      <c r="AJ51" s="119"/>
      <c r="AK51" s="119"/>
      <c r="AL51" s="119"/>
      <c r="AM51" s="119"/>
      <c r="AN51" s="119"/>
      <c r="AO51" s="119">
        <v>2</v>
      </c>
      <c r="AP51" s="119">
        <v>2</v>
      </c>
      <c r="AQ51" s="119">
        <v>2</v>
      </c>
      <c r="AR51" s="119"/>
      <c r="AS51" s="119">
        <v>1</v>
      </c>
      <c r="AT51" s="119">
        <v>1</v>
      </c>
      <c r="AU51" s="119">
        <v>1</v>
      </c>
      <c r="AV51" s="119">
        <v>1</v>
      </c>
      <c r="AW51" s="119">
        <v>1</v>
      </c>
      <c r="AX51" s="119">
        <v>1</v>
      </c>
      <c r="AY51" s="119">
        <v>1</v>
      </c>
      <c r="AZ51" s="144">
        <f t="shared" si="1"/>
        <v>12</v>
      </c>
    </row>
    <row r="52" spans="1:52" x14ac:dyDescent="0.25">
      <c r="A52" s="35" t="str">
        <f>VLOOKUP($C52,VLookup!$F$13:$H$200,3,FALSE)</f>
        <v>4 MOGELIJK MAKEN</v>
      </c>
      <c r="B52" s="35" t="str">
        <f>VLOOKUP($C52,VLookup!$F$13:$H$200,2,FALSE)</f>
        <v>4.5 AGILE (SAFe) EIGENAARS</v>
      </c>
      <c r="C52" s="147" t="s">
        <v>52</v>
      </c>
      <c r="D52" s="119">
        <v>1</v>
      </c>
      <c r="E52" s="119">
        <v>2</v>
      </c>
      <c r="F52" s="119">
        <v>2</v>
      </c>
      <c r="G52" s="119">
        <v>2</v>
      </c>
      <c r="H52" s="119"/>
      <c r="I52" s="119"/>
      <c r="J52" s="119"/>
      <c r="K52" s="119">
        <v>2</v>
      </c>
      <c r="L52" s="119"/>
      <c r="M52" s="119">
        <v>2</v>
      </c>
      <c r="N52" s="119"/>
      <c r="O52" s="119"/>
      <c r="P52" s="119">
        <v>1</v>
      </c>
      <c r="Q52" s="119"/>
      <c r="R52" s="119">
        <v>1</v>
      </c>
      <c r="S52" s="119"/>
      <c r="T52" s="119"/>
      <c r="U52" s="119">
        <v>1</v>
      </c>
      <c r="V52" s="119">
        <v>1</v>
      </c>
      <c r="W52" s="119"/>
      <c r="X52" s="119"/>
      <c r="Y52" s="119"/>
      <c r="Z52" s="119">
        <v>1</v>
      </c>
      <c r="AA52" s="119"/>
      <c r="AB52" s="119"/>
      <c r="AC52" s="119">
        <v>3</v>
      </c>
      <c r="AD52" s="119"/>
      <c r="AE52" s="119"/>
      <c r="AF52" s="119"/>
      <c r="AG52" s="119"/>
      <c r="AH52" s="119">
        <v>2</v>
      </c>
      <c r="AI52" s="119">
        <v>2</v>
      </c>
      <c r="AJ52" s="119">
        <v>2</v>
      </c>
      <c r="AK52" s="119">
        <v>2</v>
      </c>
      <c r="AL52" s="119">
        <v>2</v>
      </c>
      <c r="AM52" s="119"/>
      <c r="AN52" s="119">
        <v>2</v>
      </c>
      <c r="AO52" s="119">
        <v>2</v>
      </c>
      <c r="AP52" s="119"/>
      <c r="AQ52" s="119"/>
      <c r="AR52" s="119"/>
      <c r="AS52" s="119">
        <v>1</v>
      </c>
      <c r="AT52" s="119">
        <v>1</v>
      </c>
      <c r="AU52" s="119">
        <v>1</v>
      </c>
      <c r="AV52" s="119">
        <v>1</v>
      </c>
      <c r="AW52" s="119">
        <v>1</v>
      </c>
      <c r="AX52" s="119">
        <v>1</v>
      </c>
      <c r="AY52" s="119">
        <v>1</v>
      </c>
      <c r="AZ52" s="144">
        <f t="shared" si="1"/>
        <v>26</v>
      </c>
    </row>
    <row r="53" spans="1:52" x14ac:dyDescent="0.25">
      <c r="A53" s="35" t="str">
        <f>VLOOKUP($C53,VLookup!$F$13:$H$200,3,FALSE)</f>
        <v>4 MOGELIJK MAKEN</v>
      </c>
      <c r="B53" s="35" t="str">
        <f>VLOOKUP($C53,VLookup!$F$13:$H$200,2,FALSE)</f>
        <v>4.5 AGILE (SAFe) EIGENAARS</v>
      </c>
      <c r="C53" s="147" t="s">
        <v>54</v>
      </c>
      <c r="D53" s="119">
        <v>1</v>
      </c>
      <c r="E53" s="119">
        <v>2</v>
      </c>
      <c r="F53" s="119">
        <v>2</v>
      </c>
      <c r="G53" s="119">
        <v>2</v>
      </c>
      <c r="H53" s="119">
        <v>2</v>
      </c>
      <c r="I53" s="119"/>
      <c r="J53" s="119"/>
      <c r="K53" s="119">
        <v>2</v>
      </c>
      <c r="L53" s="119"/>
      <c r="M53" s="119">
        <v>2</v>
      </c>
      <c r="N53" s="119"/>
      <c r="O53" s="119"/>
      <c r="P53" s="119">
        <v>2</v>
      </c>
      <c r="Q53" s="119"/>
      <c r="R53" s="119">
        <v>1</v>
      </c>
      <c r="S53" s="119"/>
      <c r="T53" s="119"/>
      <c r="U53" s="119">
        <v>1</v>
      </c>
      <c r="V53" s="119">
        <v>1</v>
      </c>
      <c r="W53" s="119">
        <v>1</v>
      </c>
      <c r="X53" s="119"/>
      <c r="Y53" s="119"/>
      <c r="Z53" s="119">
        <v>1</v>
      </c>
      <c r="AA53" s="119"/>
      <c r="AB53" s="119">
        <v>2</v>
      </c>
      <c r="AC53" s="119">
        <v>3</v>
      </c>
      <c r="AD53" s="119"/>
      <c r="AE53" s="119"/>
      <c r="AF53" s="119">
        <v>2</v>
      </c>
      <c r="AG53" s="119"/>
      <c r="AH53" s="119">
        <v>2</v>
      </c>
      <c r="AI53" s="119">
        <v>2</v>
      </c>
      <c r="AJ53" s="119">
        <v>2</v>
      </c>
      <c r="AK53" s="119">
        <v>2</v>
      </c>
      <c r="AL53" s="119">
        <v>2</v>
      </c>
      <c r="AM53" s="119">
        <v>2</v>
      </c>
      <c r="AN53" s="119">
        <v>2</v>
      </c>
      <c r="AO53" s="119">
        <v>2</v>
      </c>
      <c r="AP53" s="119">
        <v>1</v>
      </c>
      <c r="AQ53" s="119">
        <v>2</v>
      </c>
      <c r="AR53" s="119"/>
      <c r="AS53" s="119">
        <v>1</v>
      </c>
      <c r="AT53" s="119">
        <v>1</v>
      </c>
      <c r="AU53" s="119">
        <v>1</v>
      </c>
      <c r="AV53" s="119">
        <v>1</v>
      </c>
      <c r="AW53" s="119">
        <v>1</v>
      </c>
      <c r="AX53" s="119">
        <v>1</v>
      </c>
      <c r="AY53" s="119">
        <v>1</v>
      </c>
      <c r="AZ53" s="144">
        <f t="shared" si="1"/>
        <v>33</v>
      </c>
    </row>
    <row r="54" spans="1:52" x14ac:dyDescent="0.25">
      <c r="A54" s="35" t="str">
        <f>VLOOKUP($C54,VLookup!$F$13:$H$200,3,FALSE)</f>
        <v>4 MOGELIJK MAKEN</v>
      </c>
      <c r="B54" s="35" t="str">
        <f>VLOOKUP($C54,VLookup!$F$13:$H$200,2,FALSE)</f>
        <v>4.5 AGILE (SAFe) EIGENAARS</v>
      </c>
      <c r="C54" s="147" t="s">
        <v>942</v>
      </c>
      <c r="D54" s="119">
        <v>1</v>
      </c>
      <c r="E54" s="119">
        <v>1</v>
      </c>
      <c r="F54" s="119">
        <v>1</v>
      </c>
      <c r="G54" s="119">
        <v>1</v>
      </c>
      <c r="H54" s="119">
        <v>1</v>
      </c>
      <c r="I54" s="119"/>
      <c r="J54" s="119"/>
      <c r="K54" s="119">
        <v>1</v>
      </c>
      <c r="L54" s="119">
        <v>1</v>
      </c>
      <c r="M54" s="119">
        <v>2</v>
      </c>
      <c r="N54" s="119"/>
      <c r="O54" s="119"/>
      <c r="P54" s="119"/>
      <c r="Q54" s="119"/>
      <c r="R54" s="119"/>
      <c r="S54" s="119"/>
      <c r="T54" s="119"/>
      <c r="U54" s="119"/>
      <c r="V54" s="119"/>
      <c r="W54" s="119"/>
      <c r="X54" s="119"/>
      <c r="Y54" s="119">
        <v>1</v>
      </c>
      <c r="Z54" s="119">
        <v>1</v>
      </c>
      <c r="AA54" s="119"/>
      <c r="AB54" s="119">
        <v>1</v>
      </c>
      <c r="AC54" s="119">
        <v>3</v>
      </c>
      <c r="AD54" s="119"/>
      <c r="AE54" s="119"/>
      <c r="AF54" s="119">
        <v>1</v>
      </c>
      <c r="AG54" s="119">
        <v>1</v>
      </c>
      <c r="AH54" s="119">
        <v>1</v>
      </c>
      <c r="AI54" s="119">
        <v>1</v>
      </c>
      <c r="AJ54" s="119">
        <v>1</v>
      </c>
      <c r="AK54" s="119">
        <v>1</v>
      </c>
      <c r="AL54" s="119">
        <v>1</v>
      </c>
      <c r="AM54" s="119"/>
      <c r="AN54" s="119">
        <v>1</v>
      </c>
      <c r="AO54" s="119"/>
      <c r="AP54" s="119">
        <v>1</v>
      </c>
      <c r="AQ54" s="119"/>
      <c r="AR54" s="119"/>
      <c r="AS54" s="119">
        <v>1</v>
      </c>
      <c r="AT54" s="119">
        <v>1</v>
      </c>
      <c r="AU54" s="119">
        <v>1</v>
      </c>
      <c r="AV54" s="119">
        <v>1</v>
      </c>
      <c r="AW54" s="119">
        <v>1</v>
      </c>
      <c r="AX54" s="119">
        <v>1</v>
      </c>
      <c r="AY54" s="119">
        <v>1</v>
      </c>
      <c r="AZ54" s="144">
        <f t="shared" si="1"/>
        <v>28</v>
      </c>
    </row>
    <row r="55" spans="1:52" ht="30" x14ac:dyDescent="0.25">
      <c r="A55" s="35" t="str">
        <f>VLOOKUP($C55,VLookup!$F$13:$H$200,3,FALSE)</f>
        <v>5 STUREN</v>
      </c>
      <c r="B55" s="35" t="str">
        <f>VLOOKUP($C55,VLookup!$F$13:$H$200,2,FALSE)</f>
        <v>5.1 PROJECT, PROGRAMMA- EN PORTFOLIOMANAGEMENT</v>
      </c>
      <c r="C55" s="147" t="s">
        <v>943</v>
      </c>
      <c r="D55" s="119">
        <v>1</v>
      </c>
      <c r="E55" s="119"/>
      <c r="F55" s="119"/>
      <c r="G55" s="119"/>
      <c r="H55" s="119"/>
      <c r="I55" s="119"/>
      <c r="J55" s="119"/>
      <c r="K55" s="119">
        <v>1</v>
      </c>
      <c r="L55" s="119">
        <v>1</v>
      </c>
      <c r="M55" s="119"/>
      <c r="N55" s="119"/>
      <c r="O55" s="119"/>
      <c r="P55" s="119"/>
      <c r="Q55" s="119"/>
      <c r="R55" s="119"/>
      <c r="S55" s="119"/>
      <c r="T55" s="119"/>
      <c r="U55" s="119">
        <v>2</v>
      </c>
      <c r="V55" s="119"/>
      <c r="W55" s="119"/>
      <c r="X55" s="119"/>
      <c r="Y55" s="119"/>
      <c r="Z55" s="119"/>
      <c r="AA55" s="119"/>
      <c r="AB55" s="119"/>
      <c r="AC55" s="119">
        <v>3</v>
      </c>
      <c r="AD55" s="119"/>
      <c r="AE55" s="119"/>
      <c r="AF55" s="119">
        <v>3</v>
      </c>
      <c r="AG55" s="119"/>
      <c r="AH55" s="119">
        <v>2</v>
      </c>
      <c r="AI55" s="119">
        <v>2</v>
      </c>
      <c r="AJ55" s="119"/>
      <c r="AK55" s="119">
        <v>3</v>
      </c>
      <c r="AL55" s="119">
        <v>3</v>
      </c>
      <c r="AM55" s="119"/>
      <c r="AN55" s="119"/>
      <c r="AO55" s="119">
        <v>3</v>
      </c>
      <c r="AP55" s="119">
        <v>2</v>
      </c>
      <c r="AQ55" s="119"/>
      <c r="AR55" s="119">
        <v>1</v>
      </c>
      <c r="AS55" s="119">
        <v>1</v>
      </c>
      <c r="AT55" s="119">
        <v>1</v>
      </c>
      <c r="AU55" s="119">
        <v>1</v>
      </c>
      <c r="AV55" s="119">
        <v>1</v>
      </c>
      <c r="AW55" s="119">
        <v>1</v>
      </c>
      <c r="AX55" s="119">
        <v>1</v>
      </c>
      <c r="AY55" s="119">
        <v>1</v>
      </c>
      <c r="AZ55" s="144">
        <f t="shared" si="1"/>
        <v>20</v>
      </c>
    </row>
    <row r="56" spans="1:52" ht="30" x14ac:dyDescent="0.25">
      <c r="A56" s="35" t="str">
        <f>VLOOKUP($C56,VLookup!$F$13:$H$200,3,FALSE)</f>
        <v>5 STUREN</v>
      </c>
      <c r="B56" s="35" t="str">
        <f>VLOOKUP($C56,VLookup!$F$13:$H$200,2,FALSE)</f>
        <v>5.1 PROJECT, PROGRAMMA- EN PORTFOLIOMANAGEMENT</v>
      </c>
      <c r="C56" s="147" t="s">
        <v>944</v>
      </c>
      <c r="D56" s="119">
        <v>1</v>
      </c>
      <c r="E56" s="119"/>
      <c r="F56" s="119">
        <v>2</v>
      </c>
      <c r="G56" s="119"/>
      <c r="H56" s="119"/>
      <c r="I56" s="119"/>
      <c r="J56" s="119"/>
      <c r="K56" s="119">
        <v>2</v>
      </c>
      <c r="L56" s="119">
        <v>1</v>
      </c>
      <c r="M56" s="119"/>
      <c r="N56" s="119"/>
      <c r="O56" s="119"/>
      <c r="P56" s="119"/>
      <c r="Q56" s="119"/>
      <c r="R56" s="119"/>
      <c r="S56" s="119"/>
      <c r="T56" s="119"/>
      <c r="U56" s="119">
        <v>1</v>
      </c>
      <c r="V56" s="119"/>
      <c r="W56" s="119"/>
      <c r="X56" s="119"/>
      <c r="Y56" s="119"/>
      <c r="Z56" s="119"/>
      <c r="AA56" s="119"/>
      <c r="AB56" s="119">
        <v>2</v>
      </c>
      <c r="AC56" s="119">
        <v>3</v>
      </c>
      <c r="AD56" s="119"/>
      <c r="AE56" s="119"/>
      <c r="AF56" s="119">
        <v>2</v>
      </c>
      <c r="AG56" s="119"/>
      <c r="AH56" s="119">
        <v>2</v>
      </c>
      <c r="AI56" s="119">
        <v>2</v>
      </c>
      <c r="AJ56" s="119">
        <v>2</v>
      </c>
      <c r="AK56" s="119">
        <v>2</v>
      </c>
      <c r="AL56" s="119">
        <v>2</v>
      </c>
      <c r="AM56" s="119"/>
      <c r="AN56" s="119">
        <v>2</v>
      </c>
      <c r="AO56" s="119">
        <v>2</v>
      </c>
      <c r="AP56" s="119">
        <v>2</v>
      </c>
      <c r="AQ56" s="119"/>
      <c r="AR56" s="119">
        <v>1</v>
      </c>
      <c r="AS56" s="119">
        <v>1</v>
      </c>
      <c r="AT56" s="119">
        <v>1</v>
      </c>
      <c r="AU56" s="119">
        <v>1</v>
      </c>
      <c r="AV56" s="119">
        <v>1</v>
      </c>
      <c r="AW56" s="119">
        <v>1</v>
      </c>
      <c r="AX56" s="119">
        <v>1</v>
      </c>
      <c r="AY56" s="119">
        <v>1</v>
      </c>
      <c r="AZ56" s="144">
        <f t="shared" si="1"/>
        <v>24</v>
      </c>
    </row>
    <row r="57" spans="1:52" ht="30" x14ac:dyDescent="0.25">
      <c r="A57" s="35" t="str">
        <f>VLOOKUP($C57,VLookup!$F$13:$H$200,3,FALSE)</f>
        <v>5 STUREN</v>
      </c>
      <c r="B57" s="35" t="str">
        <f>VLOOKUP($C57,VLookup!$F$13:$H$200,2,FALSE)</f>
        <v>5.1 PROJECT, PROGRAMMA- EN PORTFOLIOMANAGEMENT</v>
      </c>
      <c r="C57" s="147" t="s">
        <v>945</v>
      </c>
      <c r="D57" s="119">
        <v>1</v>
      </c>
      <c r="E57" s="119">
        <v>2</v>
      </c>
      <c r="F57" s="119">
        <v>2</v>
      </c>
      <c r="G57" s="119"/>
      <c r="H57" s="119"/>
      <c r="I57" s="119"/>
      <c r="J57" s="119"/>
      <c r="K57" s="119">
        <v>2</v>
      </c>
      <c r="L57" s="119">
        <v>1</v>
      </c>
      <c r="M57" s="119"/>
      <c r="N57" s="119"/>
      <c r="O57" s="119"/>
      <c r="P57" s="119"/>
      <c r="Q57" s="119"/>
      <c r="R57" s="119"/>
      <c r="S57" s="119"/>
      <c r="T57" s="119"/>
      <c r="U57" s="119">
        <v>1</v>
      </c>
      <c r="V57" s="119"/>
      <c r="W57" s="119"/>
      <c r="X57" s="119"/>
      <c r="Y57" s="119">
        <v>1</v>
      </c>
      <c r="Z57" s="119">
        <v>1</v>
      </c>
      <c r="AA57" s="119"/>
      <c r="AB57" s="119">
        <v>2</v>
      </c>
      <c r="AC57" s="119">
        <v>3</v>
      </c>
      <c r="AD57" s="119"/>
      <c r="AE57" s="119"/>
      <c r="AF57" s="119">
        <v>2</v>
      </c>
      <c r="AG57" s="119"/>
      <c r="AH57" s="119">
        <v>2</v>
      </c>
      <c r="AI57" s="119">
        <v>2</v>
      </c>
      <c r="AJ57" s="119">
        <v>2</v>
      </c>
      <c r="AK57" s="119">
        <v>2</v>
      </c>
      <c r="AL57" s="119">
        <v>2</v>
      </c>
      <c r="AM57" s="119"/>
      <c r="AN57" s="119">
        <v>2</v>
      </c>
      <c r="AO57" s="119">
        <v>2</v>
      </c>
      <c r="AP57" s="119">
        <v>2</v>
      </c>
      <c r="AQ57" s="119"/>
      <c r="AR57" s="119">
        <v>1</v>
      </c>
      <c r="AS57" s="119">
        <v>1</v>
      </c>
      <c r="AT57" s="119">
        <v>1</v>
      </c>
      <c r="AU57" s="119">
        <v>1</v>
      </c>
      <c r="AV57" s="119">
        <v>1</v>
      </c>
      <c r="AW57" s="119">
        <v>1</v>
      </c>
      <c r="AX57" s="119">
        <v>1</v>
      </c>
      <c r="AY57" s="119">
        <v>1</v>
      </c>
      <c r="AZ57" s="144">
        <f t="shared" si="1"/>
        <v>27</v>
      </c>
    </row>
    <row r="58" spans="1:52" ht="30" x14ac:dyDescent="0.25">
      <c r="A58" s="35" t="str">
        <f>VLOOKUP($C58,VLookup!$F$13:$H$200,3,FALSE)</f>
        <v>5 STUREN</v>
      </c>
      <c r="B58" s="35" t="str">
        <f>VLOOKUP($C58,VLookup!$F$13:$H$200,2,FALSE)</f>
        <v>5.1 PROJECT, PROGRAMMA- EN PORTFOLIOMANAGEMENT</v>
      </c>
      <c r="C58" s="147" t="s">
        <v>946</v>
      </c>
      <c r="D58" s="119">
        <v>1</v>
      </c>
      <c r="E58" s="119"/>
      <c r="F58" s="119">
        <v>2</v>
      </c>
      <c r="G58" s="119">
        <v>2</v>
      </c>
      <c r="H58" s="119"/>
      <c r="I58" s="119"/>
      <c r="J58" s="119"/>
      <c r="K58" s="119">
        <v>2</v>
      </c>
      <c r="L58" s="119">
        <v>1</v>
      </c>
      <c r="M58" s="119"/>
      <c r="N58" s="119"/>
      <c r="O58" s="119"/>
      <c r="P58" s="119"/>
      <c r="Q58" s="119"/>
      <c r="R58" s="119"/>
      <c r="S58" s="119"/>
      <c r="T58" s="119"/>
      <c r="U58" s="119">
        <v>1</v>
      </c>
      <c r="V58" s="119"/>
      <c r="W58" s="119"/>
      <c r="X58" s="119"/>
      <c r="Y58" s="119"/>
      <c r="Z58" s="119"/>
      <c r="AA58" s="119"/>
      <c r="AB58" s="119"/>
      <c r="AC58" s="119">
        <v>3</v>
      </c>
      <c r="AD58" s="119"/>
      <c r="AE58" s="119"/>
      <c r="AF58" s="119"/>
      <c r="AG58" s="119"/>
      <c r="AH58" s="119"/>
      <c r="AI58" s="119">
        <v>2</v>
      </c>
      <c r="AJ58" s="119">
        <v>2</v>
      </c>
      <c r="AK58" s="119">
        <v>2</v>
      </c>
      <c r="AL58" s="119">
        <v>2</v>
      </c>
      <c r="AM58" s="119"/>
      <c r="AN58" s="119">
        <v>2</v>
      </c>
      <c r="AO58" s="119"/>
      <c r="AP58" s="119"/>
      <c r="AQ58" s="119"/>
      <c r="AR58" s="119"/>
      <c r="AS58" s="119">
        <v>1</v>
      </c>
      <c r="AT58" s="119">
        <v>1</v>
      </c>
      <c r="AU58" s="119">
        <v>1</v>
      </c>
      <c r="AV58" s="119">
        <v>1</v>
      </c>
      <c r="AW58" s="119">
        <v>1</v>
      </c>
      <c r="AX58" s="119">
        <v>1</v>
      </c>
      <c r="AY58" s="119">
        <v>1</v>
      </c>
      <c r="AZ58" s="144">
        <f t="shared" si="1"/>
        <v>19</v>
      </c>
    </row>
    <row r="59" spans="1:52" x14ac:dyDescent="0.25">
      <c r="A59" s="35" t="str">
        <f>VLOOKUP($C59,VLookup!$F$13:$H$200,3,FALSE)</f>
        <v>5 STUREN</v>
      </c>
      <c r="B59" s="35" t="str">
        <f>VLOOKUP($C59,VLookup!$F$13:$H$200,2,FALSE)</f>
        <v>5.2  AGILE (SAFe) FACILITATORS</v>
      </c>
      <c r="C59" s="147" t="s">
        <v>58</v>
      </c>
      <c r="D59" s="119"/>
      <c r="E59" s="119"/>
      <c r="F59" s="119"/>
      <c r="G59" s="119"/>
      <c r="H59" s="119"/>
      <c r="I59" s="119"/>
      <c r="J59" s="119"/>
      <c r="K59" s="119">
        <v>1</v>
      </c>
      <c r="L59" s="119"/>
      <c r="M59" s="119"/>
      <c r="N59" s="119"/>
      <c r="O59" s="119"/>
      <c r="P59" s="119">
        <v>2</v>
      </c>
      <c r="Q59" s="119"/>
      <c r="R59" s="119"/>
      <c r="S59" s="119"/>
      <c r="T59" s="119"/>
      <c r="U59" s="119"/>
      <c r="V59" s="119"/>
      <c r="W59" s="119">
        <v>2</v>
      </c>
      <c r="X59" s="119"/>
      <c r="Y59" s="119"/>
      <c r="Z59" s="119"/>
      <c r="AA59" s="119">
        <v>2</v>
      </c>
      <c r="AB59" s="119"/>
      <c r="AC59" s="119"/>
      <c r="AD59" s="119"/>
      <c r="AE59" s="119"/>
      <c r="AF59" s="119"/>
      <c r="AG59" s="119">
        <v>2</v>
      </c>
      <c r="AH59" s="119">
        <v>1</v>
      </c>
      <c r="AI59" s="119"/>
      <c r="AJ59" s="119"/>
      <c r="AK59" s="119">
        <v>2</v>
      </c>
      <c r="AL59" s="119"/>
      <c r="AM59" s="119">
        <v>1</v>
      </c>
      <c r="AN59" s="119">
        <v>1</v>
      </c>
      <c r="AO59" s="119">
        <v>2</v>
      </c>
      <c r="AP59" s="119"/>
      <c r="AQ59" s="119"/>
      <c r="AR59" s="119"/>
      <c r="AS59" s="119">
        <v>1</v>
      </c>
      <c r="AT59" s="119">
        <v>1</v>
      </c>
      <c r="AU59" s="119">
        <v>1</v>
      </c>
      <c r="AV59" s="119">
        <v>1</v>
      </c>
      <c r="AW59" s="119">
        <v>1</v>
      </c>
      <c r="AX59" s="119">
        <v>1</v>
      </c>
      <c r="AY59" s="119">
        <v>1</v>
      </c>
      <c r="AZ59" s="144">
        <f t="shared" si="1"/>
        <v>17</v>
      </c>
    </row>
    <row r="60" spans="1:52" x14ac:dyDescent="0.25">
      <c r="A60" s="35" t="str">
        <f>VLOOKUP($C60,VLookup!$F$13:$H$200,3,FALSE)</f>
        <v>5 STUREN</v>
      </c>
      <c r="B60" s="35" t="str">
        <f>VLOOKUP($C60,VLookup!$F$13:$H$200,2,FALSE)</f>
        <v>5.2  AGILE (SAFe) FACILITATORS</v>
      </c>
      <c r="C60" s="147" t="s">
        <v>60</v>
      </c>
      <c r="D60" s="119"/>
      <c r="E60" s="119"/>
      <c r="F60" s="119"/>
      <c r="G60" s="119">
        <v>2</v>
      </c>
      <c r="H60" s="119"/>
      <c r="I60" s="119"/>
      <c r="J60" s="119"/>
      <c r="K60" s="119"/>
      <c r="L60" s="119"/>
      <c r="M60" s="119"/>
      <c r="N60" s="119"/>
      <c r="O60" s="119"/>
      <c r="P60" s="119"/>
      <c r="Q60" s="119">
        <v>1</v>
      </c>
      <c r="R60" s="119"/>
      <c r="S60" s="119"/>
      <c r="T60" s="119">
        <v>1</v>
      </c>
      <c r="U60" s="119">
        <v>1</v>
      </c>
      <c r="V60" s="119"/>
      <c r="W60" s="119"/>
      <c r="X60" s="119"/>
      <c r="Y60" s="119"/>
      <c r="Z60" s="119"/>
      <c r="AA60" s="119"/>
      <c r="AB60" s="119"/>
      <c r="AC60" s="119"/>
      <c r="AD60" s="119"/>
      <c r="AE60" s="119"/>
      <c r="AF60" s="119"/>
      <c r="AG60" s="119"/>
      <c r="AH60" s="119"/>
      <c r="AI60" s="119">
        <v>2</v>
      </c>
      <c r="AJ60" s="119"/>
      <c r="AK60" s="119">
        <v>2</v>
      </c>
      <c r="AL60" s="119"/>
      <c r="AM60" s="119"/>
      <c r="AN60" s="119"/>
      <c r="AO60" s="119">
        <v>2</v>
      </c>
      <c r="AP60" s="119"/>
      <c r="AQ60" s="119"/>
      <c r="AR60" s="119"/>
      <c r="AS60" s="119">
        <v>1</v>
      </c>
      <c r="AT60" s="119">
        <v>1</v>
      </c>
      <c r="AU60" s="119">
        <v>1</v>
      </c>
      <c r="AV60" s="119">
        <v>1</v>
      </c>
      <c r="AW60" s="119">
        <v>1</v>
      </c>
      <c r="AX60" s="119">
        <v>1</v>
      </c>
      <c r="AY60" s="119">
        <v>1</v>
      </c>
      <c r="AZ60" s="144">
        <f t="shared" si="1"/>
        <v>14</v>
      </c>
    </row>
    <row r="61" spans="1:52" x14ac:dyDescent="0.25">
      <c r="A61" s="35" t="str">
        <f>VLOOKUP($C61,VLookup!$F$13:$H$200,3,FALSE)</f>
        <v>5 STUREN</v>
      </c>
      <c r="B61" s="35" t="str">
        <f>VLOOKUP($C61,VLookup!$F$13:$H$200,2,FALSE)</f>
        <v>5.3 INFORMATIE STRATEGIE</v>
      </c>
      <c r="C61" s="147" t="s">
        <v>61</v>
      </c>
      <c r="D61" s="119">
        <v>1</v>
      </c>
      <c r="E61" s="119"/>
      <c r="F61" s="119">
        <v>2</v>
      </c>
      <c r="G61" s="119"/>
      <c r="H61" s="119"/>
      <c r="I61" s="119"/>
      <c r="J61" s="119"/>
      <c r="K61" s="119"/>
      <c r="L61" s="119">
        <v>1</v>
      </c>
      <c r="M61" s="119"/>
      <c r="N61" s="119"/>
      <c r="O61" s="119"/>
      <c r="P61" s="119"/>
      <c r="Q61" s="119"/>
      <c r="R61" s="119"/>
      <c r="S61" s="119"/>
      <c r="T61" s="119"/>
      <c r="U61" s="119"/>
      <c r="V61" s="119"/>
      <c r="W61" s="119"/>
      <c r="X61" s="119"/>
      <c r="Y61" s="119">
        <v>1</v>
      </c>
      <c r="Z61" s="119">
        <v>1</v>
      </c>
      <c r="AA61" s="119"/>
      <c r="AB61" s="119">
        <v>2</v>
      </c>
      <c r="AC61" s="119"/>
      <c r="AD61" s="119">
        <v>3</v>
      </c>
      <c r="AE61" s="119">
        <v>2</v>
      </c>
      <c r="AF61" s="119">
        <v>2</v>
      </c>
      <c r="AG61" s="119"/>
      <c r="AH61" s="119">
        <v>2</v>
      </c>
      <c r="AI61" s="119">
        <v>2</v>
      </c>
      <c r="AJ61" s="119">
        <v>2</v>
      </c>
      <c r="AK61" s="119">
        <v>2</v>
      </c>
      <c r="AL61" s="119"/>
      <c r="AM61" s="119"/>
      <c r="AN61" s="119"/>
      <c r="AO61" s="119"/>
      <c r="AP61" s="119"/>
      <c r="AQ61" s="119"/>
      <c r="AR61" s="119">
        <v>1</v>
      </c>
      <c r="AS61" s="119">
        <v>1</v>
      </c>
      <c r="AT61" s="119">
        <v>1</v>
      </c>
      <c r="AU61" s="119">
        <v>1</v>
      </c>
      <c r="AV61" s="119">
        <v>1</v>
      </c>
      <c r="AW61" s="119">
        <v>1</v>
      </c>
      <c r="AX61" s="119">
        <v>1</v>
      </c>
      <c r="AY61" s="119">
        <v>1</v>
      </c>
      <c r="AZ61" s="144">
        <f t="shared" si="1"/>
        <v>21</v>
      </c>
    </row>
    <row r="62" spans="1:52" x14ac:dyDescent="0.25">
      <c r="A62" s="35" t="str">
        <f>VLOOKUP($C62,VLookup!$F$13:$H$200,3,FALSE)</f>
        <v>5 STUREN</v>
      </c>
      <c r="B62" s="35" t="str">
        <f>VLOOKUP($C62,VLookup!$F$13:$H$200,2,FALSE)</f>
        <v>5.3 INFORMATIE STRATEGIE</v>
      </c>
      <c r="C62" s="147" t="s">
        <v>947</v>
      </c>
      <c r="D62" s="119">
        <v>1</v>
      </c>
      <c r="E62" s="119"/>
      <c r="F62" s="119"/>
      <c r="G62" s="119">
        <v>2</v>
      </c>
      <c r="H62" s="119">
        <v>2</v>
      </c>
      <c r="I62" s="119">
        <v>1</v>
      </c>
      <c r="J62" s="119"/>
      <c r="K62" s="119">
        <v>2</v>
      </c>
      <c r="L62" s="119">
        <v>1</v>
      </c>
      <c r="M62" s="119"/>
      <c r="N62" s="119">
        <v>1</v>
      </c>
      <c r="O62" s="119"/>
      <c r="P62" s="119"/>
      <c r="Q62" s="119">
        <v>1</v>
      </c>
      <c r="R62" s="119">
        <v>1</v>
      </c>
      <c r="S62" s="119"/>
      <c r="T62" s="119"/>
      <c r="U62" s="119"/>
      <c r="V62" s="119"/>
      <c r="W62" s="119"/>
      <c r="X62" s="119"/>
      <c r="Y62" s="119">
        <v>1</v>
      </c>
      <c r="Z62" s="119">
        <v>1</v>
      </c>
      <c r="AA62" s="119"/>
      <c r="AB62" s="119"/>
      <c r="AC62" s="119"/>
      <c r="AD62" s="119">
        <v>3</v>
      </c>
      <c r="AE62" s="119">
        <v>2</v>
      </c>
      <c r="AF62" s="119"/>
      <c r="AG62" s="119"/>
      <c r="AH62" s="119">
        <v>2</v>
      </c>
      <c r="AI62" s="119">
        <v>2</v>
      </c>
      <c r="AJ62" s="119"/>
      <c r="AK62" s="119"/>
      <c r="AL62" s="119">
        <v>2</v>
      </c>
      <c r="AM62" s="119"/>
      <c r="AN62" s="119"/>
      <c r="AO62" s="119">
        <v>2</v>
      </c>
      <c r="AP62" s="119"/>
      <c r="AQ62" s="119">
        <v>2</v>
      </c>
      <c r="AR62" s="119"/>
      <c r="AS62" s="119">
        <v>1</v>
      </c>
      <c r="AT62" s="119">
        <v>1</v>
      </c>
      <c r="AU62" s="119">
        <v>1</v>
      </c>
      <c r="AV62" s="119">
        <v>1</v>
      </c>
      <c r="AW62" s="119">
        <v>1</v>
      </c>
      <c r="AX62" s="119">
        <v>1</v>
      </c>
      <c r="AY62" s="119">
        <v>1</v>
      </c>
      <c r="AZ62" s="144">
        <f t="shared" si="1"/>
        <v>25</v>
      </c>
    </row>
    <row r="63" spans="1:52" x14ac:dyDescent="0.25">
      <c r="A63" s="35" t="str">
        <f>VLOOKUP($C63,VLookup!$F$13:$H$200,3,FALSE)</f>
        <v>5 STUREN</v>
      </c>
      <c r="B63" s="35" t="str">
        <f>VLOOKUP($C63,VLookup!$F$13:$H$200,2,FALSE)</f>
        <v>5.3 INFORMATIE STRATEGIE</v>
      </c>
      <c r="C63" s="147" t="s">
        <v>64</v>
      </c>
      <c r="D63" s="119">
        <v>1</v>
      </c>
      <c r="E63" s="119"/>
      <c r="F63" s="119"/>
      <c r="G63" s="119"/>
      <c r="H63" s="119">
        <v>1</v>
      </c>
      <c r="I63" s="119">
        <v>1</v>
      </c>
      <c r="J63" s="119"/>
      <c r="K63" s="119">
        <v>2</v>
      </c>
      <c r="L63" s="119"/>
      <c r="M63" s="119"/>
      <c r="N63" s="119"/>
      <c r="O63" s="119"/>
      <c r="P63" s="119"/>
      <c r="Q63" s="119">
        <v>1</v>
      </c>
      <c r="R63" s="119"/>
      <c r="S63" s="119">
        <v>2</v>
      </c>
      <c r="T63" s="119"/>
      <c r="U63" s="119"/>
      <c r="V63" s="119"/>
      <c r="W63" s="119"/>
      <c r="X63" s="119"/>
      <c r="Y63" s="119"/>
      <c r="Z63" s="119"/>
      <c r="AA63" s="119"/>
      <c r="AB63" s="119"/>
      <c r="AC63" s="119"/>
      <c r="AD63" s="119"/>
      <c r="AE63" s="119">
        <v>2</v>
      </c>
      <c r="AF63" s="119"/>
      <c r="AG63" s="119"/>
      <c r="AH63" s="119">
        <v>2</v>
      </c>
      <c r="AI63" s="119">
        <v>2</v>
      </c>
      <c r="AJ63" s="119"/>
      <c r="AK63" s="119"/>
      <c r="AL63" s="119"/>
      <c r="AM63" s="119"/>
      <c r="AN63" s="119"/>
      <c r="AO63" s="119">
        <v>2</v>
      </c>
      <c r="AP63" s="119"/>
      <c r="AQ63" s="119">
        <v>2</v>
      </c>
      <c r="AR63" s="119"/>
      <c r="AS63" s="119">
        <v>1</v>
      </c>
      <c r="AT63" s="119">
        <v>1</v>
      </c>
      <c r="AU63" s="119">
        <v>1</v>
      </c>
      <c r="AV63" s="119">
        <v>1</v>
      </c>
      <c r="AW63" s="119">
        <v>1</v>
      </c>
      <c r="AX63" s="119">
        <v>1</v>
      </c>
      <c r="AY63" s="119">
        <v>1</v>
      </c>
      <c r="AZ63" s="144">
        <f t="shared" si="1"/>
        <v>18</v>
      </c>
    </row>
    <row r="64" spans="1:52" x14ac:dyDescent="0.25">
      <c r="A64" s="35" t="str">
        <f>VLOOKUP($C64,VLookup!$F$13:$H$200,3,FALSE)</f>
        <v>5 STUREN</v>
      </c>
      <c r="B64" s="35" t="str">
        <f>VLOOKUP($C64,VLookup!$F$13:$H$200,2,FALSE)</f>
        <v>5.3 INFORMATIE STRATEGIE</v>
      </c>
      <c r="C64" s="147" t="s">
        <v>948</v>
      </c>
      <c r="D64" s="119">
        <v>1</v>
      </c>
      <c r="E64" s="119"/>
      <c r="F64" s="119"/>
      <c r="G64" s="119"/>
      <c r="H64" s="119">
        <v>1</v>
      </c>
      <c r="I64" s="119">
        <v>1</v>
      </c>
      <c r="J64" s="119"/>
      <c r="K64" s="119">
        <v>2</v>
      </c>
      <c r="L64" s="119"/>
      <c r="M64" s="119"/>
      <c r="N64" s="119"/>
      <c r="O64" s="119"/>
      <c r="P64" s="119"/>
      <c r="Q64" s="119">
        <v>1</v>
      </c>
      <c r="R64" s="119"/>
      <c r="S64" s="119">
        <v>2</v>
      </c>
      <c r="T64" s="119"/>
      <c r="U64" s="119"/>
      <c r="V64" s="119"/>
      <c r="W64" s="119"/>
      <c r="X64" s="119"/>
      <c r="Y64" s="119"/>
      <c r="Z64" s="119"/>
      <c r="AA64" s="119"/>
      <c r="AB64" s="119"/>
      <c r="AC64" s="119"/>
      <c r="AD64" s="119"/>
      <c r="AE64" s="119">
        <v>2</v>
      </c>
      <c r="AF64" s="119"/>
      <c r="AG64" s="119"/>
      <c r="AH64" s="119">
        <v>2</v>
      </c>
      <c r="AI64" s="119">
        <v>2</v>
      </c>
      <c r="AJ64" s="119"/>
      <c r="AK64" s="119"/>
      <c r="AL64" s="119"/>
      <c r="AM64" s="119"/>
      <c r="AN64" s="119"/>
      <c r="AO64" s="119">
        <v>2</v>
      </c>
      <c r="AP64" s="119"/>
      <c r="AQ64" s="119">
        <v>2</v>
      </c>
      <c r="AR64" s="119"/>
      <c r="AS64" s="119">
        <v>1</v>
      </c>
      <c r="AT64" s="119">
        <v>1</v>
      </c>
      <c r="AU64" s="119">
        <v>1</v>
      </c>
      <c r="AV64" s="119">
        <v>1</v>
      </c>
      <c r="AW64" s="119">
        <v>1</v>
      </c>
      <c r="AX64" s="119">
        <v>1</v>
      </c>
      <c r="AY64" s="119">
        <v>1</v>
      </c>
      <c r="AZ64" s="144">
        <f t="shared" si="1"/>
        <v>18</v>
      </c>
    </row>
    <row r="65" spans="1:52" x14ac:dyDescent="0.25">
      <c r="A65" s="35" t="str">
        <f>VLOOKUP($C65,VLookup!$F$13:$H$200,3,FALSE)</f>
        <v>5 STUREN</v>
      </c>
      <c r="B65" s="35" t="str">
        <f>VLOOKUP($C65,VLookup!$F$13:$H$200,2,FALSE)</f>
        <v>5.3 INFORMATIE STRATEGIE</v>
      </c>
      <c r="C65" s="147" t="s">
        <v>949</v>
      </c>
      <c r="D65" s="119">
        <v>1</v>
      </c>
      <c r="E65" s="119"/>
      <c r="F65" s="119"/>
      <c r="G65" s="119"/>
      <c r="H65" s="119"/>
      <c r="I65" s="119"/>
      <c r="J65" s="119"/>
      <c r="K65" s="119"/>
      <c r="L65" s="119"/>
      <c r="M65" s="119"/>
      <c r="N65" s="119"/>
      <c r="O65" s="119"/>
      <c r="P65" s="119"/>
      <c r="Q65" s="119"/>
      <c r="R65" s="119"/>
      <c r="S65" s="119"/>
      <c r="T65" s="119"/>
      <c r="U65" s="119"/>
      <c r="V65" s="119"/>
      <c r="W65" s="119"/>
      <c r="X65" s="119"/>
      <c r="Y65" s="119"/>
      <c r="Z65" s="119">
        <v>1</v>
      </c>
      <c r="AA65" s="119"/>
      <c r="AB65" s="119"/>
      <c r="AC65" s="119"/>
      <c r="AD65" s="119">
        <v>3</v>
      </c>
      <c r="AE65" s="119">
        <v>2</v>
      </c>
      <c r="AF65" s="119"/>
      <c r="AG65" s="119"/>
      <c r="AH65" s="119">
        <v>2</v>
      </c>
      <c r="AI65" s="119">
        <v>2</v>
      </c>
      <c r="AJ65" s="119"/>
      <c r="AK65" s="119">
        <v>3</v>
      </c>
      <c r="AL65" s="119">
        <v>3</v>
      </c>
      <c r="AM65" s="119"/>
      <c r="AN65" s="119"/>
      <c r="AO65" s="119">
        <v>3</v>
      </c>
      <c r="AP65" s="119"/>
      <c r="AQ65" s="119"/>
      <c r="AR65" s="119">
        <v>1</v>
      </c>
      <c r="AS65" s="119">
        <v>1</v>
      </c>
      <c r="AT65" s="119">
        <v>1</v>
      </c>
      <c r="AU65" s="119">
        <v>1</v>
      </c>
      <c r="AV65" s="119">
        <v>1</v>
      </c>
      <c r="AW65" s="119">
        <v>1</v>
      </c>
      <c r="AX65" s="119">
        <v>1</v>
      </c>
      <c r="AY65" s="119">
        <v>1</v>
      </c>
      <c r="AZ65" s="144">
        <f t="shared" si="1"/>
        <v>17</v>
      </c>
    </row>
    <row r="66" spans="1:52" x14ac:dyDescent="0.25">
      <c r="A66" s="35" t="str">
        <f>VLOOKUP($C66,VLookup!$F$13:$H$200,3,FALSE)</f>
        <v>5 STUREN</v>
      </c>
      <c r="B66" s="35" t="str">
        <f>VLOOKUP($C66,VLookup!$F$13:$H$200,2,FALSE)</f>
        <v>5.4 CONTROL</v>
      </c>
      <c r="C66" s="148" t="s">
        <v>65</v>
      </c>
      <c r="D66" s="119">
        <v>1</v>
      </c>
      <c r="E66" s="119"/>
      <c r="F66" s="119"/>
      <c r="G66" s="119"/>
      <c r="H66" s="119"/>
      <c r="I66" s="119"/>
      <c r="J66" s="119"/>
      <c r="K66" s="119"/>
      <c r="L66" s="119"/>
      <c r="M66" s="119"/>
      <c r="N66" s="119"/>
      <c r="O66" s="119"/>
      <c r="P66" s="119"/>
      <c r="Q66" s="119"/>
      <c r="R66" s="119"/>
      <c r="S66" s="119"/>
      <c r="T66" s="119"/>
      <c r="U66" s="119"/>
      <c r="V66" s="119"/>
      <c r="W66" s="119"/>
      <c r="X66" s="119"/>
      <c r="Y66" s="119">
        <v>1</v>
      </c>
      <c r="Z66" s="119">
        <v>1</v>
      </c>
      <c r="AA66" s="119"/>
      <c r="AB66" s="119"/>
      <c r="AC66" s="119"/>
      <c r="AD66" s="119"/>
      <c r="AE66" s="119"/>
      <c r="AF66" s="119"/>
      <c r="AG66" s="119"/>
      <c r="AH66" s="119">
        <v>2</v>
      </c>
      <c r="AI66" s="119"/>
      <c r="AJ66" s="119"/>
      <c r="AK66" s="119"/>
      <c r="AL66" s="119"/>
      <c r="AM66" s="119"/>
      <c r="AN66" s="119"/>
      <c r="AO66" s="119"/>
      <c r="AP66" s="119"/>
      <c r="AQ66" s="119"/>
      <c r="AR66" s="119">
        <v>1</v>
      </c>
      <c r="AS66" s="119">
        <v>1</v>
      </c>
      <c r="AT66" s="119">
        <v>1</v>
      </c>
      <c r="AU66" s="119">
        <v>1</v>
      </c>
      <c r="AV66" s="119">
        <v>1</v>
      </c>
      <c r="AW66" s="119">
        <v>1</v>
      </c>
      <c r="AX66" s="119">
        <v>1</v>
      </c>
      <c r="AY66" s="119">
        <v>1</v>
      </c>
      <c r="AZ66" s="144">
        <f t="shared" si="1"/>
        <v>12</v>
      </c>
    </row>
    <row r="67" spans="1:52" x14ac:dyDescent="0.25">
      <c r="C67"/>
    </row>
    <row r="68" spans="1:52" x14ac:dyDescent="0.25">
      <c r="C68"/>
    </row>
    <row r="69" spans="1:52" x14ac:dyDescent="0.25">
      <c r="C69"/>
    </row>
    <row r="70" spans="1:52" x14ac:dyDescent="0.25">
      <c r="C70"/>
    </row>
    <row r="71" spans="1:52" x14ac:dyDescent="0.25">
      <c r="C71"/>
    </row>
    <row r="72" spans="1:52" x14ac:dyDescent="0.25">
      <c r="C72"/>
    </row>
    <row r="73" spans="1:52" x14ac:dyDescent="0.25">
      <c r="C73"/>
    </row>
    <row r="74" spans="1:52" x14ac:dyDescent="0.25">
      <c r="C74"/>
    </row>
    <row r="75" spans="1:52" x14ac:dyDescent="0.25">
      <c r="C75"/>
    </row>
    <row r="76" spans="1:52" x14ac:dyDescent="0.25">
      <c r="C76"/>
    </row>
    <row r="77" spans="1:52" x14ac:dyDescent="0.25">
      <c r="C77"/>
    </row>
    <row r="78" spans="1:52" x14ac:dyDescent="0.25">
      <c r="C78"/>
    </row>
    <row r="79" spans="1:52" x14ac:dyDescent="0.25">
      <c r="C79"/>
    </row>
    <row r="80" spans="1:52"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row r="306" spans="3:3" x14ac:dyDescent="0.25">
      <c r="C306"/>
    </row>
    <row r="307" spans="3:3" x14ac:dyDescent="0.25">
      <c r="C307"/>
    </row>
    <row r="308" spans="3:3" x14ac:dyDescent="0.25">
      <c r="C308"/>
    </row>
    <row r="309" spans="3:3" x14ac:dyDescent="0.25">
      <c r="C309"/>
    </row>
    <row r="310" spans="3:3" x14ac:dyDescent="0.25">
      <c r="C310"/>
    </row>
    <row r="311" spans="3:3" x14ac:dyDescent="0.25">
      <c r="C311"/>
    </row>
    <row r="312" spans="3:3" x14ac:dyDescent="0.25">
      <c r="C312"/>
    </row>
    <row r="313" spans="3:3" x14ac:dyDescent="0.25">
      <c r="C313"/>
    </row>
    <row r="314" spans="3:3" x14ac:dyDescent="0.25">
      <c r="C314"/>
    </row>
    <row r="315" spans="3:3" x14ac:dyDescent="0.25">
      <c r="C315"/>
    </row>
    <row r="316" spans="3:3" x14ac:dyDescent="0.25">
      <c r="C316"/>
    </row>
    <row r="317" spans="3:3" x14ac:dyDescent="0.25">
      <c r="C317"/>
    </row>
    <row r="318" spans="3:3" x14ac:dyDescent="0.25">
      <c r="C318"/>
    </row>
    <row r="319" spans="3:3" x14ac:dyDescent="0.25">
      <c r="C319"/>
    </row>
    <row r="320" spans="3:3" x14ac:dyDescent="0.25">
      <c r="C320"/>
    </row>
    <row r="321" spans="3:3" x14ac:dyDescent="0.25">
      <c r="C321"/>
    </row>
    <row r="322" spans="3:3" x14ac:dyDescent="0.25">
      <c r="C322"/>
    </row>
    <row r="323" spans="3:3" x14ac:dyDescent="0.25">
      <c r="C323"/>
    </row>
    <row r="324" spans="3:3" x14ac:dyDescent="0.25">
      <c r="C324"/>
    </row>
    <row r="325" spans="3:3" x14ac:dyDescent="0.25">
      <c r="C325"/>
    </row>
    <row r="326" spans="3:3" x14ac:dyDescent="0.25">
      <c r="C326"/>
    </row>
    <row r="327" spans="3:3" x14ac:dyDescent="0.25">
      <c r="C327"/>
    </row>
    <row r="328" spans="3:3" x14ac:dyDescent="0.25">
      <c r="C328"/>
    </row>
    <row r="329" spans="3:3" x14ac:dyDescent="0.25">
      <c r="C329"/>
    </row>
    <row r="330" spans="3:3" x14ac:dyDescent="0.25">
      <c r="C330"/>
    </row>
    <row r="331" spans="3:3" x14ac:dyDescent="0.25">
      <c r="C331"/>
    </row>
    <row r="332" spans="3:3" x14ac:dyDescent="0.25">
      <c r="C332"/>
    </row>
    <row r="333" spans="3:3" x14ac:dyDescent="0.25">
      <c r="C333"/>
    </row>
    <row r="334" spans="3:3" x14ac:dyDescent="0.25">
      <c r="C334"/>
    </row>
    <row r="335" spans="3:3" x14ac:dyDescent="0.25">
      <c r="C335"/>
    </row>
    <row r="336" spans="3:3" x14ac:dyDescent="0.25">
      <c r="C336"/>
    </row>
    <row r="337" spans="3:3" x14ac:dyDescent="0.25">
      <c r="C337"/>
    </row>
    <row r="338" spans="3:3" x14ac:dyDescent="0.25">
      <c r="C338"/>
    </row>
    <row r="339" spans="3:3" x14ac:dyDescent="0.25">
      <c r="C339"/>
    </row>
    <row r="340" spans="3:3" x14ac:dyDescent="0.25">
      <c r="C340"/>
    </row>
    <row r="341" spans="3:3" x14ac:dyDescent="0.25">
      <c r="C341"/>
    </row>
    <row r="342" spans="3:3" x14ac:dyDescent="0.25">
      <c r="C342"/>
    </row>
    <row r="343" spans="3:3" x14ac:dyDescent="0.25">
      <c r="C343"/>
    </row>
    <row r="344" spans="3:3" x14ac:dyDescent="0.25">
      <c r="C344"/>
    </row>
    <row r="345" spans="3:3" x14ac:dyDescent="0.25">
      <c r="C345"/>
    </row>
    <row r="346" spans="3:3" x14ac:dyDescent="0.25">
      <c r="C346"/>
    </row>
    <row r="347" spans="3:3" x14ac:dyDescent="0.25">
      <c r="C347"/>
    </row>
    <row r="348" spans="3:3" x14ac:dyDescent="0.25">
      <c r="C348"/>
    </row>
    <row r="349" spans="3:3" x14ac:dyDescent="0.25">
      <c r="C349"/>
    </row>
    <row r="350" spans="3:3" x14ac:dyDescent="0.25">
      <c r="C350"/>
    </row>
    <row r="351" spans="3:3" x14ac:dyDescent="0.25">
      <c r="C351"/>
    </row>
    <row r="352" spans="3:3" x14ac:dyDescent="0.25">
      <c r="C352"/>
    </row>
    <row r="353" spans="3:3" x14ac:dyDescent="0.25">
      <c r="C353"/>
    </row>
    <row r="354" spans="3:3" x14ac:dyDescent="0.25">
      <c r="C354"/>
    </row>
    <row r="355" spans="3:3" x14ac:dyDescent="0.25">
      <c r="C355"/>
    </row>
    <row r="356" spans="3:3" x14ac:dyDescent="0.25">
      <c r="C356"/>
    </row>
    <row r="357" spans="3:3" x14ac:dyDescent="0.25">
      <c r="C357"/>
    </row>
    <row r="358" spans="3:3" x14ac:dyDescent="0.25">
      <c r="C358"/>
    </row>
    <row r="359" spans="3:3" x14ac:dyDescent="0.25">
      <c r="C359"/>
    </row>
    <row r="360" spans="3:3" x14ac:dyDescent="0.25">
      <c r="C360"/>
    </row>
    <row r="361" spans="3:3" x14ac:dyDescent="0.25">
      <c r="C361"/>
    </row>
    <row r="362" spans="3:3" x14ac:dyDescent="0.25">
      <c r="C362"/>
    </row>
    <row r="363" spans="3:3" x14ac:dyDescent="0.25">
      <c r="C363"/>
    </row>
    <row r="364" spans="3:3" x14ac:dyDescent="0.25">
      <c r="C364"/>
    </row>
    <row r="365" spans="3:3" x14ac:dyDescent="0.25">
      <c r="C365"/>
    </row>
    <row r="366" spans="3:3" x14ac:dyDescent="0.25">
      <c r="C366"/>
    </row>
    <row r="367" spans="3:3" x14ac:dyDescent="0.25">
      <c r="C367"/>
    </row>
    <row r="368" spans="3:3" x14ac:dyDescent="0.25">
      <c r="C368"/>
    </row>
    <row r="369" spans="3:3" x14ac:dyDescent="0.25">
      <c r="C369"/>
    </row>
    <row r="370" spans="3:3" x14ac:dyDescent="0.25">
      <c r="C370"/>
    </row>
    <row r="371" spans="3:3" x14ac:dyDescent="0.25">
      <c r="C371"/>
    </row>
    <row r="372" spans="3:3" x14ac:dyDescent="0.25">
      <c r="C372"/>
    </row>
    <row r="373" spans="3:3" x14ac:dyDescent="0.25">
      <c r="C373"/>
    </row>
    <row r="374" spans="3:3" x14ac:dyDescent="0.25">
      <c r="C374"/>
    </row>
    <row r="375" spans="3:3" x14ac:dyDescent="0.25">
      <c r="C375"/>
    </row>
    <row r="376" spans="3:3" x14ac:dyDescent="0.25">
      <c r="C376"/>
    </row>
    <row r="377" spans="3:3" x14ac:dyDescent="0.25">
      <c r="C377"/>
    </row>
    <row r="378" spans="3:3" x14ac:dyDescent="0.25">
      <c r="C378"/>
    </row>
    <row r="379" spans="3:3" x14ac:dyDescent="0.25">
      <c r="C379"/>
    </row>
    <row r="380" spans="3:3" x14ac:dyDescent="0.25">
      <c r="C380"/>
    </row>
    <row r="381" spans="3:3" x14ac:dyDescent="0.25">
      <c r="C381"/>
    </row>
    <row r="382" spans="3:3" x14ac:dyDescent="0.25">
      <c r="C382"/>
    </row>
    <row r="383" spans="3:3" x14ac:dyDescent="0.25">
      <c r="C383"/>
    </row>
    <row r="384" spans="3:3" x14ac:dyDescent="0.25">
      <c r="C384"/>
    </row>
    <row r="385" spans="3:3" x14ac:dyDescent="0.25">
      <c r="C385"/>
    </row>
    <row r="386" spans="3:3" x14ac:dyDescent="0.25">
      <c r="C386"/>
    </row>
    <row r="387" spans="3:3" x14ac:dyDescent="0.25">
      <c r="C387"/>
    </row>
    <row r="388" spans="3:3" x14ac:dyDescent="0.25">
      <c r="C388"/>
    </row>
    <row r="389" spans="3:3" x14ac:dyDescent="0.25">
      <c r="C389"/>
    </row>
    <row r="390" spans="3:3" x14ac:dyDescent="0.25">
      <c r="C390"/>
    </row>
    <row r="391" spans="3:3" x14ac:dyDescent="0.25">
      <c r="C391"/>
    </row>
    <row r="392" spans="3:3" x14ac:dyDescent="0.25">
      <c r="C392"/>
    </row>
    <row r="393" spans="3:3" x14ac:dyDescent="0.25">
      <c r="C393"/>
    </row>
    <row r="394" spans="3:3" x14ac:dyDescent="0.25">
      <c r="C394"/>
    </row>
    <row r="395" spans="3:3" x14ac:dyDescent="0.25">
      <c r="C395"/>
    </row>
    <row r="396" spans="3:3" x14ac:dyDescent="0.25">
      <c r="C396"/>
    </row>
    <row r="397" spans="3:3" x14ac:dyDescent="0.25">
      <c r="C397"/>
    </row>
    <row r="398" spans="3:3" x14ac:dyDescent="0.25">
      <c r="C398"/>
    </row>
    <row r="399" spans="3:3" x14ac:dyDescent="0.25">
      <c r="C399"/>
    </row>
    <row r="400" spans="3:3" x14ac:dyDescent="0.25">
      <c r="C400"/>
    </row>
    <row r="401" spans="3:3" x14ac:dyDescent="0.25">
      <c r="C401"/>
    </row>
    <row r="402" spans="3:3" x14ac:dyDescent="0.25">
      <c r="C402"/>
    </row>
    <row r="403" spans="3:3" x14ac:dyDescent="0.25">
      <c r="C403"/>
    </row>
    <row r="404" spans="3:3" x14ac:dyDescent="0.25">
      <c r="C404"/>
    </row>
    <row r="405" spans="3:3" x14ac:dyDescent="0.25">
      <c r="C405"/>
    </row>
    <row r="406" spans="3:3" x14ac:dyDescent="0.25">
      <c r="C406"/>
    </row>
    <row r="407" spans="3:3" x14ac:dyDescent="0.25">
      <c r="C407"/>
    </row>
    <row r="408" spans="3:3" x14ac:dyDescent="0.25">
      <c r="C408"/>
    </row>
    <row r="409" spans="3:3" x14ac:dyDescent="0.25">
      <c r="C409"/>
    </row>
    <row r="410" spans="3:3" x14ac:dyDescent="0.25">
      <c r="C410"/>
    </row>
    <row r="411" spans="3:3" x14ac:dyDescent="0.25">
      <c r="C411"/>
    </row>
    <row r="412" spans="3:3" x14ac:dyDescent="0.25">
      <c r="C412"/>
    </row>
    <row r="413" spans="3:3" x14ac:dyDescent="0.25">
      <c r="C413"/>
    </row>
    <row r="414" spans="3:3" x14ac:dyDescent="0.25">
      <c r="C414"/>
    </row>
    <row r="415" spans="3:3" x14ac:dyDescent="0.25">
      <c r="C415"/>
    </row>
    <row r="416" spans="3:3" x14ac:dyDescent="0.25">
      <c r="C416"/>
    </row>
    <row r="417" spans="3:3" x14ac:dyDescent="0.25">
      <c r="C417"/>
    </row>
    <row r="418" spans="3:3" x14ac:dyDescent="0.25">
      <c r="C418"/>
    </row>
    <row r="419" spans="3:3" x14ac:dyDescent="0.25">
      <c r="C419"/>
    </row>
    <row r="420" spans="3:3" x14ac:dyDescent="0.25">
      <c r="C420"/>
    </row>
    <row r="421" spans="3:3" x14ac:dyDescent="0.25">
      <c r="C421"/>
    </row>
    <row r="422" spans="3:3" x14ac:dyDescent="0.25">
      <c r="C422"/>
    </row>
    <row r="423" spans="3:3" x14ac:dyDescent="0.25">
      <c r="C423"/>
    </row>
    <row r="424" spans="3:3" x14ac:dyDescent="0.25">
      <c r="C424"/>
    </row>
    <row r="425" spans="3:3" x14ac:dyDescent="0.25">
      <c r="C425"/>
    </row>
    <row r="426" spans="3:3" x14ac:dyDescent="0.25">
      <c r="C426"/>
    </row>
    <row r="427" spans="3:3" x14ac:dyDescent="0.25">
      <c r="C427"/>
    </row>
    <row r="428" spans="3:3" x14ac:dyDescent="0.25">
      <c r="C428"/>
    </row>
    <row r="429" spans="3:3" x14ac:dyDescent="0.25">
      <c r="C429"/>
    </row>
    <row r="430" spans="3:3" x14ac:dyDescent="0.25">
      <c r="C430"/>
    </row>
    <row r="431" spans="3:3" x14ac:dyDescent="0.25">
      <c r="C431"/>
    </row>
    <row r="432" spans="3:3" x14ac:dyDescent="0.25">
      <c r="C432"/>
    </row>
    <row r="433" spans="3:3" x14ac:dyDescent="0.25">
      <c r="C433"/>
    </row>
    <row r="434" spans="3:3" x14ac:dyDescent="0.25">
      <c r="C434"/>
    </row>
    <row r="435" spans="3:3" x14ac:dyDescent="0.25">
      <c r="C435"/>
    </row>
    <row r="436" spans="3:3" x14ac:dyDescent="0.25">
      <c r="C436"/>
    </row>
    <row r="437" spans="3:3" x14ac:dyDescent="0.25">
      <c r="C437"/>
    </row>
    <row r="438" spans="3:3" x14ac:dyDescent="0.25">
      <c r="C438"/>
    </row>
    <row r="439" spans="3:3" x14ac:dyDescent="0.25">
      <c r="C439"/>
    </row>
    <row r="440" spans="3:3" x14ac:dyDescent="0.25">
      <c r="C440"/>
    </row>
    <row r="441" spans="3:3" x14ac:dyDescent="0.25">
      <c r="C441"/>
    </row>
    <row r="442" spans="3:3" x14ac:dyDescent="0.25">
      <c r="C442"/>
    </row>
    <row r="443" spans="3:3" x14ac:dyDescent="0.25">
      <c r="C443"/>
    </row>
    <row r="444" spans="3:3" x14ac:dyDescent="0.25">
      <c r="C444"/>
    </row>
    <row r="445" spans="3:3" x14ac:dyDescent="0.25">
      <c r="C445"/>
    </row>
    <row r="446" spans="3:3" x14ac:dyDescent="0.25">
      <c r="C446"/>
    </row>
    <row r="447" spans="3:3" x14ac:dyDescent="0.25">
      <c r="C447"/>
    </row>
    <row r="448" spans="3:3" x14ac:dyDescent="0.25">
      <c r="C448"/>
    </row>
    <row r="449" spans="3:3" x14ac:dyDescent="0.25">
      <c r="C449"/>
    </row>
    <row r="450" spans="3:3" x14ac:dyDescent="0.25">
      <c r="C450"/>
    </row>
    <row r="451" spans="3:3" x14ac:dyDescent="0.25">
      <c r="C451"/>
    </row>
    <row r="452" spans="3:3" x14ac:dyDescent="0.25">
      <c r="C452"/>
    </row>
    <row r="453" spans="3:3" x14ac:dyDescent="0.25">
      <c r="C453"/>
    </row>
    <row r="454" spans="3:3" x14ac:dyDescent="0.25">
      <c r="C454"/>
    </row>
    <row r="455" spans="3:3" x14ac:dyDescent="0.25">
      <c r="C455"/>
    </row>
    <row r="456" spans="3:3" x14ac:dyDescent="0.25">
      <c r="C456"/>
    </row>
    <row r="457" spans="3:3" x14ac:dyDescent="0.25">
      <c r="C457"/>
    </row>
    <row r="458" spans="3:3" x14ac:dyDescent="0.25">
      <c r="C458"/>
    </row>
    <row r="459" spans="3:3" x14ac:dyDescent="0.25">
      <c r="C459"/>
    </row>
    <row r="460" spans="3:3" x14ac:dyDescent="0.25">
      <c r="C460"/>
    </row>
    <row r="461" spans="3:3" x14ac:dyDescent="0.25">
      <c r="C461"/>
    </row>
    <row r="462" spans="3:3" x14ac:dyDescent="0.25">
      <c r="C462"/>
    </row>
    <row r="463" spans="3:3" x14ac:dyDescent="0.25">
      <c r="C463"/>
    </row>
    <row r="464" spans="3:3" x14ac:dyDescent="0.25">
      <c r="C464"/>
    </row>
    <row r="465" spans="3:3" x14ac:dyDescent="0.25">
      <c r="C465"/>
    </row>
    <row r="466" spans="3:3" x14ac:dyDescent="0.25">
      <c r="C466"/>
    </row>
    <row r="467" spans="3:3" x14ac:dyDescent="0.25">
      <c r="C467"/>
    </row>
    <row r="468" spans="3:3" x14ac:dyDescent="0.25">
      <c r="C468"/>
    </row>
    <row r="469" spans="3:3" x14ac:dyDescent="0.25">
      <c r="C469"/>
    </row>
    <row r="470" spans="3:3" x14ac:dyDescent="0.25">
      <c r="C470"/>
    </row>
    <row r="471" spans="3:3" x14ac:dyDescent="0.25">
      <c r="C471"/>
    </row>
    <row r="472" spans="3:3" x14ac:dyDescent="0.25">
      <c r="C472"/>
    </row>
    <row r="473" spans="3:3" x14ac:dyDescent="0.25">
      <c r="C473"/>
    </row>
    <row r="474" spans="3:3" x14ac:dyDescent="0.25">
      <c r="C474"/>
    </row>
    <row r="475" spans="3:3" x14ac:dyDescent="0.25">
      <c r="C475"/>
    </row>
    <row r="476" spans="3:3" x14ac:dyDescent="0.25">
      <c r="C476"/>
    </row>
    <row r="477" spans="3:3" x14ac:dyDescent="0.25">
      <c r="C477"/>
    </row>
    <row r="478" spans="3:3" x14ac:dyDescent="0.25">
      <c r="C478"/>
    </row>
    <row r="479" spans="3:3" x14ac:dyDescent="0.25">
      <c r="C479"/>
    </row>
    <row r="480" spans="3:3" x14ac:dyDescent="0.25">
      <c r="C480"/>
    </row>
    <row r="481" spans="3:3" x14ac:dyDescent="0.25">
      <c r="C481"/>
    </row>
    <row r="482" spans="3:3" x14ac:dyDescent="0.25">
      <c r="C482"/>
    </row>
    <row r="483" spans="3:3" x14ac:dyDescent="0.25">
      <c r="C483"/>
    </row>
    <row r="484" spans="3:3" x14ac:dyDescent="0.25">
      <c r="C484"/>
    </row>
    <row r="485" spans="3:3" x14ac:dyDescent="0.25">
      <c r="C485"/>
    </row>
    <row r="486" spans="3:3" x14ac:dyDescent="0.25">
      <c r="C486"/>
    </row>
    <row r="487" spans="3:3" x14ac:dyDescent="0.25">
      <c r="C487"/>
    </row>
    <row r="488" spans="3:3" x14ac:dyDescent="0.25">
      <c r="C488"/>
    </row>
    <row r="489" spans="3:3" x14ac:dyDescent="0.25">
      <c r="C489"/>
    </row>
    <row r="490" spans="3:3" x14ac:dyDescent="0.25">
      <c r="C490"/>
    </row>
    <row r="491" spans="3:3" x14ac:dyDescent="0.25">
      <c r="C491"/>
    </row>
    <row r="492" spans="3:3" x14ac:dyDescent="0.25">
      <c r="C492"/>
    </row>
    <row r="493" spans="3:3" x14ac:dyDescent="0.25">
      <c r="C493"/>
    </row>
    <row r="494" spans="3:3" x14ac:dyDescent="0.25">
      <c r="C494"/>
    </row>
    <row r="495" spans="3:3" x14ac:dyDescent="0.25">
      <c r="C495"/>
    </row>
    <row r="496" spans="3:3" x14ac:dyDescent="0.25">
      <c r="C496"/>
    </row>
    <row r="497" spans="3:3" x14ac:dyDescent="0.25">
      <c r="C497"/>
    </row>
    <row r="498" spans="3:3" x14ac:dyDescent="0.25">
      <c r="C498"/>
    </row>
    <row r="499" spans="3:3" x14ac:dyDescent="0.25">
      <c r="C499"/>
    </row>
    <row r="500" spans="3:3" x14ac:dyDescent="0.25">
      <c r="C500"/>
    </row>
    <row r="501" spans="3:3" x14ac:dyDescent="0.25">
      <c r="C501"/>
    </row>
    <row r="502" spans="3:3" x14ac:dyDescent="0.25">
      <c r="C502"/>
    </row>
    <row r="503" spans="3:3" x14ac:dyDescent="0.25">
      <c r="C503"/>
    </row>
    <row r="504" spans="3:3" x14ac:dyDescent="0.25">
      <c r="C504"/>
    </row>
    <row r="505" spans="3:3" x14ac:dyDescent="0.25">
      <c r="C505"/>
    </row>
    <row r="506" spans="3:3" x14ac:dyDescent="0.25">
      <c r="C506"/>
    </row>
    <row r="507" spans="3:3" x14ac:dyDescent="0.25">
      <c r="C507"/>
    </row>
    <row r="508" spans="3:3" x14ac:dyDescent="0.25">
      <c r="C508"/>
    </row>
    <row r="509" spans="3:3" x14ac:dyDescent="0.25">
      <c r="C509"/>
    </row>
    <row r="510" spans="3:3" x14ac:dyDescent="0.25">
      <c r="C510"/>
    </row>
    <row r="511" spans="3:3" x14ac:dyDescent="0.25">
      <c r="C511"/>
    </row>
    <row r="512" spans="3:3" x14ac:dyDescent="0.25">
      <c r="C512"/>
    </row>
    <row r="513" spans="3:3" x14ac:dyDescent="0.25">
      <c r="C513"/>
    </row>
    <row r="514" spans="3:3" x14ac:dyDescent="0.25">
      <c r="C514"/>
    </row>
    <row r="515" spans="3:3" x14ac:dyDescent="0.25">
      <c r="C515"/>
    </row>
    <row r="516" spans="3:3" x14ac:dyDescent="0.25">
      <c r="C516"/>
    </row>
    <row r="517" spans="3:3" x14ac:dyDescent="0.25">
      <c r="C517"/>
    </row>
    <row r="518" spans="3:3" x14ac:dyDescent="0.25">
      <c r="C518"/>
    </row>
    <row r="519" spans="3:3" x14ac:dyDescent="0.25">
      <c r="C519"/>
    </row>
    <row r="520" spans="3:3" x14ac:dyDescent="0.25">
      <c r="C520"/>
    </row>
    <row r="521" spans="3:3" x14ac:dyDescent="0.25">
      <c r="C521"/>
    </row>
    <row r="522" spans="3:3" x14ac:dyDescent="0.25">
      <c r="C522"/>
    </row>
    <row r="523" spans="3:3" x14ac:dyDescent="0.25">
      <c r="C523"/>
    </row>
    <row r="524" spans="3:3" x14ac:dyDescent="0.25">
      <c r="C524"/>
    </row>
    <row r="525" spans="3:3" x14ac:dyDescent="0.25">
      <c r="C525"/>
    </row>
    <row r="526" spans="3:3" x14ac:dyDescent="0.25">
      <c r="C526"/>
    </row>
    <row r="527" spans="3:3" x14ac:dyDescent="0.25">
      <c r="C527"/>
    </row>
    <row r="528" spans="3:3" x14ac:dyDescent="0.25">
      <c r="C528"/>
    </row>
    <row r="529" spans="3:3" x14ac:dyDescent="0.25">
      <c r="C529"/>
    </row>
    <row r="530" spans="3:3" x14ac:dyDescent="0.25">
      <c r="C530"/>
    </row>
    <row r="531" spans="3:3" x14ac:dyDescent="0.25">
      <c r="C531"/>
    </row>
    <row r="532" spans="3:3" x14ac:dyDescent="0.25">
      <c r="C532"/>
    </row>
    <row r="533" spans="3:3" x14ac:dyDescent="0.25">
      <c r="C533"/>
    </row>
    <row r="534" spans="3:3" x14ac:dyDescent="0.25">
      <c r="C534"/>
    </row>
    <row r="535" spans="3:3" x14ac:dyDescent="0.25">
      <c r="C535"/>
    </row>
    <row r="536" spans="3:3" x14ac:dyDescent="0.25">
      <c r="C536"/>
    </row>
    <row r="537" spans="3:3" x14ac:dyDescent="0.25">
      <c r="C537"/>
    </row>
    <row r="538" spans="3:3" x14ac:dyDescent="0.25">
      <c r="C538"/>
    </row>
    <row r="539" spans="3:3" x14ac:dyDescent="0.25">
      <c r="C539"/>
    </row>
    <row r="540" spans="3:3" x14ac:dyDescent="0.25">
      <c r="C540"/>
    </row>
    <row r="541" spans="3:3" x14ac:dyDescent="0.25">
      <c r="C541"/>
    </row>
    <row r="542" spans="3:3" x14ac:dyDescent="0.25">
      <c r="C542"/>
    </row>
    <row r="543" spans="3:3" x14ac:dyDescent="0.25">
      <c r="C543"/>
    </row>
    <row r="544" spans="3:3" x14ac:dyDescent="0.25">
      <c r="C544"/>
    </row>
    <row r="545" spans="3:3" x14ac:dyDescent="0.25">
      <c r="C545"/>
    </row>
    <row r="546" spans="3:3" x14ac:dyDescent="0.25">
      <c r="C546"/>
    </row>
    <row r="547" spans="3:3" x14ac:dyDescent="0.25">
      <c r="C547"/>
    </row>
    <row r="548" spans="3:3" x14ac:dyDescent="0.25">
      <c r="C548"/>
    </row>
    <row r="549" spans="3:3" x14ac:dyDescent="0.25">
      <c r="C549"/>
    </row>
    <row r="550" spans="3:3" x14ac:dyDescent="0.25">
      <c r="C550"/>
    </row>
    <row r="551" spans="3:3" x14ac:dyDescent="0.25">
      <c r="C551"/>
    </row>
    <row r="552" spans="3:3" x14ac:dyDescent="0.25">
      <c r="C552"/>
    </row>
    <row r="553" spans="3:3" x14ac:dyDescent="0.25">
      <c r="C553"/>
    </row>
    <row r="554" spans="3:3" x14ac:dyDescent="0.25">
      <c r="C554"/>
    </row>
    <row r="555" spans="3:3" x14ac:dyDescent="0.25">
      <c r="C555"/>
    </row>
    <row r="556" spans="3:3" x14ac:dyDescent="0.25">
      <c r="C556"/>
    </row>
    <row r="557" spans="3:3" x14ac:dyDescent="0.25">
      <c r="C557"/>
    </row>
    <row r="558" spans="3:3" x14ac:dyDescent="0.25">
      <c r="C558"/>
    </row>
    <row r="559" spans="3:3" x14ac:dyDescent="0.25">
      <c r="C559"/>
    </row>
    <row r="560" spans="3:3" x14ac:dyDescent="0.25">
      <c r="C560"/>
    </row>
    <row r="561" spans="3:3" x14ac:dyDescent="0.25">
      <c r="C561"/>
    </row>
    <row r="562" spans="3:3" x14ac:dyDescent="0.25">
      <c r="C562"/>
    </row>
    <row r="563" spans="3:3" x14ac:dyDescent="0.25">
      <c r="C563"/>
    </row>
    <row r="564" spans="3:3" x14ac:dyDescent="0.25">
      <c r="C564"/>
    </row>
    <row r="565" spans="3:3" x14ac:dyDescent="0.25">
      <c r="C565"/>
    </row>
    <row r="566" spans="3:3" x14ac:dyDescent="0.25">
      <c r="C566"/>
    </row>
    <row r="567" spans="3:3" x14ac:dyDescent="0.25">
      <c r="C567"/>
    </row>
    <row r="568" spans="3:3" x14ac:dyDescent="0.25">
      <c r="C568"/>
    </row>
    <row r="569" spans="3:3" x14ac:dyDescent="0.25">
      <c r="C569"/>
    </row>
    <row r="570" spans="3:3" x14ac:dyDescent="0.25">
      <c r="C570"/>
    </row>
    <row r="571" spans="3:3" x14ac:dyDescent="0.25">
      <c r="C571"/>
    </row>
    <row r="572" spans="3:3" x14ac:dyDescent="0.25">
      <c r="C572"/>
    </row>
    <row r="573" spans="3:3" x14ac:dyDescent="0.25">
      <c r="C573"/>
    </row>
    <row r="574" spans="3:3" x14ac:dyDescent="0.25">
      <c r="C574"/>
    </row>
    <row r="575" spans="3:3" x14ac:dyDescent="0.25">
      <c r="C575"/>
    </row>
    <row r="576" spans="3:3" x14ac:dyDescent="0.25">
      <c r="C576"/>
    </row>
    <row r="577" spans="3:3" x14ac:dyDescent="0.25">
      <c r="C577"/>
    </row>
    <row r="578" spans="3:3" x14ac:dyDescent="0.25">
      <c r="C578"/>
    </row>
    <row r="579" spans="3:3" x14ac:dyDescent="0.25">
      <c r="C579"/>
    </row>
    <row r="580" spans="3:3" x14ac:dyDescent="0.25">
      <c r="C580"/>
    </row>
    <row r="581" spans="3:3" x14ac:dyDescent="0.25">
      <c r="C581"/>
    </row>
    <row r="582" spans="3:3" x14ac:dyDescent="0.25">
      <c r="C582"/>
    </row>
    <row r="583" spans="3:3" x14ac:dyDescent="0.25">
      <c r="C583"/>
    </row>
    <row r="584" spans="3:3" x14ac:dyDescent="0.25">
      <c r="C584"/>
    </row>
    <row r="585" spans="3:3" x14ac:dyDescent="0.25">
      <c r="C585"/>
    </row>
    <row r="586" spans="3:3" x14ac:dyDescent="0.25">
      <c r="C586"/>
    </row>
    <row r="587" spans="3:3" x14ac:dyDescent="0.25">
      <c r="C587"/>
    </row>
    <row r="588" spans="3:3" x14ac:dyDescent="0.25">
      <c r="C588"/>
    </row>
    <row r="589" spans="3:3" x14ac:dyDescent="0.25">
      <c r="C589"/>
    </row>
    <row r="590" spans="3:3" x14ac:dyDescent="0.25">
      <c r="C590"/>
    </row>
    <row r="591" spans="3:3" x14ac:dyDescent="0.25">
      <c r="C591"/>
    </row>
    <row r="592" spans="3:3" x14ac:dyDescent="0.25">
      <c r="C592"/>
    </row>
    <row r="593" spans="3:3" x14ac:dyDescent="0.25">
      <c r="C593"/>
    </row>
    <row r="594" spans="3:3" x14ac:dyDescent="0.25">
      <c r="C594"/>
    </row>
    <row r="595" spans="3:3" x14ac:dyDescent="0.25">
      <c r="C595"/>
    </row>
    <row r="596" spans="3:3" x14ac:dyDescent="0.25">
      <c r="C596"/>
    </row>
    <row r="597" spans="3:3" x14ac:dyDescent="0.25">
      <c r="C597"/>
    </row>
    <row r="598" spans="3:3" x14ac:dyDescent="0.25">
      <c r="C598"/>
    </row>
    <row r="599" spans="3:3" x14ac:dyDescent="0.25">
      <c r="C599"/>
    </row>
    <row r="600" spans="3:3" x14ac:dyDescent="0.25">
      <c r="C600"/>
    </row>
    <row r="601" spans="3:3" x14ac:dyDescent="0.25">
      <c r="C601"/>
    </row>
    <row r="602" spans="3:3" x14ac:dyDescent="0.25">
      <c r="C602"/>
    </row>
    <row r="603" spans="3:3" x14ac:dyDescent="0.25">
      <c r="C603"/>
    </row>
    <row r="604" spans="3:3" x14ac:dyDescent="0.25">
      <c r="C604"/>
    </row>
    <row r="605" spans="3:3" x14ac:dyDescent="0.25">
      <c r="C605"/>
    </row>
    <row r="606" spans="3:3" x14ac:dyDescent="0.25">
      <c r="C606"/>
    </row>
    <row r="607" spans="3:3" x14ac:dyDescent="0.25">
      <c r="C607"/>
    </row>
    <row r="608" spans="3:3" x14ac:dyDescent="0.25">
      <c r="C608"/>
    </row>
    <row r="609" spans="3:3" x14ac:dyDescent="0.25">
      <c r="C609"/>
    </row>
    <row r="610" spans="3:3" x14ac:dyDescent="0.25">
      <c r="C610"/>
    </row>
    <row r="611" spans="3:3" x14ac:dyDescent="0.25">
      <c r="C611"/>
    </row>
    <row r="612" spans="3:3" x14ac:dyDescent="0.25">
      <c r="C612"/>
    </row>
    <row r="613" spans="3:3" x14ac:dyDescent="0.25">
      <c r="C613"/>
    </row>
    <row r="614" spans="3:3" x14ac:dyDescent="0.25">
      <c r="C614"/>
    </row>
    <row r="615" spans="3:3" x14ac:dyDescent="0.25">
      <c r="C615"/>
    </row>
    <row r="616" spans="3:3" x14ac:dyDescent="0.25">
      <c r="C616"/>
    </row>
    <row r="617" spans="3:3" x14ac:dyDescent="0.25">
      <c r="C617"/>
    </row>
    <row r="618" spans="3:3" x14ac:dyDescent="0.25">
      <c r="C618"/>
    </row>
    <row r="619" spans="3:3" x14ac:dyDescent="0.25">
      <c r="C619"/>
    </row>
    <row r="620" spans="3:3" x14ac:dyDescent="0.25">
      <c r="C620"/>
    </row>
    <row r="621" spans="3:3" x14ac:dyDescent="0.25">
      <c r="C621"/>
    </row>
    <row r="622" spans="3:3" x14ac:dyDescent="0.25">
      <c r="C622"/>
    </row>
    <row r="623" spans="3:3" x14ac:dyDescent="0.25">
      <c r="C623"/>
    </row>
    <row r="624" spans="3:3" x14ac:dyDescent="0.25">
      <c r="C624"/>
    </row>
    <row r="625" spans="3:3" x14ac:dyDescent="0.25">
      <c r="C625"/>
    </row>
    <row r="626" spans="3:3" x14ac:dyDescent="0.25">
      <c r="C626"/>
    </row>
    <row r="627" spans="3:3" x14ac:dyDescent="0.25">
      <c r="C627"/>
    </row>
    <row r="628" spans="3:3" x14ac:dyDescent="0.25">
      <c r="C628"/>
    </row>
    <row r="629" spans="3:3" x14ac:dyDescent="0.25">
      <c r="C629"/>
    </row>
    <row r="630" spans="3:3" x14ac:dyDescent="0.25">
      <c r="C630"/>
    </row>
    <row r="631" spans="3:3" x14ac:dyDescent="0.25">
      <c r="C631"/>
    </row>
    <row r="632" spans="3:3" x14ac:dyDescent="0.25">
      <c r="C632"/>
    </row>
    <row r="633" spans="3:3" x14ac:dyDescent="0.25">
      <c r="C633"/>
    </row>
    <row r="634" spans="3:3" x14ac:dyDescent="0.25">
      <c r="C634"/>
    </row>
    <row r="635" spans="3:3" x14ac:dyDescent="0.25">
      <c r="C635"/>
    </row>
    <row r="636" spans="3:3" x14ac:dyDescent="0.25">
      <c r="C636"/>
    </row>
    <row r="637" spans="3:3" x14ac:dyDescent="0.25">
      <c r="C637"/>
    </row>
    <row r="638" spans="3:3" x14ac:dyDescent="0.25">
      <c r="C638"/>
    </row>
    <row r="639" spans="3:3" x14ac:dyDescent="0.25">
      <c r="C639"/>
    </row>
    <row r="640" spans="3:3" x14ac:dyDescent="0.25">
      <c r="C640"/>
    </row>
    <row r="641" spans="3:3" x14ac:dyDescent="0.25">
      <c r="C641"/>
    </row>
    <row r="642" spans="3:3" x14ac:dyDescent="0.25">
      <c r="C642"/>
    </row>
    <row r="643" spans="3:3" x14ac:dyDescent="0.25">
      <c r="C643"/>
    </row>
    <row r="644" spans="3:3" x14ac:dyDescent="0.25">
      <c r="C644"/>
    </row>
    <row r="645" spans="3:3" x14ac:dyDescent="0.25">
      <c r="C645"/>
    </row>
    <row r="646" spans="3:3" x14ac:dyDescent="0.25">
      <c r="C646"/>
    </row>
    <row r="647" spans="3:3" x14ac:dyDescent="0.25">
      <c r="C647"/>
    </row>
    <row r="648" spans="3:3" x14ac:dyDescent="0.25">
      <c r="C648"/>
    </row>
    <row r="649" spans="3:3" x14ac:dyDescent="0.25">
      <c r="C649"/>
    </row>
    <row r="650" spans="3:3" x14ac:dyDescent="0.25">
      <c r="C650"/>
    </row>
    <row r="651" spans="3:3" x14ac:dyDescent="0.25">
      <c r="C651"/>
    </row>
    <row r="652" spans="3:3" x14ac:dyDescent="0.25">
      <c r="C652"/>
    </row>
    <row r="653" spans="3:3" x14ac:dyDescent="0.25">
      <c r="C653"/>
    </row>
    <row r="654" spans="3:3" x14ac:dyDescent="0.25">
      <c r="C654"/>
    </row>
    <row r="655" spans="3:3" x14ac:dyDescent="0.25">
      <c r="C655"/>
    </row>
    <row r="656" spans="3:3" x14ac:dyDescent="0.25">
      <c r="C656"/>
    </row>
    <row r="657" spans="3:3" x14ac:dyDescent="0.25">
      <c r="C657"/>
    </row>
    <row r="658" spans="3:3" x14ac:dyDescent="0.25">
      <c r="C658"/>
    </row>
    <row r="659" spans="3:3" x14ac:dyDescent="0.25">
      <c r="C659"/>
    </row>
    <row r="660" spans="3:3" x14ac:dyDescent="0.25">
      <c r="C660"/>
    </row>
    <row r="661" spans="3:3" x14ac:dyDescent="0.25">
      <c r="C661"/>
    </row>
    <row r="662" spans="3:3" x14ac:dyDescent="0.25">
      <c r="C662"/>
    </row>
    <row r="663" spans="3:3" x14ac:dyDescent="0.25">
      <c r="C663"/>
    </row>
    <row r="664" spans="3:3" x14ac:dyDescent="0.25">
      <c r="C664"/>
    </row>
    <row r="665" spans="3:3" x14ac:dyDescent="0.25">
      <c r="C665"/>
    </row>
    <row r="666" spans="3:3" x14ac:dyDescent="0.25">
      <c r="C666"/>
    </row>
    <row r="667" spans="3:3" x14ac:dyDescent="0.25">
      <c r="C667"/>
    </row>
    <row r="668" spans="3:3" x14ac:dyDescent="0.25">
      <c r="C668"/>
    </row>
    <row r="669" spans="3:3" x14ac:dyDescent="0.25">
      <c r="C669"/>
    </row>
    <row r="670" spans="3:3" x14ac:dyDescent="0.25">
      <c r="C670"/>
    </row>
    <row r="671" spans="3:3" x14ac:dyDescent="0.25">
      <c r="C671"/>
    </row>
    <row r="672" spans="3:3" x14ac:dyDescent="0.25">
      <c r="C672"/>
    </row>
    <row r="673" spans="3:3" x14ac:dyDescent="0.25">
      <c r="C673"/>
    </row>
    <row r="674" spans="3:3" x14ac:dyDescent="0.25">
      <c r="C674"/>
    </row>
    <row r="675" spans="3:3" x14ac:dyDescent="0.25">
      <c r="C675"/>
    </row>
    <row r="676" spans="3:3" x14ac:dyDescent="0.25">
      <c r="C676"/>
    </row>
    <row r="677" spans="3:3" x14ac:dyDescent="0.25">
      <c r="C677"/>
    </row>
    <row r="678" spans="3:3" x14ac:dyDescent="0.25">
      <c r="C678"/>
    </row>
    <row r="679" spans="3:3" x14ac:dyDescent="0.25">
      <c r="C679"/>
    </row>
    <row r="680" spans="3:3" x14ac:dyDescent="0.25">
      <c r="C680"/>
    </row>
    <row r="681" spans="3:3" x14ac:dyDescent="0.25">
      <c r="C681"/>
    </row>
    <row r="682" spans="3:3" x14ac:dyDescent="0.25">
      <c r="C682"/>
    </row>
    <row r="683" spans="3:3" x14ac:dyDescent="0.25">
      <c r="C683"/>
    </row>
    <row r="684" spans="3:3" x14ac:dyDescent="0.25">
      <c r="C684"/>
    </row>
  </sheetData>
  <mergeCells count="7">
    <mergeCell ref="AJ3:AR3"/>
    <mergeCell ref="AS3:AY3"/>
    <mergeCell ref="A1:C1"/>
    <mergeCell ref="D3:M3"/>
    <mergeCell ref="N3:S3"/>
    <mergeCell ref="T3:X3"/>
    <mergeCell ref="Y3:AI3"/>
  </mergeCells>
  <conditionalFormatting sqref="A2:C40 A45:C1048576 A1">
    <cfRule type="beginsWith" dxfId="1360" priority="38" operator="beginsWith" text="5">
      <formula>LEFT(A1,LEN("5"))="5"</formula>
    </cfRule>
    <cfRule type="beginsWith" dxfId="1359" priority="39" operator="beginsWith" text="4">
      <formula>LEFT(A1,LEN("4"))="4"</formula>
    </cfRule>
    <cfRule type="beginsWith" dxfId="1358" priority="40" operator="beginsWith" text="3">
      <formula>LEFT(A1,LEN("3"))="3"</formula>
    </cfRule>
    <cfRule type="beginsWith" dxfId="1357" priority="41" operator="beginsWith" text="2">
      <formula>LEFT(A1,LEN("2"))="2"</formula>
    </cfRule>
    <cfRule type="beginsWith" dxfId="1356" priority="42" operator="beginsWith" text="1">
      <formula>LEFT(A1,LEN("1"))="1"</formula>
    </cfRule>
  </conditionalFormatting>
  <conditionalFormatting sqref="D3">
    <cfRule type="beginsWith" dxfId="1355" priority="27" operator="beginsWith" text="5">
      <formula>LEFT(D3,LEN("5"))="5"</formula>
    </cfRule>
    <cfRule type="beginsWith" dxfId="1354" priority="28" operator="beginsWith" text="4">
      <formula>LEFT(D3,LEN("4"))="4"</formula>
    </cfRule>
    <cfRule type="beginsWith" dxfId="1353" priority="29" operator="beginsWith" text="3">
      <formula>LEFT(D3,LEN("3"))="3"</formula>
    </cfRule>
    <cfRule type="beginsWith" dxfId="1352" priority="30" operator="beginsWith" text="2">
      <formula>LEFT(D3,LEN("2"))="2"</formula>
    </cfRule>
    <cfRule type="beginsWith" dxfId="1351" priority="31" operator="beginsWith" text="1">
      <formula>LEFT(D3,LEN("1"))="1"</formula>
    </cfRule>
  </conditionalFormatting>
  <conditionalFormatting sqref="N3">
    <cfRule type="beginsWith" dxfId="1350" priority="22" operator="beginsWith" text="5">
      <formula>LEFT(N3,LEN("5"))="5"</formula>
    </cfRule>
    <cfRule type="beginsWith" dxfId="1349" priority="23" operator="beginsWith" text="4">
      <formula>LEFT(N3,LEN("4"))="4"</formula>
    </cfRule>
    <cfRule type="beginsWith" dxfId="1348" priority="24" operator="beginsWith" text="3">
      <formula>LEFT(N3,LEN("3"))="3"</formula>
    </cfRule>
    <cfRule type="beginsWith" dxfId="1347" priority="25" operator="beginsWith" text="2">
      <formula>LEFT(N3,LEN("2"))="2"</formula>
    </cfRule>
    <cfRule type="beginsWith" dxfId="1346" priority="26" operator="beginsWith" text="1">
      <formula>LEFT(N3,LEN("1"))="1"</formula>
    </cfRule>
  </conditionalFormatting>
  <conditionalFormatting sqref="T3">
    <cfRule type="beginsWith" dxfId="1345" priority="17" operator="beginsWith" text="5">
      <formula>LEFT(T3,LEN("5"))="5"</formula>
    </cfRule>
    <cfRule type="beginsWith" dxfId="1344" priority="18" operator="beginsWith" text="4">
      <formula>LEFT(T3,LEN("4"))="4"</formula>
    </cfRule>
    <cfRule type="beginsWith" dxfId="1343" priority="19" operator="beginsWith" text="3">
      <formula>LEFT(T3,LEN("3"))="3"</formula>
    </cfRule>
    <cfRule type="beginsWith" dxfId="1342" priority="20" operator="beginsWith" text="2">
      <formula>LEFT(T3,LEN("2"))="2"</formula>
    </cfRule>
    <cfRule type="beginsWith" dxfId="1341" priority="21" operator="beginsWith" text="1">
      <formula>LEFT(T3,LEN("1"))="1"</formula>
    </cfRule>
  </conditionalFormatting>
  <conditionalFormatting sqref="Y3">
    <cfRule type="beginsWith" dxfId="1340" priority="12" operator="beginsWith" text="5">
      <formula>LEFT(Y3,LEN("5"))="5"</formula>
    </cfRule>
    <cfRule type="beginsWith" dxfId="1339" priority="13" operator="beginsWith" text="4">
      <formula>LEFT(Y3,LEN("4"))="4"</formula>
    </cfRule>
    <cfRule type="beginsWith" dxfId="1338" priority="14" operator="beginsWith" text="3">
      <formula>LEFT(Y3,LEN("3"))="3"</formula>
    </cfRule>
    <cfRule type="beginsWith" dxfId="1337" priority="15" operator="beginsWith" text="2">
      <formula>LEFT(Y3,LEN("2"))="2"</formula>
    </cfRule>
    <cfRule type="beginsWith" dxfId="1336" priority="16" operator="beginsWith" text="1">
      <formula>LEFT(Y3,LEN("1"))="1"</formula>
    </cfRule>
  </conditionalFormatting>
  <conditionalFormatting sqref="AJ3">
    <cfRule type="beginsWith" dxfId="1335" priority="7" operator="beginsWith" text="5">
      <formula>LEFT(AJ3,LEN("5"))="5"</formula>
    </cfRule>
    <cfRule type="beginsWith" dxfId="1334" priority="8" operator="beginsWith" text="4">
      <formula>LEFT(AJ3,LEN("4"))="4"</formula>
    </cfRule>
    <cfRule type="beginsWith" dxfId="1333" priority="9" operator="beginsWith" text="3">
      <formula>LEFT(AJ3,LEN("3"))="3"</formula>
    </cfRule>
    <cfRule type="beginsWith" dxfId="1332" priority="10" operator="beginsWith" text="2">
      <formula>LEFT(AJ3,LEN("2"))="2"</formula>
    </cfRule>
    <cfRule type="beginsWith" dxfId="1331" priority="11" operator="beginsWith" text="1">
      <formula>LEFT(AJ3,LEN("1"))="1"</formula>
    </cfRule>
  </conditionalFormatting>
  <conditionalFormatting sqref="A41:C44">
    <cfRule type="beginsWith" dxfId="1330" priority="2" operator="beginsWith" text="5">
      <formula>LEFT(A41,LEN("5"))="5"</formula>
    </cfRule>
    <cfRule type="beginsWith" dxfId="1329" priority="3" operator="beginsWith" text="4">
      <formula>LEFT(A41,LEN("4"))="4"</formula>
    </cfRule>
    <cfRule type="beginsWith" dxfId="1328" priority="4" operator="beginsWith" text="3">
      <formula>LEFT(A41,LEN("3"))="3"</formula>
    </cfRule>
    <cfRule type="beginsWith" dxfId="1327" priority="5" operator="beginsWith" text="2">
      <formula>LEFT(A41,LEN("2"))="2"</formula>
    </cfRule>
    <cfRule type="beginsWith" dxfId="1326" priority="6" operator="beginsWith" text="1">
      <formula>LEFT(A41,LEN("1"))="1"</formula>
    </cfRule>
  </conditionalFormatting>
  <conditionalFormatting pivot="1" sqref="D6:AY66">
    <cfRule type="cellIs" dxfId="1325" priority="1" operator="greaterThan">
      <formula>0</formula>
    </cfRule>
  </conditionalFormatting>
  <pageMargins left="0.7" right="0.7" top="0.75" bottom="0.75" header="0.3" footer="0.3"/>
  <pageSetup paperSize="8" scale="58"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06"/>
  <sheetViews>
    <sheetView workbookViewId="0"/>
  </sheetViews>
  <sheetFormatPr defaultRowHeight="15" x14ac:dyDescent="0.25"/>
  <cols>
    <col min="1" max="1" width="9.140625" style="1"/>
    <col min="2" max="2" width="11.5703125" style="2" bestFit="1" customWidth="1"/>
    <col min="3" max="3" width="70.85546875" style="2" bestFit="1" customWidth="1"/>
    <col min="4" max="5" width="9.140625" style="1"/>
    <col min="6" max="6" width="48.85546875" style="2" bestFit="1" customWidth="1"/>
    <col min="7" max="7" width="27" style="2" bestFit="1" customWidth="1"/>
    <col min="8" max="8" width="11.5703125" style="2" bestFit="1" customWidth="1"/>
    <col min="9" max="9" width="70.85546875" style="2" bestFit="1" customWidth="1"/>
    <col min="10" max="10" width="11.5703125" style="2" bestFit="1" customWidth="1"/>
    <col min="11" max="246" width="9.140625" style="1"/>
    <col min="247" max="247" width="11.5703125" style="1" bestFit="1" customWidth="1"/>
    <col min="248" max="248" width="70.85546875" style="1" bestFit="1" customWidth="1"/>
    <col min="249" max="251" width="9.140625" style="1"/>
    <col min="252" max="252" width="7.7109375" style="1" customWidth="1"/>
    <col min="253" max="253" width="72.85546875" style="1" customWidth="1"/>
    <col min="254" max="502" width="9.140625" style="1"/>
    <col min="503" max="503" width="11.5703125" style="1" bestFit="1" customWidth="1"/>
    <col min="504" max="504" width="70.85546875" style="1" bestFit="1" customWidth="1"/>
    <col min="505" max="507" width="9.140625" style="1"/>
    <col min="508" max="508" width="7.7109375" style="1" customWidth="1"/>
    <col min="509" max="509" width="72.85546875" style="1" customWidth="1"/>
    <col min="510" max="758" width="9.140625" style="1"/>
    <col min="759" max="759" width="11.5703125" style="1" bestFit="1" customWidth="1"/>
    <col min="760" max="760" width="70.85546875" style="1" bestFit="1" customWidth="1"/>
    <col min="761" max="763" width="9.140625" style="1"/>
    <col min="764" max="764" width="7.7109375" style="1" customWidth="1"/>
    <col min="765" max="765" width="72.85546875" style="1" customWidth="1"/>
    <col min="766" max="1014" width="9.140625" style="1"/>
    <col min="1015" max="1015" width="11.5703125" style="1" bestFit="1" customWidth="1"/>
    <col min="1016" max="1016" width="70.85546875" style="1" bestFit="1" customWidth="1"/>
    <col min="1017" max="1019" width="9.140625" style="1"/>
    <col min="1020" max="1020" width="7.7109375" style="1" customWidth="1"/>
    <col min="1021" max="1021" width="72.85546875" style="1" customWidth="1"/>
    <col min="1022" max="1270" width="9.140625" style="1"/>
    <col min="1271" max="1271" width="11.5703125" style="1" bestFit="1" customWidth="1"/>
    <col min="1272" max="1272" width="70.85546875" style="1" bestFit="1" customWidth="1"/>
    <col min="1273" max="1275" width="9.140625" style="1"/>
    <col min="1276" max="1276" width="7.7109375" style="1" customWidth="1"/>
    <col min="1277" max="1277" width="72.85546875" style="1" customWidth="1"/>
    <col min="1278" max="1526" width="9.140625" style="1"/>
    <col min="1527" max="1527" width="11.5703125" style="1" bestFit="1" customWidth="1"/>
    <col min="1528" max="1528" width="70.85546875" style="1" bestFit="1" customWidth="1"/>
    <col min="1529" max="1531" width="9.140625" style="1"/>
    <col min="1532" max="1532" width="7.7109375" style="1" customWidth="1"/>
    <col min="1533" max="1533" width="72.85546875" style="1" customWidth="1"/>
    <col min="1534" max="1782" width="9.140625" style="1"/>
    <col min="1783" max="1783" width="11.5703125" style="1" bestFit="1" customWidth="1"/>
    <col min="1784" max="1784" width="70.85546875" style="1" bestFit="1" customWidth="1"/>
    <col min="1785" max="1787" width="9.140625" style="1"/>
    <col min="1788" max="1788" width="7.7109375" style="1" customWidth="1"/>
    <col min="1789" max="1789" width="72.85546875" style="1" customWidth="1"/>
    <col min="1790" max="2038" width="9.140625" style="1"/>
    <col min="2039" max="2039" width="11.5703125" style="1" bestFit="1" customWidth="1"/>
    <col min="2040" max="2040" width="70.85546875" style="1" bestFit="1" customWidth="1"/>
    <col min="2041" max="2043" width="9.140625" style="1"/>
    <col min="2044" max="2044" width="7.7109375" style="1" customWidth="1"/>
    <col min="2045" max="2045" width="72.85546875" style="1" customWidth="1"/>
    <col min="2046" max="2294" width="9.140625" style="1"/>
    <col min="2295" max="2295" width="11.5703125" style="1" bestFit="1" customWidth="1"/>
    <col min="2296" max="2296" width="70.85546875" style="1" bestFit="1" customWidth="1"/>
    <col min="2297" max="2299" width="9.140625" style="1"/>
    <col min="2300" max="2300" width="7.7109375" style="1" customWidth="1"/>
    <col min="2301" max="2301" width="72.85546875" style="1" customWidth="1"/>
    <col min="2302" max="2550" width="9.140625" style="1"/>
    <col min="2551" max="2551" width="11.5703125" style="1" bestFit="1" customWidth="1"/>
    <col min="2552" max="2552" width="70.85546875" style="1" bestFit="1" customWidth="1"/>
    <col min="2553" max="2555" width="9.140625" style="1"/>
    <col min="2556" max="2556" width="7.7109375" style="1" customWidth="1"/>
    <col min="2557" max="2557" width="72.85546875" style="1" customWidth="1"/>
    <col min="2558" max="2806" width="9.140625" style="1"/>
    <col min="2807" max="2807" width="11.5703125" style="1" bestFit="1" customWidth="1"/>
    <col min="2808" max="2808" width="70.85546875" style="1" bestFit="1" customWidth="1"/>
    <col min="2809" max="2811" width="9.140625" style="1"/>
    <col min="2812" max="2812" width="7.7109375" style="1" customWidth="1"/>
    <col min="2813" max="2813" width="72.85546875" style="1" customWidth="1"/>
    <col min="2814" max="3062" width="9.140625" style="1"/>
    <col min="3063" max="3063" width="11.5703125" style="1" bestFit="1" customWidth="1"/>
    <col min="3064" max="3064" width="70.85546875" style="1" bestFit="1" customWidth="1"/>
    <col min="3065" max="3067" width="9.140625" style="1"/>
    <col min="3068" max="3068" width="7.7109375" style="1" customWidth="1"/>
    <col min="3069" max="3069" width="72.85546875" style="1" customWidth="1"/>
    <col min="3070" max="3318" width="9.140625" style="1"/>
    <col min="3319" max="3319" width="11.5703125" style="1" bestFit="1" customWidth="1"/>
    <col min="3320" max="3320" width="70.85546875" style="1" bestFit="1" customWidth="1"/>
    <col min="3321" max="3323" width="9.140625" style="1"/>
    <col min="3324" max="3324" width="7.7109375" style="1" customWidth="1"/>
    <col min="3325" max="3325" width="72.85546875" style="1" customWidth="1"/>
    <col min="3326" max="3574" width="9.140625" style="1"/>
    <col min="3575" max="3575" width="11.5703125" style="1" bestFit="1" customWidth="1"/>
    <col min="3576" max="3576" width="70.85546875" style="1" bestFit="1" customWidth="1"/>
    <col min="3577" max="3579" width="9.140625" style="1"/>
    <col min="3580" max="3580" width="7.7109375" style="1" customWidth="1"/>
    <col min="3581" max="3581" width="72.85546875" style="1" customWidth="1"/>
    <col min="3582" max="3830" width="9.140625" style="1"/>
    <col min="3831" max="3831" width="11.5703125" style="1" bestFit="1" customWidth="1"/>
    <col min="3832" max="3832" width="70.85546875" style="1" bestFit="1" customWidth="1"/>
    <col min="3833" max="3835" width="9.140625" style="1"/>
    <col min="3836" max="3836" width="7.7109375" style="1" customWidth="1"/>
    <col min="3837" max="3837" width="72.85546875" style="1" customWidth="1"/>
    <col min="3838" max="4086" width="9.140625" style="1"/>
    <col min="4087" max="4087" width="11.5703125" style="1" bestFit="1" customWidth="1"/>
    <col min="4088" max="4088" width="70.85546875" style="1" bestFit="1" customWidth="1"/>
    <col min="4089" max="4091" width="9.140625" style="1"/>
    <col min="4092" max="4092" width="7.7109375" style="1" customWidth="1"/>
    <col min="4093" max="4093" width="72.85546875" style="1" customWidth="1"/>
    <col min="4094" max="4342" width="9.140625" style="1"/>
    <col min="4343" max="4343" width="11.5703125" style="1" bestFit="1" customWidth="1"/>
    <col min="4344" max="4344" width="70.85546875" style="1" bestFit="1" customWidth="1"/>
    <col min="4345" max="4347" width="9.140625" style="1"/>
    <col min="4348" max="4348" width="7.7109375" style="1" customWidth="1"/>
    <col min="4349" max="4349" width="72.85546875" style="1" customWidth="1"/>
    <col min="4350" max="4598" width="9.140625" style="1"/>
    <col min="4599" max="4599" width="11.5703125" style="1" bestFit="1" customWidth="1"/>
    <col min="4600" max="4600" width="70.85546875" style="1" bestFit="1" customWidth="1"/>
    <col min="4601" max="4603" width="9.140625" style="1"/>
    <col min="4604" max="4604" width="7.7109375" style="1" customWidth="1"/>
    <col min="4605" max="4605" width="72.85546875" style="1" customWidth="1"/>
    <col min="4606" max="4854" width="9.140625" style="1"/>
    <col min="4855" max="4855" width="11.5703125" style="1" bestFit="1" customWidth="1"/>
    <col min="4856" max="4856" width="70.85546875" style="1" bestFit="1" customWidth="1"/>
    <col min="4857" max="4859" width="9.140625" style="1"/>
    <col min="4860" max="4860" width="7.7109375" style="1" customWidth="1"/>
    <col min="4861" max="4861" width="72.85546875" style="1" customWidth="1"/>
    <col min="4862" max="5110" width="9.140625" style="1"/>
    <col min="5111" max="5111" width="11.5703125" style="1" bestFit="1" customWidth="1"/>
    <col min="5112" max="5112" width="70.85546875" style="1" bestFit="1" customWidth="1"/>
    <col min="5113" max="5115" width="9.140625" style="1"/>
    <col min="5116" max="5116" width="7.7109375" style="1" customWidth="1"/>
    <col min="5117" max="5117" width="72.85546875" style="1" customWidth="1"/>
    <col min="5118" max="5366" width="9.140625" style="1"/>
    <col min="5367" max="5367" width="11.5703125" style="1" bestFit="1" customWidth="1"/>
    <col min="5368" max="5368" width="70.85546875" style="1" bestFit="1" customWidth="1"/>
    <col min="5369" max="5371" width="9.140625" style="1"/>
    <col min="5372" max="5372" width="7.7109375" style="1" customWidth="1"/>
    <col min="5373" max="5373" width="72.85546875" style="1" customWidth="1"/>
    <col min="5374" max="5622" width="9.140625" style="1"/>
    <col min="5623" max="5623" width="11.5703125" style="1" bestFit="1" customWidth="1"/>
    <col min="5624" max="5624" width="70.85546875" style="1" bestFit="1" customWidth="1"/>
    <col min="5625" max="5627" width="9.140625" style="1"/>
    <col min="5628" max="5628" width="7.7109375" style="1" customWidth="1"/>
    <col min="5629" max="5629" width="72.85546875" style="1" customWidth="1"/>
    <col min="5630" max="5878" width="9.140625" style="1"/>
    <col min="5879" max="5879" width="11.5703125" style="1" bestFit="1" customWidth="1"/>
    <col min="5880" max="5880" width="70.85546875" style="1" bestFit="1" customWidth="1"/>
    <col min="5881" max="5883" width="9.140625" style="1"/>
    <col min="5884" max="5884" width="7.7109375" style="1" customWidth="1"/>
    <col min="5885" max="5885" width="72.85546875" style="1" customWidth="1"/>
    <col min="5886" max="6134" width="9.140625" style="1"/>
    <col min="6135" max="6135" width="11.5703125" style="1" bestFit="1" customWidth="1"/>
    <col min="6136" max="6136" width="70.85546875" style="1" bestFit="1" customWidth="1"/>
    <col min="6137" max="6139" width="9.140625" style="1"/>
    <col min="6140" max="6140" width="7.7109375" style="1" customWidth="1"/>
    <col min="6141" max="6141" width="72.85546875" style="1" customWidth="1"/>
    <col min="6142" max="6390" width="9.140625" style="1"/>
    <col min="6391" max="6391" width="11.5703125" style="1" bestFit="1" customWidth="1"/>
    <col min="6392" max="6392" width="70.85546875" style="1" bestFit="1" customWidth="1"/>
    <col min="6393" max="6395" width="9.140625" style="1"/>
    <col min="6396" max="6396" width="7.7109375" style="1" customWidth="1"/>
    <col min="6397" max="6397" width="72.85546875" style="1" customWidth="1"/>
    <col min="6398" max="6646" width="9.140625" style="1"/>
    <col min="6647" max="6647" width="11.5703125" style="1" bestFit="1" customWidth="1"/>
    <col min="6648" max="6648" width="70.85546875" style="1" bestFit="1" customWidth="1"/>
    <col min="6649" max="6651" width="9.140625" style="1"/>
    <col min="6652" max="6652" width="7.7109375" style="1" customWidth="1"/>
    <col min="6653" max="6653" width="72.85546875" style="1" customWidth="1"/>
    <col min="6654" max="6902" width="9.140625" style="1"/>
    <col min="6903" max="6903" width="11.5703125" style="1" bestFit="1" customWidth="1"/>
    <col min="6904" max="6904" width="70.85546875" style="1" bestFit="1" customWidth="1"/>
    <col min="6905" max="6907" width="9.140625" style="1"/>
    <col min="6908" max="6908" width="7.7109375" style="1" customWidth="1"/>
    <col min="6909" max="6909" width="72.85546875" style="1" customWidth="1"/>
    <col min="6910" max="7158" width="9.140625" style="1"/>
    <col min="7159" max="7159" width="11.5703125" style="1" bestFit="1" customWidth="1"/>
    <col min="7160" max="7160" width="70.85546875" style="1" bestFit="1" customWidth="1"/>
    <col min="7161" max="7163" width="9.140625" style="1"/>
    <col min="7164" max="7164" width="7.7109375" style="1" customWidth="1"/>
    <col min="7165" max="7165" width="72.85546875" style="1" customWidth="1"/>
    <col min="7166" max="7414" width="9.140625" style="1"/>
    <col min="7415" max="7415" width="11.5703125" style="1" bestFit="1" customWidth="1"/>
    <col min="7416" max="7416" width="70.85546875" style="1" bestFit="1" customWidth="1"/>
    <col min="7417" max="7419" width="9.140625" style="1"/>
    <col min="7420" max="7420" width="7.7109375" style="1" customWidth="1"/>
    <col min="7421" max="7421" width="72.85546875" style="1" customWidth="1"/>
    <col min="7422" max="7670" width="9.140625" style="1"/>
    <col min="7671" max="7671" width="11.5703125" style="1" bestFit="1" customWidth="1"/>
    <col min="7672" max="7672" width="70.85546875" style="1" bestFit="1" customWidth="1"/>
    <col min="7673" max="7675" width="9.140625" style="1"/>
    <col min="7676" max="7676" width="7.7109375" style="1" customWidth="1"/>
    <col min="7677" max="7677" width="72.85546875" style="1" customWidth="1"/>
    <col min="7678" max="7926" width="9.140625" style="1"/>
    <col min="7927" max="7927" width="11.5703125" style="1" bestFit="1" customWidth="1"/>
    <col min="7928" max="7928" width="70.85546875" style="1" bestFit="1" customWidth="1"/>
    <col min="7929" max="7931" width="9.140625" style="1"/>
    <col min="7932" max="7932" width="7.7109375" style="1" customWidth="1"/>
    <col min="7933" max="7933" width="72.85546875" style="1" customWidth="1"/>
    <col min="7934" max="8182" width="9.140625" style="1"/>
    <col min="8183" max="8183" width="11.5703125" style="1" bestFit="1" customWidth="1"/>
    <col min="8184" max="8184" width="70.85546875" style="1" bestFit="1" customWidth="1"/>
    <col min="8185" max="8187" width="9.140625" style="1"/>
    <col min="8188" max="8188" width="7.7109375" style="1" customWidth="1"/>
    <col min="8189" max="8189" width="72.85546875" style="1" customWidth="1"/>
    <col min="8190" max="8438" width="9.140625" style="1"/>
    <col min="8439" max="8439" width="11.5703125" style="1" bestFit="1" customWidth="1"/>
    <col min="8440" max="8440" width="70.85546875" style="1" bestFit="1" customWidth="1"/>
    <col min="8441" max="8443" width="9.140625" style="1"/>
    <col min="8444" max="8444" width="7.7109375" style="1" customWidth="1"/>
    <col min="8445" max="8445" width="72.85546875" style="1" customWidth="1"/>
    <col min="8446" max="8694" width="9.140625" style="1"/>
    <col min="8695" max="8695" width="11.5703125" style="1" bestFit="1" customWidth="1"/>
    <col min="8696" max="8696" width="70.85546875" style="1" bestFit="1" customWidth="1"/>
    <col min="8697" max="8699" width="9.140625" style="1"/>
    <col min="8700" max="8700" width="7.7109375" style="1" customWidth="1"/>
    <col min="8701" max="8701" width="72.85546875" style="1" customWidth="1"/>
    <col min="8702" max="8950" width="9.140625" style="1"/>
    <col min="8951" max="8951" width="11.5703125" style="1" bestFit="1" customWidth="1"/>
    <col min="8952" max="8952" width="70.85546875" style="1" bestFit="1" customWidth="1"/>
    <col min="8953" max="8955" width="9.140625" style="1"/>
    <col min="8956" max="8956" width="7.7109375" style="1" customWidth="1"/>
    <col min="8957" max="8957" width="72.85546875" style="1" customWidth="1"/>
    <col min="8958" max="9206" width="9.140625" style="1"/>
    <col min="9207" max="9207" width="11.5703125" style="1" bestFit="1" customWidth="1"/>
    <col min="9208" max="9208" width="70.85546875" style="1" bestFit="1" customWidth="1"/>
    <col min="9209" max="9211" width="9.140625" style="1"/>
    <col min="9212" max="9212" width="7.7109375" style="1" customWidth="1"/>
    <col min="9213" max="9213" width="72.85546875" style="1" customWidth="1"/>
    <col min="9214" max="9462" width="9.140625" style="1"/>
    <col min="9463" max="9463" width="11.5703125" style="1" bestFit="1" customWidth="1"/>
    <col min="9464" max="9464" width="70.85546875" style="1" bestFit="1" customWidth="1"/>
    <col min="9465" max="9467" width="9.140625" style="1"/>
    <col min="9468" max="9468" width="7.7109375" style="1" customWidth="1"/>
    <col min="9469" max="9469" width="72.85546875" style="1" customWidth="1"/>
    <col min="9470" max="9718" width="9.140625" style="1"/>
    <col min="9719" max="9719" width="11.5703125" style="1" bestFit="1" customWidth="1"/>
    <col min="9720" max="9720" width="70.85546875" style="1" bestFit="1" customWidth="1"/>
    <col min="9721" max="9723" width="9.140625" style="1"/>
    <col min="9724" max="9724" width="7.7109375" style="1" customWidth="1"/>
    <col min="9725" max="9725" width="72.85546875" style="1" customWidth="1"/>
    <col min="9726" max="9974" width="9.140625" style="1"/>
    <col min="9975" max="9975" width="11.5703125" style="1" bestFit="1" customWidth="1"/>
    <col min="9976" max="9976" width="70.85546875" style="1" bestFit="1" customWidth="1"/>
    <col min="9977" max="9979" width="9.140625" style="1"/>
    <col min="9980" max="9980" width="7.7109375" style="1" customWidth="1"/>
    <col min="9981" max="9981" width="72.85546875" style="1" customWidth="1"/>
    <col min="9982" max="10230" width="9.140625" style="1"/>
    <col min="10231" max="10231" width="11.5703125" style="1" bestFit="1" customWidth="1"/>
    <col min="10232" max="10232" width="70.85546875" style="1" bestFit="1" customWidth="1"/>
    <col min="10233" max="10235" width="9.140625" style="1"/>
    <col min="10236" max="10236" width="7.7109375" style="1" customWidth="1"/>
    <col min="10237" max="10237" width="72.85546875" style="1" customWidth="1"/>
    <col min="10238" max="10486" width="9.140625" style="1"/>
    <col min="10487" max="10487" width="11.5703125" style="1" bestFit="1" customWidth="1"/>
    <col min="10488" max="10488" width="70.85546875" style="1" bestFit="1" customWidth="1"/>
    <col min="10489" max="10491" width="9.140625" style="1"/>
    <col min="10492" max="10492" width="7.7109375" style="1" customWidth="1"/>
    <col min="10493" max="10493" width="72.85546875" style="1" customWidth="1"/>
    <col min="10494" max="10742" width="9.140625" style="1"/>
    <col min="10743" max="10743" width="11.5703125" style="1" bestFit="1" customWidth="1"/>
    <col min="10744" max="10744" width="70.85546875" style="1" bestFit="1" customWidth="1"/>
    <col min="10745" max="10747" width="9.140625" style="1"/>
    <col min="10748" max="10748" width="7.7109375" style="1" customWidth="1"/>
    <col min="10749" max="10749" width="72.85546875" style="1" customWidth="1"/>
    <col min="10750" max="10998" width="9.140625" style="1"/>
    <col min="10999" max="10999" width="11.5703125" style="1" bestFit="1" customWidth="1"/>
    <col min="11000" max="11000" width="70.85546875" style="1" bestFit="1" customWidth="1"/>
    <col min="11001" max="11003" width="9.140625" style="1"/>
    <col min="11004" max="11004" width="7.7109375" style="1" customWidth="1"/>
    <col min="11005" max="11005" width="72.85546875" style="1" customWidth="1"/>
    <col min="11006" max="11254" width="9.140625" style="1"/>
    <col min="11255" max="11255" width="11.5703125" style="1" bestFit="1" customWidth="1"/>
    <col min="11256" max="11256" width="70.85546875" style="1" bestFit="1" customWidth="1"/>
    <col min="11257" max="11259" width="9.140625" style="1"/>
    <col min="11260" max="11260" width="7.7109375" style="1" customWidth="1"/>
    <col min="11261" max="11261" width="72.85546875" style="1" customWidth="1"/>
    <col min="11262" max="11510" width="9.140625" style="1"/>
    <col min="11511" max="11511" width="11.5703125" style="1" bestFit="1" customWidth="1"/>
    <col min="11512" max="11512" width="70.85546875" style="1" bestFit="1" customWidth="1"/>
    <col min="11513" max="11515" width="9.140625" style="1"/>
    <col min="11516" max="11516" width="7.7109375" style="1" customWidth="1"/>
    <col min="11517" max="11517" width="72.85546875" style="1" customWidth="1"/>
    <col min="11518" max="11766" width="9.140625" style="1"/>
    <col min="11767" max="11767" width="11.5703125" style="1" bestFit="1" customWidth="1"/>
    <col min="11768" max="11768" width="70.85546875" style="1" bestFit="1" customWidth="1"/>
    <col min="11769" max="11771" width="9.140625" style="1"/>
    <col min="11772" max="11772" width="7.7109375" style="1" customWidth="1"/>
    <col min="11773" max="11773" width="72.85546875" style="1" customWidth="1"/>
    <col min="11774" max="12022" width="9.140625" style="1"/>
    <col min="12023" max="12023" width="11.5703125" style="1" bestFit="1" customWidth="1"/>
    <col min="12024" max="12024" width="70.85546875" style="1" bestFit="1" customWidth="1"/>
    <col min="12025" max="12027" width="9.140625" style="1"/>
    <col min="12028" max="12028" width="7.7109375" style="1" customWidth="1"/>
    <col min="12029" max="12029" width="72.85546875" style="1" customWidth="1"/>
    <col min="12030" max="12278" width="9.140625" style="1"/>
    <col min="12279" max="12279" width="11.5703125" style="1" bestFit="1" customWidth="1"/>
    <col min="12280" max="12280" width="70.85546875" style="1" bestFit="1" customWidth="1"/>
    <col min="12281" max="12283" width="9.140625" style="1"/>
    <col min="12284" max="12284" width="7.7109375" style="1" customWidth="1"/>
    <col min="12285" max="12285" width="72.85546875" style="1" customWidth="1"/>
    <col min="12286" max="12534" width="9.140625" style="1"/>
    <col min="12535" max="12535" width="11.5703125" style="1" bestFit="1" customWidth="1"/>
    <col min="12536" max="12536" width="70.85546875" style="1" bestFit="1" customWidth="1"/>
    <col min="12537" max="12539" width="9.140625" style="1"/>
    <col min="12540" max="12540" width="7.7109375" style="1" customWidth="1"/>
    <col min="12541" max="12541" width="72.85546875" style="1" customWidth="1"/>
    <col min="12542" max="12790" width="9.140625" style="1"/>
    <col min="12791" max="12791" width="11.5703125" style="1" bestFit="1" customWidth="1"/>
    <col min="12792" max="12792" width="70.85546875" style="1" bestFit="1" customWidth="1"/>
    <col min="12793" max="12795" width="9.140625" style="1"/>
    <col min="12796" max="12796" width="7.7109375" style="1" customWidth="1"/>
    <col min="12797" max="12797" width="72.85546875" style="1" customWidth="1"/>
    <col min="12798" max="13046" width="9.140625" style="1"/>
    <col min="13047" max="13047" width="11.5703125" style="1" bestFit="1" customWidth="1"/>
    <col min="13048" max="13048" width="70.85546875" style="1" bestFit="1" customWidth="1"/>
    <col min="13049" max="13051" width="9.140625" style="1"/>
    <col min="13052" max="13052" width="7.7109375" style="1" customWidth="1"/>
    <col min="13053" max="13053" width="72.85546875" style="1" customWidth="1"/>
    <col min="13054" max="13302" width="9.140625" style="1"/>
    <col min="13303" max="13303" width="11.5703125" style="1" bestFit="1" customWidth="1"/>
    <col min="13304" max="13304" width="70.85546875" style="1" bestFit="1" customWidth="1"/>
    <col min="13305" max="13307" width="9.140625" style="1"/>
    <col min="13308" max="13308" width="7.7109375" style="1" customWidth="1"/>
    <col min="13309" max="13309" width="72.85546875" style="1" customWidth="1"/>
    <col min="13310" max="13558" width="9.140625" style="1"/>
    <col min="13559" max="13559" width="11.5703125" style="1" bestFit="1" customWidth="1"/>
    <col min="13560" max="13560" width="70.85546875" style="1" bestFit="1" customWidth="1"/>
    <col min="13561" max="13563" width="9.140625" style="1"/>
    <col min="13564" max="13564" width="7.7109375" style="1" customWidth="1"/>
    <col min="13565" max="13565" width="72.85546875" style="1" customWidth="1"/>
    <col min="13566" max="13814" width="9.140625" style="1"/>
    <col min="13815" max="13815" width="11.5703125" style="1" bestFit="1" customWidth="1"/>
    <col min="13816" max="13816" width="70.85546875" style="1" bestFit="1" customWidth="1"/>
    <col min="13817" max="13819" width="9.140625" style="1"/>
    <col min="13820" max="13820" width="7.7109375" style="1" customWidth="1"/>
    <col min="13821" max="13821" width="72.85546875" style="1" customWidth="1"/>
    <col min="13822" max="14070" width="9.140625" style="1"/>
    <col min="14071" max="14071" width="11.5703125" style="1" bestFit="1" customWidth="1"/>
    <col min="14072" max="14072" width="70.85546875" style="1" bestFit="1" customWidth="1"/>
    <col min="14073" max="14075" width="9.140625" style="1"/>
    <col min="14076" max="14076" width="7.7109375" style="1" customWidth="1"/>
    <col min="14077" max="14077" width="72.85546875" style="1" customWidth="1"/>
    <col min="14078" max="14326" width="9.140625" style="1"/>
    <col min="14327" max="14327" width="11.5703125" style="1" bestFit="1" customWidth="1"/>
    <col min="14328" max="14328" width="70.85546875" style="1" bestFit="1" customWidth="1"/>
    <col min="14329" max="14331" width="9.140625" style="1"/>
    <col min="14332" max="14332" width="7.7109375" style="1" customWidth="1"/>
    <col min="14333" max="14333" width="72.85546875" style="1" customWidth="1"/>
    <col min="14334" max="14582" width="9.140625" style="1"/>
    <col min="14583" max="14583" width="11.5703125" style="1" bestFit="1" customWidth="1"/>
    <col min="14584" max="14584" width="70.85546875" style="1" bestFit="1" customWidth="1"/>
    <col min="14585" max="14587" width="9.140625" style="1"/>
    <col min="14588" max="14588" width="7.7109375" style="1" customWidth="1"/>
    <col min="14589" max="14589" width="72.85546875" style="1" customWidth="1"/>
    <col min="14590" max="14838" width="9.140625" style="1"/>
    <col min="14839" max="14839" width="11.5703125" style="1" bestFit="1" customWidth="1"/>
    <col min="14840" max="14840" width="70.85546875" style="1" bestFit="1" customWidth="1"/>
    <col min="14841" max="14843" width="9.140625" style="1"/>
    <col min="14844" max="14844" width="7.7109375" style="1" customWidth="1"/>
    <col min="14845" max="14845" width="72.85546875" style="1" customWidth="1"/>
    <col min="14846" max="15094" width="9.140625" style="1"/>
    <col min="15095" max="15095" width="11.5703125" style="1" bestFit="1" customWidth="1"/>
    <col min="15096" max="15096" width="70.85546875" style="1" bestFit="1" customWidth="1"/>
    <col min="15097" max="15099" width="9.140625" style="1"/>
    <col min="15100" max="15100" width="7.7109375" style="1" customWidth="1"/>
    <col min="15101" max="15101" width="72.85546875" style="1" customWidth="1"/>
    <col min="15102" max="15350" width="9.140625" style="1"/>
    <col min="15351" max="15351" width="11.5703125" style="1" bestFit="1" customWidth="1"/>
    <col min="15352" max="15352" width="70.85546875" style="1" bestFit="1" customWidth="1"/>
    <col min="15353" max="15355" width="9.140625" style="1"/>
    <col min="15356" max="15356" width="7.7109375" style="1" customWidth="1"/>
    <col min="15357" max="15357" width="72.85546875" style="1" customWidth="1"/>
    <col min="15358" max="15606" width="9.140625" style="1"/>
    <col min="15607" max="15607" width="11.5703125" style="1" bestFit="1" customWidth="1"/>
    <col min="15608" max="15608" width="70.85546875" style="1" bestFit="1" customWidth="1"/>
    <col min="15609" max="15611" width="9.140625" style="1"/>
    <col min="15612" max="15612" width="7.7109375" style="1" customWidth="1"/>
    <col min="15613" max="15613" width="72.85546875" style="1" customWidth="1"/>
    <col min="15614" max="15862" width="9.140625" style="1"/>
    <col min="15863" max="15863" width="11.5703125" style="1" bestFit="1" customWidth="1"/>
    <col min="15864" max="15864" width="70.85546875" style="1" bestFit="1" customWidth="1"/>
    <col min="15865" max="15867" width="9.140625" style="1"/>
    <col min="15868" max="15868" width="7.7109375" style="1" customWidth="1"/>
    <col min="15869" max="15869" width="72.85546875" style="1" customWidth="1"/>
    <col min="15870" max="16118" width="9.140625" style="1"/>
    <col min="16119" max="16119" width="11.5703125" style="1" bestFit="1" customWidth="1"/>
    <col min="16120" max="16120" width="70.85546875" style="1" bestFit="1" customWidth="1"/>
    <col min="16121" max="16123" width="9.140625" style="1"/>
    <col min="16124" max="16124" width="7.7109375" style="1" customWidth="1"/>
    <col min="16125" max="16125" width="72.85546875" style="1" customWidth="1"/>
    <col min="16126" max="16384" width="9.140625" style="1"/>
  </cols>
  <sheetData>
    <row r="3" spans="1:8" x14ac:dyDescent="0.25">
      <c r="B3" s="2" t="s">
        <v>0</v>
      </c>
      <c r="C3" s="3" t="s">
        <v>1</v>
      </c>
    </row>
    <row r="5" spans="1:8" x14ac:dyDescent="0.25">
      <c r="A5" s="4" t="s">
        <v>2</v>
      </c>
      <c r="B5" s="2" t="str">
        <f>LEFT($C5,5)</f>
        <v>1.1 A</v>
      </c>
      <c r="C5" s="3" t="s">
        <v>3</v>
      </c>
    </row>
    <row r="6" spans="1:8" x14ac:dyDescent="0.25">
      <c r="A6" s="4" t="s">
        <v>2</v>
      </c>
      <c r="B6" s="2" t="str">
        <f>LEFT($C6,5)</f>
        <v>1.1.1</v>
      </c>
      <c r="C6" s="3" t="s">
        <v>4</v>
      </c>
      <c r="D6" s="4" t="s">
        <v>2</v>
      </c>
    </row>
    <row r="7" spans="1:8" x14ac:dyDescent="0.25">
      <c r="A7" s="4" t="s">
        <v>2</v>
      </c>
      <c r="B7" s="2" t="str">
        <f t="shared" ref="B7:B70" si="0">LEFT($C7,5)</f>
        <v>1.1.2</v>
      </c>
      <c r="C7" s="3" t="s">
        <v>922</v>
      </c>
      <c r="D7" s="4" t="s">
        <v>2</v>
      </c>
    </row>
    <row r="8" spans="1:8" x14ac:dyDescent="0.25">
      <c r="A8" s="4" t="s">
        <v>2</v>
      </c>
      <c r="B8" s="2" t="str">
        <f t="shared" si="0"/>
        <v>1.1.3</v>
      </c>
      <c r="C8" s="3" t="s">
        <v>5</v>
      </c>
      <c r="D8" s="4" t="s">
        <v>2</v>
      </c>
    </row>
    <row r="9" spans="1:8" x14ac:dyDescent="0.25">
      <c r="A9" s="4" t="s">
        <v>2</v>
      </c>
      <c r="B9" s="2" t="str">
        <f t="shared" si="0"/>
        <v>1.1.4</v>
      </c>
      <c r="C9" s="3" t="s">
        <v>6</v>
      </c>
      <c r="D9" s="4" t="s">
        <v>2</v>
      </c>
    </row>
    <row r="10" spans="1:8" x14ac:dyDescent="0.25">
      <c r="A10" s="4" t="s">
        <v>2</v>
      </c>
      <c r="B10" s="2" t="str">
        <f t="shared" si="0"/>
        <v>1.1.5</v>
      </c>
      <c r="C10" s="3" t="s">
        <v>923</v>
      </c>
      <c r="D10" s="4" t="s">
        <v>2</v>
      </c>
    </row>
    <row r="11" spans="1:8" x14ac:dyDescent="0.25">
      <c r="A11" s="4" t="s">
        <v>2</v>
      </c>
      <c r="B11" s="2" t="str">
        <f t="shared" si="0"/>
        <v>1.1.6</v>
      </c>
      <c r="C11" s="3" t="s">
        <v>7</v>
      </c>
      <c r="D11" s="4" t="s">
        <v>2</v>
      </c>
    </row>
    <row r="12" spans="1:8" x14ac:dyDescent="0.25">
      <c r="A12" s="4"/>
      <c r="B12" s="2" t="str">
        <f t="shared" si="0"/>
        <v/>
      </c>
      <c r="D12" s="4"/>
    </row>
    <row r="13" spans="1:8" x14ac:dyDescent="0.25">
      <c r="A13" s="4" t="s">
        <v>8</v>
      </c>
      <c r="B13" s="2" t="str">
        <f t="shared" si="0"/>
        <v>1.2 I</v>
      </c>
      <c r="C13" s="3" t="s">
        <v>924</v>
      </c>
      <c r="D13" s="4">
        <v>1</v>
      </c>
      <c r="F13" s="3" t="s">
        <v>4</v>
      </c>
      <c r="G13" s="3" t="s">
        <v>3</v>
      </c>
      <c r="H13" s="3" t="s">
        <v>1</v>
      </c>
    </row>
    <row r="14" spans="1:8" x14ac:dyDescent="0.25">
      <c r="A14" s="4" t="s">
        <v>8</v>
      </c>
      <c r="B14" s="2" t="str">
        <f t="shared" si="0"/>
        <v>1.2.1</v>
      </c>
      <c r="C14" s="3" t="s">
        <v>9</v>
      </c>
      <c r="D14" s="4" t="s">
        <v>8</v>
      </c>
      <c r="F14" s="3" t="s">
        <v>922</v>
      </c>
      <c r="G14" s="3" t="s">
        <v>3</v>
      </c>
      <c r="H14" s="3" t="s">
        <v>1</v>
      </c>
    </row>
    <row r="15" spans="1:8" x14ac:dyDescent="0.25">
      <c r="A15" s="4" t="s">
        <v>8</v>
      </c>
      <c r="B15" s="2" t="str">
        <f t="shared" si="0"/>
        <v>1.2.2</v>
      </c>
      <c r="C15" s="3" t="s">
        <v>10</v>
      </c>
      <c r="D15" s="4" t="s">
        <v>8</v>
      </c>
      <c r="F15" s="3" t="s">
        <v>5</v>
      </c>
      <c r="G15" s="3" t="s">
        <v>3</v>
      </c>
      <c r="H15" s="3" t="s">
        <v>1</v>
      </c>
    </row>
    <row r="16" spans="1:8" x14ac:dyDescent="0.25">
      <c r="A16" s="4" t="s">
        <v>8</v>
      </c>
      <c r="B16" s="2" t="str">
        <f t="shared" si="0"/>
        <v>1.2.3</v>
      </c>
      <c r="C16" s="3" t="s">
        <v>11</v>
      </c>
      <c r="D16" s="4" t="s">
        <v>8</v>
      </c>
      <c r="F16" s="3" t="s">
        <v>6</v>
      </c>
      <c r="G16" s="3" t="s">
        <v>3</v>
      </c>
      <c r="H16" s="3" t="s">
        <v>1</v>
      </c>
    </row>
    <row r="17" spans="1:8" x14ac:dyDescent="0.25">
      <c r="A17" s="4"/>
      <c r="B17" s="2" t="str">
        <f t="shared" si="0"/>
        <v/>
      </c>
      <c r="D17" s="4"/>
      <c r="F17" s="3" t="s">
        <v>923</v>
      </c>
      <c r="G17" s="3" t="s">
        <v>3</v>
      </c>
      <c r="H17" s="3" t="s">
        <v>1</v>
      </c>
    </row>
    <row r="18" spans="1:8" x14ac:dyDescent="0.25">
      <c r="A18" s="4" t="s">
        <v>12</v>
      </c>
      <c r="B18" s="2" t="str">
        <f t="shared" si="0"/>
        <v>1.3 S</v>
      </c>
      <c r="C18" s="3" t="s">
        <v>925</v>
      </c>
      <c r="D18" s="4">
        <v>1</v>
      </c>
      <c r="F18" s="3" t="s">
        <v>7</v>
      </c>
      <c r="G18" s="3" t="s">
        <v>3</v>
      </c>
      <c r="H18" s="3" t="s">
        <v>1</v>
      </c>
    </row>
    <row r="19" spans="1:8" x14ac:dyDescent="0.25">
      <c r="A19" s="4" t="s">
        <v>12</v>
      </c>
      <c r="B19" s="2" t="str">
        <f t="shared" si="0"/>
        <v>1.3.1</v>
      </c>
      <c r="C19" s="3" t="s">
        <v>926</v>
      </c>
      <c r="D19" s="4" t="s">
        <v>12</v>
      </c>
      <c r="F19" s="3" t="s">
        <v>9</v>
      </c>
      <c r="G19" s="3" t="s">
        <v>924</v>
      </c>
      <c r="H19" s="3" t="s">
        <v>1</v>
      </c>
    </row>
    <row r="20" spans="1:8" x14ac:dyDescent="0.25">
      <c r="A20" s="4"/>
      <c r="B20" s="2" t="str">
        <f t="shared" si="0"/>
        <v/>
      </c>
      <c r="D20" s="4"/>
      <c r="F20" s="3" t="s">
        <v>10</v>
      </c>
      <c r="G20" s="3" t="s">
        <v>924</v>
      </c>
      <c r="H20" s="3" t="s">
        <v>1</v>
      </c>
    </row>
    <row r="21" spans="1:8" x14ac:dyDescent="0.25">
      <c r="A21" s="4">
        <v>2</v>
      </c>
      <c r="B21" s="2" t="str">
        <f t="shared" si="0"/>
        <v>2 BOU</v>
      </c>
      <c r="C21" s="3" t="s">
        <v>13</v>
      </c>
      <c r="D21" s="4">
        <v>2</v>
      </c>
      <c r="F21" s="3" t="s">
        <v>11</v>
      </c>
      <c r="G21" s="3" t="s">
        <v>924</v>
      </c>
      <c r="H21" s="3" t="s">
        <v>1</v>
      </c>
    </row>
    <row r="22" spans="1:8" x14ac:dyDescent="0.25">
      <c r="A22" s="4"/>
      <c r="B22" s="2" t="str">
        <f t="shared" si="0"/>
        <v/>
      </c>
      <c r="D22" s="4"/>
      <c r="F22" s="3" t="s">
        <v>926</v>
      </c>
      <c r="G22" s="3" t="s">
        <v>925</v>
      </c>
      <c r="H22" s="3" t="s">
        <v>1</v>
      </c>
    </row>
    <row r="23" spans="1:8" x14ac:dyDescent="0.25">
      <c r="A23" s="4" t="s">
        <v>14</v>
      </c>
      <c r="B23" s="2" t="str">
        <f t="shared" si="0"/>
        <v>2.1 O</v>
      </c>
      <c r="C23" s="3" t="s">
        <v>15</v>
      </c>
      <c r="D23" s="4">
        <v>2</v>
      </c>
      <c r="F23" s="3" t="s">
        <v>16</v>
      </c>
      <c r="G23" s="3" t="s">
        <v>15</v>
      </c>
      <c r="H23" s="3" t="s">
        <v>13</v>
      </c>
    </row>
    <row r="24" spans="1:8" x14ac:dyDescent="0.25">
      <c r="A24" s="4" t="s">
        <v>14</v>
      </c>
      <c r="B24" s="2" t="str">
        <f t="shared" si="0"/>
        <v>2.1.1</v>
      </c>
      <c r="C24" s="3" t="s">
        <v>16</v>
      </c>
      <c r="D24" s="4" t="s">
        <v>14</v>
      </c>
      <c r="F24" s="3" t="s">
        <v>17</v>
      </c>
      <c r="G24" s="3" t="s">
        <v>15</v>
      </c>
      <c r="H24" s="3" t="s">
        <v>13</v>
      </c>
    </row>
    <row r="25" spans="1:8" x14ac:dyDescent="0.25">
      <c r="A25" s="4" t="s">
        <v>14</v>
      </c>
      <c r="B25" s="2" t="str">
        <f t="shared" si="0"/>
        <v>2.1.2</v>
      </c>
      <c r="C25" s="3" t="s">
        <v>17</v>
      </c>
      <c r="D25" s="4" t="s">
        <v>14</v>
      </c>
      <c r="F25" s="3" t="s">
        <v>18</v>
      </c>
      <c r="G25" s="3" t="s">
        <v>15</v>
      </c>
      <c r="H25" s="3" t="s">
        <v>13</v>
      </c>
    </row>
    <row r="26" spans="1:8" x14ac:dyDescent="0.25">
      <c r="A26" s="4" t="s">
        <v>14</v>
      </c>
      <c r="B26" s="2" t="str">
        <f t="shared" si="0"/>
        <v>2.1.3</v>
      </c>
      <c r="C26" s="3" t="s">
        <v>18</v>
      </c>
      <c r="D26" s="4" t="s">
        <v>14</v>
      </c>
      <c r="F26" s="3" t="s">
        <v>19</v>
      </c>
      <c r="G26" s="3" t="s">
        <v>15</v>
      </c>
      <c r="H26" s="3" t="s">
        <v>13</v>
      </c>
    </row>
    <row r="27" spans="1:8" x14ac:dyDescent="0.25">
      <c r="A27" s="4" t="s">
        <v>14</v>
      </c>
      <c r="B27" s="2" t="str">
        <f t="shared" si="0"/>
        <v>2.1.4</v>
      </c>
      <c r="C27" s="3" t="s">
        <v>19</v>
      </c>
      <c r="D27" s="4" t="s">
        <v>14</v>
      </c>
      <c r="F27" s="3" t="s">
        <v>20</v>
      </c>
      <c r="G27" s="3" t="s">
        <v>21</v>
      </c>
      <c r="H27" s="3" t="s">
        <v>13</v>
      </c>
    </row>
    <row r="28" spans="1:8" x14ac:dyDescent="0.25">
      <c r="A28" s="4"/>
      <c r="B28" s="2" t="str">
        <f t="shared" si="0"/>
        <v/>
      </c>
      <c r="D28" s="4"/>
      <c r="F28" s="3" t="s">
        <v>22</v>
      </c>
      <c r="G28" s="3" t="s">
        <v>23</v>
      </c>
      <c r="H28" s="3" t="s">
        <v>24</v>
      </c>
    </row>
    <row r="29" spans="1:8" x14ac:dyDescent="0.25">
      <c r="A29" s="4" t="s">
        <v>25</v>
      </c>
      <c r="B29" s="2" t="str">
        <f t="shared" si="0"/>
        <v>2.2 T</v>
      </c>
      <c r="C29" s="3" t="s">
        <v>21</v>
      </c>
      <c r="D29" s="4">
        <v>2</v>
      </c>
      <c r="F29" s="3" t="s">
        <v>927</v>
      </c>
      <c r="G29" s="3" t="s">
        <v>23</v>
      </c>
      <c r="H29" s="3" t="s">
        <v>24</v>
      </c>
    </row>
    <row r="30" spans="1:8" x14ac:dyDescent="0.25">
      <c r="A30" s="4" t="s">
        <v>25</v>
      </c>
      <c r="B30" s="2" t="str">
        <f t="shared" si="0"/>
        <v>2.2.1</v>
      </c>
      <c r="C30" s="3" t="s">
        <v>20</v>
      </c>
      <c r="D30" s="4" t="s">
        <v>25</v>
      </c>
      <c r="F30" s="3" t="s">
        <v>26</v>
      </c>
      <c r="G30" s="3" t="s">
        <v>23</v>
      </c>
      <c r="H30" s="3" t="s">
        <v>24</v>
      </c>
    </row>
    <row r="31" spans="1:8" x14ac:dyDescent="0.25">
      <c r="A31" s="4"/>
      <c r="B31" s="2" t="str">
        <f t="shared" si="0"/>
        <v/>
      </c>
      <c r="D31" s="4"/>
      <c r="F31" s="3" t="s">
        <v>27</v>
      </c>
      <c r="G31" s="3" t="s">
        <v>23</v>
      </c>
      <c r="H31" s="3" t="s">
        <v>24</v>
      </c>
    </row>
    <row r="32" spans="1:8" x14ac:dyDescent="0.25">
      <c r="A32" s="4">
        <v>3</v>
      </c>
      <c r="B32" s="2" t="str">
        <f t="shared" si="0"/>
        <v>3 UIT</v>
      </c>
      <c r="C32" s="3" t="s">
        <v>24</v>
      </c>
      <c r="D32" s="4">
        <v>3</v>
      </c>
      <c r="F32" s="3" t="s">
        <v>28</v>
      </c>
      <c r="G32" s="3" t="s">
        <v>23</v>
      </c>
      <c r="H32" s="3" t="s">
        <v>24</v>
      </c>
    </row>
    <row r="33" spans="1:8" x14ac:dyDescent="0.25">
      <c r="A33" s="4"/>
      <c r="B33" s="2" t="str">
        <f t="shared" si="0"/>
        <v/>
      </c>
      <c r="D33" s="4"/>
      <c r="F33" s="3" t="s">
        <v>29</v>
      </c>
      <c r="G33" s="3" t="s">
        <v>23</v>
      </c>
      <c r="H33" s="3" t="s">
        <v>24</v>
      </c>
    </row>
    <row r="34" spans="1:8" x14ac:dyDescent="0.25">
      <c r="A34" s="4" t="s">
        <v>30</v>
      </c>
      <c r="B34" s="2" t="str">
        <f t="shared" si="0"/>
        <v>3.1 O</v>
      </c>
      <c r="C34" s="3" t="s">
        <v>23</v>
      </c>
      <c r="D34" s="4">
        <v>3</v>
      </c>
      <c r="F34" s="3" t="s">
        <v>31</v>
      </c>
      <c r="G34" s="3" t="s">
        <v>23</v>
      </c>
      <c r="H34" s="3" t="s">
        <v>24</v>
      </c>
    </row>
    <row r="35" spans="1:8" x14ac:dyDescent="0.25">
      <c r="A35" s="4" t="s">
        <v>30</v>
      </c>
      <c r="B35" s="2" t="str">
        <f t="shared" si="0"/>
        <v>3.1.1</v>
      </c>
      <c r="C35" s="3" t="s">
        <v>22</v>
      </c>
      <c r="D35" s="4" t="s">
        <v>30</v>
      </c>
      <c r="F35" s="3" t="s">
        <v>32</v>
      </c>
      <c r="G35" s="3" t="s">
        <v>23</v>
      </c>
      <c r="H35" s="3" t="s">
        <v>24</v>
      </c>
    </row>
    <row r="36" spans="1:8" x14ac:dyDescent="0.25">
      <c r="A36" s="4" t="s">
        <v>30</v>
      </c>
      <c r="B36" s="2" t="str">
        <f t="shared" si="0"/>
        <v>3.1.2</v>
      </c>
      <c r="C36" s="3" t="s">
        <v>927</v>
      </c>
      <c r="D36" s="4" t="s">
        <v>30</v>
      </c>
      <c r="F36" s="3" t="s">
        <v>33</v>
      </c>
      <c r="G36" s="3" t="s">
        <v>23</v>
      </c>
      <c r="H36" s="3" t="s">
        <v>24</v>
      </c>
    </row>
    <row r="37" spans="1:8" x14ac:dyDescent="0.25">
      <c r="A37" s="4" t="s">
        <v>30</v>
      </c>
      <c r="B37" s="2" t="str">
        <f t="shared" si="0"/>
        <v>3.1.3</v>
      </c>
      <c r="C37" s="3" t="s">
        <v>26</v>
      </c>
      <c r="D37" s="4" t="s">
        <v>30</v>
      </c>
      <c r="F37" s="3" t="s">
        <v>34</v>
      </c>
      <c r="G37" s="3" t="s">
        <v>35</v>
      </c>
      <c r="H37" s="3" t="s">
        <v>24</v>
      </c>
    </row>
    <row r="38" spans="1:8" x14ac:dyDescent="0.25">
      <c r="A38" s="4" t="s">
        <v>30</v>
      </c>
      <c r="B38" s="2" t="str">
        <f t="shared" si="0"/>
        <v>3.1.4</v>
      </c>
      <c r="C38" s="3" t="s">
        <v>27</v>
      </c>
      <c r="D38" s="4" t="s">
        <v>30</v>
      </c>
      <c r="F38" s="3" t="s">
        <v>36</v>
      </c>
      <c r="G38" s="3" t="s">
        <v>35</v>
      </c>
      <c r="H38" s="3" t="s">
        <v>24</v>
      </c>
    </row>
    <row r="39" spans="1:8" x14ac:dyDescent="0.25">
      <c r="A39" s="4" t="s">
        <v>30</v>
      </c>
      <c r="B39" s="2" t="str">
        <f t="shared" si="0"/>
        <v>3.1.5</v>
      </c>
      <c r="C39" s="3" t="s">
        <v>28</v>
      </c>
      <c r="D39" s="4" t="s">
        <v>30</v>
      </c>
      <c r="F39" s="3" t="s">
        <v>928</v>
      </c>
      <c r="G39" s="3" t="s">
        <v>35</v>
      </c>
      <c r="H39" s="3" t="s">
        <v>24</v>
      </c>
    </row>
    <row r="40" spans="1:8" x14ac:dyDescent="0.25">
      <c r="A40" s="4" t="s">
        <v>30</v>
      </c>
      <c r="B40" s="2" t="str">
        <f t="shared" si="0"/>
        <v>3.1.6</v>
      </c>
      <c r="C40" s="3" t="s">
        <v>29</v>
      </c>
      <c r="D40" s="4" t="s">
        <v>30</v>
      </c>
      <c r="F40" s="3" t="s">
        <v>929</v>
      </c>
      <c r="G40" s="3" t="s">
        <v>35</v>
      </c>
      <c r="H40" s="3" t="s">
        <v>24</v>
      </c>
    </row>
    <row r="41" spans="1:8" x14ac:dyDescent="0.25">
      <c r="A41" s="4" t="s">
        <v>30</v>
      </c>
      <c r="B41" s="2" t="str">
        <f t="shared" si="0"/>
        <v>3.1.7</v>
      </c>
      <c r="C41" s="3" t="s">
        <v>31</v>
      </c>
      <c r="D41" s="4" t="s">
        <v>30</v>
      </c>
      <c r="F41" s="3" t="s">
        <v>37</v>
      </c>
      <c r="G41" s="3" t="s">
        <v>38</v>
      </c>
      <c r="H41" s="3" t="s">
        <v>24</v>
      </c>
    </row>
    <row r="42" spans="1:8" x14ac:dyDescent="0.25">
      <c r="A42" s="4" t="s">
        <v>30</v>
      </c>
      <c r="B42" s="2" t="str">
        <f t="shared" si="0"/>
        <v>3.1.8</v>
      </c>
      <c r="C42" s="3" t="s">
        <v>32</v>
      </c>
      <c r="D42" s="4" t="s">
        <v>30</v>
      </c>
      <c r="F42" s="3" t="s">
        <v>930</v>
      </c>
      <c r="G42" s="3" t="s">
        <v>38</v>
      </c>
      <c r="H42" s="3" t="s">
        <v>24</v>
      </c>
    </row>
    <row r="43" spans="1:8" x14ac:dyDescent="0.25">
      <c r="A43" s="4" t="s">
        <v>30</v>
      </c>
      <c r="B43" s="2" t="str">
        <f t="shared" si="0"/>
        <v>3.1.9</v>
      </c>
      <c r="C43" s="3" t="s">
        <v>33</v>
      </c>
      <c r="D43" s="4" t="s">
        <v>30</v>
      </c>
      <c r="F43" s="3" t="s">
        <v>39</v>
      </c>
      <c r="G43" s="3" t="s">
        <v>38</v>
      </c>
      <c r="H43" s="3" t="s">
        <v>24</v>
      </c>
    </row>
    <row r="44" spans="1:8" x14ac:dyDescent="0.25">
      <c r="A44" s="4"/>
      <c r="B44" s="2" t="str">
        <f t="shared" si="0"/>
        <v/>
      </c>
      <c r="D44" s="4"/>
      <c r="F44" s="3" t="s">
        <v>40</v>
      </c>
      <c r="G44" s="3" t="s">
        <v>38</v>
      </c>
      <c r="H44" s="3" t="s">
        <v>24</v>
      </c>
    </row>
    <row r="45" spans="1:8" x14ac:dyDescent="0.25">
      <c r="A45" s="4" t="s">
        <v>41</v>
      </c>
      <c r="B45" s="2" t="str">
        <f t="shared" si="0"/>
        <v>3.2 S</v>
      </c>
      <c r="C45" s="3" t="s">
        <v>35</v>
      </c>
      <c r="D45" s="4">
        <v>3</v>
      </c>
      <c r="F45" s="3" t="s">
        <v>932</v>
      </c>
      <c r="G45" s="3" t="s">
        <v>931</v>
      </c>
      <c r="H45" s="3" t="s">
        <v>42</v>
      </c>
    </row>
    <row r="46" spans="1:8" x14ac:dyDescent="0.25">
      <c r="A46" s="4" t="s">
        <v>41</v>
      </c>
      <c r="B46" s="2" t="str">
        <f t="shared" si="0"/>
        <v>3.2.1</v>
      </c>
      <c r="C46" s="3" t="s">
        <v>34</v>
      </c>
      <c r="D46" s="4" t="s">
        <v>41</v>
      </c>
      <c r="F46" s="3" t="s">
        <v>933</v>
      </c>
      <c r="G46" s="3" t="s">
        <v>931</v>
      </c>
      <c r="H46" s="3" t="s">
        <v>42</v>
      </c>
    </row>
    <row r="47" spans="1:8" x14ac:dyDescent="0.25">
      <c r="A47" s="4" t="s">
        <v>41</v>
      </c>
      <c r="B47" s="2" t="str">
        <f t="shared" si="0"/>
        <v>3.2.2</v>
      </c>
      <c r="C47" s="3" t="s">
        <v>36</v>
      </c>
      <c r="D47" s="4" t="s">
        <v>41</v>
      </c>
      <c r="F47" s="3" t="s">
        <v>934</v>
      </c>
      <c r="G47" s="3" t="s">
        <v>931</v>
      </c>
      <c r="H47" s="3" t="s">
        <v>42</v>
      </c>
    </row>
    <row r="48" spans="1:8" x14ac:dyDescent="0.25">
      <c r="A48" s="4" t="s">
        <v>41</v>
      </c>
      <c r="B48" s="2" t="str">
        <f t="shared" si="0"/>
        <v>3.2.3</v>
      </c>
      <c r="C48" s="3" t="s">
        <v>928</v>
      </c>
      <c r="D48" s="4" t="s">
        <v>41</v>
      </c>
      <c r="F48" s="3" t="s">
        <v>935</v>
      </c>
      <c r="G48" s="3" t="s">
        <v>43</v>
      </c>
      <c r="H48" s="3" t="s">
        <v>42</v>
      </c>
    </row>
    <row r="49" spans="1:8" x14ac:dyDescent="0.25">
      <c r="A49" s="4" t="s">
        <v>41</v>
      </c>
      <c r="B49" s="2" t="str">
        <f t="shared" si="0"/>
        <v>3.2.4</v>
      </c>
      <c r="C49" s="3" t="s">
        <v>929</v>
      </c>
      <c r="D49" s="4" t="s">
        <v>41</v>
      </c>
      <c r="F49" s="3" t="s">
        <v>936</v>
      </c>
      <c r="G49" s="3" t="s">
        <v>43</v>
      </c>
      <c r="H49" s="3" t="s">
        <v>42</v>
      </c>
    </row>
    <row r="50" spans="1:8" x14ac:dyDescent="0.25">
      <c r="A50" s="4"/>
      <c r="B50" s="2" t="str">
        <f t="shared" si="0"/>
        <v/>
      </c>
      <c r="D50" s="4"/>
      <c r="F50" s="3" t="s">
        <v>937</v>
      </c>
      <c r="G50" s="3" t="s">
        <v>43</v>
      </c>
      <c r="H50" s="3" t="s">
        <v>42</v>
      </c>
    </row>
    <row r="51" spans="1:8" x14ac:dyDescent="0.25">
      <c r="A51" s="4" t="s">
        <v>44</v>
      </c>
      <c r="B51" s="2" t="str">
        <f t="shared" si="0"/>
        <v>3.3 S</v>
      </c>
      <c r="C51" s="3" t="s">
        <v>38</v>
      </c>
      <c r="D51" s="4">
        <v>3</v>
      </c>
      <c r="F51" s="3" t="s">
        <v>938</v>
      </c>
      <c r="G51" s="3" t="s">
        <v>43</v>
      </c>
      <c r="H51" s="3" t="s">
        <v>42</v>
      </c>
    </row>
    <row r="52" spans="1:8" x14ac:dyDescent="0.25">
      <c r="A52" s="4" t="s">
        <v>44</v>
      </c>
      <c r="B52" s="2" t="str">
        <f t="shared" si="0"/>
        <v>3.3.1</v>
      </c>
      <c r="C52" s="3" t="s">
        <v>37</v>
      </c>
      <c r="D52" s="4" t="s">
        <v>44</v>
      </c>
      <c r="F52" s="3" t="s">
        <v>45</v>
      </c>
      <c r="G52" s="3" t="s">
        <v>939</v>
      </c>
      <c r="H52" s="3" t="s">
        <v>42</v>
      </c>
    </row>
    <row r="53" spans="1:8" x14ac:dyDescent="0.25">
      <c r="A53" s="4" t="s">
        <v>44</v>
      </c>
      <c r="B53" s="2" t="str">
        <f t="shared" si="0"/>
        <v>3.3.2</v>
      </c>
      <c r="C53" s="3" t="s">
        <v>930</v>
      </c>
      <c r="D53" s="4" t="s">
        <v>44</v>
      </c>
      <c r="F53" s="3" t="s">
        <v>46</v>
      </c>
      <c r="G53" s="3" t="s">
        <v>939</v>
      </c>
      <c r="H53" s="3" t="s">
        <v>42</v>
      </c>
    </row>
    <row r="54" spans="1:8" x14ac:dyDescent="0.25">
      <c r="A54" s="4" t="s">
        <v>44</v>
      </c>
      <c r="B54" s="2" t="str">
        <f t="shared" si="0"/>
        <v>3.3.3</v>
      </c>
      <c r="C54" s="3" t="s">
        <v>39</v>
      </c>
      <c r="D54" s="4" t="s">
        <v>44</v>
      </c>
      <c r="F54" s="3" t="s">
        <v>940</v>
      </c>
      <c r="G54" s="3" t="s">
        <v>939</v>
      </c>
      <c r="H54" s="3" t="s">
        <v>42</v>
      </c>
    </row>
    <row r="55" spans="1:8" x14ac:dyDescent="0.25">
      <c r="A55" s="4" t="s">
        <v>44</v>
      </c>
      <c r="B55" s="2" t="str">
        <f t="shared" si="0"/>
        <v>3.3.4</v>
      </c>
      <c r="C55" s="3" t="s">
        <v>40</v>
      </c>
      <c r="D55" s="4" t="s">
        <v>44</v>
      </c>
      <c r="F55" s="3" t="s">
        <v>47</v>
      </c>
      <c r="G55" s="3" t="s">
        <v>939</v>
      </c>
      <c r="H55" s="3" t="s">
        <v>42</v>
      </c>
    </row>
    <row r="56" spans="1:8" x14ac:dyDescent="0.25">
      <c r="A56" s="4"/>
      <c r="B56" s="2" t="str">
        <f t="shared" si="0"/>
        <v/>
      </c>
      <c r="D56" s="4"/>
      <c r="F56" s="3" t="s">
        <v>48</v>
      </c>
      <c r="G56" s="3" t="s">
        <v>49</v>
      </c>
      <c r="H56" s="3" t="s">
        <v>42</v>
      </c>
    </row>
    <row r="57" spans="1:8" x14ac:dyDescent="0.25">
      <c r="A57" s="4">
        <v>4</v>
      </c>
      <c r="B57" s="2" t="str">
        <f t="shared" si="0"/>
        <v>4 MOG</v>
      </c>
      <c r="C57" s="3" t="s">
        <v>42</v>
      </c>
      <c r="D57" s="4">
        <v>4</v>
      </c>
      <c r="F57" s="3" t="s">
        <v>941</v>
      </c>
      <c r="G57" s="3" t="s">
        <v>49</v>
      </c>
      <c r="H57" s="3" t="s">
        <v>42</v>
      </c>
    </row>
    <row r="58" spans="1:8" x14ac:dyDescent="0.25">
      <c r="A58" s="4"/>
      <c r="B58" s="2" t="str">
        <f t="shared" si="0"/>
        <v/>
      </c>
      <c r="D58" s="4"/>
      <c r="F58" s="3" t="s">
        <v>50</v>
      </c>
      <c r="G58" s="3" t="s">
        <v>49</v>
      </c>
      <c r="H58" s="3" t="s">
        <v>42</v>
      </c>
    </row>
    <row r="59" spans="1:8" x14ac:dyDescent="0.25">
      <c r="A59" s="4" t="s">
        <v>51</v>
      </c>
      <c r="B59" s="2" t="str">
        <f t="shared" si="0"/>
        <v>4.1 I</v>
      </c>
      <c r="C59" s="3" t="s">
        <v>931</v>
      </c>
      <c r="D59" s="4">
        <v>4</v>
      </c>
      <c r="F59" s="3" t="s">
        <v>52</v>
      </c>
      <c r="G59" s="3" t="s">
        <v>53</v>
      </c>
      <c r="H59" s="3" t="s">
        <v>42</v>
      </c>
    </row>
    <row r="60" spans="1:8" x14ac:dyDescent="0.25">
      <c r="A60" s="4" t="s">
        <v>51</v>
      </c>
      <c r="B60" s="2" t="str">
        <f t="shared" si="0"/>
        <v>4.1.1</v>
      </c>
      <c r="C60" s="3" t="s">
        <v>932</v>
      </c>
      <c r="D60" s="4" t="s">
        <v>51</v>
      </c>
      <c r="F60" s="3" t="s">
        <v>54</v>
      </c>
      <c r="G60" s="3" t="s">
        <v>53</v>
      </c>
      <c r="H60" s="3" t="s">
        <v>42</v>
      </c>
    </row>
    <row r="61" spans="1:8" x14ac:dyDescent="0.25">
      <c r="A61" s="4" t="s">
        <v>51</v>
      </c>
      <c r="B61" s="2" t="str">
        <f t="shared" si="0"/>
        <v>4.1.2</v>
      </c>
      <c r="C61" s="3" t="s">
        <v>933</v>
      </c>
      <c r="D61" s="4" t="s">
        <v>51</v>
      </c>
      <c r="F61" s="3" t="s">
        <v>942</v>
      </c>
      <c r="G61" s="3" t="s">
        <v>53</v>
      </c>
      <c r="H61" s="3" t="s">
        <v>42</v>
      </c>
    </row>
    <row r="62" spans="1:8" x14ac:dyDescent="0.25">
      <c r="A62" s="4" t="s">
        <v>51</v>
      </c>
      <c r="B62" s="2" t="str">
        <f t="shared" si="0"/>
        <v>4.1.3</v>
      </c>
      <c r="C62" s="3" t="s">
        <v>934</v>
      </c>
      <c r="D62" s="4" t="s">
        <v>51</v>
      </c>
      <c r="F62" s="3" t="s">
        <v>943</v>
      </c>
      <c r="G62" s="3" t="s">
        <v>55</v>
      </c>
      <c r="H62" s="3" t="s">
        <v>56</v>
      </c>
    </row>
    <row r="63" spans="1:8" x14ac:dyDescent="0.25">
      <c r="A63" s="4"/>
      <c r="B63" s="2" t="str">
        <f t="shared" si="0"/>
        <v/>
      </c>
      <c r="D63" s="4"/>
      <c r="F63" s="3" t="s">
        <v>944</v>
      </c>
      <c r="G63" s="3" t="s">
        <v>55</v>
      </c>
      <c r="H63" s="3" t="s">
        <v>56</v>
      </c>
    </row>
    <row r="64" spans="1:8" x14ac:dyDescent="0.25">
      <c r="A64" s="4" t="s">
        <v>57</v>
      </c>
      <c r="B64" s="2" t="str">
        <f t="shared" si="0"/>
        <v>4.2 L</v>
      </c>
      <c r="C64" s="3" t="s">
        <v>43</v>
      </c>
      <c r="D64" s="4">
        <v>4</v>
      </c>
      <c r="F64" s="3" t="s">
        <v>945</v>
      </c>
      <c r="G64" s="3" t="s">
        <v>55</v>
      </c>
      <c r="H64" s="3" t="s">
        <v>56</v>
      </c>
    </row>
    <row r="65" spans="1:8" x14ac:dyDescent="0.25">
      <c r="A65" s="4" t="s">
        <v>57</v>
      </c>
      <c r="B65" s="2" t="str">
        <f t="shared" si="0"/>
        <v>4.2.1</v>
      </c>
      <c r="C65" s="3" t="s">
        <v>935</v>
      </c>
      <c r="D65" s="4" t="s">
        <v>57</v>
      </c>
      <c r="F65" s="3" t="s">
        <v>946</v>
      </c>
      <c r="G65" s="3" t="s">
        <v>55</v>
      </c>
      <c r="H65" s="3" t="s">
        <v>56</v>
      </c>
    </row>
    <row r="66" spans="1:8" x14ac:dyDescent="0.25">
      <c r="A66" s="4" t="s">
        <v>57</v>
      </c>
      <c r="B66" s="2" t="str">
        <f t="shared" si="0"/>
        <v>4.2.2</v>
      </c>
      <c r="C66" s="3" t="s">
        <v>936</v>
      </c>
      <c r="D66" s="4" t="s">
        <v>57</v>
      </c>
      <c r="F66" s="3" t="s">
        <v>58</v>
      </c>
      <c r="G66" s="3" t="s">
        <v>59</v>
      </c>
      <c r="H66" s="3" t="s">
        <v>56</v>
      </c>
    </row>
    <row r="67" spans="1:8" x14ac:dyDescent="0.25">
      <c r="A67" s="4" t="s">
        <v>57</v>
      </c>
      <c r="B67" s="2" t="str">
        <f t="shared" si="0"/>
        <v>4.2.3</v>
      </c>
      <c r="C67" s="3" t="s">
        <v>937</v>
      </c>
      <c r="D67" s="4" t="s">
        <v>57</v>
      </c>
      <c r="F67" s="3" t="s">
        <v>60</v>
      </c>
      <c r="G67" s="3" t="s">
        <v>59</v>
      </c>
      <c r="H67" s="3" t="s">
        <v>56</v>
      </c>
    </row>
    <row r="68" spans="1:8" x14ac:dyDescent="0.25">
      <c r="A68" s="4" t="s">
        <v>57</v>
      </c>
      <c r="B68" s="2" t="str">
        <f t="shared" si="0"/>
        <v>4.2.4</v>
      </c>
      <c r="C68" s="3" t="s">
        <v>938</v>
      </c>
      <c r="D68" s="4" t="s">
        <v>57</v>
      </c>
      <c r="F68" s="3" t="s">
        <v>61</v>
      </c>
      <c r="G68" s="3" t="s">
        <v>62</v>
      </c>
      <c r="H68" s="3" t="s">
        <v>56</v>
      </c>
    </row>
    <row r="69" spans="1:8" x14ac:dyDescent="0.25">
      <c r="A69" s="4"/>
      <c r="B69" s="2" t="str">
        <f t="shared" si="0"/>
        <v/>
      </c>
      <c r="D69" s="4"/>
      <c r="F69" s="3" t="s">
        <v>947</v>
      </c>
      <c r="G69" s="3" t="s">
        <v>62</v>
      </c>
      <c r="H69" s="3" t="s">
        <v>56</v>
      </c>
    </row>
    <row r="70" spans="1:8" x14ac:dyDescent="0.25">
      <c r="A70" s="4" t="s">
        <v>63</v>
      </c>
      <c r="B70" s="2" t="str">
        <f t="shared" si="0"/>
        <v>4.3 I</v>
      </c>
      <c r="C70" s="3" t="s">
        <v>939</v>
      </c>
      <c r="D70" s="4">
        <v>4</v>
      </c>
      <c r="F70" s="3" t="s">
        <v>64</v>
      </c>
      <c r="G70" s="3" t="s">
        <v>62</v>
      </c>
      <c r="H70" s="3" t="s">
        <v>56</v>
      </c>
    </row>
    <row r="71" spans="1:8" x14ac:dyDescent="0.25">
      <c r="A71" s="4" t="s">
        <v>63</v>
      </c>
      <c r="B71" s="2" t="str">
        <f t="shared" ref="B71:B106" si="1">LEFT($C71,5)</f>
        <v>4.3.1</v>
      </c>
      <c r="C71" s="3" t="s">
        <v>45</v>
      </c>
      <c r="D71" s="4" t="s">
        <v>63</v>
      </c>
      <c r="F71" s="3" t="s">
        <v>948</v>
      </c>
      <c r="G71" s="3" t="s">
        <v>62</v>
      </c>
      <c r="H71" s="3" t="s">
        <v>56</v>
      </c>
    </row>
    <row r="72" spans="1:8" x14ac:dyDescent="0.25">
      <c r="A72" s="4" t="s">
        <v>63</v>
      </c>
      <c r="B72" s="2" t="str">
        <f t="shared" si="1"/>
        <v>4.3.2</v>
      </c>
      <c r="C72" s="3" t="s">
        <v>46</v>
      </c>
      <c r="D72" s="4" t="s">
        <v>63</v>
      </c>
      <c r="F72" s="3" t="s">
        <v>949</v>
      </c>
      <c r="G72" s="3" t="s">
        <v>62</v>
      </c>
      <c r="H72" s="3" t="s">
        <v>56</v>
      </c>
    </row>
    <row r="73" spans="1:8" x14ac:dyDescent="0.25">
      <c r="A73" s="4" t="s">
        <v>63</v>
      </c>
      <c r="B73" s="2" t="str">
        <f t="shared" si="1"/>
        <v>4.3.3</v>
      </c>
      <c r="C73" s="3" t="s">
        <v>940</v>
      </c>
      <c r="D73" s="4" t="s">
        <v>63</v>
      </c>
      <c r="F73" s="3" t="s">
        <v>65</v>
      </c>
      <c r="G73" s="3" t="s">
        <v>66</v>
      </c>
      <c r="H73" s="3" t="s">
        <v>56</v>
      </c>
    </row>
    <row r="74" spans="1:8" x14ac:dyDescent="0.25">
      <c r="A74" s="4" t="s">
        <v>63</v>
      </c>
      <c r="B74" s="2" t="str">
        <f t="shared" si="1"/>
        <v>4.3.4</v>
      </c>
      <c r="C74" s="3" t="s">
        <v>47</v>
      </c>
      <c r="D74" s="4" t="s">
        <v>63</v>
      </c>
    </row>
    <row r="75" spans="1:8" x14ac:dyDescent="0.25">
      <c r="A75" s="4"/>
      <c r="B75" s="2" t="str">
        <f t="shared" si="1"/>
        <v/>
      </c>
      <c r="D75" s="4"/>
    </row>
    <row r="76" spans="1:8" x14ac:dyDescent="0.25">
      <c r="A76" s="4" t="s">
        <v>67</v>
      </c>
      <c r="B76" s="2" t="str">
        <f t="shared" si="1"/>
        <v>4.4 I</v>
      </c>
      <c r="C76" s="3" t="s">
        <v>49</v>
      </c>
      <c r="D76" s="4">
        <v>4</v>
      </c>
    </row>
    <row r="77" spans="1:8" x14ac:dyDescent="0.25">
      <c r="A77" s="4" t="s">
        <v>67</v>
      </c>
      <c r="B77" s="2" t="str">
        <f t="shared" si="1"/>
        <v>4.4.1</v>
      </c>
      <c r="C77" s="3" t="s">
        <v>48</v>
      </c>
      <c r="D77" s="4" t="s">
        <v>67</v>
      </c>
    </row>
    <row r="78" spans="1:8" x14ac:dyDescent="0.25">
      <c r="A78" s="4" t="s">
        <v>67</v>
      </c>
      <c r="B78" s="2" t="str">
        <f t="shared" si="1"/>
        <v>4.4.2</v>
      </c>
      <c r="C78" s="3" t="s">
        <v>941</v>
      </c>
      <c r="D78" s="4" t="s">
        <v>67</v>
      </c>
    </row>
    <row r="79" spans="1:8" x14ac:dyDescent="0.25">
      <c r="A79" s="4" t="s">
        <v>67</v>
      </c>
      <c r="B79" s="2" t="str">
        <f t="shared" si="1"/>
        <v>4.4.3</v>
      </c>
      <c r="C79" s="3" t="s">
        <v>50</v>
      </c>
      <c r="D79" s="4" t="s">
        <v>67</v>
      </c>
    </row>
    <row r="80" spans="1:8" x14ac:dyDescent="0.25">
      <c r="A80" s="4"/>
      <c r="B80" s="2" t="str">
        <f t="shared" si="1"/>
        <v/>
      </c>
      <c r="D80" s="4"/>
    </row>
    <row r="81" spans="1:4" x14ac:dyDescent="0.25">
      <c r="A81" s="4" t="s">
        <v>68</v>
      </c>
      <c r="B81" s="2" t="str">
        <f t="shared" si="1"/>
        <v>4.5 A</v>
      </c>
      <c r="C81" s="3" t="s">
        <v>53</v>
      </c>
      <c r="D81" s="4">
        <v>4</v>
      </c>
    </row>
    <row r="82" spans="1:4" x14ac:dyDescent="0.25">
      <c r="A82" s="4" t="s">
        <v>68</v>
      </c>
      <c r="B82" s="2" t="str">
        <f t="shared" si="1"/>
        <v>4.5.1</v>
      </c>
      <c r="C82" s="3" t="s">
        <v>52</v>
      </c>
      <c r="D82" s="4" t="s">
        <v>68</v>
      </c>
    </row>
    <row r="83" spans="1:4" x14ac:dyDescent="0.25">
      <c r="A83" s="4" t="s">
        <v>68</v>
      </c>
      <c r="B83" s="2" t="str">
        <f t="shared" si="1"/>
        <v>4.5.2</v>
      </c>
      <c r="C83" s="3" t="s">
        <v>54</v>
      </c>
      <c r="D83" s="4" t="s">
        <v>68</v>
      </c>
    </row>
    <row r="84" spans="1:4" x14ac:dyDescent="0.25">
      <c r="A84" s="4" t="s">
        <v>68</v>
      </c>
      <c r="B84" s="2" t="str">
        <f t="shared" si="1"/>
        <v>4.5.3</v>
      </c>
      <c r="C84" s="3" t="s">
        <v>942</v>
      </c>
      <c r="D84" s="4" t="s">
        <v>68</v>
      </c>
    </row>
    <row r="85" spans="1:4" x14ac:dyDescent="0.25">
      <c r="A85" s="4"/>
      <c r="B85" s="2" t="str">
        <f t="shared" si="1"/>
        <v/>
      </c>
      <c r="D85" s="4"/>
    </row>
    <row r="86" spans="1:4" x14ac:dyDescent="0.25">
      <c r="A86" s="4">
        <v>5</v>
      </c>
      <c r="B86" s="2" t="str">
        <f t="shared" si="1"/>
        <v>5 STU</v>
      </c>
      <c r="C86" s="3" t="s">
        <v>56</v>
      </c>
      <c r="D86" s="4">
        <v>5</v>
      </c>
    </row>
    <row r="87" spans="1:4" x14ac:dyDescent="0.25">
      <c r="A87" s="4" t="s">
        <v>69</v>
      </c>
      <c r="B87" s="2" t="str">
        <f t="shared" si="1"/>
        <v>5.1 P</v>
      </c>
      <c r="C87" s="3" t="s">
        <v>55</v>
      </c>
      <c r="D87" s="4">
        <v>5</v>
      </c>
    </row>
    <row r="88" spans="1:4" x14ac:dyDescent="0.25">
      <c r="A88" s="4" t="s">
        <v>69</v>
      </c>
      <c r="B88" s="2" t="str">
        <f t="shared" si="1"/>
        <v>5.1.1</v>
      </c>
      <c r="C88" s="3" t="s">
        <v>943</v>
      </c>
      <c r="D88" s="4" t="s">
        <v>69</v>
      </c>
    </row>
    <row r="89" spans="1:4" x14ac:dyDescent="0.25">
      <c r="A89" s="4" t="s">
        <v>69</v>
      </c>
      <c r="B89" s="2" t="str">
        <f t="shared" si="1"/>
        <v>5.1.2</v>
      </c>
      <c r="C89" s="3" t="s">
        <v>944</v>
      </c>
      <c r="D89" s="4" t="s">
        <v>69</v>
      </c>
    </row>
    <row r="90" spans="1:4" x14ac:dyDescent="0.25">
      <c r="A90" s="4" t="s">
        <v>69</v>
      </c>
      <c r="B90" s="2" t="str">
        <f t="shared" si="1"/>
        <v>5.1.3</v>
      </c>
      <c r="C90" s="3" t="s">
        <v>945</v>
      </c>
      <c r="D90" s="4" t="s">
        <v>69</v>
      </c>
    </row>
    <row r="91" spans="1:4" x14ac:dyDescent="0.25">
      <c r="A91" s="4" t="s">
        <v>69</v>
      </c>
      <c r="B91" s="2" t="str">
        <f t="shared" si="1"/>
        <v>5.1.4</v>
      </c>
      <c r="C91" s="3" t="s">
        <v>946</v>
      </c>
      <c r="D91" s="4" t="s">
        <v>69</v>
      </c>
    </row>
    <row r="92" spans="1:4" x14ac:dyDescent="0.25">
      <c r="A92" s="4"/>
      <c r="B92" s="2" t="str">
        <f t="shared" si="1"/>
        <v/>
      </c>
      <c r="D92" s="4"/>
    </row>
    <row r="93" spans="1:4" x14ac:dyDescent="0.25">
      <c r="A93" s="4" t="s">
        <v>70</v>
      </c>
      <c r="B93" s="2" t="str">
        <f t="shared" si="1"/>
        <v xml:space="preserve">5.2  </v>
      </c>
      <c r="C93" s="3" t="s">
        <v>59</v>
      </c>
      <c r="D93" s="4">
        <v>5</v>
      </c>
    </row>
    <row r="94" spans="1:4" x14ac:dyDescent="0.25">
      <c r="A94" s="4" t="s">
        <v>70</v>
      </c>
      <c r="B94" s="2" t="str">
        <f t="shared" si="1"/>
        <v>5.2.1</v>
      </c>
      <c r="C94" s="3" t="s">
        <v>58</v>
      </c>
      <c r="D94" s="4" t="s">
        <v>70</v>
      </c>
    </row>
    <row r="95" spans="1:4" x14ac:dyDescent="0.25">
      <c r="A95" s="4" t="s">
        <v>70</v>
      </c>
      <c r="B95" s="2" t="str">
        <f t="shared" si="1"/>
        <v>5.2.2</v>
      </c>
      <c r="C95" s="3" t="s">
        <v>60</v>
      </c>
      <c r="D95" s="4" t="s">
        <v>70</v>
      </c>
    </row>
    <row r="96" spans="1:4" x14ac:dyDescent="0.25">
      <c r="A96" s="4"/>
      <c r="C96" s="3"/>
      <c r="D96" s="4"/>
    </row>
    <row r="97" spans="1:4" x14ac:dyDescent="0.25">
      <c r="A97" s="4" t="s">
        <v>71</v>
      </c>
      <c r="B97" s="2" t="str">
        <f t="shared" si="1"/>
        <v>5.3 I</v>
      </c>
      <c r="C97" s="3" t="s">
        <v>62</v>
      </c>
      <c r="D97" s="4">
        <v>5</v>
      </c>
    </row>
    <row r="98" spans="1:4" x14ac:dyDescent="0.25">
      <c r="A98" s="4" t="s">
        <v>71</v>
      </c>
      <c r="B98" s="2" t="str">
        <f t="shared" si="1"/>
        <v>5.3.1</v>
      </c>
      <c r="C98" s="3" t="s">
        <v>61</v>
      </c>
      <c r="D98" s="4" t="s">
        <v>71</v>
      </c>
    </row>
    <row r="99" spans="1:4" x14ac:dyDescent="0.25">
      <c r="A99" s="4" t="s">
        <v>71</v>
      </c>
      <c r="B99" s="2" t="str">
        <f t="shared" si="1"/>
        <v>5.3.2</v>
      </c>
      <c r="C99" s="3" t="s">
        <v>947</v>
      </c>
      <c r="D99" s="4" t="s">
        <v>71</v>
      </c>
    </row>
    <row r="100" spans="1:4" x14ac:dyDescent="0.25">
      <c r="A100" s="4" t="s">
        <v>71</v>
      </c>
      <c r="B100" s="2" t="str">
        <f t="shared" si="1"/>
        <v>5.3.3</v>
      </c>
      <c r="C100" s="3" t="s">
        <v>64</v>
      </c>
      <c r="D100" s="4" t="s">
        <v>71</v>
      </c>
    </row>
    <row r="101" spans="1:4" x14ac:dyDescent="0.25">
      <c r="A101" s="4" t="s">
        <v>71</v>
      </c>
      <c r="B101" s="2" t="str">
        <f t="shared" si="1"/>
        <v>5.3.4</v>
      </c>
      <c r="C101" s="3" t="s">
        <v>948</v>
      </c>
      <c r="D101" s="4" t="s">
        <v>71</v>
      </c>
    </row>
    <row r="102" spans="1:4" x14ac:dyDescent="0.25">
      <c r="A102" s="4" t="s">
        <v>71</v>
      </c>
      <c r="B102" s="2" t="str">
        <f t="shared" si="1"/>
        <v>5.3.5</v>
      </c>
      <c r="C102" s="3" t="s">
        <v>949</v>
      </c>
      <c r="D102" s="4" t="s">
        <v>71</v>
      </c>
    </row>
    <row r="103" spans="1:4" x14ac:dyDescent="0.25">
      <c r="A103" s="4"/>
      <c r="B103" s="2" t="str">
        <f t="shared" si="1"/>
        <v/>
      </c>
      <c r="D103" s="4"/>
    </row>
    <row r="104" spans="1:4" x14ac:dyDescent="0.25">
      <c r="A104" s="4" t="s">
        <v>72</v>
      </c>
      <c r="B104" s="2" t="str">
        <f t="shared" si="1"/>
        <v>5.4 C</v>
      </c>
      <c r="C104" s="3" t="s">
        <v>66</v>
      </c>
      <c r="D104" s="4">
        <v>5</v>
      </c>
    </row>
    <row r="105" spans="1:4" x14ac:dyDescent="0.25">
      <c r="A105" s="4" t="s">
        <v>72</v>
      </c>
      <c r="B105" s="2" t="str">
        <f t="shared" si="1"/>
        <v>5.4.1</v>
      </c>
      <c r="C105" s="3" t="s">
        <v>65</v>
      </c>
      <c r="D105" s="4" t="s">
        <v>72</v>
      </c>
    </row>
    <row r="106" spans="1:4" x14ac:dyDescent="0.25">
      <c r="A106" s="4"/>
      <c r="B106" s="2" t="str">
        <f t="shared" si="1"/>
        <v/>
      </c>
      <c r="D106"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35"/>
  <sheetViews>
    <sheetView workbookViewId="0">
      <selection activeCell="F1" sqref="F1"/>
    </sheetView>
  </sheetViews>
  <sheetFormatPr defaultRowHeight="15" x14ac:dyDescent="0.25"/>
  <cols>
    <col min="1" max="1" width="37.42578125" customWidth="1"/>
    <col min="2" max="2" width="10.42578125" style="17" bestFit="1" customWidth="1"/>
    <col min="3" max="3" width="16" style="17" bestFit="1" customWidth="1"/>
    <col min="4" max="4" width="11.28515625" style="13" bestFit="1" customWidth="1"/>
    <col min="5" max="6" width="11.28515625" style="14" customWidth="1"/>
    <col min="7" max="7" width="52.5703125" customWidth="1"/>
    <col min="8" max="8" width="2" bestFit="1" customWidth="1"/>
    <col min="10" max="10" width="49.5703125" customWidth="1"/>
  </cols>
  <sheetData>
    <row r="1" spans="1:9" ht="15.75" thickBot="1" x14ac:dyDescent="0.3">
      <c r="A1" s="5" t="s">
        <v>73</v>
      </c>
      <c r="B1" s="6" t="s">
        <v>74</v>
      </c>
      <c r="C1" s="6" t="s">
        <v>75</v>
      </c>
      <c r="D1" s="7" t="s">
        <v>76</v>
      </c>
      <c r="E1" s="8" t="s">
        <v>77</v>
      </c>
      <c r="F1" s="9" t="s">
        <v>78</v>
      </c>
      <c r="G1" s="5" t="s">
        <v>79</v>
      </c>
      <c r="H1" s="5"/>
    </row>
    <row r="2" spans="1:9" ht="15.75" thickBot="1" x14ac:dyDescent="0.3">
      <c r="A2" s="10" t="str">
        <f>IFERROR(VLOOKUP($B2,VLookup!$B$3:$C$463,2,FALSE),"")</f>
        <v>1.1.1 INFORMATIEARCHITECTUUR</v>
      </c>
      <c r="B2" s="11" t="s">
        <v>80</v>
      </c>
      <c r="C2" s="12" t="s">
        <v>81</v>
      </c>
      <c r="D2" s="13">
        <v>3</v>
      </c>
      <c r="E2" s="14" t="str">
        <f t="shared" ref="E2:E65" si="0">IFERROR(IF(A2&lt;&gt;"",CONCATENATE(C2,"x",D2),""),"")</f>
        <v>A.05x3</v>
      </c>
      <c r="F2" s="14" t="str">
        <f>IFERROR(VLOOKUP(E2,'Bron competenties'!$A$1:$F$19978,5,FALSE),"")</f>
        <v>het gebruik maken van specifieke kennis om relevante IV-technologie en -specificaties te definiëren die kunnen worden ingezet bij de bouw van meerdere IV-projecten, toepassingen/of infrastructuurverbeteringen</v>
      </c>
      <c r="G2" s="15" t="str">
        <f>IFERROR(CONCATENATE(C2," ",(VLOOKUP($C2,'Bron competenties'!$B$1:$C$1978,2,FALSE))),"")</f>
        <v xml:space="preserve">A.05 Ontwerpen van Architectuur </v>
      </c>
      <c r="H2">
        <f t="shared" ref="H2:H65" si="1">IF($G2="","",D2)</f>
        <v>3</v>
      </c>
      <c r="I2" t="str">
        <f t="shared" ref="I2:I65" si="2">IF($G2="","",F2)</f>
        <v>het gebruik maken van specifieke kennis om relevante IV-technologie en -specificaties te definiëren die kunnen worden ingezet bij de bouw van meerdere IV-projecten, toepassingen/of infrastructuurverbeteringen</v>
      </c>
    </row>
    <row r="3" spans="1:9" ht="15.75" thickBot="1" x14ac:dyDescent="0.3">
      <c r="A3" s="10" t="str">
        <f>IFERROR(VLOOKUP($B3,VLookup!$B$3:$C$463,2,FALSE),"")</f>
        <v>1.1.1 INFORMATIEARCHITECTUUR</v>
      </c>
      <c r="B3" s="16" t="s">
        <v>80</v>
      </c>
      <c r="C3" s="17" t="s">
        <v>82</v>
      </c>
      <c r="D3" s="13">
        <v>3</v>
      </c>
      <c r="E3" s="14" t="str">
        <f t="shared" si="0"/>
        <v>A.10x3</v>
      </c>
      <c r="F3" s="14" t="str">
        <f>IFERROR(VLOOKUP(E3,'Bron competenties'!$A$1:$F$19978,5,FALSE),"")</f>
        <v>het bewerkstelligen en cultiveren van relaties met klanten en gebruikers om hun taken, behoeften en doelen te begrijpen. Gebruikt een breed scala aan specialistische methoden om belangrijke gebruikersbetrokkenheid te krijgen</v>
      </c>
      <c r="G3" s="15" t="str">
        <f>IFERROR(CONCATENATE(C3," ",(VLOOKUP($C3,'Bron competenties'!$B$1:$C$1978,2,FALSE))),"")</f>
        <v>A.10 Gebruikergedreven ontwerpen</v>
      </c>
      <c r="H3">
        <f t="shared" si="1"/>
        <v>3</v>
      </c>
      <c r="I3" t="str">
        <f t="shared" si="2"/>
        <v>het bewerkstelligen en cultiveren van relaties met klanten en gebruikers om hun taken, behoeften en doelen te begrijpen. Gebruikt een breed scala aan specialistische methoden om belangrijke gebruikersbetrokkenheid te krijgen</v>
      </c>
    </row>
    <row r="4" spans="1:9" ht="15.75" thickBot="1" x14ac:dyDescent="0.3">
      <c r="A4" s="10" t="str">
        <f>IFERROR(VLOOKUP($B4,VLookup!$B$3:$C$463,2,FALSE),"")</f>
        <v>1.1.1 INFORMATIEARCHITECTUUR</v>
      </c>
      <c r="B4" s="11" t="s">
        <v>80</v>
      </c>
      <c r="C4" s="12" t="s">
        <v>83</v>
      </c>
      <c r="D4" s="13">
        <v>3</v>
      </c>
      <c r="E4" s="14" t="str">
        <f t="shared" si="0"/>
        <v>D.10x3</v>
      </c>
      <c r="F4" s="14" t="str">
        <f>IFERROR(VLOOKUP(E4,'Bron competenties'!$A$1:$F$19978,5,FALSE),"")</f>
        <v>het analyseren van bedrijfsprocessen en bijbehorende informatie-eisen en het daarmee voorzien in de meest geschikte informatiestructuur</v>
      </c>
      <c r="G4" s="15" t="str">
        <f>IFERROR(CONCATENATE(C4," ",(VLOOKUP($C4,'Bron competenties'!$B$1:$C$1978,2,FALSE))),"")</f>
        <v xml:space="preserve">D.10 Informatie- en kennismanagement </v>
      </c>
      <c r="H4">
        <f t="shared" si="1"/>
        <v>3</v>
      </c>
      <c r="I4" t="str">
        <f t="shared" si="2"/>
        <v>het analyseren van bedrijfsprocessen en bijbehorende informatie-eisen en het daarmee voorzien in de meest geschikte informatiestructuur</v>
      </c>
    </row>
    <row r="5" spans="1:9" ht="15.75" thickBot="1" x14ac:dyDescent="0.3">
      <c r="A5" s="10" t="str">
        <f>IFERROR(VLOOKUP($B5,VLookup!$B$3:$C$463,2,FALSE),"")</f>
        <v>1.1.1 INFORMATIEARCHITECTUUR</v>
      </c>
      <c r="B5" s="11" t="s">
        <v>80</v>
      </c>
      <c r="C5" s="12" t="s">
        <v>84</v>
      </c>
      <c r="D5" s="13">
        <v>3</v>
      </c>
      <c r="E5" s="14" t="str">
        <f t="shared" si="0"/>
        <v>D.11x3</v>
      </c>
      <c r="F5" s="14" t="str">
        <f>IFERROR(VLOOKUP(E5,'Bron competenties'!$A$1:$F$19978,5,FALSE),"")</f>
        <v>betrouwbare relaties met de klanten creëren en helpen in het identificeren van de klantbehoeften</v>
      </c>
      <c r="G5" s="15" t="str">
        <f>IFERROR(CONCATENATE(C5," ",(VLOOKUP($C5,'Bron competenties'!$B$1:$C$1978,2,FALSE))),"")</f>
        <v xml:space="preserve">D.11 Behoeftemanagement </v>
      </c>
      <c r="H5">
        <f t="shared" si="1"/>
        <v>3</v>
      </c>
      <c r="I5" t="str">
        <f t="shared" si="2"/>
        <v>betrouwbare relaties met de klanten creëren en helpen in het identificeren van de klantbehoeften</v>
      </c>
    </row>
    <row r="6" spans="1:9" ht="15.75" thickBot="1" x14ac:dyDescent="0.3">
      <c r="A6" s="10" t="str">
        <f>IFERROR(VLOOKUP($B6,VLookup!$B$3:$C$463,2,FALSE),"")</f>
        <v>1.1.1 INFORMATIEARCHITECTUUR</v>
      </c>
      <c r="B6" s="11" t="s">
        <v>80</v>
      </c>
      <c r="C6" s="12" t="s">
        <v>85</v>
      </c>
      <c r="D6" s="13">
        <v>3</v>
      </c>
      <c r="E6" s="14" t="str">
        <f t="shared" si="0"/>
        <v>E.05x3</v>
      </c>
      <c r="F6" s="14" t="str">
        <f>IFERROR(VLOOKUP(E6,'Bron competenties'!$A$1:$F$19978,5,FALSE),"")</f>
        <v>het toepassen van specifieke kennis om bestaande IV-processen en oplossingen te onderzoeken zodat potentiële verbeteringen / innovaties bepaald kunnen worden en het  aanbevelingen kunnen worden opgesteld</v>
      </c>
      <c r="G6" s="15" t="str">
        <f>IFERROR(CONCATENATE(C6," ",(VLOOKUP($C6,'Bron competenties'!$B$1:$C$1978,2,FALSE))),"")</f>
        <v xml:space="preserve">E.05 Procesverbetering </v>
      </c>
      <c r="H6">
        <f t="shared" si="1"/>
        <v>3</v>
      </c>
      <c r="I6" t="str">
        <f t="shared" si="2"/>
        <v>het toepassen van specifieke kennis om bestaande IV-processen en oplossingen te onderzoeken zodat potentiële verbeteringen / innovaties bepaald kunnen worden en het  aanbevelingen kunnen worden opgesteld</v>
      </c>
    </row>
    <row r="7" spans="1:9" ht="15.75" thickBot="1" x14ac:dyDescent="0.3">
      <c r="A7" s="10" t="str">
        <f>IFERROR(VLOOKUP($B7,VLookup!$B$3:$C$463,2,FALSE),"")</f>
        <v>1.1.1 INFORMATIEARCHITECTUUR</v>
      </c>
      <c r="B7" s="11" t="s">
        <v>80</v>
      </c>
      <c r="C7" s="12" t="s">
        <v>86</v>
      </c>
      <c r="D7" s="13">
        <v>3</v>
      </c>
      <c r="E7" s="14" t="str">
        <f t="shared" si="0"/>
        <v>E.08x3</v>
      </c>
      <c r="F7" s="14" t="str">
        <f>IFERROR(VLOOKUP(E7,'Bron competenties'!$A$1:$F$19978,5,FALSE),"")</f>
        <v xml:space="preserve">het evalueren van indicatoren en maatregelen op het gebied van security management en bepalen/of ze aan de normen voldoen; het onderzoeken van inbreuken op de beveiliging en het nemen van correctiemaatregelen </v>
      </c>
      <c r="G7" s="15" t="str">
        <f>IFERROR(CONCATENATE(C7," ",(VLOOKUP($C7,'Bron competenties'!$B$1:$C$1978,2,FALSE))),"")</f>
        <v xml:space="preserve">E.08 Informatiebeveiligingsmanagement </v>
      </c>
      <c r="H7">
        <f t="shared" si="1"/>
        <v>3</v>
      </c>
      <c r="I7" t="str">
        <f t="shared" si="2"/>
        <v xml:space="preserve">het evalueren van indicatoren en maatregelen op het gebied van security management en bepalen/of ze aan de normen voldoen; het onderzoeken van inbreuken op de beveiliging en het nemen van correctiemaatregelen </v>
      </c>
    </row>
    <row r="8" spans="1:9" ht="15.75" thickBot="1" x14ac:dyDescent="0.3">
      <c r="A8" s="10" t="str">
        <f>IFERROR(VLOOKUP($B8,VLookup!$B$3:$C$463,2,FALSE),"")</f>
        <v>1.1.1 INFORMATIEARCHITECTUUR</v>
      </c>
      <c r="B8" s="11" t="s">
        <v>80</v>
      </c>
      <c r="C8" s="12" t="s">
        <v>87</v>
      </c>
      <c r="D8" s="13">
        <v>4</v>
      </c>
      <c r="E8" s="14" t="str">
        <f t="shared" si="0"/>
        <v>A.01x4</v>
      </c>
      <c r="F8" s="14" t="str">
        <f>IFERROR(VLOOKUP(E8,'Bron competenties'!$A$1:$F$19978,5,FALSE),"")</f>
        <v>het organiseren en borgen van de bouw en implementatie van innovatieve IV oplossingen op de lange termijn</v>
      </c>
      <c r="G8" s="15" t="str">
        <f>IFERROR(CONCATENATE(C8," ",(VLOOKUP($C8,'Bron competenties'!$B$1:$C$1978,2,FALSE))),"")</f>
        <v>A.01 Afstemming informatiesysteem en bedrijfsstrategie</v>
      </c>
      <c r="H8">
        <f t="shared" si="1"/>
        <v>4</v>
      </c>
      <c r="I8" t="str">
        <f t="shared" si="2"/>
        <v>het organiseren en borgen van de bouw en implementatie van innovatieve IV oplossingen op de lange termijn</v>
      </c>
    </row>
    <row r="9" spans="1:9" ht="15.75" thickBot="1" x14ac:dyDescent="0.3">
      <c r="A9" s="10" t="str">
        <f>IFERROR(VLOOKUP($B9,VLookup!$B$3:$C$463,2,FALSE),"")</f>
        <v>1.1.1 INFORMATIEARCHITECTUUR</v>
      </c>
      <c r="B9" s="11" t="s">
        <v>80</v>
      </c>
      <c r="C9" s="12" t="s">
        <v>81</v>
      </c>
      <c r="D9" s="13">
        <v>4</v>
      </c>
      <c r="E9" s="14" t="str">
        <f t="shared" si="0"/>
        <v>A.05x4</v>
      </c>
      <c r="F9" s="14" t="str">
        <f>IFERROR(VLOOKUP(E9,'Bron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9" s="15" t="str">
        <f>IFERROR(CONCATENATE(C9," ",(VLOOKUP($C9,'Bron competenties'!$B$1:$C$1978,2,FALSE))),"")</f>
        <v xml:space="preserve">A.05 Ontwerpen van Architectuur </v>
      </c>
      <c r="H9">
        <f t="shared" si="1"/>
        <v>4</v>
      </c>
      <c r="I9" t="str">
        <f t="shared" si="2"/>
        <v>het vanuit een brede verantwoordelijk definiëren van een strategie zodat IV-technologie overeenkomstig de behoeften van de organisatie geïmplementeerd wordt, rekening houdend met de huidige IV-platformen, legacy en de laatste innovatieve ontwikkelingen</v>
      </c>
    </row>
    <row r="10" spans="1:9" ht="15.75" thickBot="1" x14ac:dyDescent="0.3">
      <c r="A10" s="10" t="str">
        <f>IFERROR(VLOOKUP($B10,VLookup!$B$3:$C$463,2,FALSE),"")</f>
        <v>1.1.1 INFORMATIEARCHITECTUUR</v>
      </c>
      <c r="B10" s="16" t="s">
        <v>80</v>
      </c>
      <c r="C10" s="17" t="s">
        <v>82</v>
      </c>
      <c r="D10" s="13">
        <v>4</v>
      </c>
      <c r="E10" s="14" t="str">
        <f t="shared" si="0"/>
        <v>A.10x4</v>
      </c>
      <c r="F10" s="14" t="str">
        <f>IFERROR(VLOOKUP(E10,'Bron competenties'!$A$1:$F$19978,5,FALSE),"")</f>
        <v>het bieden van deskundige begeleiding om continue verbetering te garanderen en een succesvolle omnichannel gebruikerervaring te bewerkstelligen.</v>
      </c>
      <c r="G10" s="15" t="str">
        <f>IFERROR(CONCATENATE(C10," ",(VLOOKUP($C10,'Bron competenties'!$B$1:$C$1978,2,FALSE))),"")</f>
        <v>A.10 Gebruikergedreven ontwerpen</v>
      </c>
      <c r="H10">
        <f t="shared" si="1"/>
        <v>4</v>
      </c>
      <c r="I10" t="str">
        <f t="shared" si="2"/>
        <v>het bieden van deskundige begeleiding om continue verbetering te garanderen en een succesvolle omnichannel gebruikerervaring te bewerkstelligen.</v>
      </c>
    </row>
    <row r="11" spans="1:9" ht="15.75" thickBot="1" x14ac:dyDescent="0.3">
      <c r="A11" s="10" t="str">
        <f>IFERROR(VLOOKUP($B11,VLookup!$B$3:$C$463,2,FALSE),"")</f>
        <v>1.1.1 INFORMATIEARCHITECTUUR</v>
      </c>
      <c r="B11" s="11" t="s">
        <v>80</v>
      </c>
      <c r="C11" s="12" t="s">
        <v>88</v>
      </c>
      <c r="D11" s="13">
        <v>4</v>
      </c>
      <c r="E11" s="14" t="str">
        <f t="shared" si="0"/>
        <v>D.02x4</v>
      </c>
      <c r="F11" s="14" t="str">
        <f>IFERROR(VLOOKUP(E11,'Bron competenties'!$A$1:$F$19978,5,FALSE),"")</f>
        <v xml:space="preserve">het gebruiken van uiteenlopende specifieke kennis en het zorgen dat gebruik wordt gemaakt en het autoriseren van externe standaarden en best practices </v>
      </c>
      <c r="G11" s="15" t="str">
        <f>IFERROR(CONCATENATE(C11," ",(VLOOKUP($C11,'Bron competenties'!$B$1:$C$1978,2,FALSE))),"")</f>
        <v xml:space="preserve">D.02 Ontwikkeling ICT-Kwaliteitsstrategie </v>
      </c>
      <c r="H11">
        <f t="shared" si="1"/>
        <v>4</v>
      </c>
      <c r="I11" t="str">
        <f t="shared" si="2"/>
        <v xml:space="preserve">het gebruiken van uiteenlopende specifieke kennis en het zorgen dat gebruik wordt gemaakt en het autoriseren van externe standaarden en best practices </v>
      </c>
    </row>
    <row r="12" spans="1:9" ht="15.75" thickBot="1" x14ac:dyDescent="0.3">
      <c r="A12" s="10" t="str">
        <f>IFERROR(VLOOKUP($B12,VLookup!$B$3:$C$463,2,FALSE),"")</f>
        <v>1.1.1 INFORMATIEARCHITECTUUR</v>
      </c>
      <c r="B12" s="11" t="s">
        <v>80</v>
      </c>
      <c r="C12" s="12" t="s">
        <v>83</v>
      </c>
      <c r="D12" s="13">
        <v>4</v>
      </c>
      <c r="E12" s="14" t="str">
        <f t="shared" si="0"/>
        <v>D.10x4</v>
      </c>
      <c r="F12" s="14" t="str">
        <f>IFERROR(VLOOKUP(E12,'Bron competenties'!$A$1:$F$19978,5,FALSE),"")</f>
        <v>de juiste informatiestructuur integreren in de organisatie omgeving</v>
      </c>
      <c r="G12" s="15" t="str">
        <f>IFERROR(CONCATENATE(C12," ",(VLOOKUP($C12,'Bron competenties'!$B$1:$C$1978,2,FALSE))),"")</f>
        <v xml:space="preserve">D.10 Informatie- en kennismanagement </v>
      </c>
      <c r="H12">
        <f t="shared" si="1"/>
        <v>4</v>
      </c>
      <c r="I12" t="str">
        <f t="shared" si="2"/>
        <v>de juiste informatiestructuur integreren in de organisatie omgeving</v>
      </c>
    </row>
    <row r="13" spans="1:9" ht="15.75" thickBot="1" x14ac:dyDescent="0.3">
      <c r="A13" s="10" t="str">
        <f>IFERROR(VLOOKUP($B13,VLookup!$B$3:$C$463,2,FALSE),"")</f>
        <v>1.1.1 INFORMATIEARCHITECTUUR</v>
      </c>
      <c r="B13" s="11" t="s">
        <v>80</v>
      </c>
      <c r="C13" s="12" t="s">
        <v>84</v>
      </c>
      <c r="D13" s="13">
        <v>4</v>
      </c>
      <c r="E13" s="14" t="str">
        <f t="shared" si="0"/>
        <v>D.11x4</v>
      </c>
      <c r="F13" s="14" t="str">
        <f>IFERROR(VLOOKUP(E13,'Bron competenties'!$A$1:$F$19978,5,FALSE),"")</f>
        <v>het organiseren en ondersteunen van strategische besluiten van de organisaties, het helpen van organisaties om nieuwe IV-oplossingen te bedenken, het bevorderen van partnerschappen en het creëren van waarde proposities</v>
      </c>
      <c r="G13" s="15" t="str">
        <f>IFERROR(CONCATENATE(C13," ",(VLOOKUP($C13,'Bron competenties'!$B$1:$C$1978,2,FALSE))),"")</f>
        <v xml:space="preserve">D.11 Behoeftemanagement </v>
      </c>
      <c r="H13">
        <f t="shared" si="1"/>
        <v>4</v>
      </c>
      <c r="I13" t="str">
        <f t="shared" si="2"/>
        <v>het organiseren en ondersteunen van strategische besluiten van de organisaties, het helpen van organisaties om nieuwe IV-oplossingen te bedenken, het bevorderen van partnerschappen en het creëren van waarde proposities</v>
      </c>
    </row>
    <row r="14" spans="1:9" ht="15.75" thickBot="1" x14ac:dyDescent="0.3">
      <c r="A14" s="10" t="str">
        <f>IFERROR(VLOOKUP($B14,VLookup!$B$3:$C$463,2,FALSE),"")</f>
        <v>1.1.1 INFORMATIEARCHITECTUUR</v>
      </c>
      <c r="B14" s="11" t="s">
        <v>80</v>
      </c>
      <c r="C14" s="12" t="s">
        <v>85</v>
      </c>
      <c r="D14" s="13">
        <v>4</v>
      </c>
      <c r="E14" s="14" t="str">
        <f t="shared" si="0"/>
        <v>E.05x4</v>
      </c>
      <c r="F14" s="14" t="str">
        <f>IFERROR(VLOOKUP(E14,'Bron competenties'!$A$1:$F$19978,5,FALSE),"")</f>
        <v>het organiseren en borgen van innovatieve implementaties / verbeteringen die bijdragen aan grotere efficiëntie; het aantonen aan de directie dat de organisatie voordeel heeft van potentiële wijzigingen</v>
      </c>
      <c r="G14" s="15" t="str">
        <f>IFERROR(CONCATENATE(C14," ",(VLOOKUP($C14,'Bron competenties'!$B$1:$C$1978,2,FALSE))),"")</f>
        <v xml:space="preserve">E.05 Procesverbetering </v>
      </c>
      <c r="H14">
        <f t="shared" si="1"/>
        <v>4</v>
      </c>
      <c r="I14" t="str">
        <f t="shared" si="2"/>
        <v>het organiseren en borgen van innovatieve implementaties / verbeteringen die bijdragen aan grotere efficiëntie; het aantonen aan de directie dat de organisatie voordeel heeft van potentiële wijzigingen</v>
      </c>
    </row>
    <row r="15" spans="1:9" ht="15.75" thickBot="1" x14ac:dyDescent="0.3">
      <c r="A15" s="10" t="str">
        <f>IFERROR(VLOOKUP($B15,VLookup!$B$3:$C$463,2,FALSE),"")</f>
        <v>1.1.1 INFORMATIEARCHITECTUUR</v>
      </c>
      <c r="B15" s="11" t="s">
        <v>80</v>
      </c>
      <c r="C15" s="12" t="s">
        <v>86</v>
      </c>
      <c r="D15" s="13">
        <v>4</v>
      </c>
      <c r="E15" s="14" t="str">
        <f t="shared" si="0"/>
        <v>E.08x4</v>
      </c>
      <c r="F15" s="14" t="str">
        <f>IFERROR(VLOOKUP(E15,'Bron competenties'!$A$1:$F$19978,5,FALSE),"")</f>
        <v>het organiseren en borgen dat de integriteit, vertrouwelijkheid en beschikbaarheid van gegevens zijn opgeslagen in de Informatiesystemen en dat ze voldoen aan alle wettelijke vereisten</v>
      </c>
      <c r="G15" s="15" t="str">
        <f>IFERROR(CONCATENATE(C15," ",(VLOOKUP($C15,'Bron competenties'!$B$1:$C$1978,2,FALSE))),"")</f>
        <v xml:space="preserve">E.08 Informatiebeveiligingsmanagement </v>
      </c>
      <c r="H15">
        <f t="shared" si="1"/>
        <v>4</v>
      </c>
      <c r="I15" t="str">
        <f t="shared" si="2"/>
        <v>het organiseren en borgen dat de integriteit, vertrouwelijkheid en beschikbaarheid van gegevens zijn opgeslagen in de Informatiesystemen en dat ze voldoen aan alle wettelijke vereisten</v>
      </c>
    </row>
    <row r="16" spans="1:9" ht="15.75" thickBot="1" x14ac:dyDescent="0.3">
      <c r="A16" s="10" t="str">
        <f>IFERROR(VLOOKUP($B16,VLookup!$B$3:$C$463,2,FALSE),"")</f>
        <v>1.1.1 INFORMATIEARCHITECTUUR</v>
      </c>
      <c r="B16" s="16" t="s">
        <v>80</v>
      </c>
      <c r="C16" s="17" t="s">
        <v>89</v>
      </c>
      <c r="D16" s="13">
        <v>4</v>
      </c>
      <c r="E16" s="14" t="str">
        <f t="shared" si="0"/>
        <v>D.07x4</v>
      </c>
      <c r="F16" s="14" t="str">
        <f>IFERROR(VLOOKUP(E16,'Bron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16" s="15" t="str">
        <f>IFERROR(CONCATENATE(C16," ",(VLOOKUP($C16,'Bron competenties'!$B$1:$C$1978,2,FALSE))),"")</f>
        <v>D.07 Datascience en analytics</v>
      </c>
      <c r="H16">
        <f t="shared" si="1"/>
        <v>4</v>
      </c>
      <c r="I16" t="str">
        <f t="shared" si="2"/>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17" spans="1:9" ht="15.75" thickBot="1" x14ac:dyDescent="0.3">
      <c r="A17" s="10" t="str">
        <f>IFERROR(VLOOKUP($B17,VLookup!$B$3:$C$463,2,FALSE),"")</f>
        <v>1.1.1 INFORMATIEARCHITECTUUR</v>
      </c>
      <c r="B17" s="18" t="s">
        <v>80</v>
      </c>
      <c r="C17" s="17" t="s">
        <v>90</v>
      </c>
      <c r="D17" s="13">
        <v>9</v>
      </c>
      <c r="E17" s="14" t="str">
        <f t="shared" si="0"/>
        <v>T.01x9</v>
      </c>
      <c r="F17" s="14" t="str">
        <f>IFERROR(VLOOKUP(E17,'Bron competenties'!$A$1:$F$19978,5,FALSE),"")</f>
        <v>Toegankelijkheid is van toepassing op het ontwerp van producten, apparaten, services of omgevingen om ervoor te zorgen dat ze voor iedereen bruikbaar zijn, ongeacht hun persoonlijke capaciteiten</v>
      </c>
      <c r="G17" s="15" t="str">
        <f>IFERROR(CONCATENATE(C17," ",(VLOOKUP($C17,'Bron competenties'!$B$1:$C$1978,2,FALSE))),"")</f>
        <v>T.01 Toegankelijkheid</v>
      </c>
      <c r="H17">
        <f t="shared" si="1"/>
        <v>9</v>
      </c>
      <c r="I17" t="str">
        <f t="shared" si="2"/>
        <v>Toegankelijkheid is van toepassing op het ontwerp van producten, apparaten, services of omgevingen om ervoor te zorgen dat ze voor iedereen bruikbaar zijn, ongeacht hun persoonlijke capaciteiten</v>
      </c>
    </row>
    <row r="18" spans="1:9" ht="15.75" thickBot="1" x14ac:dyDescent="0.3">
      <c r="A18" s="10" t="str">
        <f>IFERROR(VLOOKUP($B18,VLookup!$B$3:$C$463,2,FALSE),"")</f>
        <v>1.1.1 INFORMATIEARCHITECTUUR</v>
      </c>
      <c r="B18" s="18" t="s">
        <v>80</v>
      </c>
      <c r="C18" s="17" t="s">
        <v>91</v>
      </c>
      <c r="D18" s="13">
        <v>9</v>
      </c>
      <c r="E18" s="14" t="str">
        <f t="shared" si="0"/>
        <v>T.02x9</v>
      </c>
      <c r="F18" s="14" t="str">
        <f>IFERROR(VLOOKUP(E18,'Bron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8" s="15" t="str">
        <f>IFERROR(CONCATENATE(C18," ",(VLOOKUP($C18,'Bron competenties'!$B$1:$C$1978,2,FALSE))),"")</f>
        <v>T.02 Ethiek</v>
      </c>
      <c r="H18">
        <f t="shared" si="1"/>
        <v>9</v>
      </c>
      <c r="I18" t="str">
        <f t="shared" si="2"/>
        <v>Ethiek in ICT behandelt de procedures, waarden en praktijken die ICT en haar gerelateerde disciplines beheersen zonder de integriteit, morele waarden of overtuigingen van een individu, organisatie of de mensheid: professioneel gedrag in de ICT</v>
      </c>
    </row>
    <row r="19" spans="1:9" ht="15.75" thickBot="1" x14ac:dyDescent="0.3">
      <c r="A19" s="10" t="str">
        <f>IFERROR(VLOOKUP($B19,VLookup!$B$3:$C$463,2,FALSE),"")</f>
        <v>1.1.1 INFORMATIEARCHITECTUUR</v>
      </c>
      <c r="B19" s="18" t="s">
        <v>80</v>
      </c>
      <c r="C19" s="17" t="s">
        <v>92</v>
      </c>
      <c r="D19" s="13">
        <v>9</v>
      </c>
      <c r="E19" s="14" t="str">
        <f t="shared" si="0"/>
        <v>T.03x9</v>
      </c>
      <c r="F19" s="14" t="str">
        <f>IFERROR(VLOOKUP(E19,'Bron competenties'!$A$1:$F$19978,5,FALSE),"")</f>
        <v>Er zijn veel wetten die direct of indirect relevant zijn voor de ICT-industrie, zoals copyright, naleving van octrooien, voorkomen van plagiaat en bescherming van intellectuele eigendom</v>
      </c>
      <c r="G19" s="15" t="str">
        <f>IFERROR(CONCATENATE(C19," ",(VLOOKUP($C19,'Bron competenties'!$B$1:$C$1978,2,FALSE))),"")</f>
        <v>T.03 Juridische kwesties</v>
      </c>
      <c r="H19">
        <f t="shared" si="1"/>
        <v>9</v>
      </c>
      <c r="I19" t="str">
        <f t="shared" si="2"/>
        <v>Er zijn veel wetten die direct of indirect relevant zijn voor de ICT-industrie, zoals copyright, naleving van octrooien, voorkomen van plagiaat en bescherming van intellectuele eigendom</v>
      </c>
    </row>
    <row r="20" spans="1:9" ht="15.75" thickBot="1" x14ac:dyDescent="0.3">
      <c r="A20" s="10" t="str">
        <f>IFERROR(VLOOKUP($B20,VLookup!$B$3:$C$463,2,FALSE),"")</f>
        <v>1.1.1 INFORMATIEARCHITECTUUR</v>
      </c>
      <c r="B20" s="18" t="s">
        <v>80</v>
      </c>
      <c r="C20" s="17" t="s">
        <v>93</v>
      </c>
      <c r="D20" s="13">
        <v>9</v>
      </c>
      <c r="E20" s="14" t="str">
        <f t="shared" si="0"/>
        <v>T.04x9</v>
      </c>
      <c r="F20" s="14" t="str">
        <f>IFERROR(VLOOKUP(E20,'Bron competenties'!$A$1:$F$19978,5,FALSE),"")</f>
        <v>Privacy is het vermogen van een organisatie of individu te bepalen welke gegevens met derden kunnen worden gedeeld: bijvoorbeeld de algemene verordening gegevensbescherming (AVG) over gegevensbescherming en privacy voor alle individuen</v>
      </c>
      <c r="G20" s="15" t="str">
        <f>IFERROR(CONCATENATE(C20," ",(VLOOKUP($C20,'Bron competenties'!$B$1:$C$1978,2,FALSE))),"")</f>
        <v>T.04 Privacy</v>
      </c>
      <c r="H20">
        <f t="shared" si="1"/>
        <v>9</v>
      </c>
      <c r="I20" t="str">
        <f t="shared" si="2"/>
        <v>Privacy is het vermogen van een organisatie of individu te bepalen welke gegevens met derden kunnen worden gedeeld: bijvoorbeeld de algemene verordening gegevensbescherming (AVG) over gegevensbescherming en privacy voor alle individuen</v>
      </c>
    </row>
    <row r="21" spans="1:9" ht="15.75" thickBot="1" x14ac:dyDescent="0.3">
      <c r="A21" s="10" t="str">
        <f>IFERROR(VLOOKUP($B21,VLookup!$B$3:$C$463,2,FALSE),"")</f>
        <v>1.1.1 INFORMATIEARCHITECTUUR</v>
      </c>
      <c r="B21" s="18" t="s">
        <v>80</v>
      </c>
      <c r="C21" s="17" t="s">
        <v>94</v>
      </c>
      <c r="D21" s="13">
        <v>9</v>
      </c>
      <c r="E21" s="14" t="str">
        <f t="shared" si="0"/>
        <v>T.05x9</v>
      </c>
      <c r="F21" s="14" t="str">
        <f>IFERROR(VLOOKUP(E21,'Bron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21" s="15" t="str">
        <f>IFERROR(CONCATENATE(C21," ",(VLOOKUP($C21,'Bron competenties'!$B$1:$C$1978,2,FALSE))),"")</f>
        <v>T.05 Beveiliging</v>
      </c>
      <c r="H21">
        <f t="shared" si="1"/>
        <v>9</v>
      </c>
      <c r="I21" t="str">
        <f t="shared" si="2"/>
        <v>Beveiliging omvat (1) informatiebeveiliging: beschermen tegen ongeautoriseerde toegang, gebruik, openbaarmaking, verstoring, wijziging, inzage, inspectie, opname of verwoesting en (2) IT-beveiliging: ongeoorloofde toegang tot computers, netwerken en data voorkomen</v>
      </c>
    </row>
    <row r="22" spans="1:9" ht="15.75" thickBot="1" x14ac:dyDescent="0.3">
      <c r="A22" s="10" t="str">
        <f>IFERROR(VLOOKUP($B22,VLookup!$B$3:$C$463,2,FALSE),"")</f>
        <v>1.1.1 INFORMATIEARCHITECTUUR</v>
      </c>
      <c r="B22" s="18" t="s">
        <v>80</v>
      </c>
      <c r="C22" s="17" t="s">
        <v>95</v>
      </c>
      <c r="D22" s="13">
        <v>9</v>
      </c>
      <c r="E22" s="14" t="str">
        <f t="shared" si="0"/>
        <v>T.06x9</v>
      </c>
      <c r="F22" s="14" t="str">
        <f>IFERROR(VLOOKUP(E22,'Bron competenties'!$A$1:$F$19978,5,FALSE),"")</f>
        <v xml:space="preserve">Duurzaamheid staat voor het voldoen aan behoeften zonder de toekomst in gevaar te brengen en kan worden gecategoriseerd als ecologische, sociale of economische duurzaamheid. </v>
      </c>
      <c r="G22" s="15" t="str">
        <f>IFERROR(CONCATENATE(C22," ",(VLOOKUP($C22,'Bron competenties'!$B$1:$C$1978,2,FALSE))),"")</f>
        <v>T.06 Duurzaamheid</v>
      </c>
      <c r="H22">
        <f t="shared" si="1"/>
        <v>9</v>
      </c>
      <c r="I22" t="str">
        <f t="shared" si="2"/>
        <v xml:space="preserve">Duurzaamheid staat voor het voldoen aan behoeften zonder de toekomst in gevaar te brengen en kan worden gecategoriseerd als ecologische, sociale of economische duurzaamheid. </v>
      </c>
    </row>
    <row r="23" spans="1:9" ht="15.75" thickBot="1" x14ac:dyDescent="0.3">
      <c r="A23" s="10" t="str">
        <f>IFERROR(VLOOKUP($B23,VLookup!$B$3:$C$463,2,FALSE),"")</f>
        <v>1.1.1 INFORMATIEARCHITECTUUR</v>
      </c>
      <c r="B23" s="18" t="s">
        <v>80</v>
      </c>
      <c r="C23" s="17" t="s">
        <v>96</v>
      </c>
      <c r="D23" s="13">
        <v>9</v>
      </c>
      <c r="E23" s="14" t="str">
        <f t="shared" si="0"/>
        <v>T.07x9</v>
      </c>
      <c r="F23" s="14" t="str">
        <f>IFERROR(VLOOKUP(E23,'Bron competenties'!$A$1:$F$19978,5,FALSE),"")</f>
        <v>Bruikbaarheid is de kwaliteit van een product, dienst of systeem, zoals ervaren door eindgebruikers, voor specifiek te bereiken doelen, effectief, efficiënt en bevredigend in een vooraf bepaalde context</v>
      </c>
      <c r="G23" s="15" t="str">
        <f>IFERROR(CONCATENATE(C23," ",(VLOOKUP($C23,'Bron competenties'!$B$1:$C$1978,2,FALSE))),"")</f>
        <v>T.07 Bruikbaarheid</v>
      </c>
      <c r="H23">
        <f t="shared" si="1"/>
        <v>9</v>
      </c>
      <c r="I23" t="str">
        <f t="shared" si="2"/>
        <v>Bruikbaarheid is de kwaliteit van een product, dienst of systeem, zoals ervaren door eindgebruikers, voor specifiek te bereiken doelen, effectief, efficiënt en bevredigend in een vooraf bepaalde context</v>
      </c>
    </row>
    <row r="24" spans="1:9" ht="15.75" thickBot="1" x14ac:dyDescent="0.3">
      <c r="A24" s="10" t="str">
        <f>IFERROR(VLOOKUP($B24,VLookup!$B$3:$C$463,2,FALSE),"")</f>
        <v>1.1.2 FUNCTIONEEL ONTWERP/STARTARCHITECTUUR</v>
      </c>
      <c r="B24" s="11" t="s">
        <v>97</v>
      </c>
      <c r="C24" s="17" t="s">
        <v>98</v>
      </c>
      <c r="D24" s="13">
        <v>1</v>
      </c>
      <c r="E24" s="14" t="str">
        <f t="shared" si="0"/>
        <v>A.06x1</v>
      </c>
      <c r="F24" s="14" t="str">
        <f>IFERROR(VLOOKUP(E24,'Bron competenties'!$A$1:$F$19978,5,FALSE),"")</f>
        <v>het bijdragen aan het ontwerp van applicaties, aan generieke functionele specificaties en aan koppelvlakken</v>
      </c>
      <c r="G24" s="15" t="str">
        <f>IFERROR(CONCATENATE(C24," ",(VLOOKUP($C24,'Bron competenties'!$B$1:$C$1978,2,FALSE))),"")</f>
        <v xml:space="preserve">A.06 Ontwerp van Applicaties </v>
      </c>
      <c r="H24">
        <f t="shared" si="1"/>
        <v>1</v>
      </c>
      <c r="I24" t="str">
        <f t="shared" si="2"/>
        <v>het bijdragen aan het ontwerp van applicaties, aan generieke functionele specificaties en aan koppelvlakken</v>
      </c>
    </row>
    <row r="25" spans="1:9" ht="15.75" thickBot="1" x14ac:dyDescent="0.3">
      <c r="A25" s="10" t="str">
        <f>IFERROR(VLOOKUP($B25,VLookup!$B$3:$C$463,2,FALSE),"")</f>
        <v>1.1.2 FUNCTIONEEL ONTWERP/STARTARCHITECTUUR</v>
      </c>
      <c r="B25" s="11" t="s">
        <v>97</v>
      </c>
      <c r="C25" s="17" t="s">
        <v>99</v>
      </c>
      <c r="D25" s="13">
        <v>1</v>
      </c>
      <c r="E25" s="14" t="str">
        <f t="shared" si="0"/>
        <v>B.03x1</v>
      </c>
      <c r="F25" s="14" t="str">
        <f>IFERROR(VLOOKUP(E25,'Bron competenties'!$A$1:$F$19978,5,FALSE),"")</f>
        <v>het uitvoeren van eenvoudige testen op basis van gedetailleerde instructies</v>
      </c>
      <c r="G25" s="15" t="str">
        <f>IFERROR(CONCATENATE(C25," ",(VLOOKUP($C25,'Bron competenties'!$B$1:$C$1978,2,FALSE))),"")</f>
        <v xml:space="preserve">B.03 Testen </v>
      </c>
      <c r="H25">
        <f t="shared" si="1"/>
        <v>1</v>
      </c>
      <c r="I25" t="str">
        <f t="shared" si="2"/>
        <v>het uitvoeren van eenvoudige testen op basis van gedetailleerde instructies</v>
      </c>
    </row>
    <row r="26" spans="1:9" ht="15.75" thickBot="1" x14ac:dyDescent="0.3">
      <c r="A26" s="10" t="str">
        <f>IFERROR(VLOOKUP($B26,VLookup!$B$3:$C$463,2,FALSE),"")</f>
        <v>1.1.2 FUNCTIONEEL ONTWERP/STARTARCHITECTUUR</v>
      </c>
      <c r="B26" s="11" t="s">
        <v>97</v>
      </c>
      <c r="C26" s="17" t="s">
        <v>100</v>
      </c>
      <c r="D26" s="13">
        <v>1</v>
      </c>
      <c r="E26" s="14" t="str">
        <f t="shared" si="0"/>
        <v>B.05x1</v>
      </c>
      <c r="F26" s="14" t="str">
        <f>IFERROR(VLOOKUP(E26,'Bron competenties'!$A$1:$F$19978,5,FALSE),"")</f>
        <v>het gebruiken en /of toepassen van standaarden om de documentatiestructuur te bepalen</v>
      </c>
      <c r="G26" s="15" t="str">
        <f>IFERROR(CONCATENATE(C26," ",(VLOOKUP($C26,'Bron competenties'!$B$1:$C$1978,2,FALSE))),"")</f>
        <v xml:space="preserve">B.05 Vervaardigen van documentatie </v>
      </c>
      <c r="H26">
        <f t="shared" si="1"/>
        <v>1</v>
      </c>
      <c r="I26" t="str">
        <f t="shared" si="2"/>
        <v>het gebruiken en /of toepassen van standaarden om de documentatiestructuur te bepalen</v>
      </c>
    </row>
    <row r="27" spans="1:9" ht="15.75" thickBot="1" x14ac:dyDescent="0.3">
      <c r="A27" s="10" t="str">
        <f>IFERROR(VLOOKUP($B27,VLookup!$B$3:$C$463,2,FALSE),"")</f>
        <v>1.1.2 FUNCTIONEEL ONTWERP/STARTARCHITECTUUR</v>
      </c>
      <c r="B27" s="11" t="s">
        <v>97</v>
      </c>
      <c r="C27" s="17" t="s">
        <v>98</v>
      </c>
      <c r="D27" s="13">
        <v>2</v>
      </c>
      <c r="E27" s="14" t="str">
        <f t="shared" si="0"/>
        <v>A.06x2</v>
      </c>
      <c r="F27" s="14" t="str">
        <f>IFERROR(VLOOKUP(E27,'Bron competenties'!$A$1:$F$19978,5,FALSE),"")</f>
        <v>het organiseren van de totale planning van het ontwerp van de applicatie</v>
      </c>
      <c r="G27" s="15" t="str">
        <f>IFERROR(CONCATENATE(C27," ",(VLOOKUP($C27,'Bron competenties'!$B$1:$C$1978,2,FALSE))),"")</f>
        <v xml:space="preserve">A.06 Ontwerp van Applicaties </v>
      </c>
      <c r="H27">
        <f t="shared" si="1"/>
        <v>2</v>
      </c>
      <c r="I27" t="str">
        <f t="shared" si="2"/>
        <v>het organiseren van de totale planning van het ontwerp van de applicatie</v>
      </c>
    </row>
    <row r="28" spans="1:9" ht="15.75" thickBot="1" x14ac:dyDescent="0.3">
      <c r="A28" s="10" t="str">
        <f>IFERROR(VLOOKUP($B28,VLookup!$B$3:$C$463,2,FALSE),"")</f>
        <v>1.1.2 FUNCTIONEEL ONTWERP/STARTARCHITECTUUR</v>
      </c>
      <c r="B28" s="16" t="s">
        <v>97</v>
      </c>
      <c r="C28" s="17" t="s">
        <v>82</v>
      </c>
      <c r="D28" s="13">
        <v>2</v>
      </c>
      <c r="E28" s="14" t="str">
        <f t="shared" si="0"/>
        <v>A.10x2</v>
      </c>
      <c r="F28" s="14" t="str">
        <f>IFERROR(VLOOKUP(E28,'Bron competenties'!$A$1:$F$19978,5,FALSE),"")</f>
        <v>het toepassen van digitale interface-opties (web, mobiel, Internet of things) en richtlijnen om bruikbaarheid voor iedereen te bereiken</v>
      </c>
      <c r="G28" s="15" t="str">
        <f>IFERROR(CONCATENATE(C28," ",(VLOOKUP($C28,'Bron competenties'!$B$1:$C$1978,2,FALSE))),"")</f>
        <v>A.10 Gebruikergedreven ontwerpen</v>
      </c>
      <c r="H28">
        <f t="shared" si="1"/>
        <v>2</v>
      </c>
      <c r="I28" t="str">
        <f t="shared" si="2"/>
        <v>het toepassen van digitale interface-opties (web, mobiel, Internet of things) en richtlijnen om bruikbaarheid voor iedereen te bereiken</v>
      </c>
    </row>
    <row r="29" spans="1:9" ht="15.75" thickBot="1" x14ac:dyDescent="0.3">
      <c r="A29" s="10" t="str">
        <f>IFERROR(VLOOKUP($B29,VLookup!$B$3:$C$463,2,FALSE),"")</f>
        <v>1.1.2 FUNCTIONEEL ONTWERP/STARTARCHITECTUUR</v>
      </c>
      <c r="B29" s="11" t="s">
        <v>97</v>
      </c>
      <c r="C29" s="17" t="s">
        <v>99</v>
      </c>
      <c r="D29" s="13">
        <v>2</v>
      </c>
      <c r="E29" s="14" t="str">
        <f t="shared" si="0"/>
        <v>B.03x2</v>
      </c>
      <c r="F29" s="14" t="str">
        <f>IFERROR(VLOOKUP(E29,'Bron competenties'!$A$1:$F$19978,5,FALSE),"")</f>
        <v>opzetten van testprogramma’s en het bouwen van testscripts zodat potentiële kwetsbaarheden aan stresstests onderworpen kunnen worden; op analytische wijze documenteren en rapporteren van de uitkomsten</v>
      </c>
      <c r="G29" s="15" t="str">
        <f>IFERROR(CONCATENATE(C29," ",(VLOOKUP($C29,'Bron competenties'!$B$1:$C$1978,2,FALSE))),"")</f>
        <v xml:space="preserve">B.03 Testen </v>
      </c>
      <c r="H29">
        <f t="shared" si="1"/>
        <v>2</v>
      </c>
      <c r="I29" t="str">
        <f t="shared" si="2"/>
        <v>opzetten van testprogramma’s en het bouwen van testscripts zodat potentiële kwetsbaarheden aan stresstests onderworpen kunnen worden; op analytische wijze documenteren en rapporteren van de uitkomsten</v>
      </c>
    </row>
    <row r="30" spans="1:9" ht="15.75" thickBot="1" x14ac:dyDescent="0.3">
      <c r="A30" s="10" t="str">
        <f>IFERROR(VLOOKUP($B30,VLookup!$B$3:$C$463,2,FALSE),"")</f>
        <v>1.1.2 FUNCTIONEEL ONTWERP/STARTARCHITECTUUR</v>
      </c>
      <c r="B30" s="11" t="s">
        <v>97</v>
      </c>
      <c r="C30" s="17" t="s">
        <v>100</v>
      </c>
      <c r="D30" s="13">
        <v>2</v>
      </c>
      <c r="E30" s="14" t="str">
        <f t="shared" si="0"/>
        <v>B.05x2</v>
      </c>
      <c r="F30" s="14" t="str">
        <f>IFERROR(VLOOKUP(E30,'Bron competenties'!$A$1:$F$19978,5,FALSE),"")</f>
        <v>het bepalen van documentatie eisen op basis van het doel en de doelgroep</v>
      </c>
      <c r="G30" s="15" t="str">
        <f>IFERROR(CONCATENATE(C30," ",(VLOOKUP($C30,'Bron competenties'!$B$1:$C$1978,2,FALSE))),"")</f>
        <v xml:space="preserve">B.05 Vervaardigen van documentatie </v>
      </c>
      <c r="H30">
        <f t="shared" si="1"/>
        <v>2</v>
      </c>
      <c r="I30" t="str">
        <f t="shared" si="2"/>
        <v>het bepalen van documentatie eisen op basis van het doel en de doelgroep</v>
      </c>
    </row>
    <row r="31" spans="1:9" ht="15.75" thickBot="1" x14ac:dyDescent="0.3">
      <c r="A31" s="10" t="str">
        <f>IFERROR(VLOOKUP($B31,VLookup!$B$3:$C$463,2,FALSE),"")</f>
        <v>1.1.2 FUNCTIONEEL ONTWERP/STARTARCHITECTUUR</v>
      </c>
      <c r="B31" s="11" t="s">
        <v>97</v>
      </c>
      <c r="C31" s="17" t="s">
        <v>101</v>
      </c>
      <c r="D31" s="13">
        <v>2</v>
      </c>
      <c r="E31" s="14" t="str">
        <f t="shared" si="0"/>
        <v>E.06x2</v>
      </c>
      <c r="F31" s="14" t="str">
        <f>IFERROR(VLOOKUP(E31,'Bron competenties'!$A$1:$F$19978,5,FALSE),"")</f>
        <v>het communiceren over en het toezicht houden op de toepassing van het kwaliteitsbeleid in de organisatie</v>
      </c>
      <c r="G31" s="15" t="str">
        <f>IFERROR(CONCATENATE(C31," ",(VLOOKUP($C31,'Bron competenties'!$B$1:$C$1978,2,FALSE))),"")</f>
        <v xml:space="preserve">E.06 ICT kwaliteitsmanagement </v>
      </c>
      <c r="H31">
        <f t="shared" si="1"/>
        <v>2</v>
      </c>
      <c r="I31" t="str">
        <f t="shared" si="2"/>
        <v>het communiceren over en het toezicht houden op de toepassing van het kwaliteitsbeleid in de organisatie</v>
      </c>
    </row>
    <row r="32" spans="1:9" ht="15.75" thickBot="1" x14ac:dyDescent="0.3">
      <c r="A32" s="10" t="str">
        <f>IFERROR(VLOOKUP($B32,VLookup!$B$3:$C$463,2,FALSE),"")</f>
        <v>1.1.2 FUNCTIONEEL ONTWERP/STARTARCHITECTUUR</v>
      </c>
      <c r="B32" s="11" t="s">
        <v>97</v>
      </c>
      <c r="C32" s="17" t="s">
        <v>81</v>
      </c>
      <c r="D32" s="13">
        <v>3</v>
      </c>
      <c r="E32" s="14" t="str">
        <f t="shared" si="0"/>
        <v>A.05x3</v>
      </c>
      <c r="F32" s="14" t="str">
        <f>IFERROR(VLOOKUP(E32,'Bron competenties'!$A$1:$F$19978,5,FALSE),"")</f>
        <v>het gebruik maken van specifieke kennis om relevante IV-technologie en -specificaties te definiëren die kunnen worden ingezet bij de bouw van meerdere IV-projecten, toepassingen/of infrastructuurverbeteringen</v>
      </c>
      <c r="G32" s="15" t="str">
        <f>IFERROR(CONCATENATE(C32," ",(VLOOKUP($C32,'Bron competenties'!$B$1:$C$1978,2,FALSE))),"")</f>
        <v xml:space="preserve">A.05 Ontwerpen van Architectuur </v>
      </c>
      <c r="H32">
        <f t="shared" si="1"/>
        <v>3</v>
      </c>
      <c r="I32" t="str">
        <f t="shared" si="2"/>
        <v>het gebruik maken van specifieke kennis om relevante IV-technologie en -specificaties te definiëren die kunnen worden ingezet bij de bouw van meerdere IV-projecten, toepassingen/of infrastructuurverbeteringen</v>
      </c>
    </row>
    <row r="33" spans="1:9" ht="15.75" thickBot="1" x14ac:dyDescent="0.3">
      <c r="A33" s="10" t="str">
        <f>IFERROR(VLOOKUP($B33,VLookup!$B$3:$C$463,2,FALSE),"")</f>
        <v>1.1.2 FUNCTIONEEL ONTWERP/STARTARCHITECTUUR</v>
      </c>
      <c r="B33" s="11" t="s">
        <v>97</v>
      </c>
      <c r="C33" s="17" t="s">
        <v>98</v>
      </c>
      <c r="D33" s="13">
        <v>3</v>
      </c>
      <c r="E33" s="14" t="str">
        <f t="shared" si="0"/>
        <v>A.06x3</v>
      </c>
      <c r="F33" s="14" t="str">
        <f>IFERROR(VLOOKUP(E33,'Bron competenties'!$A$1:$F$19978,5,FALSE),"")</f>
        <v xml:space="preserve">de verantwoordelijkheid nemen voor eigen acties en die van anderen om te garanderen dat de applicatie op een correcte manier is geïntegreerd in een complexe omgeving en voldoet aan de behoeften van gebruikers / klanten </v>
      </c>
      <c r="G33" s="15" t="str">
        <f>IFERROR(CONCATENATE(C33," ",(VLOOKUP($C33,'Bron competenties'!$B$1:$C$1978,2,FALSE))),"")</f>
        <v xml:space="preserve">A.06 Ontwerp van Applicaties </v>
      </c>
      <c r="H33">
        <f t="shared" si="1"/>
        <v>3</v>
      </c>
      <c r="I33" t="str">
        <f t="shared" si="2"/>
        <v xml:space="preserve">de verantwoordelijkheid nemen voor eigen acties en die van anderen om te garanderen dat de applicatie op een correcte manier is geïntegreerd in een complexe omgeving en voldoet aan de behoeften van gebruikers / klanten </v>
      </c>
    </row>
    <row r="34" spans="1:9" ht="15.75" thickBot="1" x14ac:dyDescent="0.3">
      <c r="A34" s="10" t="str">
        <f>IFERROR(VLOOKUP($B34,VLookup!$B$3:$C$463,2,FALSE),"")</f>
        <v>1.1.2 FUNCTIONEEL ONTWERP/STARTARCHITECTUUR</v>
      </c>
      <c r="B34" s="16" t="s">
        <v>97</v>
      </c>
      <c r="C34" s="17" t="s">
        <v>82</v>
      </c>
      <c r="D34" s="13">
        <v>3</v>
      </c>
      <c r="E34" s="14" t="str">
        <f t="shared" si="0"/>
        <v>A.10x3</v>
      </c>
      <c r="F34" s="14" t="str">
        <f>IFERROR(VLOOKUP(E34,'Bron competenties'!$A$1:$F$19978,5,FALSE),"")</f>
        <v>het bewerkstelligen en cultiveren van relaties met klanten en gebruikers om hun taken, behoeften en doelen te begrijpen. Gebruikt een breed scala aan specialistische methoden om belangrijke gebruikersbetrokkenheid te krijgen</v>
      </c>
      <c r="G34" s="15" t="str">
        <f>IFERROR(CONCATENATE(C34," ",(VLOOKUP($C34,'Bron competenties'!$B$1:$C$1978,2,FALSE))),"")</f>
        <v>A.10 Gebruikergedreven ontwerpen</v>
      </c>
      <c r="H34">
        <f t="shared" si="1"/>
        <v>3</v>
      </c>
      <c r="I34" t="str">
        <f t="shared" si="2"/>
        <v>het bewerkstelligen en cultiveren van relaties met klanten en gebruikers om hun taken, behoeften en doelen te begrijpen. Gebruikt een breed scala aan specialistische methoden om belangrijke gebruikersbetrokkenheid te krijgen</v>
      </c>
    </row>
    <row r="35" spans="1:9" ht="15.75" thickBot="1" x14ac:dyDescent="0.3">
      <c r="A35" s="10" t="str">
        <f>IFERROR(VLOOKUP($B35,VLookup!$B$3:$C$463,2,FALSE),"")</f>
        <v>1.1.2 FUNCTIONEEL ONTWERP/STARTARCHITECTUUR</v>
      </c>
      <c r="B35" s="11" t="s">
        <v>97</v>
      </c>
      <c r="C35" s="17" t="s">
        <v>99</v>
      </c>
      <c r="D35" s="13">
        <v>3</v>
      </c>
      <c r="E35" s="14" t="str">
        <f t="shared" si="0"/>
        <v>B.03x3</v>
      </c>
      <c r="F35" s="14" t="str">
        <f>IFERROR(VLOOKUP(E35,'Bron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35" s="15" t="str">
        <f>IFERROR(CONCATENATE(C35," ",(VLOOKUP($C35,'Bron competenties'!$B$1:$C$1978,2,FALSE))),"")</f>
        <v xml:space="preserve">B.03 Testen </v>
      </c>
      <c r="H35">
        <f t="shared" si="1"/>
        <v>3</v>
      </c>
      <c r="I35" t="str">
        <f t="shared" si="2"/>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36" spans="1:9" ht="15.75" thickBot="1" x14ac:dyDescent="0.3">
      <c r="A36" s="10" t="str">
        <f>IFERROR(VLOOKUP($B36,VLookup!$B$3:$C$463,2,FALSE),"")</f>
        <v>1.1.2 FUNCTIONEEL ONTWERP/STARTARCHITECTUUR</v>
      </c>
      <c r="B36" s="19" t="s">
        <v>97</v>
      </c>
      <c r="C36" s="17" t="s">
        <v>100</v>
      </c>
      <c r="D36" s="13">
        <v>3</v>
      </c>
      <c r="E36" s="14" t="str">
        <f t="shared" si="0"/>
        <v>B.05x3</v>
      </c>
      <c r="F36" s="14" t="str">
        <f>IFERROR(VLOOKUP(E36,'Bron competenties'!$A$1:$F$19978,5,FALSE),"")</f>
        <v xml:space="preserve">het detailniveau bepalen op basis van het doel en de doelgroep </v>
      </c>
      <c r="G36" s="15" t="str">
        <f>IFERROR(CONCATENATE(C36," ",(VLOOKUP($C36,'Bron competenties'!$B$1:$C$1978,2,FALSE))),"")</f>
        <v xml:space="preserve">B.05 Vervaardigen van documentatie </v>
      </c>
      <c r="H36">
        <f t="shared" si="1"/>
        <v>3</v>
      </c>
      <c r="I36" t="str">
        <f t="shared" si="2"/>
        <v xml:space="preserve">het detailniveau bepalen op basis van het doel en de doelgroep </v>
      </c>
    </row>
    <row r="37" spans="1:9" ht="15.75" thickBot="1" x14ac:dyDescent="0.3">
      <c r="A37" s="10" t="str">
        <f>IFERROR(VLOOKUP($B37,VLookup!$B$3:$C$463,2,FALSE),"")</f>
        <v>1.1.2 FUNCTIONEEL ONTWERP/STARTARCHITECTUUR</v>
      </c>
      <c r="B37" s="19" t="s">
        <v>97</v>
      </c>
      <c r="C37" s="17" t="s">
        <v>83</v>
      </c>
      <c r="D37" s="13">
        <v>3</v>
      </c>
      <c r="E37" s="14" t="str">
        <f t="shared" si="0"/>
        <v>D.10x3</v>
      </c>
      <c r="F37" s="14" t="str">
        <f>IFERROR(VLOOKUP(E37,'Bron competenties'!$A$1:$F$19978,5,FALSE),"")</f>
        <v>het analyseren van bedrijfsprocessen en bijbehorende informatie-eisen en het daarmee voorzien in de meest geschikte informatiestructuur</v>
      </c>
      <c r="G37" s="15" t="str">
        <f>IFERROR(CONCATENATE(C37," ",(VLOOKUP($C37,'Bron competenties'!$B$1:$C$1978,2,FALSE))),"")</f>
        <v xml:space="preserve">D.10 Informatie- en kennismanagement </v>
      </c>
      <c r="H37">
        <f t="shared" si="1"/>
        <v>3</v>
      </c>
      <c r="I37" t="str">
        <f t="shared" si="2"/>
        <v>het analyseren van bedrijfsprocessen en bijbehorende informatie-eisen en het daarmee voorzien in de meest geschikte informatiestructuur</v>
      </c>
    </row>
    <row r="38" spans="1:9" ht="15.75" thickBot="1" x14ac:dyDescent="0.3">
      <c r="A38" s="10" t="str">
        <f>IFERROR(VLOOKUP($B38,VLookup!$B$3:$C$463,2,FALSE),"")</f>
        <v>1.1.2 FUNCTIONEEL ONTWERP/STARTARCHITECTUUR</v>
      </c>
      <c r="B38" s="19" t="s">
        <v>97</v>
      </c>
      <c r="C38" s="17" t="s">
        <v>84</v>
      </c>
      <c r="D38" s="13">
        <v>3</v>
      </c>
      <c r="E38" s="14" t="str">
        <f t="shared" si="0"/>
        <v>D.11x3</v>
      </c>
      <c r="F38" s="14" t="str">
        <f>IFERROR(VLOOKUP(E38,'Bron competenties'!$A$1:$F$19978,5,FALSE),"")</f>
        <v>betrouwbare relaties met de klanten creëren en helpen in het identificeren van de klantbehoeften</v>
      </c>
      <c r="G38" s="15" t="str">
        <f>IFERROR(CONCATENATE(C38," ",(VLOOKUP($C38,'Bron competenties'!$B$1:$C$1978,2,FALSE))),"")</f>
        <v xml:space="preserve">D.11 Behoeftemanagement </v>
      </c>
      <c r="H38">
        <f t="shared" si="1"/>
        <v>3</v>
      </c>
      <c r="I38" t="str">
        <f t="shared" si="2"/>
        <v>betrouwbare relaties met de klanten creëren en helpen in het identificeren van de klantbehoeften</v>
      </c>
    </row>
    <row r="39" spans="1:9" ht="15.75" thickBot="1" x14ac:dyDescent="0.3">
      <c r="A39" s="10" t="str">
        <f>IFERROR(VLOOKUP($B39,VLookup!$B$3:$C$463,2,FALSE),"")</f>
        <v>1.1.2 FUNCTIONEEL ONTWERP/STARTARCHITECTUUR</v>
      </c>
      <c r="B39" s="19" t="s">
        <v>97</v>
      </c>
      <c r="C39" s="17" t="s">
        <v>101</v>
      </c>
      <c r="D39" s="13">
        <v>3</v>
      </c>
      <c r="E39" s="14" t="str">
        <f t="shared" si="0"/>
        <v>E.06x3</v>
      </c>
      <c r="F39" s="14" t="str">
        <f>IFERROR(VLOOKUP(E39,'Bron competenties'!$A$1:$F$19978,5,FALSE),"")</f>
        <v>het evalueren van kwaliteitsindicatoren en processen op basis van het kwaliteitsbeleid en indien nodig het voorstellen van herstelacties</v>
      </c>
      <c r="G39" s="15" t="str">
        <f>IFERROR(CONCATENATE(C39," ",(VLOOKUP($C39,'Bron competenties'!$B$1:$C$1978,2,FALSE))),"")</f>
        <v xml:space="preserve">E.06 ICT kwaliteitsmanagement </v>
      </c>
      <c r="H39">
        <f t="shared" si="1"/>
        <v>3</v>
      </c>
      <c r="I39" t="str">
        <f t="shared" si="2"/>
        <v>het evalueren van kwaliteitsindicatoren en processen op basis van het kwaliteitsbeleid en indien nodig het voorstellen van herstelacties</v>
      </c>
    </row>
    <row r="40" spans="1:9" ht="15.75" thickBot="1" x14ac:dyDescent="0.3">
      <c r="A40" s="10" t="str">
        <f>IFERROR(VLOOKUP($B40,VLookup!$B$3:$C$463,2,FALSE),"")</f>
        <v>1.1.2 FUNCTIONEEL ONTWERP/STARTARCHITECTUUR</v>
      </c>
      <c r="B40" s="19" t="s">
        <v>97</v>
      </c>
      <c r="C40" s="17" t="s">
        <v>81</v>
      </c>
      <c r="D40" s="13">
        <v>4</v>
      </c>
      <c r="E40" s="14" t="str">
        <f t="shared" si="0"/>
        <v>A.05x4</v>
      </c>
      <c r="F40" s="14" t="str">
        <f>IFERROR(VLOOKUP(E40,'Bron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40" s="15" t="str">
        <f>IFERROR(CONCATENATE(C40," ",(VLOOKUP($C40,'Bron competenties'!$B$1:$C$1978,2,FALSE))),"")</f>
        <v xml:space="preserve">A.05 Ontwerpen van Architectuur </v>
      </c>
      <c r="H40">
        <f t="shared" si="1"/>
        <v>4</v>
      </c>
      <c r="I40" t="str">
        <f t="shared" si="2"/>
        <v>het vanuit een brede verantwoordelijk definiëren van een strategie zodat IV-technologie overeenkomstig de behoeften van de organisatie geïmplementeerd wordt, rekening houdend met de huidige IV-platformen, legacy en de laatste innovatieve ontwikkelingen</v>
      </c>
    </row>
    <row r="41" spans="1:9" ht="15.75" thickBot="1" x14ac:dyDescent="0.3">
      <c r="A41" s="10" t="str">
        <f>IFERROR(VLOOKUP($B41,VLookup!$B$3:$C$463,2,FALSE),"")</f>
        <v>1.1.2 FUNCTIONEEL ONTWERP/STARTARCHITECTUUR</v>
      </c>
      <c r="B41" s="20" t="s">
        <v>97</v>
      </c>
      <c r="C41" s="17" t="s">
        <v>82</v>
      </c>
      <c r="D41" s="13">
        <v>4</v>
      </c>
      <c r="E41" s="14" t="str">
        <f t="shared" si="0"/>
        <v>A.10x4</v>
      </c>
      <c r="F41" s="14" t="str">
        <f>IFERROR(VLOOKUP(E41,'Bron competenties'!$A$1:$F$19978,5,FALSE),"")</f>
        <v>het bieden van deskundige begeleiding om continue verbetering te garanderen en een succesvolle omnichannel gebruikerervaring te bewerkstelligen.</v>
      </c>
      <c r="G41" s="15" t="str">
        <f>IFERROR(CONCATENATE(C41," ",(VLOOKUP($C41,'Bron competenties'!$B$1:$C$1978,2,FALSE))),"")</f>
        <v>A.10 Gebruikergedreven ontwerpen</v>
      </c>
      <c r="H41">
        <f t="shared" si="1"/>
        <v>4</v>
      </c>
      <c r="I41" t="str">
        <f t="shared" si="2"/>
        <v>het bieden van deskundige begeleiding om continue verbetering te garanderen en een succesvolle omnichannel gebruikerervaring te bewerkstelligen.</v>
      </c>
    </row>
    <row r="42" spans="1:9" ht="15.75" thickBot="1" x14ac:dyDescent="0.3">
      <c r="A42" s="10" t="str">
        <f>IFERROR(VLOOKUP($B42,VLookup!$B$3:$C$463,2,FALSE),"")</f>
        <v>1.1.2 FUNCTIONEEL ONTWERP/STARTARCHITECTUUR</v>
      </c>
      <c r="B42" s="19" t="s">
        <v>97</v>
      </c>
      <c r="C42" s="17" t="s">
        <v>99</v>
      </c>
      <c r="D42" s="13">
        <v>4</v>
      </c>
      <c r="E42" s="14" t="str">
        <f t="shared" si="0"/>
        <v>B.03x4</v>
      </c>
      <c r="F42" s="14" t="str">
        <f>IFERROR(VLOOKUP(E42,'Bron competenties'!$A$1:$F$19978,5,FALSE),"")</f>
        <v>het gebruik maken van uiteenlopende specifieke kennis om een proces te ontwerpen voor het gehele testtraject, inclusief het vaststellen van interne teststandaarden en het geven van deskundige begeleiding en advies voor het testteam</v>
      </c>
      <c r="G42" s="15" t="str">
        <f>IFERROR(CONCATENATE(C42," ",(VLOOKUP($C42,'Bron competenties'!$B$1:$C$1978,2,FALSE))),"")</f>
        <v xml:space="preserve">B.03 Testen </v>
      </c>
      <c r="H42">
        <f t="shared" si="1"/>
        <v>4</v>
      </c>
      <c r="I42" t="str">
        <f t="shared" si="2"/>
        <v>het gebruik maken van uiteenlopende specifieke kennis om een proces te ontwerpen voor het gehele testtraject, inclusief het vaststellen van interne teststandaarden en het geven van deskundige begeleiding en advies voor het testteam</v>
      </c>
    </row>
    <row r="43" spans="1:9" ht="15.75" thickBot="1" x14ac:dyDescent="0.3">
      <c r="A43" s="10" t="str">
        <f>IFERROR(VLOOKUP($B43,VLookup!$B$3:$C$463,2,FALSE),"")</f>
        <v>1.1.2 FUNCTIONEEL ONTWERP/STARTARCHITECTUUR</v>
      </c>
      <c r="B43" s="19" t="s">
        <v>97</v>
      </c>
      <c r="C43" s="17" t="s">
        <v>83</v>
      </c>
      <c r="D43" s="13">
        <v>4</v>
      </c>
      <c r="E43" s="14" t="str">
        <f t="shared" si="0"/>
        <v>D.10x4</v>
      </c>
      <c r="F43" s="14" t="str">
        <f>IFERROR(VLOOKUP(E43,'Bron competenties'!$A$1:$F$19978,5,FALSE),"")</f>
        <v>de juiste informatiestructuur integreren in de organisatie omgeving</v>
      </c>
      <c r="G43" s="15" t="str">
        <f>IFERROR(CONCATENATE(C43," ",(VLOOKUP($C43,'Bron competenties'!$B$1:$C$1978,2,FALSE))),"")</f>
        <v xml:space="preserve">D.10 Informatie- en kennismanagement </v>
      </c>
      <c r="H43">
        <f t="shared" si="1"/>
        <v>4</v>
      </c>
      <c r="I43" t="str">
        <f t="shared" si="2"/>
        <v>de juiste informatiestructuur integreren in de organisatie omgeving</v>
      </c>
    </row>
    <row r="44" spans="1:9" ht="15.75" thickBot="1" x14ac:dyDescent="0.3">
      <c r="A44" s="10" t="str">
        <f>IFERROR(VLOOKUP($B44,VLookup!$B$3:$C$463,2,FALSE),"")</f>
        <v>1.1.2 FUNCTIONEEL ONTWERP/STARTARCHITECTUUR</v>
      </c>
      <c r="B44" s="19" t="s">
        <v>97</v>
      </c>
      <c r="C44" s="17" t="s">
        <v>84</v>
      </c>
      <c r="D44" s="13">
        <v>4</v>
      </c>
      <c r="E44" s="14" t="str">
        <f t="shared" si="0"/>
        <v>D.11x4</v>
      </c>
      <c r="F44" s="14" t="str">
        <f>IFERROR(VLOOKUP(E44,'Bron competenties'!$A$1:$F$19978,5,FALSE),"")</f>
        <v>het organiseren en ondersteunen van strategische besluiten van de organisaties, het helpen van organisaties om nieuwe IV-oplossingen te bedenken, het bevorderen van partnerschappen en het creëren van waarde proposities</v>
      </c>
      <c r="G44" s="15" t="str">
        <f>IFERROR(CONCATENATE(C44," ",(VLOOKUP($C44,'Bron competenties'!$B$1:$C$1978,2,FALSE))),"")</f>
        <v xml:space="preserve">D.11 Behoeftemanagement </v>
      </c>
      <c r="H44">
        <f t="shared" si="1"/>
        <v>4</v>
      </c>
      <c r="I44" t="str">
        <f t="shared" si="2"/>
        <v>het organiseren en ondersteunen van strategische besluiten van de organisaties, het helpen van organisaties om nieuwe IV-oplossingen te bedenken, het bevorderen van partnerschappen en het creëren van waarde proposities</v>
      </c>
    </row>
    <row r="45" spans="1:9" ht="15.75" thickBot="1" x14ac:dyDescent="0.3">
      <c r="A45" s="10" t="str">
        <f>IFERROR(VLOOKUP($B45,VLookup!$B$3:$C$463,2,FALSE),"")</f>
        <v>1.1.2 FUNCTIONEEL ONTWERP/STARTARCHITECTUUR</v>
      </c>
      <c r="B45" s="19" t="s">
        <v>97</v>
      </c>
      <c r="C45" s="17" t="s">
        <v>101</v>
      </c>
      <c r="D45" s="13">
        <v>4</v>
      </c>
      <c r="E45" s="14" t="str">
        <f t="shared" si="0"/>
        <v>E.06x4</v>
      </c>
      <c r="F45" s="14" t="str">
        <f>IFERROR(VLOOKUP(E45,'Bron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45" s="15" t="str">
        <f>IFERROR(CONCATENATE(C45," ",(VLOOKUP($C45,'Bron competenties'!$B$1:$C$1978,2,FALSE))),"")</f>
        <v xml:space="preserve">E.06 ICT kwaliteitsmanagement </v>
      </c>
      <c r="H45">
        <f t="shared" si="1"/>
        <v>4</v>
      </c>
      <c r="I45" t="str">
        <f t="shared" si="2"/>
        <v>het evalueren en inschatten in hoeverre aan kwaliteitseisen is voldaan en het organiseren en borgen dat het kwaliteitsbeleid wordt geïmplementeerd; het tonen van multifunctioneel leiderschap voor het stellen en overtreffen van kwaliteitsnormen</v>
      </c>
    </row>
    <row r="46" spans="1:9" ht="15.75" thickBot="1" x14ac:dyDescent="0.3">
      <c r="A46" s="10" t="str">
        <f>IFERROR(VLOOKUP($B46,VLookup!$B$3:$C$463,2,FALSE),"")</f>
        <v>1.1.2 FUNCTIONEEL ONTWERP/STARTARCHITECTUUR</v>
      </c>
      <c r="B46" s="20" t="s">
        <v>97</v>
      </c>
      <c r="C46" s="17" t="s">
        <v>89</v>
      </c>
      <c r="D46" s="13">
        <v>4</v>
      </c>
      <c r="E46" s="14" t="str">
        <f t="shared" si="0"/>
        <v>D.07x4</v>
      </c>
      <c r="F46" s="14" t="str">
        <f>IFERROR(VLOOKUP(E46,'Bron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46" s="15" t="str">
        <f>IFERROR(CONCATENATE(C46," ",(VLOOKUP($C46,'Bron competenties'!$B$1:$C$1978,2,FALSE))),"")</f>
        <v>D.07 Datascience en analytics</v>
      </c>
      <c r="H46">
        <f t="shared" si="1"/>
        <v>4</v>
      </c>
      <c r="I46" t="str">
        <f t="shared" si="2"/>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47" spans="1:9" ht="15.75" thickBot="1" x14ac:dyDescent="0.3">
      <c r="A47" s="10" t="str">
        <f>IFERROR(VLOOKUP($B47,VLookup!$B$3:$C$463,2,FALSE),"")</f>
        <v>1.1.2 FUNCTIONEEL ONTWERP/STARTARCHITECTUUR</v>
      </c>
      <c r="B47" s="21" t="s">
        <v>97</v>
      </c>
      <c r="C47" s="17" t="s">
        <v>90</v>
      </c>
      <c r="D47" s="13">
        <v>9</v>
      </c>
      <c r="E47" s="14" t="str">
        <f t="shared" si="0"/>
        <v>T.01x9</v>
      </c>
      <c r="F47" s="14" t="str">
        <f>IFERROR(VLOOKUP(E47,'Bron competenties'!$A$1:$F$19978,5,FALSE),"")</f>
        <v>Toegankelijkheid is van toepassing op het ontwerp van producten, apparaten, services of omgevingen om ervoor te zorgen dat ze voor iedereen bruikbaar zijn, ongeacht hun persoonlijke capaciteiten</v>
      </c>
      <c r="G47" s="15" t="str">
        <f>IFERROR(CONCATENATE(C47," ",(VLOOKUP($C47,'Bron competenties'!$B$1:$C$1978,2,FALSE))),"")</f>
        <v>T.01 Toegankelijkheid</v>
      </c>
      <c r="H47">
        <f t="shared" si="1"/>
        <v>9</v>
      </c>
      <c r="I47" t="str">
        <f t="shared" si="2"/>
        <v>Toegankelijkheid is van toepassing op het ontwerp van producten, apparaten, services of omgevingen om ervoor te zorgen dat ze voor iedereen bruikbaar zijn, ongeacht hun persoonlijke capaciteiten</v>
      </c>
    </row>
    <row r="48" spans="1:9" ht="15.75" thickBot="1" x14ac:dyDescent="0.3">
      <c r="A48" s="10" t="str">
        <f>IFERROR(VLOOKUP($B48,VLookup!$B$3:$C$463,2,FALSE),"")</f>
        <v>1.1.2 FUNCTIONEEL ONTWERP/STARTARCHITECTUUR</v>
      </c>
      <c r="B48" s="21" t="s">
        <v>97</v>
      </c>
      <c r="C48" s="17" t="s">
        <v>91</v>
      </c>
      <c r="D48" s="13">
        <v>9</v>
      </c>
      <c r="E48" s="14" t="str">
        <f t="shared" si="0"/>
        <v>T.02x9</v>
      </c>
      <c r="F48" s="14" t="str">
        <f>IFERROR(VLOOKUP(E48,'Bron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48" s="15" t="str">
        <f>IFERROR(CONCATENATE(C48," ",(VLOOKUP($C48,'Bron competenties'!$B$1:$C$1978,2,FALSE))),"")</f>
        <v>T.02 Ethiek</v>
      </c>
      <c r="H48">
        <f t="shared" si="1"/>
        <v>9</v>
      </c>
      <c r="I48" t="str">
        <f t="shared" si="2"/>
        <v>Ethiek in ICT behandelt de procedures, waarden en praktijken die ICT en haar gerelateerde disciplines beheersen zonder de integriteit, morele waarden of overtuigingen van een individu, organisatie of de mensheid: professioneel gedrag in de ICT</v>
      </c>
    </row>
    <row r="49" spans="1:9" ht="15.75" thickBot="1" x14ac:dyDescent="0.3">
      <c r="A49" s="10" t="str">
        <f>IFERROR(VLOOKUP($B49,VLookup!$B$3:$C$463,2,FALSE),"")</f>
        <v>1.1.2 FUNCTIONEEL ONTWERP/STARTARCHITECTUUR</v>
      </c>
      <c r="B49" s="21" t="s">
        <v>97</v>
      </c>
      <c r="C49" s="17" t="s">
        <v>92</v>
      </c>
      <c r="D49" s="13">
        <v>9</v>
      </c>
      <c r="E49" s="14" t="str">
        <f t="shared" si="0"/>
        <v>T.03x9</v>
      </c>
      <c r="F49" s="14" t="str">
        <f>IFERROR(VLOOKUP(E49,'Bron competenties'!$A$1:$F$19978,5,FALSE),"")</f>
        <v>Er zijn veel wetten die direct of indirect relevant zijn voor de ICT-industrie, zoals copyright, naleving van octrooien, voorkomen van plagiaat en bescherming van intellectuele eigendom</v>
      </c>
      <c r="G49" s="15" t="str">
        <f>IFERROR(CONCATENATE(C49," ",(VLOOKUP($C49,'Bron competenties'!$B$1:$C$1978,2,FALSE))),"")</f>
        <v>T.03 Juridische kwesties</v>
      </c>
      <c r="H49">
        <f t="shared" si="1"/>
        <v>9</v>
      </c>
      <c r="I49" t="str">
        <f t="shared" si="2"/>
        <v>Er zijn veel wetten die direct of indirect relevant zijn voor de ICT-industrie, zoals copyright, naleving van octrooien, voorkomen van plagiaat en bescherming van intellectuele eigendom</v>
      </c>
    </row>
    <row r="50" spans="1:9" ht="15.75" thickBot="1" x14ac:dyDescent="0.3">
      <c r="A50" s="10" t="str">
        <f>IFERROR(VLOOKUP($B50,VLookup!$B$3:$C$463,2,FALSE),"")</f>
        <v>1.1.2 FUNCTIONEEL ONTWERP/STARTARCHITECTUUR</v>
      </c>
      <c r="B50" s="21" t="s">
        <v>97</v>
      </c>
      <c r="C50" s="17" t="s">
        <v>93</v>
      </c>
      <c r="D50" s="13">
        <v>9</v>
      </c>
      <c r="E50" s="14" t="str">
        <f t="shared" si="0"/>
        <v>T.04x9</v>
      </c>
      <c r="F50" s="14" t="str">
        <f>IFERROR(VLOOKUP(E50,'Bron competenties'!$A$1:$F$19978,5,FALSE),"")</f>
        <v>Privacy is het vermogen van een organisatie of individu te bepalen welke gegevens met derden kunnen worden gedeeld: bijvoorbeeld de algemene verordening gegevensbescherming (AVG) over gegevensbescherming en privacy voor alle individuen</v>
      </c>
      <c r="G50" s="15" t="str">
        <f>IFERROR(CONCATENATE(C50," ",(VLOOKUP($C50,'Bron competenties'!$B$1:$C$1978,2,FALSE))),"")</f>
        <v>T.04 Privacy</v>
      </c>
      <c r="H50">
        <f t="shared" si="1"/>
        <v>9</v>
      </c>
      <c r="I50" t="str">
        <f t="shared" si="2"/>
        <v>Privacy is het vermogen van een organisatie of individu te bepalen welke gegevens met derden kunnen worden gedeeld: bijvoorbeeld de algemene verordening gegevensbescherming (AVG) over gegevensbescherming en privacy voor alle individuen</v>
      </c>
    </row>
    <row r="51" spans="1:9" ht="15.75" thickBot="1" x14ac:dyDescent="0.3">
      <c r="A51" s="10" t="str">
        <f>IFERROR(VLOOKUP($B51,VLookup!$B$3:$C$463,2,FALSE),"")</f>
        <v>1.1.2 FUNCTIONEEL ONTWERP/STARTARCHITECTUUR</v>
      </c>
      <c r="B51" s="21" t="s">
        <v>97</v>
      </c>
      <c r="C51" s="17" t="s">
        <v>94</v>
      </c>
      <c r="D51" s="13">
        <v>9</v>
      </c>
      <c r="E51" s="14" t="str">
        <f t="shared" si="0"/>
        <v>T.05x9</v>
      </c>
      <c r="F51" s="14" t="str">
        <f>IFERROR(VLOOKUP(E51,'Bron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51" s="15" t="str">
        <f>IFERROR(CONCATENATE(C51," ",(VLOOKUP($C51,'Bron competenties'!$B$1:$C$1978,2,FALSE))),"")</f>
        <v>T.05 Beveiliging</v>
      </c>
      <c r="H51">
        <f t="shared" si="1"/>
        <v>9</v>
      </c>
      <c r="I51" t="str">
        <f t="shared" si="2"/>
        <v>Beveiliging omvat (1) informatiebeveiliging: beschermen tegen ongeautoriseerde toegang, gebruik, openbaarmaking, verstoring, wijziging, inzage, inspectie, opname of verwoesting en (2) IT-beveiliging: ongeoorloofde toegang tot computers, netwerken en data voorkomen</v>
      </c>
    </row>
    <row r="52" spans="1:9" ht="15.75" thickBot="1" x14ac:dyDescent="0.3">
      <c r="A52" s="10" t="str">
        <f>IFERROR(VLOOKUP($B52,VLookup!$B$3:$C$463,2,FALSE),"")</f>
        <v>1.1.2 FUNCTIONEEL ONTWERP/STARTARCHITECTUUR</v>
      </c>
      <c r="B52" s="21" t="s">
        <v>97</v>
      </c>
      <c r="C52" s="17" t="s">
        <v>95</v>
      </c>
      <c r="D52" s="13">
        <v>9</v>
      </c>
      <c r="E52" s="14" t="str">
        <f t="shared" si="0"/>
        <v>T.06x9</v>
      </c>
      <c r="F52" s="14" t="str">
        <f>IFERROR(VLOOKUP(E52,'Bron competenties'!$A$1:$F$19978,5,FALSE),"")</f>
        <v xml:space="preserve">Duurzaamheid staat voor het voldoen aan behoeften zonder de toekomst in gevaar te brengen en kan worden gecategoriseerd als ecologische, sociale of economische duurzaamheid. </v>
      </c>
      <c r="G52" s="15" t="str">
        <f>IFERROR(CONCATENATE(C52," ",(VLOOKUP($C52,'Bron competenties'!$B$1:$C$1978,2,FALSE))),"")</f>
        <v>T.06 Duurzaamheid</v>
      </c>
      <c r="H52">
        <f t="shared" si="1"/>
        <v>9</v>
      </c>
      <c r="I52" t="str">
        <f t="shared" si="2"/>
        <v xml:space="preserve">Duurzaamheid staat voor het voldoen aan behoeften zonder de toekomst in gevaar te brengen en kan worden gecategoriseerd als ecologische, sociale of economische duurzaamheid. </v>
      </c>
    </row>
    <row r="53" spans="1:9" ht="15.75" thickBot="1" x14ac:dyDescent="0.3">
      <c r="A53" s="10" t="str">
        <f>IFERROR(VLOOKUP($B53,VLookup!$B$3:$C$463,2,FALSE),"")</f>
        <v>1.1.2 FUNCTIONEEL ONTWERP/STARTARCHITECTUUR</v>
      </c>
      <c r="B53" s="21" t="s">
        <v>97</v>
      </c>
      <c r="C53" s="17" t="s">
        <v>96</v>
      </c>
      <c r="D53" s="13">
        <v>9</v>
      </c>
      <c r="E53" s="14" t="str">
        <f t="shared" si="0"/>
        <v>T.07x9</v>
      </c>
      <c r="F53" s="14" t="str">
        <f>IFERROR(VLOOKUP(E53,'Bron competenties'!$A$1:$F$19978,5,FALSE),"")</f>
        <v>Bruikbaarheid is de kwaliteit van een product, dienst of systeem, zoals ervaren door eindgebruikers, voor specifiek te bereiken doelen, effectief, efficiënt en bevredigend in een vooraf bepaalde context</v>
      </c>
      <c r="G53" s="15" t="str">
        <f>IFERROR(CONCATENATE(C53," ",(VLOOKUP($C53,'Bron competenties'!$B$1:$C$1978,2,FALSE))),"")</f>
        <v>T.07 Bruikbaarheid</v>
      </c>
      <c r="H53">
        <f t="shared" si="1"/>
        <v>9</v>
      </c>
      <c r="I53" t="str">
        <f t="shared" si="2"/>
        <v>Bruikbaarheid is de kwaliteit van een product, dienst of systeem, zoals ervaren door eindgebruikers, voor specifiek te bereiken doelen, effectief, efficiënt en bevredigend in een vooraf bepaalde context</v>
      </c>
    </row>
    <row r="54" spans="1:9" ht="15.75" thickBot="1" x14ac:dyDescent="0.3">
      <c r="A54" s="10" t="str">
        <f>IFERROR(VLOOKUP($B54,VLookup!$B$3:$C$463,2,FALSE),"")</f>
        <v>1.1.3 APPLICATIEARCHITECTUUR</v>
      </c>
      <c r="B54" s="19" t="s">
        <v>102</v>
      </c>
      <c r="C54" s="17" t="s">
        <v>98</v>
      </c>
      <c r="D54" s="13">
        <v>2</v>
      </c>
      <c r="E54" s="14" t="str">
        <f t="shared" si="0"/>
        <v>A.06x2</v>
      </c>
      <c r="F54" s="14" t="str">
        <f>IFERROR(VLOOKUP(E54,'Bron competenties'!$A$1:$F$19978,5,FALSE),"")</f>
        <v>het organiseren van de totale planning van het ontwerp van de applicatie</v>
      </c>
      <c r="G54" s="15" t="str">
        <f>IFERROR(CONCATENATE(C54," ",(VLOOKUP($C54,'Bron competenties'!$B$1:$C$1978,2,FALSE))),"")</f>
        <v xml:space="preserve">A.06 Ontwerp van Applicaties </v>
      </c>
      <c r="H54">
        <f t="shared" si="1"/>
        <v>2</v>
      </c>
      <c r="I54" t="str">
        <f t="shared" si="2"/>
        <v>het organiseren van de totale planning van het ontwerp van de applicatie</v>
      </c>
    </row>
    <row r="55" spans="1:9" ht="15.75" thickBot="1" x14ac:dyDescent="0.3">
      <c r="A55" s="10" t="str">
        <f>IFERROR(VLOOKUP($B55,VLookup!$B$3:$C$463,2,FALSE),"")</f>
        <v>1.1.3 APPLICATIEARCHITECTUUR</v>
      </c>
      <c r="B55" s="19" t="s">
        <v>102</v>
      </c>
      <c r="C55" s="17" t="s">
        <v>103</v>
      </c>
      <c r="D55" s="13">
        <v>2</v>
      </c>
      <c r="E55" s="14" t="str">
        <f t="shared" si="0"/>
        <v>B.02x2</v>
      </c>
      <c r="F55" s="14" t="str">
        <f>IFERROR(VLOOKUP(E55,'Bron competenties'!$A$1:$F$19978,5,FALSE),"")</f>
        <v>het systematisch handelen om de verenigbaarheid van soft- en hardware specificatie te identificeren, het documenteren van alle activiteiten, afwijkingen en correcties tijdens het installeren</v>
      </c>
      <c r="G55" s="15" t="str">
        <f>IFERROR(CONCATENATE(C55," ",(VLOOKUP($C55,'Bron competenties'!$B$1:$C$1978,2,FALSE))),"")</f>
        <v xml:space="preserve">B.02 Systeemintegratie </v>
      </c>
      <c r="H55">
        <f t="shared" si="1"/>
        <v>2</v>
      </c>
      <c r="I55" t="str">
        <f t="shared" si="2"/>
        <v>het systematisch handelen om de verenigbaarheid van soft- en hardware specificatie te identificeren, het documenteren van alle activiteiten, afwijkingen en correcties tijdens het installeren</v>
      </c>
    </row>
    <row r="56" spans="1:9" ht="15.75" thickBot="1" x14ac:dyDescent="0.3">
      <c r="A56" s="10" t="str">
        <f>IFERROR(VLOOKUP($B56,VLookup!$B$3:$C$463,2,FALSE),"")</f>
        <v>1.1.3 APPLICATIEARCHITECTUUR</v>
      </c>
      <c r="B56" s="19" t="s">
        <v>102</v>
      </c>
      <c r="C56" s="17" t="s">
        <v>101</v>
      </c>
      <c r="D56" s="13">
        <v>2</v>
      </c>
      <c r="E56" s="14" t="str">
        <f t="shared" si="0"/>
        <v>E.06x2</v>
      </c>
      <c r="F56" s="14" t="str">
        <f>IFERROR(VLOOKUP(E56,'Bron competenties'!$A$1:$F$19978,5,FALSE),"")</f>
        <v>het communiceren over en het toezicht houden op de toepassing van het kwaliteitsbeleid in de organisatie</v>
      </c>
      <c r="G56" s="15" t="str">
        <f>IFERROR(CONCATENATE(C56," ",(VLOOKUP($C56,'Bron competenties'!$B$1:$C$1978,2,FALSE))),"")</f>
        <v xml:space="preserve">E.06 ICT kwaliteitsmanagement </v>
      </c>
      <c r="H56">
        <f t="shared" si="1"/>
        <v>2</v>
      </c>
      <c r="I56" t="str">
        <f t="shared" si="2"/>
        <v>het communiceren over en het toezicht houden op de toepassing van het kwaliteitsbeleid in de organisatie</v>
      </c>
    </row>
    <row r="57" spans="1:9" ht="15.75" thickBot="1" x14ac:dyDescent="0.3">
      <c r="A57" s="10" t="str">
        <f>IFERROR(VLOOKUP($B57,VLookup!$B$3:$C$463,2,FALSE),"")</f>
        <v>1.1.3 APPLICATIEARCHITECTUUR</v>
      </c>
      <c r="B57" s="19" t="s">
        <v>102</v>
      </c>
      <c r="C57" s="17" t="s">
        <v>81</v>
      </c>
      <c r="D57" s="13">
        <v>3</v>
      </c>
      <c r="E57" s="14" t="str">
        <f t="shared" si="0"/>
        <v>A.05x3</v>
      </c>
      <c r="F57" s="14" t="str">
        <f>IFERROR(VLOOKUP(E57,'Bron competenties'!$A$1:$F$19978,5,FALSE),"")</f>
        <v>het gebruik maken van specifieke kennis om relevante IV-technologie en -specificaties te definiëren die kunnen worden ingezet bij de bouw van meerdere IV-projecten, toepassingen/of infrastructuurverbeteringen</v>
      </c>
      <c r="G57" s="15" t="str">
        <f>IFERROR(CONCATENATE(C57," ",(VLOOKUP($C57,'Bron competenties'!$B$1:$C$1978,2,FALSE))),"")</f>
        <v xml:space="preserve">A.05 Ontwerpen van Architectuur </v>
      </c>
      <c r="H57">
        <f t="shared" si="1"/>
        <v>3</v>
      </c>
      <c r="I57" t="str">
        <f t="shared" si="2"/>
        <v>het gebruik maken van specifieke kennis om relevante IV-technologie en -specificaties te definiëren die kunnen worden ingezet bij de bouw van meerdere IV-projecten, toepassingen/of infrastructuurverbeteringen</v>
      </c>
    </row>
    <row r="58" spans="1:9" ht="15.75" thickBot="1" x14ac:dyDescent="0.3">
      <c r="A58" s="10" t="str">
        <f>IFERROR(VLOOKUP($B58,VLookup!$B$3:$C$463,2,FALSE),"")</f>
        <v>1.1.3 APPLICATIEARCHITECTUUR</v>
      </c>
      <c r="B58" s="19" t="s">
        <v>102</v>
      </c>
      <c r="C58" s="17" t="s">
        <v>98</v>
      </c>
      <c r="D58" s="13">
        <v>3</v>
      </c>
      <c r="E58" s="14" t="str">
        <f t="shared" si="0"/>
        <v>A.06x3</v>
      </c>
      <c r="F58" s="14" t="str">
        <f>IFERROR(VLOOKUP(E58,'Bron competenties'!$A$1:$F$19978,5,FALSE),"")</f>
        <v xml:space="preserve">de verantwoordelijkheid nemen voor eigen acties en die van anderen om te garanderen dat de applicatie op een correcte manier is geïntegreerd in een complexe omgeving en voldoet aan de behoeften van gebruikers / klanten </v>
      </c>
      <c r="G58" s="15" t="str">
        <f>IFERROR(CONCATENATE(C58," ",(VLOOKUP($C58,'Bron competenties'!$B$1:$C$1978,2,FALSE))),"")</f>
        <v xml:space="preserve">A.06 Ontwerp van Applicaties </v>
      </c>
      <c r="H58">
        <f t="shared" si="1"/>
        <v>3</v>
      </c>
      <c r="I58" t="str">
        <f t="shared" si="2"/>
        <v xml:space="preserve">de verantwoordelijkheid nemen voor eigen acties en die van anderen om te garanderen dat de applicatie op een correcte manier is geïntegreerd in een complexe omgeving en voldoet aan de behoeften van gebruikers / klanten </v>
      </c>
    </row>
    <row r="59" spans="1:9" ht="15.75" thickBot="1" x14ac:dyDescent="0.3">
      <c r="A59" s="10" t="str">
        <f>IFERROR(VLOOKUP($B59,VLookup!$B$3:$C$463,2,FALSE),"")</f>
        <v>1.1.3 APPLICATIEARCHITECTUUR</v>
      </c>
      <c r="B59" s="17" t="s">
        <v>102</v>
      </c>
      <c r="C59" s="17" t="s">
        <v>82</v>
      </c>
      <c r="D59" s="13">
        <v>3</v>
      </c>
      <c r="E59" s="14" t="str">
        <f t="shared" si="0"/>
        <v>A.10x3</v>
      </c>
      <c r="F59" s="14" t="str">
        <f>IFERROR(VLOOKUP(E59,'Bron competenties'!$A$1:$F$19978,5,FALSE),"")</f>
        <v>het bewerkstelligen en cultiveren van relaties met klanten en gebruikers om hun taken, behoeften en doelen te begrijpen. Gebruikt een breed scala aan specialistische methoden om belangrijke gebruikersbetrokkenheid te krijgen</v>
      </c>
      <c r="G59" s="15" t="str">
        <f>IFERROR(CONCATENATE(C59," ",(VLOOKUP($C59,'Bron competenties'!$B$1:$C$1978,2,FALSE))),"")</f>
        <v>A.10 Gebruikergedreven ontwerpen</v>
      </c>
      <c r="H59">
        <f t="shared" si="1"/>
        <v>3</v>
      </c>
      <c r="I59" t="str">
        <f t="shared" si="2"/>
        <v>het bewerkstelligen en cultiveren van relaties met klanten en gebruikers om hun taken, behoeften en doelen te begrijpen. Gebruikt een breed scala aan specialistische methoden om belangrijke gebruikersbetrokkenheid te krijgen</v>
      </c>
    </row>
    <row r="60" spans="1:9" ht="15.75" thickBot="1" x14ac:dyDescent="0.3">
      <c r="A60" s="10" t="str">
        <f>IFERROR(VLOOKUP($B60,VLookup!$B$3:$C$463,2,FALSE),"")</f>
        <v>1.1.3 APPLICATIEARCHITECTUUR</v>
      </c>
      <c r="B60" s="19" t="s">
        <v>102</v>
      </c>
      <c r="C60" s="17" t="s">
        <v>103</v>
      </c>
      <c r="D60" s="13">
        <v>3</v>
      </c>
      <c r="E60" s="14" t="str">
        <f t="shared" si="0"/>
        <v>B.02x3</v>
      </c>
      <c r="F60" s="14" t="str">
        <f>IFERROR(VLOOKUP(E60,'Bron competenties'!$A$1:$F$19978,5,FALSE),"")</f>
        <v>verantwoordelijk zijn voor eigen acties en die van anderen in het integratieproces, het naleven van de toepasbare normen en wijzigingsprocedures om de integriteit te bewaren van de gehele functionaliteit en betrouwbaarheid</v>
      </c>
      <c r="G60" s="15" t="str">
        <f>IFERROR(CONCATENATE(C60," ",(VLOOKUP($C60,'Bron competenties'!$B$1:$C$1978,2,FALSE))),"")</f>
        <v xml:space="preserve">B.02 Systeemintegratie </v>
      </c>
      <c r="H60">
        <f t="shared" si="1"/>
        <v>3</v>
      </c>
      <c r="I60" t="str">
        <f t="shared" si="2"/>
        <v>verantwoordelijk zijn voor eigen acties en die van anderen in het integratieproces, het naleven van de toepasbare normen en wijzigingsprocedures om de integriteit te bewaren van de gehele functionaliteit en betrouwbaarheid</v>
      </c>
    </row>
    <row r="61" spans="1:9" ht="15.75" thickBot="1" x14ac:dyDescent="0.3">
      <c r="A61" s="10" t="str">
        <f>IFERROR(VLOOKUP($B61,VLookup!$B$3:$C$463,2,FALSE),"")</f>
        <v>1.1.3 APPLICATIEARCHITECTUUR</v>
      </c>
      <c r="B61" s="19" t="s">
        <v>102</v>
      </c>
      <c r="C61" s="17" t="s">
        <v>101</v>
      </c>
      <c r="D61" s="13">
        <v>3</v>
      </c>
      <c r="E61" s="14" t="str">
        <f t="shared" si="0"/>
        <v>E.06x3</v>
      </c>
      <c r="F61" s="14" t="str">
        <f>IFERROR(VLOOKUP(E61,'Bron competenties'!$A$1:$F$19978,5,FALSE),"")</f>
        <v>het evalueren van kwaliteitsindicatoren en processen op basis van het kwaliteitsbeleid en indien nodig het voorstellen van herstelacties</v>
      </c>
      <c r="G61" s="15" t="str">
        <f>IFERROR(CONCATENATE(C61," ",(VLOOKUP($C61,'Bron competenties'!$B$1:$C$1978,2,FALSE))),"")</f>
        <v xml:space="preserve">E.06 ICT kwaliteitsmanagement </v>
      </c>
      <c r="H61">
        <f t="shared" si="1"/>
        <v>3</v>
      </c>
      <c r="I61" t="str">
        <f t="shared" si="2"/>
        <v>het evalueren van kwaliteitsindicatoren en processen op basis van het kwaliteitsbeleid en indien nodig het voorstellen van herstelacties</v>
      </c>
    </row>
    <row r="62" spans="1:9" ht="15.75" thickBot="1" x14ac:dyDescent="0.3">
      <c r="A62" s="10" t="str">
        <f>IFERROR(VLOOKUP($B62,VLookup!$B$3:$C$463,2,FALSE),"")</f>
        <v>1.1.3 APPLICATIEARCHITECTUUR</v>
      </c>
      <c r="B62" s="19" t="s">
        <v>102</v>
      </c>
      <c r="C62" s="17" t="s">
        <v>86</v>
      </c>
      <c r="D62" s="13">
        <v>3</v>
      </c>
      <c r="E62" s="14" t="str">
        <f t="shared" si="0"/>
        <v>E.08x3</v>
      </c>
      <c r="F62" s="14" t="str">
        <f>IFERROR(VLOOKUP(E62,'Bron competenties'!$A$1:$F$19978,5,FALSE),"")</f>
        <v xml:space="preserve">het evalueren van indicatoren en maatregelen op het gebied van security management en bepalen/of ze aan de normen voldoen; het onderzoeken van inbreuken op de beveiliging en het nemen van correctiemaatregelen </v>
      </c>
      <c r="G62" s="15" t="str">
        <f>IFERROR(CONCATENATE(C62," ",(VLOOKUP($C62,'Bron competenties'!$B$1:$C$1978,2,FALSE))),"")</f>
        <v xml:space="preserve">E.08 Informatiebeveiligingsmanagement </v>
      </c>
      <c r="H62">
        <f t="shared" si="1"/>
        <v>3</v>
      </c>
      <c r="I62" t="str">
        <f t="shared" si="2"/>
        <v xml:space="preserve">het evalueren van indicatoren en maatregelen op het gebied van security management en bepalen/of ze aan de normen voldoen; het onderzoeken van inbreuken op de beveiliging en het nemen van correctiemaatregelen </v>
      </c>
    </row>
    <row r="63" spans="1:9" ht="15.75" thickBot="1" x14ac:dyDescent="0.3">
      <c r="A63" s="10" t="str">
        <f>IFERROR(VLOOKUP($B63,VLookup!$B$3:$C$463,2,FALSE),"")</f>
        <v>1.1.3 APPLICATIEARCHITECTUUR</v>
      </c>
      <c r="B63" s="19" t="s">
        <v>102</v>
      </c>
      <c r="C63" s="17" t="s">
        <v>81</v>
      </c>
      <c r="D63" s="13">
        <v>4</v>
      </c>
      <c r="E63" s="14" t="str">
        <f t="shared" si="0"/>
        <v>A.05x4</v>
      </c>
      <c r="F63" s="14" t="str">
        <f>IFERROR(VLOOKUP(E63,'Bron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63" s="15" t="str">
        <f>IFERROR(CONCATENATE(C63," ",(VLOOKUP($C63,'Bron competenties'!$B$1:$C$1978,2,FALSE))),"")</f>
        <v xml:space="preserve">A.05 Ontwerpen van Architectuur </v>
      </c>
      <c r="H63">
        <f t="shared" si="1"/>
        <v>4</v>
      </c>
      <c r="I63" t="str">
        <f t="shared" si="2"/>
        <v>het vanuit een brede verantwoordelijk definiëren van een strategie zodat IV-technologie overeenkomstig de behoeften van de organisatie geïmplementeerd wordt, rekening houdend met de huidige IV-platformen, legacy en de laatste innovatieve ontwikkelingen</v>
      </c>
    </row>
    <row r="64" spans="1:9" ht="15.75" thickBot="1" x14ac:dyDescent="0.3">
      <c r="A64" s="10" t="str">
        <f>IFERROR(VLOOKUP($B64,VLookup!$B$3:$C$463,2,FALSE),"")</f>
        <v>1.1.3 APPLICATIEARCHITECTUUR</v>
      </c>
      <c r="B64" s="20" t="s">
        <v>102</v>
      </c>
      <c r="C64" s="17" t="s">
        <v>82</v>
      </c>
      <c r="D64" s="13">
        <v>4</v>
      </c>
      <c r="E64" s="14" t="str">
        <f t="shared" si="0"/>
        <v>A.10x4</v>
      </c>
      <c r="F64" s="14" t="str">
        <f>IFERROR(VLOOKUP(E64,'Bron competenties'!$A$1:$F$19978,5,FALSE),"")</f>
        <v>het bieden van deskundige begeleiding om continue verbetering te garanderen en een succesvolle omnichannel gebruikerervaring te bewerkstelligen.</v>
      </c>
      <c r="G64" s="15" t="str">
        <f>IFERROR(CONCATENATE(C64," ",(VLOOKUP($C64,'Bron competenties'!$B$1:$C$1978,2,FALSE))),"")</f>
        <v>A.10 Gebruikergedreven ontwerpen</v>
      </c>
      <c r="H64">
        <f t="shared" si="1"/>
        <v>4</v>
      </c>
      <c r="I64" t="str">
        <f t="shared" si="2"/>
        <v>het bieden van deskundige begeleiding om continue verbetering te garanderen en een succesvolle omnichannel gebruikerervaring te bewerkstelligen.</v>
      </c>
    </row>
    <row r="65" spans="1:9" ht="15.75" thickBot="1" x14ac:dyDescent="0.3">
      <c r="A65" s="10" t="str">
        <f>IFERROR(VLOOKUP($B65,VLookup!$B$3:$C$463,2,FALSE),"")</f>
        <v>1.1.3 APPLICATIEARCHITECTUUR</v>
      </c>
      <c r="B65" s="19" t="s">
        <v>102</v>
      </c>
      <c r="C65" s="17" t="s">
        <v>103</v>
      </c>
      <c r="D65" s="13">
        <v>4</v>
      </c>
      <c r="E65" s="14" t="str">
        <f t="shared" si="0"/>
        <v>B.02x4</v>
      </c>
      <c r="F65" s="14" t="str">
        <f>IFERROR(VLOOKUP(E65,'Bron competenties'!$A$1:$F$19978,5,FALSE),"")</f>
        <v xml:space="preserve">het gebruik maken van uiteenlopende specifieke kennis voor het creëren van een proces voor de gehele integratiecyclus, inclusief het opzetten van interne standaarden. Het organiseren en borgen van resources voor integratie programma’s </v>
      </c>
      <c r="G65" s="15" t="str">
        <f>IFERROR(CONCATENATE(C65," ",(VLOOKUP($C65,'Bron competenties'!$B$1:$C$1978,2,FALSE))),"")</f>
        <v xml:space="preserve">B.02 Systeemintegratie </v>
      </c>
      <c r="H65">
        <f t="shared" si="1"/>
        <v>4</v>
      </c>
      <c r="I65" t="str">
        <f t="shared" si="2"/>
        <v xml:space="preserve">het gebruik maken van uiteenlopende specifieke kennis voor het creëren van een proces voor de gehele integratiecyclus, inclusief het opzetten van interne standaarden. Het organiseren en borgen van resources voor integratie programma’s </v>
      </c>
    </row>
    <row r="66" spans="1:9" ht="15.75" thickBot="1" x14ac:dyDescent="0.3">
      <c r="A66" s="10" t="str">
        <f>IFERROR(VLOOKUP($B66,VLookup!$B$3:$C$463,2,FALSE),"")</f>
        <v>1.1.3 APPLICATIEARCHITECTUUR</v>
      </c>
      <c r="B66" s="19" t="s">
        <v>102</v>
      </c>
      <c r="C66" s="17" t="s">
        <v>101</v>
      </c>
      <c r="D66" s="13">
        <v>4</v>
      </c>
      <c r="E66" s="14" t="str">
        <f t="shared" ref="E66:E129" si="3">IFERROR(IF(A66&lt;&gt;"",CONCATENATE(C66,"x",D66),""),"")</f>
        <v>E.06x4</v>
      </c>
      <c r="F66" s="14" t="str">
        <f>IFERROR(VLOOKUP(E66,'Bron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66" s="15" t="str">
        <f>IFERROR(CONCATENATE(C66," ",(VLOOKUP($C66,'Bron competenties'!$B$1:$C$1978,2,FALSE))),"")</f>
        <v xml:space="preserve">E.06 ICT kwaliteitsmanagement </v>
      </c>
      <c r="H66">
        <f t="shared" ref="H66:H129" si="4">IF($G66="","",D66)</f>
        <v>4</v>
      </c>
      <c r="I66" t="str">
        <f t="shared" ref="I66:I129" si="5">IF($G66="","",F66)</f>
        <v>het evalueren en inschatten in hoeverre aan kwaliteitseisen is voldaan en het organiseren en borgen dat het kwaliteitsbeleid wordt geïmplementeerd; het tonen van multifunctioneel leiderschap voor het stellen en overtreffen van kwaliteitsnormen</v>
      </c>
    </row>
    <row r="67" spans="1:9" ht="15.75" thickBot="1" x14ac:dyDescent="0.3">
      <c r="A67" s="10" t="str">
        <f>IFERROR(VLOOKUP($B67,VLookup!$B$3:$C$463,2,FALSE),"")</f>
        <v>1.1.3 APPLICATIEARCHITECTUUR</v>
      </c>
      <c r="B67" s="19" t="s">
        <v>102</v>
      </c>
      <c r="C67" s="17" t="s">
        <v>86</v>
      </c>
      <c r="D67" s="13">
        <v>4</v>
      </c>
      <c r="E67" s="14" t="str">
        <f t="shared" si="3"/>
        <v>E.08x4</v>
      </c>
      <c r="F67" s="14" t="str">
        <f>IFERROR(VLOOKUP(E67,'Bron competenties'!$A$1:$F$19978,5,FALSE),"")</f>
        <v>het organiseren en borgen dat de integriteit, vertrouwelijkheid en beschikbaarheid van gegevens zijn opgeslagen in de Informatiesystemen en dat ze voldoen aan alle wettelijke vereisten</v>
      </c>
      <c r="G67" s="15" t="str">
        <f>IFERROR(CONCATENATE(C67," ",(VLOOKUP($C67,'Bron competenties'!$B$1:$C$1978,2,FALSE))),"")</f>
        <v xml:space="preserve">E.08 Informatiebeveiligingsmanagement </v>
      </c>
      <c r="H67">
        <f t="shared" si="4"/>
        <v>4</v>
      </c>
      <c r="I67" t="str">
        <f t="shared" si="5"/>
        <v>het organiseren en borgen dat de integriteit, vertrouwelijkheid en beschikbaarheid van gegevens zijn opgeslagen in de Informatiesystemen en dat ze voldoen aan alle wettelijke vereisten</v>
      </c>
    </row>
    <row r="68" spans="1:9" ht="15.75" thickBot="1" x14ac:dyDescent="0.3">
      <c r="A68" s="10" t="str">
        <f>IFERROR(VLOOKUP($B68,VLookup!$B$3:$C$463,2,FALSE),"")</f>
        <v>1.1.3 APPLICATIEARCHITECTUUR</v>
      </c>
      <c r="B68" s="20" t="s">
        <v>102</v>
      </c>
      <c r="C68" s="17" t="s">
        <v>89</v>
      </c>
      <c r="D68" s="13">
        <v>4</v>
      </c>
      <c r="E68" s="14" t="str">
        <f t="shared" si="3"/>
        <v>D.07x4</v>
      </c>
      <c r="F68" s="14" t="str">
        <f>IFERROR(VLOOKUP(E68,'Bron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68" s="15" t="str">
        <f>IFERROR(CONCATENATE(C68," ",(VLOOKUP($C68,'Bron competenties'!$B$1:$C$1978,2,FALSE))),"")</f>
        <v>D.07 Datascience en analytics</v>
      </c>
      <c r="H68">
        <f t="shared" si="4"/>
        <v>4</v>
      </c>
      <c r="I68" t="str">
        <f t="shared" si="5"/>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69" spans="1:9" ht="15.75" thickBot="1" x14ac:dyDescent="0.3">
      <c r="A69" s="10" t="str">
        <f>IFERROR(VLOOKUP($B69,VLookup!$B$3:$C$463,2,FALSE),"")</f>
        <v>1.1.3 APPLICATIEARCHITECTUUR</v>
      </c>
      <c r="B69" s="21" t="s">
        <v>102</v>
      </c>
      <c r="C69" s="17" t="s">
        <v>90</v>
      </c>
      <c r="D69" s="13">
        <v>9</v>
      </c>
      <c r="E69" s="14" t="str">
        <f t="shared" si="3"/>
        <v>T.01x9</v>
      </c>
      <c r="F69" s="14" t="str">
        <f>IFERROR(VLOOKUP(E69,'Bron competenties'!$A$1:$F$19978,5,FALSE),"")</f>
        <v>Toegankelijkheid is van toepassing op het ontwerp van producten, apparaten, services of omgevingen om ervoor te zorgen dat ze voor iedereen bruikbaar zijn, ongeacht hun persoonlijke capaciteiten</v>
      </c>
      <c r="G69" s="15" t="str">
        <f>IFERROR(CONCATENATE(C69," ",(VLOOKUP($C69,'Bron competenties'!$B$1:$C$1978,2,FALSE))),"")</f>
        <v>T.01 Toegankelijkheid</v>
      </c>
      <c r="H69">
        <f t="shared" si="4"/>
        <v>9</v>
      </c>
      <c r="I69" t="str">
        <f t="shared" si="5"/>
        <v>Toegankelijkheid is van toepassing op het ontwerp van producten, apparaten, services of omgevingen om ervoor te zorgen dat ze voor iedereen bruikbaar zijn, ongeacht hun persoonlijke capaciteiten</v>
      </c>
    </row>
    <row r="70" spans="1:9" ht="15.75" thickBot="1" x14ac:dyDescent="0.3">
      <c r="A70" s="10" t="str">
        <f>IFERROR(VLOOKUP($B70,VLookup!$B$3:$C$463,2,FALSE),"")</f>
        <v>1.1.3 APPLICATIEARCHITECTUUR</v>
      </c>
      <c r="B70" s="21" t="s">
        <v>102</v>
      </c>
      <c r="C70" s="17" t="s">
        <v>91</v>
      </c>
      <c r="D70" s="13">
        <v>9</v>
      </c>
      <c r="E70" s="14" t="str">
        <f t="shared" si="3"/>
        <v>T.02x9</v>
      </c>
      <c r="F70" s="14" t="str">
        <f>IFERROR(VLOOKUP(E70,'Bron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70" s="15" t="str">
        <f>IFERROR(CONCATENATE(C70," ",(VLOOKUP($C70,'Bron competenties'!$B$1:$C$1978,2,FALSE))),"")</f>
        <v>T.02 Ethiek</v>
      </c>
      <c r="H70">
        <f t="shared" si="4"/>
        <v>9</v>
      </c>
      <c r="I70" t="str">
        <f t="shared" si="5"/>
        <v>Ethiek in ICT behandelt de procedures, waarden en praktijken die ICT en haar gerelateerde disciplines beheersen zonder de integriteit, morele waarden of overtuigingen van een individu, organisatie of de mensheid: professioneel gedrag in de ICT</v>
      </c>
    </row>
    <row r="71" spans="1:9" ht="15.75" thickBot="1" x14ac:dyDescent="0.3">
      <c r="A71" s="10" t="str">
        <f>IFERROR(VLOOKUP($B71,VLookup!$B$3:$C$463,2,FALSE),"")</f>
        <v>1.1.3 APPLICATIEARCHITECTUUR</v>
      </c>
      <c r="B71" s="21" t="s">
        <v>102</v>
      </c>
      <c r="C71" s="17" t="s">
        <v>92</v>
      </c>
      <c r="D71" s="13">
        <v>9</v>
      </c>
      <c r="E71" s="14" t="str">
        <f t="shared" si="3"/>
        <v>T.03x9</v>
      </c>
      <c r="F71" s="14" t="str">
        <f>IFERROR(VLOOKUP(E71,'Bron competenties'!$A$1:$F$19978,5,FALSE),"")</f>
        <v>Er zijn veel wetten die direct of indirect relevant zijn voor de ICT-industrie, zoals copyright, naleving van octrooien, voorkomen van plagiaat en bescherming van intellectuele eigendom</v>
      </c>
      <c r="G71" s="15" t="str">
        <f>IFERROR(CONCATENATE(C71," ",(VLOOKUP($C71,'Bron competenties'!$B$1:$C$1978,2,FALSE))),"")</f>
        <v>T.03 Juridische kwesties</v>
      </c>
      <c r="H71">
        <f t="shared" si="4"/>
        <v>9</v>
      </c>
      <c r="I71" t="str">
        <f t="shared" si="5"/>
        <v>Er zijn veel wetten die direct of indirect relevant zijn voor de ICT-industrie, zoals copyright, naleving van octrooien, voorkomen van plagiaat en bescherming van intellectuele eigendom</v>
      </c>
    </row>
    <row r="72" spans="1:9" ht="15.75" thickBot="1" x14ac:dyDescent="0.3">
      <c r="A72" s="10" t="str">
        <f>IFERROR(VLOOKUP($B72,VLookup!$B$3:$C$463,2,FALSE),"")</f>
        <v>1.1.3 APPLICATIEARCHITECTUUR</v>
      </c>
      <c r="B72" s="21" t="s">
        <v>102</v>
      </c>
      <c r="C72" s="17" t="s">
        <v>93</v>
      </c>
      <c r="D72" s="13">
        <v>9</v>
      </c>
      <c r="E72" s="14" t="str">
        <f t="shared" si="3"/>
        <v>T.04x9</v>
      </c>
      <c r="F72" s="14" t="str">
        <f>IFERROR(VLOOKUP(E72,'Bron competenties'!$A$1:$F$19978,5,FALSE),"")</f>
        <v>Privacy is het vermogen van een organisatie of individu te bepalen welke gegevens met derden kunnen worden gedeeld: bijvoorbeeld de algemene verordening gegevensbescherming (AVG) over gegevensbescherming en privacy voor alle individuen</v>
      </c>
      <c r="G72" s="15" t="str">
        <f>IFERROR(CONCATENATE(C72," ",(VLOOKUP($C72,'Bron competenties'!$B$1:$C$1978,2,FALSE))),"")</f>
        <v>T.04 Privacy</v>
      </c>
      <c r="H72">
        <f t="shared" si="4"/>
        <v>9</v>
      </c>
      <c r="I72" t="str">
        <f t="shared" si="5"/>
        <v>Privacy is het vermogen van een organisatie of individu te bepalen welke gegevens met derden kunnen worden gedeeld: bijvoorbeeld de algemene verordening gegevensbescherming (AVG) over gegevensbescherming en privacy voor alle individuen</v>
      </c>
    </row>
    <row r="73" spans="1:9" ht="15.75" thickBot="1" x14ac:dyDescent="0.3">
      <c r="A73" s="10" t="str">
        <f>IFERROR(VLOOKUP($B73,VLookup!$B$3:$C$463,2,FALSE),"")</f>
        <v>1.1.3 APPLICATIEARCHITECTUUR</v>
      </c>
      <c r="B73" s="21" t="s">
        <v>102</v>
      </c>
      <c r="C73" s="17" t="s">
        <v>94</v>
      </c>
      <c r="D73" s="13">
        <v>9</v>
      </c>
      <c r="E73" s="14" t="str">
        <f t="shared" si="3"/>
        <v>T.05x9</v>
      </c>
      <c r="F73" s="14" t="str">
        <f>IFERROR(VLOOKUP(E73,'Bron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73" s="15" t="str">
        <f>IFERROR(CONCATENATE(C73," ",(VLOOKUP($C73,'Bron competenties'!$B$1:$C$1978,2,FALSE))),"")</f>
        <v>T.05 Beveiliging</v>
      </c>
      <c r="H73">
        <f t="shared" si="4"/>
        <v>9</v>
      </c>
      <c r="I73" t="str">
        <f t="shared" si="5"/>
        <v>Beveiliging omvat (1) informatiebeveiliging: beschermen tegen ongeautoriseerde toegang, gebruik, openbaarmaking, verstoring, wijziging, inzage, inspectie, opname of verwoesting en (2) IT-beveiliging: ongeoorloofde toegang tot computers, netwerken en data voorkomen</v>
      </c>
    </row>
    <row r="74" spans="1:9" ht="15.75" thickBot="1" x14ac:dyDescent="0.3">
      <c r="A74" s="10" t="str">
        <f>IFERROR(VLOOKUP($B74,VLookup!$B$3:$C$463,2,FALSE),"")</f>
        <v>1.1.3 APPLICATIEARCHITECTUUR</v>
      </c>
      <c r="B74" s="21" t="s">
        <v>102</v>
      </c>
      <c r="C74" s="17" t="s">
        <v>95</v>
      </c>
      <c r="D74" s="13">
        <v>9</v>
      </c>
      <c r="E74" s="14" t="str">
        <f t="shared" si="3"/>
        <v>T.06x9</v>
      </c>
      <c r="F74" s="14" t="str">
        <f>IFERROR(VLOOKUP(E74,'Bron competenties'!$A$1:$F$19978,5,FALSE),"")</f>
        <v xml:space="preserve">Duurzaamheid staat voor het voldoen aan behoeften zonder de toekomst in gevaar te brengen en kan worden gecategoriseerd als ecologische, sociale of economische duurzaamheid. </v>
      </c>
      <c r="G74" s="15" t="str">
        <f>IFERROR(CONCATENATE(C74," ",(VLOOKUP($C74,'Bron competenties'!$B$1:$C$1978,2,FALSE))),"")</f>
        <v>T.06 Duurzaamheid</v>
      </c>
      <c r="H74">
        <f t="shared" si="4"/>
        <v>9</v>
      </c>
      <c r="I74" t="str">
        <f t="shared" si="5"/>
        <v xml:space="preserve">Duurzaamheid staat voor het voldoen aan behoeften zonder de toekomst in gevaar te brengen en kan worden gecategoriseerd als ecologische, sociale of economische duurzaamheid. </v>
      </c>
    </row>
    <row r="75" spans="1:9" ht="15.75" thickBot="1" x14ac:dyDescent="0.3">
      <c r="A75" s="10" t="str">
        <f>IFERROR(VLOOKUP($B75,VLookup!$B$3:$C$463,2,FALSE),"")</f>
        <v>1.1.3 APPLICATIEARCHITECTUUR</v>
      </c>
      <c r="B75" s="21" t="s">
        <v>102</v>
      </c>
      <c r="C75" s="17" t="s">
        <v>96</v>
      </c>
      <c r="D75" s="13">
        <v>9</v>
      </c>
      <c r="E75" s="14" t="str">
        <f t="shared" si="3"/>
        <v>T.07x9</v>
      </c>
      <c r="F75" s="14" t="str">
        <f>IFERROR(VLOOKUP(E75,'Bron competenties'!$A$1:$F$19978,5,FALSE),"")</f>
        <v>Bruikbaarheid is de kwaliteit van een product, dienst of systeem, zoals ervaren door eindgebruikers, voor specifiek te bereiken doelen, effectief, efficiënt en bevredigend in een vooraf bepaalde context</v>
      </c>
      <c r="G75" s="15" t="str">
        <f>IFERROR(CONCATENATE(C75," ",(VLOOKUP($C75,'Bron competenties'!$B$1:$C$1978,2,FALSE))),"")</f>
        <v>T.07 Bruikbaarheid</v>
      </c>
      <c r="H75">
        <f t="shared" si="4"/>
        <v>9</v>
      </c>
      <c r="I75" t="str">
        <f t="shared" si="5"/>
        <v>Bruikbaarheid is de kwaliteit van een product, dienst of systeem, zoals ervaren door eindgebruikers, voor specifiek te bereiken doelen, effectief, efficiënt en bevredigend in een vooraf bepaalde context</v>
      </c>
    </row>
    <row r="76" spans="1:9" ht="15.75" thickBot="1" x14ac:dyDescent="0.3">
      <c r="A76" s="10" t="str">
        <f>IFERROR(VLOOKUP($B76,VLookup!$B$3:$C$463,2,FALSE),"")</f>
        <v>1.1.4 TECHNISCHE ARCHITECTUUR</v>
      </c>
      <c r="B76" s="19" t="s">
        <v>104</v>
      </c>
      <c r="C76" s="17" t="s">
        <v>105</v>
      </c>
      <c r="D76" s="13">
        <v>2</v>
      </c>
      <c r="E76" s="14" t="str">
        <f t="shared" si="3"/>
        <v>E.03x2</v>
      </c>
      <c r="F76" s="14" t="str">
        <f>IFERROR(VLOOKUP(E76,'Bron competenties'!$A$1:$F$19978,5,FALSE),"")</f>
        <v>het begrijpen en toepassen van de principes van risicomanagement en het onderzoeken van IV-oplossingen om geïdentificeerde risico’s te mitigeren</v>
      </c>
      <c r="G76" s="15" t="str">
        <f>IFERROR(CONCATENATE(C76," ",(VLOOKUP($C76,'Bron competenties'!$B$1:$C$1978,2,FALSE))),"")</f>
        <v xml:space="preserve">E.03 Risicomanagement </v>
      </c>
      <c r="H76">
        <f t="shared" si="4"/>
        <v>2</v>
      </c>
      <c r="I76" t="str">
        <f t="shared" si="5"/>
        <v>het begrijpen en toepassen van de principes van risicomanagement en het onderzoeken van IV-oplossingen om geïdentificeerde risico’s te mitigeren</v>
      </c>
    </row>
    <row r="77" spans="1:9" ht="15.75" thickBot="1" x14ac:dyDescent="0.3">
      <c r="A77" s="10" t="str">
        <f>IFERROR(VLOOKUP($B77,VLookup!$B$3:$C$463,2,FALSE),"")</f>
        <v>1.1.4 TECHNISCHE ARCHITECTUUR</v>
      </c>
      <c r="B77" s="19" t="s">
        <v>104</v>
      </c>
      <c r="C77" s="17" t="s">
        <v>86</v>
      </c>
      <c r="D77" s="13">
        <v>2</v>
      </c>
      <c r="E77" s="14" t="str">
        <f t="shared" si="3"/>
        <v>E.08x2</v>
      </c>
      <c r="F77" s="14" t="str">
        <f>IFERROR(VLOOKUP(E77,'Bron competenties'!$A$1:$F$19978,5,FALSE),"")</f>
        <v>het systematisch scannen van de omgeving om kwetsbaarheden en bedreigingen te identificeren en te bepalen, vast te leggen en het escaleren bij non-compliance</v>
      </c>
      <c r="G77" s="15" t="str">
        <f>IFERROR(CONCATENATE(C77," ",(VLOOKUP($C77,'Bron competenties'!$B$1:$C$1978,2,FALSE))),"")</f>
        <v xml:space="preserve">E.08 Informatiebeveiligingsmanagement </v>
      </c>
      <c r="H77">
        <f t="shared" si="4"/>
        <v>2</v>
      </c>
      <c r="I77" t="str">
        <f t="shared" si="5"/>
        <v>het systematisch scannen van de omgeving om kwetsbaarheden en bedreigingen te identificeren en te bepalen, vast te leggen en het escaleren bij non-compliance</v>
      </c>
    </row>
    <row r="78" spans="1:9" ht="15.75" thickBot="1" x14ac:dyDescent="0.3">
      <c r="A78" s="10" t="str">
        <f>IFERROR(VLOOKUP($B78,VLookup!$B$3:$C$463,2,FALSE),"")</f>
        <v>1.1.4 TECHNISCHE ARCHITECTUUR</v>
      </c>
      <c r="B78" s="19" t="s">
        <v>104</v>
      </c>
      <c r="C78" s="17" t="s">
        <v>81</v>
      </c>
      <c r="D78" s="13">
        <v>3</v>
      </c>
      <c r="E78" s="14" t="str">
        <f t="shared" si="3"/>
        <v>A.05x3</v>
      </c>
      <c r="F78" s="14" t="str">
        <f>IFERROR(VLOOKUP(E78,'Bron competenties'!$A$1:$F$19978,5,FALSE),"")</f>
        <v>het gebruik maken van specifieke kennis om relevante IV-technologie en -specificaties te definiëren die kunnen worden ingezet bij de bouw van meerdere IV-projecten, toepassingen/of infrastructuurverbeteringen</v>
      </c>
      <c r="G78" s="15" t="str">
        <f>IFERROR(CONCATENATE(C78," ",(VLOOKUP($C78,'Bron competenties'!$B$1:$C$1978,2,FALSE))),"")</f>
        <v xml:space="preserve">A.05 Ontwerpen van Architectuur </v>
      </c>
      <c r="H78">
        <f t="shared" si="4"/>
        <v>3</v>
      </c>
      <c r="I78" t="str">
        <f t="shared" si="5"/>
        <v>het gebruik maken van specifieke kennis om relevante IV-technologie en -specificaties te definiëren die kunnen worden ingezet bij de bouw van meerdere IV-projecten, toepassingen/of infrastructuurverbeteringen</v>
      </c>
    </row>
    <row r="79" spans="1:9" ht="15.75" thickBot="1" x14ac:dyDescent="0.3">
      <c r="A79" s="10" t="str">
        <f>IFERROR(VLOOKUP($B79,VLookup!$B$3:$C$463,2,FALSE),"")</f>
        <v>1.1.4 TECHNISCHE ARCHITECTUUR</v>
      </c>
      <c r="B79" s="19" t="s">
        <v>104</v>
      </c>
      <c r="C79" s="17" t="s">
        <v>106</v>
      </c>
      <c r="D79" s="13">
        <v>3</v>
      </c>
      <c r="E79" s="14" t="str">
        <f t="shared" si="3"/>
        <v>A.08x3</v>
      </c>
      <c r="F79" s="14" t="str">
        <f>IFERROR(VLOOKUP(E79,'Bron competenties'!$A$1:$F$19978,5,FALSE),"")</f>
        <v>het bevorderen van bewustzijn, trainingen en borging (via hulpmiddelen) voor de ontwikkeling van duurzame ontwikkeling</v>
      </c>
      <c r="G79" s="15" t="str">
        <f>IFERROR(CONCATENATE(C79," ",(VLOOKUP($C79,'Bron competenties'!$B$1:$C$1978,2,FALSE))),"")</f>
        <v xml:space="preserve">A.08 Duurzame ontwikkeling </v>
      </c>
      <c r="H79">
        <f t="shared" si="4"/>
        <v>3</v>
      </c>
      <c r="I79" t="str">
        <f t="shared" si="5"/>
        <v>het bevorderen van bewustzijn, trainingen en borging (via hulpmiddelen) voor de ontwikkeling van duurzame ontwikkeling</v>
      </c>
    </row>
    <row r="80" spans="1:9" ht="15.75" thickBot="1" x14ac:dyDescent="0.3">
      <c r="A80" s="10" t="str">
        <f>IFERROR(VLOOKUP($B80,VLookup!$B$3:$C$463,2,FALSE),"")</f>
        <v>1.1.4 TECHNISCHE ARCHITECTUUR</v>
      </c>
      <c r="B80" s="17" t="s">
        <v>104</v>
      </c>
      <c r="C80" s="17" t="s">
        <v>82</v>
      </c>
      <c r="D80" s="13">
        <v>3</v>
      </c>
      <c r="E80" s="14" t="str">
        <f t="shared" si="3"/>
        <v>A.10x3</v>
      </c>
      <c r="F80" s="14" t="str">
        <f>IFERROR(VLOOKUP(E80,'Bron competenties'!$A$1:$F$19978,5,FALSE),"")</f>
        <v>het bewerkstelligen en cultiveren van relaties met klanten en gebruikers om hun taken, behoeften en doelen te begrijpen. Gebruikt een breed scala aan specialistische methoden om belangrijke gebruikersbetrokkenheid te krijgen</v>
      </c>
      <c r="G80" s="15" t="str">
        <f>IFERROR(CONCATENATE(C80," ",(VLOOKUP($C80,'Bron competenties'!$B$1:$C$1978,2,FALSE))),"")</f>
        <v>A.10 Gebruikergedreven ontwerpen</v>
      </c>
      <c r="H80">
        <f t="shared" si="4"/>
        <v>3</v>
      </c>
      <c r="I80" t="str">
        <f t="shared" si="5"/>
        <v>het bewerkstelligen en cultiveren van relaties met klanten en gebruikers om hun taken, behoeften en doelen te begrijpen. Gebruikt een breed scala aan specialistische methoden om belangrijke gebruikersbetrokkenheid te krijgen</v>
      </c>
    </row>
    <row r="81" spans="1:9" ht="15.75" thickBot="1" x14ac:dyDescent="0.3">
      <c r="A81" s="10" t="str">
        <f>IFERROR(VLOOKUP($B81,VLookup!$B$3:$C$463,2,FALSE),"")</f>
        <v>1.1.4 TECHNISCHE ARCHITECTUUR</v>
      </c>
      <c r="B81" s="19" t="s">
        <v>104</v>
      </c>
      <c r="C81" s="17" t="s">
        <v>105</v>
      </c>
      <c r="D81" s="13">
        <v>3</v>
      </c>
      <c r="E81" s="14" t="str">
        <f t="shared" si="3"/>
        <v>E.03x3</v>
      </c>
      <c r="F81" s="14" t="str">
        <f>IFERROR(VLOOKUP(E81,'Bron competenties'!$A$1:$F$19978,5,FALSE),"")</f>
        <v>het in staat zijn de juiste acties te ondernemen om de veiligheid te borgen en risicoblootstelling te vermijden, evalueert, managet en garandeert de validering van uitzonderingen, voert audits uit op IV-processen en -omgeving</v>
      </c>
      <c r="G81" s="15" t="str">
        <f>IFERROR(CONCATENATE(C81," ",(VLOOKUP($C81,'Bron competenties'!$B$1:$C$1978,2,FALSE))),"")</f>
        <v xml:space="preserve">E.03 Risicomanagement </v>
      </c>
      <c r="H81">
        <f t="shared" si="4"/>
        <v>3</v>
      </c>
      <c r="I81" t="str">
        <f t="shared" si="5"/>
        <v>het in staat zijn de juiste acties te ondernemen om de veiligheid te borgen en risicoblootstelling te vermijden, evalueert, managet en garandeert de validering van uitzonderingen, voert audits uit op IV-processen en -omgeving</v>
      </c>
    </row>
    <row r="82" spans="1:9" ht="15.75" thickBot="1" x14ac:dyDescent="0.3">
      <c r="A82" s="10" t="str">
        <f>IFERROR(VLOOKUP($B82,VLookup!$B$3:$C$463,2,FALSE),"")</f>
        <v>1.1.4 TECHNISCHE ARCHITECTUUR</v>
      </c>
      <c r="B82" s="19" t="s">
        <v>104</v>
      </c>
      <c r="C82" s="17" t="s">
        <v>86</v>
      </c>
      <c r="D82" s="13">
        <v>3</v>
      </c>
      <c r="E82" s="14" t="str">
        <f t="shared" si="3"/>
        <v>E.08x3</v>
      </c>
      <c r="F82" s="14" t="str">
        <f>IFERROR(VLOOKUP(E82,'Bron competenties'!$A$1:$F$19978,5,FALSE),"")</f>
        <v xml:space="preserve">het evalueren van indicatoren en maatregelen op het gebied van security management en bepalen/of ze aan de normen voldoen; het onderzoeken van inbreuken op de beveiliging en het nemen van correctiemaatregelen </v>
      </c>
      <c r="G82" s="15" t="str">
        <f>IFERROR(CONCATENATE(C82," ",(VLOOKUP($C82,'Bron competenties'!$B$1:$C$1978,2,FALSE))),"")</f>
        <v xml:space="preserve">E.08 Informatiebeveiligingsmanagement </v>
      </c>
      <c r="H82">
        <f t="shared" si="4"/>
        <v>3</v>
      </c>
      <c r="I82" t="str">
        <f t="shared" si="5"/>
        <v xml:space="preserve">het evalueren van indicatoren en maatregelen op het gebied van security management en bepalen/of ze aan de normen voldoen; het onderzoeken van inbreuken op de beveiliging en het nemen van correctiemaatregelen </v>
      </c>
    </row>
    <row r="83" spans="1:9" ht="15.75" thickBot="1" x14ac:dyDescent="0.3">
      <c r="A83" s="10" t="str">
        <f>IFERROR(VLOOKUP($B83,VLookup!$B$3:$C$463,2,FALSE),"")</f>
        <v>1.1.4 TECHNISCHE ARCHITECTUUR</v>
      </c>
      <c r="B83" s="19" t="s">
        <v>104</v>
      </c>
      <c r="C83" s="17" t="s">
        <v>81</v>
      </c>
      <c r="D83" s="13">
        <v>4</v>
      </c>
      <c r="E83" s="14" t="str">
        <f t="shared" si="3"/>
        <v>A.05x4</v>
      </c>
      <c r="F83" s="14" t="str">
        <f>IFERROR(VLOOKUP(E83,'Bron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83" s="15" t="str">
        <f>IFERROR(CONCATENATE(C83," ",(VLOOKUP($C83,'Bron competenties'!$B$1:$C$1978,2,FALSE))),"")</f>
        <v xml:space="preserve">A.05 Ontwerpen van Architectuur </v>
      </c>
      <c r="H83">
        <f t="shared" si="4"/>
        <v>4</v>
      </c>
      <c r="I83" t="str">
        <f t="shared" si="5"/>
        <v>het vanuit een brede verantwoordelijk definiëren van een strategie zodat IV-technologie overeenkomstig de behoeften van de organisatie geïmplementeerd wordt, rekening houdend met de huidige IV-platformen, legacy en de laatste innovatieve ontwikkelingen</v>
      </c>
    </row>
    <row r="84" spans="1:9" ht="15.75" thickBot="1" x14ac:dyDescent="0.3">
      <c r="A84" s="10" t="str">
        <f>IFERROR(VLOOKUP($B84,VLookup!$B$3:$C$463,2,FALSE),"")</f>
        <v>1.1.4 TECHNISCHE ARCHITECTUUR</v>
      </c>
      <c r="B84" s="19" t="s">
        <v>104</v>
      </c>
      <c r="C84" s="17" t="s">
        <v>107</v>
      </c>
      <c r="D84" s="13">
        <v>4</v>
      </c>
      <c r="E84" s="14" t="str">
        <f t="shared" si="3"/>
        <v>A.07x4</v>
      </c>
      <c r="F84" s="14" t="str">
        <f>IFERROR(VLOOKUP(E84,'Bron competenties'!$A$1:$F$19978,5,FALSE),"")</f>
        <v>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v>
      </c>
      <c r="G84" s="15" t="str">
        <f>IFERROR(CONCATENATE(C84," ",(VLOOKUP($C84,'Bron competenties'!$B$1:$C$1978,2,FALSE))),"")</f>
        <v xml:space="preserve">A.07 Monitoren technologische ontwikkelingen </v>
      </c>
      <c r="H84">
        <f t="shared" si="4"/>
        <v>4</v>
      </c>
      <c r="I84" t="str">
        <f t="shared" si="5"/>
        <v>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v>
      </c>
    </row>
    <row r="85" spans="1:9" ht="15.75" thickBot="1" x14ac:dyDescent="0.3">
      <c r="A85" s="10" t="str">
        <f>IFERROR(VLOOKUP($B85,VLookup!$B$3:$C$463,2,FALSE),"")</f>
        <v>1.1.4 TECHNISCHE ARCHITECTUUR</v>
      </c>
      <c r="B85" s="19" t="s">
        <v>104</v>
      </c>
      <c r="C85" s="17" t="s">
        <v>106</v>
      </c>
      <c r="D85" s="13">
        <v>4</v>
      </c>
      <c r="E85" s="14" t="str">
        <f t="shared" si="3"/>
        <v>A.08x4</v>
      </c>
      <c r="F85" s="14" t="str">
        <f>IFERROR(VLOOKUP(E85,'Bron competenties'!$A$1:$F$19978,5,FALSE),"")</f>
        <v>het bepalen van doel en strategie voor duurzame ontwikkeling van informatiesystemen in overeenstemming met het duurzaamheidsbeleid van de organisatie</v>
      </c>
      <c r="G85" s="15" t="str">
        <f>IFERROR(CONCATENATE(C85," ",(VLOOKUP($C85,'Bron competenties'!$B$1:$C$1978,2,FALSE))),"")</f>
        <v xml:space="preserve">A.08 Duurzame ontwikkeling </v>
      </c>
      <c r="H85">
        <f t="shared" si="4"/>
        <v>4</v>
      </c>
      <c r="I85" t="str">
        <f t="shared" si="5"/>
        <v>het bepalen van doel en strategie voor duurzame ontwikkeling van informatiesystemen in overeenstemming met het duurzaamheidsbeleid van de organisatie</v>
      </c>
    </row>
    <row r="86" spans="1:9" ht="15.75" thickBot="1" x14ac:dyDescent="0.3">
      <c r="A86" s="10" t="str">
        <f>IFERROR(VLOOKUP($B86,VLookup!$B$3:$C$463,2,FALSE),"")</f>
        <v>1.1.4 TECHNISCHE ARCHITECTUUR</v>
      </c>
      <c r="B86" s="19" t="s">
        <v>104</v>
      </c>
      <c r="C86" s="17" t="s">
        <v>108</v>
      </c>
      <c r="D86" s="13">
        <v>4</v>
      </c>
      <c r="E86" s="14" t="str">
        <f t="shared" si="3"/>
        <v>A.09x4</v>
      </c>
      <c r="F86" s="14" t="str">
        <f>IFERROR(VLOOKUP(E86,'Bron competenties'!$A$1:$F$19978,5,FALSE),"")</f>
        <v>het inzetten van onafhankelijk denken en technologische kennis om verschillende concepten te integreren zodat unieke oplossingen ontstaan</v>
      </c>
      <c r="G86" s="15" t="str">
        <f>IFERROR(CONCATENATE(C86," ",(VLOOKUP($C86,'Bron competenties'!$B$1:$C$1978,2,FALSE))),"")</f>
        <v xml:space="preserve">A.09 Innoveren </v>
      </c>
      <c r="H86">
        <f t="shared" si="4"/>
        <v>4</v>
      </c>
      <c r="I86" t="str">
        <f t="shared" si="5"/>
        <v>het inzetten van onafhankelijk denken en technologische kennis om verschillende concepten te integreren zodat unieke oplossingen ontstaan</v>
      </c>
    </row>
    <row r="87" spans="1:9" ht="15.75" thickBot="1" x14ac:dyDescent="0.3">
      <c r="A87" s="10" t="str">
        <f>IFERROR(VLOOKUP($B87,VLookup!$B$3:$C$463,2,FALSE),"")</f>
        <v>1.1.4 TECHNISCHE ARCHITECTUUR</v>
      </c>
      <c r="B87" s="20" t="s">
        <v>104</v>
      </c>
      <c r="C87" s="17" t="s">
        <v>82</v>
      </c>
      <c r="D87" s="13">
        <v>4</v>
      </c>
      <c r="E87" s="14" t="str">
        <f t="shared" si="3"/>
        <v>A.10x4</v>
      </c>
      <c r="F87" s="14" t="str">
        <f>IFERROR(VLOOKUP(E87,'Bron competenties'!$A$1:$F$19978,5,FALSE),"")</f>
        <v>het bieden van deskundige begeleiding om continue verbetering te garanderen en een succesvolle omnichannel gebruikerervaring te bewerkstelligen.</v>
      </c>
      <c r="G87" s="15" t="str">
        <f>IFERROR(CONCATENATE(C87," ",(VLOOKUP($C87,'Bron competenties'!$B$1:$C$1978,2,FALSE))),"")</f>
        <v>A.10 Gebruikergedreven ontwerpen</v>
      </c>
      <c r="H87">
        <f t="shared" si="4"/>
        <v>4</v>
      </c>
      <c r="I87" t="str">
        <f t="shared" si="5"/>
        <v>het bieden van deskundige begeleiding om continue verbetering te garanderen en een succesvolle omnichannel gebruikerervaring te bewerkstelligen.</v>
      </c>
    </row>
    <row r="88" spans="1:9" ht="15.75" thickBot="1" x14ac:dyDescent="0.3">
      <c r="A88" s="10" t="str">
        <f>IFERROR(VLOOKUP($B88,VLookup!$B$3:$C$463,2,FALSE),"")</f>
        <v>1.1.4 TECHNISCHE ARCHITECTUUR</v>
      </c>
      <c r="B88" s="19" t="s">
        <v>104</v>
      </c>
      <c r="C88" s="17" t="s">
        <v>105</v>
      </c>
      <c r="D88" s="13">
        <v>4</v>
      </c>
      <c r="E88" s="14" t="str">
        <f t="shared" si="3"/>
        <v>E.03x4</v>
      </c>
      <c r="F88" s="14" t="str">
        <f>IFERROR(VLOOKUP(E88,'Bron competenties'!$A$1:$F$19978,5,FALSE),"")</f>
        <v>het organiseren en borgen van het definiëren en toepasbaar maken van beleid voor risicobeheer door rekening te houden met alle mogelijke beperkingen, waaronder technische, economische en politieke kwesties en daarbij taken te delegeren</v>
      </c>
      <c r="G88" s="15" t="str">
        <f>IFERROR(CONCATENATE(C88," ",(VLOOKUP($C88,'Bron competenties'!$B$1:$C$1978,2,FALSE))),"")</f>
        <v xml:space="preserve">E.03 Risicomanagement </v>
      </c>
      <c r="H88">
        <f t="shared" si="4"/>
        <v>4</v>
      </c>
      <c r="I88" t="str">
        <f t="shared" si="5"/>
        <v>het organiseren en borgen van het definiëren en toepasbaar maken van beleid voor risicobeheer door rekening te houden met alle mogelijke beperkingen, waaronder technische, economische en politieke kwesties en daarbij taken te delegeren</v>
      </c>
    </row>
    <row r="89" spans="1:9" ht="15.75" thickBot="1" x14ac:dyDescent="0.3">
      <c r="A89" s="10" t="str">
        <f>IFERROR(VLOOKUP($B89,VLookup!$B$3:$C$463,2,FALSE),"")</f>
        <v>1.1.4 TECHNISCHE ARCHITECTUUR</v>
      </c>
      <c r="B89" s="19" t="s">
        <v>104</v>
      </c>
      <c r="C89" s="17" t="s">
        <v>86</v>
      </c>
      <c r="D89" s="13">
        <v>4</v>
      </c>
      <c r="E89" s="14" t="str">
        <f t="shared" si="3"/>
        <v>E.08x4</v>
      </c>
      <c r="F89" s="14" t="str">
        <f>IFERROR(VLOOKUP(E89,'Bron competenties'!$A$1:$F$19978,5,FALSE),"")</f>
        <v>het organiseren en borgen dat de integriteit, vertrouwelijkheid en beschikbaarheid van gegevens zijn opgeslagen in de Informatiesystemen en dat ze voldoen aan alle wettelijke vereisten</v>
      </c>
      <c r="G89" s="15" t="str">
        <f>IFERROR(CONCATENATE(C89," ",(VLOOKUP($C89,'Bron competenties'!$B$1:$C$1978,2,FALSE))),"")</f>
        <v xml:space="preserve">E.08 Informatiebeveiligingsmanagement </v>
      </c>
      <c r="H89">
        <f t="shared" si="4"/>
        <v>4</v>
      </c>
      <c r="I89" t="str">
        <f t="shared" si="5"/>
        <v>het organiseren en borgen dat de integriteit, vertrouwelijkheid en beschikbaarheid van gegevens zijn opgeslagen in de Informatiesystemen en dat ze voldoen aan alle wettelijke vereisten</v>
      </c>
    </row>
    <row r="90" spans="1:9" ht="15.75" thickBot="1" x14ac:dyDescent="0.3">
      <c r="A90" s="10" t="str">
        <f>IFERROR(VLOOKUP($B90,VLookup!$B$3:$C$463,2,FALSE),"")</f>
        <v>1.1.4 TECHNISCHE ARCHITECTUUR</v>
      </c>
      <c r="B90" s="20" t="s">
        <v>104</v>
      </c>
      <c r="C90" s="17" t="s">
        <v>89</v>
      </c>
      <c r="D90" s="13">
        <v>4</v>
      </c>
      <c r="E90" s="14" t="str">
        <f t="shared" si="3"/>
        <v>D.07x4</v>
      </c>
      <c r="F90" s="14" t="str">
        <f>IFERROR(VLOOKUP(E90,'Bron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90" s="15" t="str">
        <f>IFERROR(CONCATENATE(C90," ",(VLOOKUP($C90,'Bron competenties'!$B$1:$C$1978,2,FALSE))),"")</f>
        <v>D.07 Datascience en analytics</v>
      </c>
      <c r="H90">
        <f t="shared" si="4"/>
        <v>4</v>
      </c>
      <c r="I90" t="str">
        <f t="shared" si="5"/>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91" spans="1:9" ht="15.75" thickBot="1" x14ac:dyDescent="0.3">
      <c r="A91" s="10" t="str">
        <f>IFERROR(VLOOKUP($B91,VLookup!$B$3:$C$463,2,FALSE),"")</f>
        <v>1.1.4 TECHNISCHE ARCHITECTUUR</v>
      </c>
      <c r="B91" s="21" t="s">
        <v>104</v>
      </c>
      <c r="C91" s="17" t="s">
        <v>90</v>
      </c>
      <c r="D91" s="13">
        <v>9</v>
      </c>
      <c r="E91" s="14" t="str">
        <f t="shared" si="3"/>
        <v>T.01x9</v>
      </c>
      <c r="F91" s="14" t="str">
        <f>IFERROR(VLOOKUP(E91,'Bron competenties'!$A$1:$F$19978,5,FALSE),"")</f>
        <v>Toegankelijkheid is van toepassing op het ontwerp van producten, apparaten, services of omgevingen om ervoor te zorgen dat ze voor iedereen bruikbaar zijn, ongeacht hun persoonlijke capaciteiten</v>
      </c>
      <c r="G91" s="15" t="str">
        <f>IFERROR(CONCATENATE(C91," ",(VLOOKUP($C91,'Bron competenties'!$B$1:$C$1978,2,FALSE))),"")</f>
        <v>T.01 Toegankelijkheid</v>
      </c>
      <c r="H91">
        <f t="shared" si="4"/>
        <v>9</v>
      </c>
      <c r="I91" t="str">
        <f t="shared" si="5"/>
        <v>Toegankelijkheid is van toepassing op het ontwerp van producten, apparaten, services of omgevingen om ervoor te zorgen dat ze voor iedereen bruikbaar zijn, ongeacht hun persoonlijke capaciteiten</v>
      </c>
    </row>
    <row r="92" spans="1:9" ht="15.75" thickBot="1" x14ac:dyDescent="0.3">
      <c r="A92" s="10" t="str">
        <f>IFERROR(VLOOKUP($B92,VLookup!$B$3:$C$463,2,FALSE),"")</f>
        <v>1.1.4 TECHNISCHE ARCHITECTUUR</v>
      </c>
      <c r="B92" s="21" t="s">
        <v>104</v>
      </c>
      <c r="C92" s="17" t="s">
        <v>91</v>
      </c>
      <c r="D92" s="13">
        <v>9</v>
      </c>
      <c r="E92" s="14" t="str">
        <f t="shared" si="3"/>
        <v>T.02x9</v>
      </c>
      <c r="F92" s="14" t="str">
        <f>IFERROR(VLOOKUP(E92,'Bron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92" s="15" t="str">
        <f>IFERROR(CONCATENATE(C92," ",(VLOOKUP($C92,'Bron competenties'!$B$1:$C$1978,2,FALSE))),"")</f>
        <v>T.02 Ethiek</v>
      </c>
      <c r="H92">
        <f t="shared" si="4"/>
        <v>9</v>
      </c>
      <c r="I92" t="str">
        <f t="shared" si="5"/>
        <v>Ethiek in ICT behandelt de procedures, waarden en praktijken die ICT en haar gerelateerde disciplines beheersen zonder de integriteit, morele waarden of overtuigingen van een individu, organisatie of de mensheid: professioneel gedrag in de ICT</v>
      </c>
    </row>
    <row r="93" spans="1:9" ht="15.75" thickBot="1" x14ac:dyDescent="0.3">
      <c r="A93" s="10" t="str">
        <f>IFERROR(VLOOKUP($B93,VLookup!$B$3:$C$463,2,FALSE),"")</f>
        <v>1.1.4 TECHNISCHE ARCHITECTUUR</v>
      </c>
      <c r="B93" s="21" t="s">
        <v>104</v>
      </c>
      <c r="C93" s="17" t="s">
        <v>92</v>
      </c>
      <c r="D93" s="13">
        <v>9</v>
      </c>
      <c r="E93" s="14" t="str">
        <f t="shared" si="3"/>
        <v>T.03x9</v>
      </c>
      <c r="F93" s="14" t="str">
        <f>IFERROR(VLOOKUP(E93,'Bron competenties'!$A$1:$F$19978,5,FALSE),"")</f>
        <v>Er zijn veel wetten die direct of indirect relevant zijn voor de ICT-industrie, zoals copyright, naleving van octrooien, voorkomen van plagiaat en bescherming van intellectuele eigendom</v>
      </c>
      <c r="G93" s="15" t="str">
        <f>IFERROR(CONCATENATE(C93," ",(VLOOKUP($C93,'Bron competenties'!$B$1:$C$1978,2,FALSE))),"")</f>
        <v>T.03 Juridische kwesties</v>
      </c>
      <c r="H93">
        <f t="shared" si="4"/>
        <v>9</v>
      </c>
      <c r="I93" t="str">
        <f t="shared" si="5"/>
        <v>Er zijn veel wetten die direct of indirect relevant zijn voor de ICT-industrie, zoals copyright, naleving van octrooien, voorkomen van plagiaat en bescherming van intellectuele eigendom</v>
      </c>
    </row>
    <row r="94" spans="1:9" ht="15.75" thickBot="1" x14ac:dyDescent="0.3">
      <c r="A94" s="10" t="str">
        <f>IFERROR(VLOOKUP($B94,VLookup!$B$3:$C$463,2,FALSE),"")</f>
        <v>1.1.4 TECHNISCHE ARCHITECTUUR</v>
      </c>
      <c r="B94" s="21" t="s">
        <v>104</v>
      </c>
      <c r="C94" s="17" t="s">
        <v>93</v>
      </c>
      <c r="D94" s="13">
        <v>9</v>
      </c>
      <c r="E94" s="14" t="str">
        <f t="shared" si="3"/>
        <v>T.04x9</v>
      </c>
      <c r="F94" s="14" t="str">
        <f>IFERROR(VLOOKUP(E94,'Bron competenties'!$A$1:$F$19978,5,FALSE),"")</f>
        <v>Privacy is het vermogen van een organisatie of individu te bepalen welke gegevens met derden kunnen worden gedeeld: bijvoorbeeld de algemene verordening gegevensbescherming (AVG) over gegevensbescherming en privacy voor alle individuen</v>
      </c>
      <c r="G94" s="15" t="str">
        <f>IFERROR(CONCATENATE(C94," ",(VLOOKUP($C94,'Bron competenties'!$B$1:$C$1978,2,FALSE))),"")</f>
        <v>T.04 Privacy</v>
      </c>
      <c r="H94">
        <f t="shared" si="4"/>
        <v>9</v>
      </c>
      <c r="I94" t="str">
        <f t="shared" si="5"/>
        <v>Privacy is het vermogen van een organisatie of individu te bepalen welke gegevens met derden kunnen worden gedeeld: bijvoorbeeld de algemene verordening gegevensbescherming (AVG) over gegevensbescherming en privacy voor alle individuen</v>
      </c>
    </row>
    <row r="95" spans="1:9" ht="15.75" thickBot="1" x14ac:dyDescent="0.3">
      <c r="A95" s="10" t="str">
        <f>IFERROR(VLOOKUP($B95,VLookup!$B$3:$C$463,2,FALSE),"")</f>
        <v>1.1.4 TECHNISCHE ARCHITECTUUR</v>
      </c>
      <c r="B95" s="21" t="s">
        <v>104</v>
      </c>
      <c r="C95" s="17" t="s">
        <v>94</v>
      </c>
      <c r="D95" s="13">
        <v>9</v>
      </c>
      <c r="E95" s="14" t="str">
        <f t="shared" si="3"/>
        <v>T.05x9</v>
      </c>
      <c r="F95" s="14" t="str">
        <f>IFERROR(VLOOKUP(E95,'Bron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95" s="15" t="str">
        <f>IFERROR(CONCATENATE(C95," ",(VLOOKUP($C95,'Bron competenties'!$B$1:$C$1978,2,FALSE))),"")</f>
        <v>T.05 Beveiliging</v>
      </c>
      <c r="H95">
        <f t="shared" si="4"/>
        <v>9</v>
      </c>
      <c r="I95" t="str">
        <f t="shared" si="5"/>
        <v>Beveiliging omvat (1) informatiebeveiliging: beschermen tegen ongeautoriseerde toegang, gebruik, openbaarmaking, verstoring, wijziging, inzage, inspectie, opname of verwoesting en (2) IT-beveiliging: ongeoorloofde toegang tot computers, netwerken en data voorkomen</v>
      </c>
    </row>
    <row r="96" spans="1:9" ht="15.75" thickBot="1" x14ac:dyDescent="0.3">
      <c r="A96" s="10" t="str">
        <f>IFERROR(VLOOKUP($B96,VLookup!$B$3:$C$463,2,FALSE),"")</f>
        <v>1.1.4 TECHNISCHE ARCHITECTUUR</v>
      </c>
      <c r="B96" s="21" t="s">
        <v>104</v>
      </c>
      <c r="C96" s="17" t="s">
        <v>95</v>
      </c>
      <c r="D96" s="13">
        <v>9</v>
      </c>
      <c r="E96" s="14" t="str">
        <f t="shared" si="3"/>
        <v>T.06x9</v>
      </c>
      <c r="F96" s="14" t="str">
        <f>IFERROR(VLOOKUP(E96,'Bron competenties'!$A$1:$F$19978,5,FALSE),"")</f>
        <v xml:space="preserve">Duurzaamheid staat voor het voldoen aan behoeften zonder de toekomst in gevaar te brengen en kan worden gecategoriseerd als ecologische, sociale of economische duurzaamheid. </v>
      </c>
      <c r="G96" s="15" t="str">
        <f>IFERROR(CONCATENATE(C96," ",(VLOOKUP($C96,'Bron competenties'!$B$1:$C$1978,2,FALSE))),"")</f>
        <v>T.06 Duurzaamheid</v>
      </c>
      <c r="H96">
        <f t="shared" si="4"/>
        <v>9</v>
      </c>
      <c r="I96" t="str">
        <f t="shared" si="5"/>
        <v xml:space="preserve">Duurzaamheid staat voor het voldoen aan behoeften zonder de toekomst in gevaar te brengen en kan worden gecategoriseerd als ecologische, sociale of economische duurzaamheid. </v>
      </c>
    </row>
    <row r="97" spans="1:9" ht="15.75" thickBot="1" x14ac:dyDescent="0.3">
      <c r="A97" s="10" t="str">
        <f>IFERROR(VLOOKUP($B97,VLookup!$B$3:$C$463,2,FALSE),"")</f>
        <v>1.1.4 TECHNISCHE ARCHITECTUUR</v>
      </c>
      <c r="B97" s="21" t="s">
        <v>104</v>
      </c>
      <c r="C97" s="17" t="s">
        <v>96</v>
      </c>
      <c r="D97" s="13">
        <v>9</v>
      </c>
      <c r="E97" s="14" t="str">
        <f t="shared" si="3"/>
        <v>T.07x9</v>
      </c>
      <c r="F97" s="14" t="str">
        <f>IFERROR(VLOOKUP(E97,'Bron competenties'!$A$1:$F$19978,5,FALSE),"")</f>
        <v>Bruikbaarheid is de kwaliteit van een product, dienst of systeem, zoals ervaren door eindgebruikers, voor specifiek te bereiken doelen, effectief, efficiënt en bevredigend in een vooraf bepaalde context</v>
      </c>
      <c r="G97" s="15" t="str">
        <f>IFERROR(CONCATENATE(C97," ",(VLOOKUP($C97,'Bron competenties'!$B$1:$C$1978,2,FALSE))),"")</f>
        <v>T.07 Bruikbaarheid</v>
      </c>
      <c r="H97">
        <f t="shared" si="4"/>
        <v>9</v>
      </c>
      <c r="I97" t="str">
        <f t="shared" si="5"/>
        <v>Bruikbaarheid is de kwaliteit van een product, dienst of systeem, zoals ervaren door eindgebruikers, voor specifiek te bereiken doelen, effectief, efficiënt en bevredigend in een vooraf bepaalde context</v>
      </c>
    </row>
    <row r="98" spans="1:9" ht="15.75" thickBot="1" x14ac:dyDescent="0.3">
      <c r="A98" s="10" t="str">
        <f>IFERROR(VLOOKUP($B98,VLookup!$B$3:$C$463,2,FALSE),"")</f>
        <v>1.1.5 SYSTEEMARCHITECTUUR</v>
      </c>
      <c r="B98" s="19" t="s">
        <v>109</v>
      </c>
      <c r="C98" s="17" t="s">
        <v>98</v>
      </c>
      <c r="D98" s="13">
        <v>2</v>
      </c>
      <c r="E98" s="14" t="str">
        <f t="shared" si="3"/>
        <v>A.06x2</v>
      </c>
      <c r="F98" s="14" t="str">
        <f>IFERROR(VLOOKUP(E98,'Bron competenties'!$A$1:$F$19978,5,FALSE),"")</f>
        <v>het organiseren van de totale planning van het ontwerp van de applicatie</v>
      </c>
      <c r="G98" s="15" t="str">
        <f>IFERROR(CONCATENATE(C98," ",(VLOOKUP($C98,'Bron competenties'!$B$1:$C$1978,2,FALSE))),"")</f>
        <v xml:space="preserve">A.06 Ontwerp van Applicaties </v>
      </c>
      <c r="H98">
        <f t="shared" si="4"/>
        <v>2</v>
      </c>
      <c r="I98" t="str">
        <f t="shared" si="5"/>
        <v>het organiseren van de totale planning van het ontwerp van de applicatie</v>
      </c>
    </row>
    <row r="99" spans="1:9" ht="15.75" thickBot="1" x14ac:dyDescent="0.3">
      <c r="A99" s="10" t="str">
        <f>IFERROR(VLOOKUP($B99,VLookup!$B$3:$C$463,2,FALSE),"")</f>
        <v>1.1.5 SYSTEEMARCHITECTUUR</v>
      </c>
      <c r="B99" s="19" t="s">
        <v>109</v>
      </c>
      <c r="C99" s="17" t="s">
        <v>103</v>
      </c>
      <c r="D99" s="13">
        <v>2</v>
      </c>
      <c r="E99" s="14" t="str">
        <f t="shared" si="3"/>
        <v>B.02x2</v>
      </c>
      <c r="F99" s="14" t="str">
        <f>IFERROR(VLOOKUP(E99,'Bron competenties'!$A$1:$F$19978,5,FALSE),"")</f>
        <v>het systematisch handelen om de verenigbaarheid van soft- en hardware specificatie te identificeren, het documenteren van alle activiteiten, afwijkingen en correcties tijdens het installeren</v>
      </c>
      <c r="G99" s="15" t="str">
        <f>IFERROR(CONCATENATE(C99," ",(VLOOKUP($C99,'Bron competenties'!$B$1:$C$1978,2,FALSE))),"")</f>
        <v xml:space="preserve">B.02 Systeemintegratie </v>
      </c>
      <c r="H99">
        <f t="shared" si="4"/>
        <v>2</v>
      </c>
      <c r="I99" t="str">
        <f t="shared" si="5"/>
        <v>het systematisch handelen om de verenigbaarheid van soft- en hardware specificatie te identificeren, het documenteren van alle activiteiten, afwijkingen en correcties tijdens het installeren</v>
      </c>
    </row>
    <row r="100" spans="1:9" ht="15.75" thickBot="1" x14ac:dyDescent="0.3">
      <c r="A100" s="10" t="str">
        <f>IFERROR(VLOOKUP($B100,VLookup!$B$3:$C$463,2,FALSE),"")</f>
        <v>1.1.5 SYSTEEMARCHITECTUUR</v>
      </c>
      <c r="B100" s="19" t="s">
        <v>109</v>
      </c>
      <c r="C100" s="17" t="s">
        <v>101</v>
      </c>
      <c r="D100" s="13">
        <v>2</v>
      </c>
      <c r="E100" s="14" t="str">
        <f t="shared" si="3"/>
        <v>E.06x2</v>
      </c>
      <c r="F100" s="14" t="str">
        <f>IFERROR(VLOOKUP(E100,'Bron competenties'!$A$1:$F$19978,5,FALSE),"")</f>
        <v>het communiceren over en het toezicht houden op de toepassing van het kwaliteitsbeleid in de organisatie</v>
      </c>
      <c r="G100" s="15" t="str">
        <f>IFERROR(CONCATENATE(C100," ",(VLOOKUP($C100,'Bron competenties'!$B$1:$C$1978,2,FALSE))),"")</f>
        <v xml:space="preserve">E.06 ICT kwaliteitsmanagement </v>
      </c>
      <c r="H100">
        <f t="shared" si="4"/>
        <v>2</v>
      </c>
      <c r="I100" t="str">
        <f t="shared" si="5"/>
        <v>het communiceren over en het toezicht houden op de toepassing van het kwaliteitsbeleid in de organisatie</v>
      </c>
    </row>
    <row r="101" spans="1:9" ht="15.75" thickBot="1" x14ac:dyDescent="0.3">
      <c r="A101" s="10" t="str">
        <f>IFERROR(VLOOKUP($B101,VLookup!$B$3:$C$463,2,FALSE),"")</f>
        <v>1.1.5 SYSTEEMARCHITECTUUR</v>
      </c>
      <c r="B101" s="19" t="s">
        <v>109</v>
      </c>
      <c r="C101" s="17" t="s">
        <v>86</v>
      </c>
      <c r="D101" s="13">
        <v>2</v>
      </c>
      <c r="E101" s="14" t="str">
        <f t="shared" si="3"/>
        <v>E.08x2</v>
      </c>
      <c r="F101" s="14" t="str">
        <f>IFERROR(VLOOKUP(E101,'Bron competenties'!$A$1:$F$19978,5,FALSE),"")</f>
        <v>het systematisch scannen van de omgeving om kwetsbaarheden en bedreigingen te identificeren en te bepalen, vast te leggen en het escaleren bij non-compliance</v>
      </c>
      <c r="G101" s="15" t="str">
        <f>IFERROR(CONCATENATE(C101," ",(VLOOKUP($C101,'Bron competenties'!$B$1:$C$1978,2,FALSE))),"")</f>
        <v xml:space="preserve">E.08 Informatiebeveiligingsmanagement </v>
      </c>
      <c r="H101">
        <f t="shared" si="4"/>
        <v>2</v>
      </c>
      <c r="I101" t="str">
        <f t="shared" si="5"/>
        <v>het systematisch scannen van de omgeving om kwetsbaarheden en bedreigingen te identificeren en te bepalen, vast te leggen en het escaleren bij non-compliance</v>
      </c>
    </row>
    <row r="102" spans="1:9" ht="15.75" thickBot="1" x14ac:dyDescent="0.3">
      <c r="A102" s="10" t="str">
        <f>IFERROR(VLOOKUP($B102,VLookup!$B$3:$C$463,2,FALSE),"")</f>
        <v>1.1.5 SYSTEEMARCHITECTUUR</v>
      </c>
      <c r="B102" s="19" t="s">
        <v>109</v>
      </c>
      <c r="C102" s="17" t="s">
        <v>81</v>
      </c>
      <c r="D102" s="13">
        <v>3</v>
      </c>
      <c r="E102" s="14" t="str">
        <f t="shared" si="3"/>
        <v>A.05x3</v>
      </c>
      <c r="F102" s="14" t="str">
        <f>IFERROR(VLOOKUP(E102,'Bron competenties'!$A$1:$F$19978,5,FALSE),"")</f>
        <v>het gebruik maken van specifieke kennis om relevante IV-technologie en -specificaties te definiëren die kunnen worden ingezet bij de bouw van meerdere IV-projecten, toepassingen/of infrastructuurverbeteringen</v>
      </c>
      <c r="G102" s="15" t="str">
        <f>IFERROR(CONCATENATE(C102," ",(VLOOKUP($C102,'Bron competenties'!$B$1:$C$1978,2,FALSE))),"")</f>
        <v xml:space="preserve">A.05 Ontwerpen van Architectuur </v>
      </c>
      <c r="H102">
        <f t="shared" si="4"/>
        <v>3</v>
      </c>
      <c r="I102" t="str">
        <f t="shared" si="5"/>
        <v>het gebruik maken van specifieke kennis om relevante IV-technologie en -specificaties te definiëren die kunnen worden ingezet bij de bouw van meerdere IV-projecten, toepassingen/of infrastructuurverbeteringen</v>
      </c>
    </row>
    <row r="103" spans="1:9" ht="15.75" thickBot="1" x14ac:dyDescent="0.3">
      <c r="A103" s="10" t="str">
        <f>IFERROR(VLOOKUP($B103,VLookup!$B$3:$C$463,2,FALSE),"")</f>
        <v>1.1.5 SYSTEEMARCHITECTUUR</v>
      </c>
      <c r="B103" s="19" t="s">
        <v>109</v>
      </c>
      <c r="C103" s="17" t="s">
        <v>98</v>
      </c>
      <c r="D103" s="13">
        <v>3</v>
      </c>
      <c r="E103" s="14" t="str">
        <f t="shared" si="3"/>
        <v>A.06x3</v>
      </c>
      <c r="F103" s="14" t="str">
        <f>IFERROR(VLOOKUP(E103,'Bron competenties'!$A$1:$F$19978,5,FALSE),"")</f>
        <v xml:space="preserve">de verantwoordelijkheid nemen voor eigen acties en die van anderen om te garanderen dat de applicatie op een correcte manier is geïntegreerd in een complexe omgeving en voldoet aan de behoeften van gebruikers / klanten </v>
      </c>
      <c r="G103" s="15" t="str">
        <f>IFERROR(CONCATENATE(C103," ",(VLOOKUP($C103,'Bron competenties'!$B$1:$C$1978,2,FALSE))),"")</f>
        <v xml:space="preserve">A.06 Ontwerp van Applicaties </v>
      </c>
      <c r="H103">
        <f t="shared" si="4"/>
        <v>3</v>
      </c>
      <c r="I103" t="str">
        <f t="shared" si="5"/>
        <v xml:space="preserve">de verantwoordelijkheid nemen voor eigen acties en die van anderen om te garanderen dat de applicatie op een correcte manier is geïntegreerd in een complexe omgeving en voldoet aan de behoeften van gebruikers / klanten </v>
      </c>
    </row>
    <row r="104" spans="1:9" ht="15.75" thickBot="1" x14ac:dyDescent="0.3">
      <c r="A104" s="10" t="str">
        <f>IFERROR(VLOOKUP($B104,VLookup!$B$3:$C$463,2,FALSE),"")</f>
        <v>1.1.5 SYSTEEMARCHITECTUUR</v>
      </c>
      <c r="B104" s="17" t="s">
        <v>109</v>
      </c>
      <c r="C104" s="17" t="s">
        <v>82</v>
      </c>
      <c r="D104" s="13">
        <v>3</v>
      </c>
      <c r="E104" s="14" t="str">
        <f t="shared" si="3"/>
        <v>A.10x3</v>
      </c>
      <c r="F104" s="14" t="str">
        <f>IFERROR(VLOOKUP(E104,'Bron competenties'!$A$1:$F$19978,5,FALSE),"")</f>
        <v>het bewerkstelligen en cultiveren van relaties met klanten en gebruikers om hun taken, behoeften en doelen te begrijpen. Gebruikt een breed scala aan specialistische methoden om belangrijke gebruikersbetrokkenheid te krijgen</v>
      </c>
      <c r="G104" s="15" t="str">
        <f>IFERROR(CONCATENATE(C104," ",(VLOOKUP($C104,'Bron competenties'!$B$1:$C$1978,2,FALSE))),"")</f>
        <v>A.10 Gebruikergedreven ontwerpen</v>
      </c>
      <c r="H104">
        <f t="shared" si="4"/>
        <v>3</v>
      </c>
      <c r="I104" t="str">
        <f t="shared" si="5"/>
        <v>het bewerkstelligen en cultiveren van relaties met klanten en gebruikers om hun taken, behoeften en doelen te begrijpen. Gebruikt een breed scala aan specialistische methoden om belangrijke gebruikersbetrokkenheid te krijgen</v>
      </c>
    </row>
    <row r="105" spans="1:9" ht="15.75" thickBot="1" x14ac:dyDescent="0.3">
      <c r="A105" s="10" t="str">
        <f>IFERROR(VLOOKUP($B105,VLookup!$B$3:$C$463,2,FALSE),"")</f>
        <v>1.1.5 SYSTEEMARCHITECTUUR</v>
      </c>
      <c r="B105" s="19" t="s">
        <v>109</v>
      </c>
      <c r="C105" s="17" t="s">
        <v>103</v>
      </c>
      <c r="D105" s="13">
        <v>3</v>
      </c>
      <c r="E105" s="14" t="str">
        <f t="shared" si="3"/>
        <v>B.02x3</v>
      </c>
      <c r="F105" s="14" t="str">
        <f>IFERROR(VLOOKUP(E105,'Bron competenties'!$A$1:$F$19978,5,FALSE),"")</f>
        <v>verantwoordelijk zijn voor eigen acties en die van anderen in het integratieproces, het naleven van de toepasbare normen en wijzigingsprocedures om de integriteit te bewaren van de gehele functionaliteit en betrouwbaarheid</v>
      </c>
      <c r="G105" s="15" t="str">
        <f>IFERROR(CONCATENATE(C105," ",(VLOOKUP($C105,'Bron competenties'!$B$1:$C$1978,2,FALSE))),"")</f>
        <v xml:space="preserve">B.02 Systeemintegratie </v>
      </c>
      <c r="H105">
        <f t="shared" si="4"/>
        <v>3</v>
      </c>
      <c r="I105" t="str">
        <f t="shared" si="5"/>
        <v>verantwoordelijk zijn voor eigen acties en die van anderen in het integratieproces, het naleven van de toepasbare normen en wijzigingsprocedures om de integriteit te bewaren van de gehele functionaliteit en betrouwbaarheid</v>
      </c>
    </row>
    <row r="106" spans="1:9" ht="15.75" thickBot="1" x14ac:dyDescent="0.3">
      <c r="A106" s="10" t="str">
        <f>IFERROR(VLOOKUP($B106,VLookup!$B$3:$C$463,2,FALSE),"")</f>
        <v>1.1.5 SYSTEEMARCHITECTUUR</v>
      </c>
      <c r="B106" s="19" t="s">
        <v>109</v>
      </c>
      <c r="C106" s="17" t="s">
        <v>101</v>
      </c>
      <c r="D106" s="13">
        <v>3</v>
      </c>
      <c r="E106" s="14" t="str">
        <f t="shared" si="3"/>
        <v>E.06x3</v>
      </c>
      <c r="F106" s="14" t="str">
        <f>IFERROR(VLOOKUP(E106,'Bron competenties'!$A$1:$F$19978,5,FALSE),"")</f>
        <v>het evalueren van kwaliteitsindicatoren en processen op basis van het kwaliteitsbeleid en indien nodig het voorstellen van herstelacties</v>
      </c>
      <c r="G106" s="15" t="str">
        <f>IFERROR(CONCATENATE(C106," ",(VLOOKUP($C106,'Bron competenties'!$B$1:$C$1978,2,FALSE))),"")</f>
        <v xml:space="preserve">E.06 ICT kwaliteitsmanagement </v>
      </c>
      <c r="H106">
        <f t="shared" si="4"/>
        <v>3</v>
      </c>
      <c r="I106" t="str">
        <f t="shared" si="5"/>
        <v>het evalueren van kwaliteitsindicatoren en processen op basis van het kwaliteitsbeleid en indien nodig het voorstellen van herstelacties</v>
      </c>
    </row>
    <row r="107" spans="1:9" ht="15.75" thickBot="1" x14ac:dyDescent="0.3">
      <c r="A107" s="10" t="str">
        <f>IFERROR(VLOOKUP($B107,VLookup!$B$3:$C$463,2,FALSE),"")</f>
        <v>1.1.5 SYSTEEMARCHITECTUUR</v>
      </c>
      <c r="B107" s="19" t="s">
        <v>109</v>
      </c>
      <c r="C107" s="17" t="s">
        <v>86</v>
      </c>
      <c r="D107" s="13">
        <v>3</v>
      </c>
      <c r="E107" s="14" t="str">
        <f t="shared" si="3"/>
        <v>E.08x3</v>
      </c>
      <c r="F107" s="14" t="str">
        <f>IFERROR(VLOOKUP(E107,'Bron competenties'!$A$1:$F$19978,5,FALSE),"")</f>
        <v xml:space="preserve">het evalueren van indicatoren en maatregelen op het gebied van security management en bepalen/of ze aan de normen voldoen; het onderzoeken van inbreuken op de beveiliging en het nemen van correctiemaatregelen </v>
      </c>
      <c r="G107" s="15" t="str">
        <f>IFERROR(CONCATENATE(C107," ",(VLOOKUP($C107,'Bron competenties'!$B$1:$C$1978,2,FALSE))),"")</f>
        <v xml:space="preserve">E.08 Informatiebeveiligingsmanagement </v>
      </c>
      <c r="H107">
        <f t="shared" si="4"/>
        <v>3</v>
      </c>
      <c r="I107" t="str">
        <f t="shared" si="5"/>
        <v xml:space="preserve">het evalueren van indicatoren en maatregelen op het gebied van security management en bepalen/of ze aan de normen voldoen; het onderzoeken van inbreuken op de beveiliging en het nemen van correctiemaatregelen </v>
      </c>
    </row>
    <row r="108" spans="1:9" ht="15.75" thickBot="1" x14ac:dyDescent="0.3">
      <c r="A108" s="10" t="str">
        <f>IFERROR(VLOOKUP($B108,VLookup!$B$3:$C$463,2,FALSE),"")</f>
        <v>1.1.5 SYSTEEMARCHITECTUUR</v>
      </c>
      <c r="B108" s="19" t="s">
        <v>109</v>
      </c>
      <c r="C108" s="17" t="s">
        <v>81</v>
      </c>
      <c r="D108" s="13">
        <v>4</v>
      </c>
      <c r="E108" s="14" t="str">
        <f t="shared" si="3"/>
        <v>A.05x4</v>
      </c>
      <c r="F108" s="14" t="str">
        <f>IFERROR(VLOOKUP(E108,'Bron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108" s="15" t="str">
        <f>IFERROR(CONCATENATE(C108," ",(VLOOKUP($C108,'Bron competenties'!$B$1:$C$1978,2,FALSE))),"")</f>
        <v xml:space="preserve">A.05 Ontwerpen van Architectuur </v>
      </c>
      <c r="H108">
        <f t="shared" si="4"/>
        <v>4</v>
      </c>
      <c r="I108" t="str">
        <f t="shared" si="5"/>
        <v>het vanuit een brede verantwoordelijk definiëren van een strategie zodat IV-technologie overeenkomstig de behoeften van de organisatie geïmplementeerd wordt, rekening houdend met de huidige IV-platformen, legacy en de laatste innovatieve ontwikkelingen</v>
      </c>
    </row>
    <row r="109" spans="1:9" ht="15.75" thickBot="1" x14ac:dyDescent="0.3">
      <c r="A109" s="10" t="str">
        <f>IFERROR(VLOOKUP($B109,VLookup!$B$3:$C$463,2,FALSE),"")</f>
        <v>1.1.5 SYSTEEMARCHITECTUUR</v>
      </c>
      <c r="B109" s="20" t="s">
        <v>109</v>
      </c>
      <c r="C109" s="17" t="s">
        <v>82</v>
      </c>
      <c r="D109" s="13">
        <v>4</v>
      </c>
      <c r="E109" s="14" t="str">
        <f t="shared" si="3"/>
        <v>A.10x4</v>
      </c>
      <c r="F109" s="14" t="str">
        <f>IFERROR(VLOOKUP(E109,'Bron competenties'!$A$1:$F$19978,5,FALSE),"")</f>
        <v>het bieden van deskundige begeleiding om continue verbetering te garanderen en een succesvolle omnichannel gebruikerervaring te bewerkstelligen.</v>
      </c>
      <c r="G109" s="15" t="str">
        <f>IFERROR(CONCATENATE(C109," ",(VLOOKUP($C109,'Bron competenties'!$B$1:$C$1978,2,FALSE))),"")</f>
        <v>A.10 Gebruikergedreven ontwerpen</v>
      </c>
      <c r="H109">
        <f t="shared" si="4"/>
        <v>4</v>
      </c>
      <c r="I109" t="str">
        <f t="shared" si="5"/>
        <v>het bieden van deskundige begeleiding om continue verbetering te garanderen en een succesvolle omnichannel gebruikerervaring te bewerkstelligen.</v>
      </c>
    </row>
    <row r="110" spans="1:9" ht="15.75" thickBot="1" x14ac:dyDescent="0.3">
      <c r="A110" s="10" t="str">
        <f>IFERROR(VLOOKUP($B110,VLookup!$B$3:$C$463,2,FALSE),"")</f>
        <v>1.1.5 SYSTEEMARCHITECTUUR</v>
      </c>
      <c r="B110" s="19" t="s">
        <v>109</v>
      </c>
      <c r="C110" s="17" t="s">
        <v>103</v>
      </c>
      <c r="D110" s="13">
        <v>4</v>
      </c>
      <c r="E110" s="14" t="str">
        <f t="shared" si="3"/>
        <v>B.02x4</v>
      </c>
      <c r="F110" s="14" t="str">
        <f>IFERROR(VLOOKUP(E110,'Bron competenties'!$A$1:$F$19978,5,FALSE),"")</f>
        <v xml:space="preserve">het gebruik maken van uiteenlopende specifieke kennis voor het creëren van een proces voor de gehele integratiecyclus, inclusief het opzetten van interne standaarden. Het organiseren en borgen van resources voor integratie programma’s </v>
      </c>
      <c r="G110" s="15" t="str">
        <f>IFERROR(CONCATENATE(C110," ",(VLOOKUP($C110,'Bron competenties'!$B$1:$C$1978,2,FALSE))),"")</f>
        <v xml:space="preserve">B.02 Systeemintegratie </v>
      </c>
      <c r="H110">
        <f t="shared" si="4"/>
        <v>4</v>
      </c>
      <c r="I110" t="str">
        <f t="shared" si="5"/>
        <v xml:space="preserve">het gebruik maken van uiteenlopende specifieke kennis voor het creëren van een proces voor de gehele integratiecyclus, inclusief het opzetten van interne standaarden. Het organiseren en borgen van resources voor integratie programma’s </v>
      </c>
    </row>
    <row r="111" spans="1:9" ht="15.75" thickBot="1" x14ac:dyDescent="0.3">
      <c r="A111" s="10" t="str">
        <f>IFERROR(VLOOKUP($B111,VLookup!$B$3:$C$463,2,FALSE),"")</f>
        <v>1.1.5 SYSTEEMARCHITECTUUR</v>
      </c>
      <c r="B111" s="19" t="s">
        <v>109</v>
      </c>
      <c r="C111" s="17" t="s">
        <v>101</v>
      </c>
      <c r="D111" s="13">
        <v>4</v>
      </c>
      <c r="E111" s="14" t="str">
        <f t="shared" si="3"/>
        <v>E.06x4</v>
      </c>
      <c r="F111" s="14" t="str">
        <f>IFERROR(VLOOKUP(E111,'Bron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11" s="15" t="str">
        <f>IFERROR(CONCATENATE(C111," ",(VLOOKUP($C111,'Bron competenties'!$B$1:$C$1978,2,FALSE))),"")</f>
        <v xml:space="preserve">E.06 ICT kwaliteitsmanagement </v>
      </c>
      <c r="H111">
        <f t="shared" si="4"/>
        <v>4</v>
      </c>
      <c r="I111" t="str">
        <f t="shared" si="5"/>
        <v>het evalueren en inschatten in hoeverre aan kwaliteitseisen is voldaan en het organiseren en borgen dat het kwaliteitsbeleid wordt geïmplementeerd; het tonen van multifunctioneel leiderschap voor het stellen en overtreffen van kwaliteitsnormen</v>
      </c>
    </row>
    <row r="112" spans="1:9" ht="15.75" thickBot="1" x14ac:dyDescent="0.3">
      <c r="A112" s="10" t="str">
        <f>IFERROR(VLOOKUP($B112,VLookup!$B$3:$C$463,2,FALSE),"")</f>
        <v>1.1.5 SYSTEEMARCHITECTUUR</v>
      </c>
      <c r="B112" s="19" t="s">
        <v>109</v>
      </c>
      <c r="C112" s="17" t="s">
        <v>86</v>
      </c>
      <c r="D112" s="13">
        <v>4</v>
      </c>
      <c r="E112" s="14" t="str">
        <f t="shared" si="3"/>
        <v>E.08x4</v>
      </c>
      <c r="F112" s="14" t="str">
        <f>IFERROR(VLOOKUP(E112,'Bron competenties'!$A$1:$F$19978,5,FALSE),"")</f>
        <v>het organiseren en borgen dat de integriteit, vertrouwelijkheid en beschikbaarheid van gegevens zijn opgeslagen in de Informatiesystemen en dat ze voldoen aan alle wettelijke vereisten</v>
      </c>
      <c r="G112" s="15" t="str">
        <f>IFERROR(CONCATENATE(C112," ",(VLOOKUP($C112,'Bron competenties'!$B$1:$C$1978,2,FALSE))),"")</f>
        <v xml:space="preserve">E.08 Informatiebeveiligingsmanagement </v>
      </c>
      <c r="H112">
        <f t="shared" si="4"/>
        <v>4</v>
      </c>
      <c r="I112" t="str">
        <f t="shared" si="5"/>
        <v>het organiseren en borgen dat de integriteit, vertrouwelijkheid en beschikbaarheid van gegevens zijn opgeslagen in de Informatiesystemen en dat ze voldoen aan alle wettelijke vereisten</v>
      </c>
    </row>
    <row r="113" spans="1:9" ht="15.75" thickBot="1" x14ac:dyDescent="0.3">
      <c r="A113" s="10" t="str">
        <f>IFERROR(VLOOKUP($B113,VLookup!$B$3:$C$463,2,FALSE),"")</f>
        <v>1.1.5 SYSTEEMARCHITECTUUR</v>
      </c>
      <c r="B113" s="20" t="s">
        <v>109</v>
      </c>
      <c r="C113" s="17" t="s">
        <v>89</v>
      </c>
      <c r="D113" s="13">
        <v>4</v>
      </c>
      <c r="E113" s="14" t="str">
        <f t="shared" si="3"/>
        <v>D.07x4</v>
      </c>
      <c r="F113" s="14" t="str">
        <f>IFERROR(VLOOKUP(E113,'Bron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113" s="15" t="str">
        <f>IFERROR(CONCATENATE(C113," ",(VLOOKUP($C113,'Bron competenties'!$B$1:$C$1978,2,FALSE))),"")</f>
        <v>D.07 Datascience en analytics</v>
      </c>
      <c r="H113">
        <f t="shared" si="4"/>
        <v>4</v>
      </c>
      <c r="I113" t="str">
        <f t="shared" si="5"/>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114" spans="1:9" ht="15.75" thickBot="1" x14ac:dyDescent="0.3">
      <c r="A114" s="10" t="str">
        <f>IFERROR(VLOOKUP($B114,VLookup!$B$3:$C$463,2,FALSE),"")</f>
        <v>1.1.5 SYSTEEMARCHITECTUUR</v>
      </c>
      <c r="B114" s="21" t="s">
        <v>109</v>
      </c>
      <c r="C114" s="17" t="s">
        <v>90</v>
      </c>
      <c r="D114" s="13">
        <v>9</v>
      </c>
      <c r="E114" s="14" t="str">
        <f t="shared" si="3"/>
        <v>T.01x9</v>
      </c>
      <c r="F114" s="14" t="str">
        <f>IFERROR(VLOOKUP(E114,'Bron competenties'!$A$1:$F$19978,5,FALSE),"")</f>
        <v>Toegankelijkheid is van toepassing op het ontwerp van producten, apparaten, services of omgevingen om ervoor te zorgen dat ze voor iedereen bruikbaar zijn, ongeacht hun persoonlijke capaciteiten</v>
      </c>
      <c r="G114" s="15" t="str">
        <f>IFERROR(CONCATENATE(C114," ",(VLOOKUP($C114,'Bron competenties'!$B$1:$C$1978,2,FALSE))),"")</f>
        <v>T.01 Toegankelijkheid</v>
      </c>
      <c r="H114">
        <f t="shared" si="4"/>
        <v>9</v>
      </c>
      <c r="I114" t="str">
        <f t="shared" si="5"/>
        <v>Toegankelijkheid is van toepassing op het ontwerp van producten, apparaten, services of omgevingen om ervoor te zorgen dat ze voor iedereen bruikbaar zijn, ongeacht hun persoonlijke capaciteiten</v>
      </c>
    </row>
    <row r="115" spans="1:9" ht="15.75" thickBot="1" x14ac:dyDescent="0.3">
      <c r="A115" s="10" t="str">
        <f>IFERROR(VLOOKUP($B115,VLookup!$B$3:$C$463,2,FALSE),"")</f>
        <v>1.1.5 SYSTEEMARCHITECTUUR</v>
      </c>
      <c r="B115" s="21" t="s">
        <v>109</v>
      </c>
      <c r="C115" s="17" t="s">
        <v>91</v>
      </c>
      <c r="D115" s="13">
        <v>9</v>
      </c>
      <c r="E115" s="14" t="str">
        <f t="shared" si="3"/>
        <v>T.02x9</v>
      </c>
      <c r="F115" s="14" t="str">
        <f>IFERROR(VLOOKUP(E115,'Bron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15" s="15" t="str">
        <f>IFERROR(CONCATENATE(C115," ",(VLOOKUP($C115,'Bron competenties'!$B$1:$C$1978,2,FALSE))),"")</f>
        <v>T.02 Ethiek</v>
      </c>
      <c r="H115">
        <f t="shared" si="4"/>
        <v>9</v>
      </c>
      <c r="I115" t="str">
        <f t="shared" si="5"/>
        <v>Ethiek in ICT behandelt de procedures, waarden en praktijken die ICT en haar gerelateerde disciplines beheersen zonder de integriteit, morele waarden of overtuigingen van een individu, organisatie of de mensheid: professioneel gedrag in de ICT</v>
      </c>
    </row>
    <row r="116" spans="1:9" ht="15.75" thickBot="1" x14ac:dyDescent="0.3">
      <c r="A116" s="10" t="str">
        <f>IFERROR(VLOOKUP($B116,VLookup!$B$3:$C$463,2,FALSE),"")</f>
        <v>1.1.5 SYSTEEMARCHITECTUUR</v>
      </c>
      <c r="B116" s="21" t="s">
        <v>109</v>
      </c>
      <c r="C116" s="17" t="s">
        <v>92</v>
      </c>
      <c r="D116" s="13">
        <v>9</v>
      </c>
      <c r="E116" s="14" t="str">
        <f t="shared" si="3"/>
        <v>T.03x9</v>
      </c>
      <c r="F116" s="14" t="str">
        <f>IFERROR(VLOOKUP(E116,'Bron competenties'!$A$1:$F$19978,5,FALSE),"")</f>
        <v>Er zijn veel wetten die direct of indirect relevant zijn voor de ICT-industrie, zoals copyright, naleving van octrooien, voorkomen van plagiaat en bescherming van intellectuele eigendom</v>
      </c>
      <c r="G116" s="15" t="str">
        <f>IFERROR(CONCATENATE(C116," ",(VLOOKUP($C116,'Bron competenties'!$B$1:$C$1978,2,FALSE))),"")</f>
        <v>T.03 Juridische kwesties</v>
      </c>
      <c r="H116">
        <f t="shared" si="4"/>
        <v>9</v>
      </c>
      <c r="I116" t="str">
        <f t="shared" si="5"/>
        <v>Er zijn veel wetten die direct of indirect relevant zijn voor de ICT-industrie, zoals copyright, naleving van octrooien, voorkomen van plagiaat en bescherming van intellectuele eigendom</v>
      </c>
    </row>
    <row r="117" spans="1:9" ht="15.75" thickBot="1" x14ac:dyDescent="0.3">
      <c r="A117" s="10" t="str">
        <f>IFERROR(VLOOKUP($B117,VLookup!$B$3:$C$463,2,FALSE),"")</f>
        <v>1.1.5 SYSTEEMARCHITECTUUR</v>
      </c>
      <c r="B117" s="21" t="s">
        <v>109</v>
      </c>
      <c r="C117" s="17" t="s">
        <v>93</v>
      </c>
      <c r="D117" s="13">
        <v>9</v>
      </c>
      <c r="E117" s="14" t="str">
        <f t="shared" si="3"/>
        <v>T.04x9</v>
      </c>
      <c r="F117" s="14" t="str">
        <f>IFERROR(VLOOKUP(E117,'Bron competenties'!$A$1:$F$19978,5,FALSE),"")</f>
        <v>Privacy is het vermogen van een organisatie of individu te bepalen welke gegevens met derden kunnen worden gedeeld: bijvoorbeeld de algemene verordening gegevensbescherming (AVG) over gegevensbescherming en privacy voor alle individuen</v>
      </c>
      <c r="G117" s="15" t="str">
        <f>IFERROR(CONCATENATE(C117," ",(VLOOKUP($C117,'Bron competenties'!$B$1:$C$1978,2,FALSE))),"")</f>
        <v>T.04 Privacy</v>
      </c>
      <c r="H117">
        <f t="shared" si="4"/>
        <v>9</v>
      </c>
      <c r="I117" t="str">
        <f t="shared" si="5"/>
        <v>Privacy is het vermogen van een organisatie of individu te bepalen welke gegevens met derden kunnen worden gedeeld: bijvoorbeeld de algemene verordening gegevensbescherming (AVG) over gegevensbescherming en privacy voor alle individuen</v>
      </c>
    </row>
    <row r="118" spans="1:9" ht="15.75" thickBot="1" x14ac:dyDescent="0.3">
      <c r="A118" s="10" t="str">
        <f>IFERROR(VLOOKUP($B118,VLookup!$B$3:$C$463,2,FALSE),"")</f>
        <v>1.1.5 SYSTEEMARCHITECTUUR</v>
      </c>
      <c r="B118" s="21" t="s">
        <v>109</v>
      </c>
      <c r="C118" s="17" t="s">
        <v>94</v>
      </c>
      <c r="D118" s="13">
        <v>9</v>
      </c>
      <c r="E118" s="14" t="str">
        <f t="shared" si="3"/>
        <v>T.05x9</v>
      </c>
      <c r="F118" s="14" t="str">
        <f>IFERROR(VLOOKUP(E118,'Bron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18" s="15" t="str">
        <f>IFERROR(CONCATENATE(C118," ",(VLOOKUP($C118,'Bron competenties'!$B$1:$C$1978,2,FALSE))),"")</f>
        <v>T.05 Beveiliging</v>
      </c>
      <c r="H118">
        <f t="shared" si="4"/>
        <v>9</v>
      </c>
      <c r="I118" t="str">
        <f t="shared" si="5"/>
        <v>Beveiliging omvat (1) informatiebeveiliging: beschermen tegen ongeautoriseerde toegang, gebruik, openbaarmaking, verstoring, wijziging, inzage, inspectie, opname of verwoesting en (2) IT-beveiliging: ongeoorloofde toegang tot computers, netwerken en data voorkomen</v>
      </c>
    </row>
    <row r="119" spans="1:9" ht="15.75" thickBot="1" x14ac:dyDescent="0.3">
      <c r="A119" s="10" t="str">
        <f>IFERROR(VLOOKUP($B119,VLookup!$B$3:$C$463,2,FALSE),"")</f>
        <v>1.1.5 SYSTEEMARCHITECTUUR</v>
      </c>
      <c r="B119" s="21" t="s">
        <v>109</v>
      </c>
      <c r="C119" s="17" t="s">
        <v>95</v>
      </c>
      <c r="D119" s="13">
        <v>9</v>
      </c>
      <c r="E119" s="14" t="str">
        <f t="shared" si="3"/>
        <v>T.06x9</v>
      </c>
      <c r="F119" s="14" t="str">
        <f>IFERROR(VLOOKUP(E119,'Bron competenties'!$A$1:$F$19978,5,FALSE),"")</f>
        <v xml:space="preserve">Duurzaamheid staat voor het voldoen aan behoeften zonder de toekomst in gevaar te brengen en kan worden gecategoriseerd als ecologische, sociale of economische duurzaamheid. </v>
      </c>
      <c r="G119" s="15" t="str">
        <f>IFERROR(CONCATENATE(C119," ",(VLOOKUP($C119,'Bron competenties'!$B$1:$C$1978,2,FALSE))),"")</f>
        <v>T.06 Duurzaamheid</v>
      </c>
      <c r="H119">
        <f t="shared" si="4"/>
        <v>9</v>
      </c>
      <c r="I119" t="str">
        <f t="shared" si="5"/>
        <v xml:space="preserve">Duurzaamheid staat voor het voldoen aan behoeften zonder de toekomst in gevaar te brengen en kan worden gecategoriseerd als ecologische, sociale of economische duurzaamheid. </v>
      </c>
    </row>
    <row r="120" spans="1:9" ht="15.75" thickBot="1" x14ac:dyDescent="0.3">
      <c r="A120" s="10" t="str">
        <f>IFERROR(VLOOKUP($B120,VLookup!$B$3:$C$463,2,FALSE),"")</f>
        <v>1.1.5 SYSTEEMARCHITECTUUR</v>
      </c>
      <c r="B120" s="21" t="s">
        <v>109</v>
      </c>
      <c r="C120" s="17" t="s">
        <v>96</v>
      </c>
      <c r="D120" s="13">
        <v>9</v>
      </c>
      <c r="E120" s="14" t="str">
        <f t="shared" si="3"/>
        <v>T.07x9</v>
      </c>
      <c r="F120" s="14" t="str">
        <f>IFERROR(VLOOKUP(E120,'Bron competenties'!$A$1:$F$19978,5,FALSE),"")</f>
        <v>Bruikbaarheid is de kwaliteit van een product, dienst of systeem, zoals ervaren door eindgebruikers, voor specifiek te bereiken doelen, effectief, efficiënt en bevredigend in een vooraf bepaalde context</v>
      </c>
      <c r="G120" s="15" t="str">
        <f>IFERROR(CONCATENATE(C120," ",(VLOOKUP($C120,'Bron competenties'!$B$1:$C$1978,2,FALSE))),"")</f>
        <v>T.07 Bruikbaarheid</v>
      </c>
      <c r="H120">
        <f t="shared" si="4"/>
        <v>9</v>
      </c>
      <c r="I120" t="str">
        <f t="shared" si="5"/>
        <v>Bruikbaarheid is de kwaliteit van een product, dienst of systeem, zoals ervaren door eindgebruikers, voor specifiek te bereiken doelen, effectief, efficiënt en bevredigend in een vooraf bepaalde context</v>
      </c>
    </row>
    <row r="121" spans="1:9" ht="15.75" thickBot="1" x14ac:dyDescent="0.3">
      <c r="A121" s="10" t="str">
        <f>IFERROR(VLOOKUP($B121,VLookup!$B$3:$C$463,2,FALSE),"")</f>
        <v>1.1.6 ENTERPRISE ARCHITECTUUR</v>
      </c>
      <c r="B121" s="19" t="s">
        <v>110</v>
      </c>
      <c r="C121" s="17" t="s">
        <v>111</v>
      </c>
      <c r="D121" s="13">
        <v>3</v>
      </c>
      <c r="E121" s="14" t="str">
        <f t="shared" si="3"/>
        <v>A.04x3</v>
      </c>
      <c r="F121" s="14" t="str">
        <f>IFERROR(VLOOKUP(E121,'Bron competenties'!$A$1:$F$19978,5,FALSE),"")</f>
        <v>het gebruik maken van specifieke kennis om complexe documentatie te maken en te onderhouden</v>
      </c>
      <c r="G121" s="15" t="str">
        <f>IFERROR(CONCATENATE(C121," ",(VLOOKUP($C121,'Bron competenties'!$B$1:$C$1978,2,FALSE))),"")</f>
        <v xml:space="preserve">A.04 Product- of serviceplanning </v>
      </c>
      <c r="H121">
        <f t="shared" si="4"/>
        <v>3</v>
      </c>
      <c r="I121" t="str">
        <f t="shared" si="5"/>
        <v>het gebruik maken van specifieke kennis om complexe documentatie te maken en te onderhouden</v>
      </c>
    </row>
    <row r="122" spans="1:9" ht="15.75" thickBot="1" x14ac:dyDescent="0.3">
      <c r="A122" s="10" t="str">
        <f>IFERROR(VLOOKUP($B122,VLookup!$B$3:$C$463,2,FALSE),"")</f>
        <v>1.1.6 ENTERPRISE ARCHITECTUUR</v>
      </c>
      <c r="B122" s="19" t="s">
        <v>110</v>
      </c>
      <c r="C122" s="17" t="s">
        <v>81</v>
      </c>
      <c r="D122" s="13">
        <v>3</v>
      </c>
      <c r="E122" s="14" t="str">
        <f t="shared" si="3"/>
        <v>A.05x3</v>
      </c>
      <c r="F122" s="14" t="str">
        <f>IFERROR(VLOOKUP(E122,'Bron competenties'!$A$1:$F$19978,5,FALSE),"")</f>
        <v>het gebruik maken van specifieke kennis om relevante IV-technologie en -specificaties te definiëren die kunnen worden ingezet bij de bouw van meerdere IV-projecten, toepassingen/of infrastructuurverbeteringen</v>
      </c>
      <c r="G122" s="15" t="str">
        <f>IFERROR(CONCATENATE(C122," ",(VLOOKUP($C122,'Bron competenties'!$B$1:$C$1978,2,FALSE))),"")</f>
        <v xml:space="preserve">A.05 Ontwerpen van Architectuur </v>
      </c>
      <c r="H122">
        <f t="shared" si="4"/>
        <v>3</v>
      </c>
      <c r="I122" t="str">
        <f t="shared" si="5"/>
        <v>het gebruik maken van specifieke kennis om relevante IV-technologie en -specificaties te definiëren die kunnen worden ingezet bij de bouw van meerdere IV-projecten, toepassingen/of infrastructuurverbeteringen</v>
      </c>
    </row>
    <row r="123" spans="1:9" ht="15.75" thickBot="1" x14ac:dyDescent="0.3">
      <c r="A123" s="10" t="str">
        <f>IFERROR(VLOOKUP($B123,VLookup!$B$3:$C$463,2,FALSE),"")</f>
        <v>1.1.6 ENTERPRISE ARCHITECTUUR</v>
      </c>
      <c r="B123" s="19" t="s">
        <v>110</v>
      </c>
      <c r="C123" s="17" t="s">
        <v>106</v>
      </c>
      <c r="D123" s="13">
        <v>3</v>
      </c>
      <c r="E123" s="14" t="str">
        <f t="shared" si="3"/>
        <v>A.08x3</v>
      </c>
      <c r="F123" s="14" t="str">
        <f>IFERROR(VLOOKUP(E123,'Bron competenties'!$A$1:$F$19978,5,FALSE),"")</f>
        <v>het bevorderen van bewustzijn, trainingen en borging (via hulpmiddelen) voor de ontwikkeling van duurzame ontwikkeling</v>
      </c>
      <c r="G123" s="15" t="str">
        <f>IFERROR(CONCATENATE(C123," ",(VLOOKUP($C123,'Bron competenties'!$B$1:$C$1978,2,FALSE))),"")</f>
        <v xml:space="preserve">A.08 Duurzame ontwikkeling </v>
      </c>
      <c r="H123">
        <f t="shared" si="4"/>
        <v>3</v>
      </c>
      <c r="I123" t="str">
        <f t="shared" si="5"/>
        <v>het bevorderen van bewustzijn, trainingen en borging (via hulpmiddelen) voor de ontwikkeling van duurzame ontwikkeling</v>
      </c>
    </row>
    <row r="124" spans="1:9" ht="15.75" thickBot="1" x14ac:dyDescent="0.3">
      <c r="A124" s="10" t="str">
        <f>IFERROR(VLOOKUP($B124,VLookup!$B$3:$C$463,2,FALSE),"")</f>
        <v>1.1.6 ENTERPRISE ARCHITECTUUR</v>
      </c>
      <c r="B124" s="17" t="s">
        <v>110</v>
      </c>
      <c r="C124" s="17" t="s">
        <v>82</v>
      </c>
      <c r="D124" s="13">
        <v>3</v>
      </c>
      <c r="E124" s="14" t="str">
        <f t="shared" si="3"/>
        <v>A.10x3</v>
      </c>
      <c r="F124" s="14" t="str">
        <f>IFERROR(VLOOKUP(E124,'Bron competenties'!$A$1:$F$19978,5,FALSE),"")</f>
        <v>het bewerkstelligen en cultiveren van relaties met klanten en gebruikers om hun taken, behoeften en doelen te begrijpen. Gebruikt een breed scala aan specialistische methoden om belangrijke gebruikersbetrokkenheid te krijgen</v>
      </c>
      <c r="G124" s="15" t="str">
        <f>IFERROR(CONCATENATE(C124," ",(VLOOKUP($C124,'Bron competenties'!$B$1:$C$1978,2,FALSE))),"")</f>
        <v>A.10 Gebruikergedreven ontwerpen</v>
      </c>
      <c r="H124">
        <f t="shared" si="4"/>
        <v>3</v>
      </c>
      <c r="I124" t="str">
        <f t="shared" si="5"/>
        <v>het bewerkstelligen en cultiveren van relaties met klanten en gebruikers om hun taken, behoeften en doelen te begrijpen. Gebruikt een breed scala aan specialistische methoden om belangrijke gebruikersbetrokkenheid te krijgen</v>
      </c>
    </row>
    <row r="125" spans="1:9" ht="15.75" thickBot="1" x14ac:dyDescent="0.3">
      <c r="A125" s="10" t="str">
        <f>IFERROR(VLOOKUP($B125,VLookup!$B$3:$C$463,2,FALSE),"")</f>
        <v>1.1.6 ENTERPRISE ARCHITECTUUR</v>
      </c>
      <c r="B125" s="19" t="s">
        <v>110</v>
      </c>
      <c r="C125" s="17" t="s">
        <v>83</v>
      </c>
      <c r="D125" s="13">
        <v>3</v>
      </c>
      <c r="E125" s="14" t="str">
        <f t="shared" si="3"/>
        <v>D.10x3</v>
      </c>
      <c r="F125" s="14" t="str">
        <f>IFERROR(VLOOKUP(E125,'Bron competenties'!$A$1:$F$19978,5,FALSE),"")</f>
        <v>het analyseren van bedrijfsprocessen en bijbehorende informatie-eisen en het daarmee voorzien in de meest geschikte informatiestructuur</v>
      </c>
      <c r="G125" s="15" t="str">
        <f>IFERROR(CONCATENATE(C125," ",(VLOOKUP($C125,'Bron competenties'!$B$1:$C$1978,2,FALSE))),"")</f>
        <v xml:space="preserve">D.10 Informatie- en kennismanagement </v>
      </c>
      <c r="H125">
        <f t="shared" si="4"/>
        <v>3</v>
      </c>
      <c r="I125" t="str">
        <f t="shared" si="5"/>
        <v>het analyseren van bedrijfsprocessen en bijbehorende informatie-eisen en het daarmee voorzien in de meest geschikte informatiestructuur</v>
      </c>
    </row>
    <row r="126" spans="1:9" ht="15.75" thickBot="1" x14ac:dyDescent="0.3">
      <c r="A126" s="10" t="str">
        <f>IFERROR(VLOOKUP($B126,VLookup!$B$3:$C$463,2,FALSE),"")</f>
        <v>1.1.6 ENTERPRISE ARCHITECTUUR</v>
      </c>
      <c r="B126" s="19" t="s">
        <v>110</v>
      </c>
      <c r="C126" s="17" t="s">
        <v>84</v>
      </c>
      <c r="D126" s="13">
        <v>3</v>
      </c>
      <c r="E126" s="14" t="str">
        <f t="shared" si="3"/>
        <v>D.11x3</v>
      </c>
      <c r="F126" s="14" t="str">
        <f>IFERROR(VLOOKUP(E126,'Bron competenties'!$A$1:$F$19978,5,FALSE),"")</f>
        <v>betrouwbare relaties met de klanten creëren en helpen in het identificeren van de klantbehoeften</v>
      </c>
      <c r="G126" s="15" t="str">
        <f>IFERROR(CONCATENATE(C126," ",(VLOOKUP($C126,'Bron competenties'!$B$1:$C$1978,2,FALSE))),"")</f>
        <v xml:space="preserve">D.11 Behoeftemanagement </v>
      </c>
      <c r="H126">
        <f t="shared" si="4"/>
        <v>3</v>
      </c>
      <c r="I126" t="str">
        <f t="shared" si="5"/>
        <v>betrouwbare relaties met de klanten creëren en helpen in het identificeren van de klantbehoeften</v>
      </c>
    </row>
    <row r="127" spans="1:9" ht="15.75" thickBot="1" x14ac:dyDescent="0.3">
      <c r="A127" s="10" t="str">
        <f>IFERROR(VLOOKUP($B127,VLookup!$B$3:$C$463,2,FALSE),"")</f>
        <v>1.1.6 ENTERPRISE ARCHITECTUUR</v>
      </c>
      <c r="B127" s="19" t="s">
        <v>110</v>
      </c>
      <c r="C127" s="17" t="s">
        <v>85</v>
      </c>
      <c r="D127" s="13">
        <v>3</v>
      </c>
      <c r="E127" s="14" t="str">
        <f t="shared" si="3"/>
        <v>E.05x3</v>
      </c>
      <c r="F127" s="14" t="str">
        <f>IFERROR(VLOOKUP(E127,'Bron competenties'!$A$1:$F$19978,5,FALSE),"")</f>
        <v>het toepassen van specifieke kennis om bestaande IV-processen en oplossingen te onderzoeken zodat potentiële verbeteringen / innovaties bepaald kunnen worden en het  aanbevelingen kunnen worden opgesteld</v>
      </c>
      <c r="G127" s="15" t="str">
        <f>IFERROR(CONCATENATE(C127," ",(VLOOKUP($C127,'Bron competenties'!$B$1:$C$1978,2,FALSE))),"")</f>
        <v xml:space="preserve">E.05 Procesverbetering </v>
      </c>
      <c r="H127">
        <f t="shared" si="4"/>
        <v>3</v>
      </c>
      <c r="I127" t="str">
        <f t="shared" si="5"/>
        <v>het toepassen van specifieke kennis om bestaande IV-processen en oplossingen te onderzoeken zodat potentiële verbeteringen / innovaties bepaald kunnen worden en het  aanbevelingen kunnen worden opgesteld</v>
      </c>
    </row>
    <row r="128" spans="1:9" ht="15.75" thickBot="1" x14ac:dyDescent="0.3">
      <c r="A128" s="10" t="str">
        <f>IFERROR(VLOOKUP($B128,VLookup!$B$3:$C$463,2,FALSE),"")</f>
        <v>1.1.6 ENTERPRISE ARCHITECTUUR</v>
      </c>
      <c r="B128" s="19" t="s">
        <v>110</v>
      </c>
      <c r="C128" s="17" t="s">
        <v>101</v>
      </c>
      <c r="D128" s="13">
        <v>3</v>
      </c>
      <c r="E128" s="14" t="str">
        <f t="shared" si="3"/>
        <v>E.06x3</v>
      </c>
      <c r="F128" s="14" t="str">
        <f>IFERROR(VLOOKUP(E128,'Bron competenties'!$A$1:$F$19978,5,FALSE),"")</f>
        <v>het evalueren van kwaliteitsindicatoren en processen op basis van het kwaliteitsbeleid en indien nodig het voorstellen van herstelacties</v>
      </c>
      <c r="G128" s="15" t="str">
        <f>IFERROR(CONCATENATE(C128," ",(VLOOKUP($C128,'Bron competenties'!$B$1:$C$1978,2,FALSE))),"")</f>
        <v xml:space="preserve">E.06 ICT kwaliteitsmanagement </v>
      </c>
      <c r="H128">
        <f t="shared" si="4"/>
        <v>3</v>
      </c>
      <c r="I128" t="str">
        <f t="shared" si="5"/>
        <v>het evalueren van kwaliteitsindicatoren en processen op basis van het kwaliteitsbeleid en indien nodig het voorstellen van herstelacties</v>
      </c>
    </row>
    <row r="129" spans="1:9" ht="15.75" thickBot="1" x14ac:dyDescent="0.3">
      <c r="A129" s="10" t="str">
        <f>IFERROR(VLOOKUP($B129,VLookup!$B$3:$C$463,2,FALSE),"")</f>
        <v>1.1.6 ENTERPRISE ARCHITECTUUR</v>
      </c>
      <c r="B129" s="19" t="s">
        <v>110</v>
      </c>
      <c r="C129" s="17" t="s">
        <v>86</v>
      </c>
      <c r="D129" s="13">
        <v>3</v>
      </c>
      <c r="E129" s="14" t="str">
        <f t="shared" si="3"/>
        <v>E.08x3</v>
      </c>
      <c r="F129" s="14" t="str">
        <f>IFERROR(VLOOKUP(E129,'Bron competenties'!$A$1:$F$19978,5,FALSE),"")</f>
        <v xml:space="preserve">het evalueren van indicatoren en maatregelen op het gebied van security management en bepalen/of ze aan de normen voldoen; het onderzoeken van inbreuken op de beveiliging en het nemen van correctiemaatregelen </v>
      </c>
      <c r="G129" s="15" t="str">
        <f>IFERROR(CONCATENATE(C129," ",(VLOOKUP($C129,'Bron competenties'!$B$1:$C$1978,2,FALSE))),"")</f>
        <v xml:space="preserve">E.08 Informatiebeveiligingsmanagement </v>
      </c>
      <c r="H129">
        <f t="shared" si="4"/>
        <v>3</v>
      </c>
      <c r="I129" t="str">
        <f t="shared" si="5"/>
        <v xml:space="preserve">het evalueren van indicatoren en maatregelen op het gebied van security management en bepalen/of ze aan de normen voldoen; het onderzoeken van inbreuken op de beveiliging en het nemen van correctiemaatregelen </v>
      </c>
    </row>
    <row r="130" spans="1:9" ht="15.75" thickBot="1" x14ac:dyDescent="0.3">
      <c r="A130" s="10" t="str">
        <f>IFERROR(VLOOKUP($B130,VLookup!$B$3:$C$463,2,FALSE),"")</f>
        <v>1.1.6 ENTERPRISE ARCHITECTUUR</v>
      </c>
      <c r="B130" s="19" t="s">
        <v>110</v>
      </c>
      <c r="C130" s="17" t="s">
        <v>87</v>
      </c>
      <c r="D130" s="13">
        <v>4</v>
      </c>
      <c r="E130" s="14" t="str">
        <f t="shared" ref="E130:E193" si="6">IFERROR(IF(A130&lt;&gt;"",CONCATENATE(C130,"x",D130),""),"")</f>
        <v>A.01x4</v>
      </c>
      <c r="F130" s="14" t="str">
        <f>IFERROR(VLOOKUP(E130,'Bron competenties'!$A$1:$F$19978,5,FALSE),"")</f>
        <v>het organiseren en borgen van de bouw en implementatie van innovatieve IV oplossingen op de lange termijn</v>
      </c>
      <c r="G130" s="15" t="str">
        <f>IFERROR(CONCATENATE(C130," ",(VLOOKUP($C130,'Bron competenties'!$B$1:$C$1978,2,FALSE))),"")</f>
        <v>A.01 Afstemming informatiesysteem en bedrijfsstrategie</v>
      </c>
      <c r="H130">
        <f t="shared" ref="H130:H193" si="7">IF($G130="","",D130)</f>
        <v>4</v>
      </c>
      <c r="I130" t="str">
        <f t="shared" ref="I130:I193" si="8">IF($G130="","",F130)</f>
        <v>het organiseren en borgen van de bouw en implementatie van innovatieve IV oplossingen op de lange termijn</v>
      </c>
    </row>
    <row r="131" spans="1:9" ht="15.75" thickBot="1" x14ac:dyDescent="0.3">
      <c r="A131" s="10" t="str">
        <f>IFERROR(VLOOKUP($B131,VLookup!$B$3:$C$463,2,FALSE),"")</f>
        <v>1.1.6 ENTERPRISE ARCHITECTUUR</v>
      </c>
      <c r="B131" s="19" t="s">
        <v>110</v>
      </c>
      <c r="C131" s="17" t="s">
        <v>111</v>
      </c>
      <c r="D131" s="13">
        <v>4</v>
      </c>
      <c r="E131" s="14" t="str">
        <f t="shared" si="6"/>
        <v>A.04x4</v>
      </c>
      <c r="F131" s="14" t="str">
        <f>IFERROR(VLOOKUP(E131,'Bron competenties'!$A$1:$F$19978,5,FALSE),"")</f>
        <v>het organiseren en borgen van het ontwikkelen en onderhouden van de planning</v>
      </c>
      <c r="G131" s="15" t="str">
        <f>IFERROR(CONCATENATE(C131," ",(VLOOKUP($C131,'Bron competenties'!$B$1:$C$1978,2,FALSE))),"")</f>
        <v xml:space="preserve">A.04 Product- of serviceplanning </v>
      </c>
      <c r="H131">
        <f t="shared" si="7"/>
        <v>4</v>
      </c>
      <c r="I131" t="str">
        <f t="shared" si="8"/>
        <v>het organiseren en borgen van het ontwikkelen en onderhouden van de planning</v>
      </c>
    </row>
    <row r="132" spans="1:9" ht="15.75" thickBot="1" x14ac:dyDescent="0.3">
      <c r="A132" s="10" t="str">
        <f>IFERROR(VLOOKUP($B132,VLookup!$B$3:$C$463,2,FALSE),"")</f>
        <v>1.1.6 ENTERPRISE ARCHITECTUUR</v>
      </c>
      <c r="B132" s="19" t="s">
        <v>110</v>
      </c>
      <c r="C132" s="17" t="s">
        <v>81</v>
      </c>
      <c r="D132" s="13">
        <v>4</v>
      </c>
      <c r="E132" s="14" t="str">
        <f t="shared" si="6"/>
        <v>A.05x4</v>
      </c>
      <c r="F132" s="14" t="str">
        <f>IFERROR(VLOOKUP(E132,'Bron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132" s="15" t="str">
        <f>IFERROR(CONCATENATE(C132," ",(VLOOKUP($C132,'Bron competenties'!$B$1:$C$1978,2,FALSE))),"")</f>
        <v xml:space="preserve">A.05 Ontwerpen van Architectuur </v>
      </c>
      <c r="H132">
        <f t="shared" si="7"/>
        <v>4</v>
      </c>
      <c r="I132" t="str">
        <f t="shared" si="8"/>
        <v>het vanuit een brede verantwoordelijk definiëren van een strategie zodat IV-technologie overeenkomstig de behoeften van de organisatie geïmplementeerd wordt, rekening houdend met de huidige IV-platformen, legacy en de laatste innovatieve ontwikkelingen</v>
      </c>
    </row>
    <row r="133" spans="1:9" ht="15.75" thickBot="1" x14ac:dyDescent="0.3">
      <c r="A133" s="10" t="str">
        <f>IFERROR(VLOOKUP($B133,VLookup!$B$3:$C$463,2,FALSE),"")</f>
        <v>1.1.6 ENTERPRISE ARCHITECTUUR</v>
      </c>
      <c r="B133" s="19" t="s">
        <v>110</v>
      </c>
      <c r="C133" s="17" t="s">
        <v>106</v>
      </c>
      <c r="D133" s="13">
        <v>4</v>
      </c>
      <c r="E133" s="14" t="str">
        <f t="shared" si="6"/>
        <v>A.08x4</v>
      </c>
      <c r="F133" s="14" t="str">
        <f>IFERROR(VLOOKUP(E133,'Bron competenties'!$A$1:$F$19978,5,FALSE),"")</f>
        <v>het bepalen van doel en strategie voor duurzame ontwikkeling van informatiesystemen in overeenstemming met het duurzaamheidsbeleid van de organisatie</v>
      </c>
      <c r="G133" s="15" t="str">
        <f>IFERROR(CONCATENATE(C133," ",(VLOOKUP($C133,'Bron competenties'!$B$1:$C$1978,2,FALSE))),"")</f>
        <v xml:space="preserve">A.08 Duurzame ontwikkeling </v>
      </c>
      <c r="H133">
        <f t="shared" si="7"/>
        <v>4</v>
      </c>
      <c r="I133" t="str">
        <f t="shared" si="8"/>
        <v>het bepalen van doel en strategie voor duurzame ontwikkeling van informatiesystemen in overeenstemming met het duurzaamheidsbeleid van de organisatie</v>
      </c>
    </row>
    <row r="134" spans="1:9" ht="15.75" thickBot="1" x14ac:dyDescent="0.3">
      <c r="A134" s="10" t="str">
        <f>IFERROR(VLOOKUP($B134,VLookup!$B$3:$C$463,2,FALSE),"")</f>
        <v>1.1.6 ENTERPRISE ARCHITECTUUR</v>
      </c>
      <c r="B134" s="19" t="s">
        <v>110</v>
      </c>
      <c r="C134" s="17" t="s">
        <v>108</v>
      </c>
      <c r="D134" s="13">
        <v>4</v>
      </c>
      <c r="E134" s="14" t="str">
        <f t="shared" si="6"/>
        <v>A.09x4</v>
      </c>
      <c r="F134" s="14" t="str">
        <f>IFERROR(VLOOKUP(E134,'Bron competenties'!$A$1:$F$19978,5,FALSE),"")</f>
        <v>het inzetten van onafhankelijk denken en technologische kennis om verschillende concepten te integreren zodat unieke oplossingen ontstaan</v>
      </c>
      <c r="G134" s="15" t="str">
        <f>IFERROR(CONCATENATE(C134," ",(VLOOKUP($C134,'Bron competenties'!$B$1:$C$1978,2,FALSE))),"")</f>
        <v xml:space="preserve">A.09 Innoveren </v>
      </c>
      <c r="H134">
        <f t="shared" si="7"/>
        <v>4</v>
      </c>
      <c r="I134" t="str">
        <f t="shared" si="8"/>
        <v>het inzetten van onafhankelijk denken en technologische kennis om verschillende concepten te integreren zodat unieke oplossingen ontstaan</v>
      </c>
    </row>
    <row r="135" spans="1:9" ht="15.75" thickBot="1" x14ac:dyDescent="0.3">
      <c r="A135" s="10" t="str">
        <f>IFERROR(VLOOKUP($B135,VLookup!$B$3:$C$463,2,FALSE),"")</f>
        <v>1.1.6 ENTERPRISE ARCHITECTUUR</v>
      </c>
      <c r="B135" s="20" t="s">
        <v>110</v>
      </c>
      <c r="C135" s="17" t="s">
        <v>82</v>
      </c>
      <c r="D135" s="13">
        <v>4</v>
      </c>
      <c r="E135" s="14" t="str">
        <f t="shared" si="6"/>
        <v>A.10x4</v>
      </c>
      <c r="F135" s="14" t="str">
        <f>IFERROR(VLOOKUP(E135,'Bron competenties'!$A$1:$F$19978,5,FALSE),"")</f>
        <v>het bieden van deskundige begeleiding om continue verbetering te garanderen en een succesvolle omnichannel gebruikerervaring te bewerkstelligen.</v>
      </c>
      <c r="G135" s="15" t="str">
        <f>IFERROR(CONCATENATE(C135," ",(VLOOKUP($C135,'Bron competenties'!$B$1:$C$1978,2,FALSE))),"")</f>
        <v>A.10 Gebruikergedreven ontwerpen</v>
      </c>
      <c r="H135">
        <f t="shared" si="7"/>
        <v>4</v>
      </c>
      <c r="I135" t="str">
        <f t="shared" si="8"/>
        <v>het bieden van deskundige begeleiding om continue verbetering te garanderen en een succesvolle omnichannel gebruikerervaring te bewerkstelligen.</v>
      </c>
    </row>
    <row r="136" spans="1:9" ht="15.75" thickBot="1" x14ac:dyDescent="0.3">
      <c r="A136" s="10" t="str">
        <f>IFERROR(VLOOKUP($B136,VLookup!$B$3:$C$463,2,FALSE),"")</f>
        <v>1.1.6 ENTERPRISE ARCHITECTUUR</v>
      </c>
      <c r="B136" s="19" t="s">
        <v>110</v>
      </c>
      <c r="C136" s="17" t="s">
        <v>83</v>
      </c>
      <c r="D136" s="13">
        <v>4</v>
      </c>
      <c r="E136" s="14" t="str">
        <f t="shared" si="6"/>
        <v>D.10x4</v>
      </c>
      <c r="F136" s="14" t="str">
        <f>IFERROR(VLOOKUP(E136,'Bron competenties'!$A$1:$F$19978,5,FALSE),"")</f>
        <v>de juiste informatiestructuur integreren in de organisatie omgeving</v>
      </c>
      <c r="G136" s="15" t="str">
        <f>IFERROR(CONCATENATE(C136," ",(VLOOKUP($C136,'Bron competenties'!$B$1:$C$1978,2,FALSE))),"")</f>
        <v xml:space="preserve">D.10 Informatie- en kennismanagement </v>
      </c>
      <c r="H136">
        <f t="shared" si="7"/>
        <v>4</v>
      </c>
      <c r="I136" t="str">
        <f t="shared" si="8"/>
        <v>de juiste informatiestructuur integreren in de organisatie omgeving</v>
      </c>
    </row>
    <row r="137" spans="1:9" ht="15.75" thickBot="1" x14ac:dyDescent="0.3">
      <c r="A137" s="10" t="str">
        <f>IFERROR(VLOOKUP($B137,VLookup!$B$3:$C$463,2,FALSE),"")</f>
        <v>1.1.6 ENTERPRISE ARCHITECTUUR</v>
      </c>
      <c r="B137" s="19" t="s">
        <v>110</v>
      </c>
      <c r="C137" s="17" t="s">
        <v>84</v>
      </c>
      <c r="D137" s="13">
        <v>4</v>
      </c>
      <c r="E137" s="14" t="str">
        <f t="shared" si="6"/>
        <v>D.11x4</v>
      </c>
      <c r="F137" s="14" t="str">
        <f>IFERROR(VLOOKUP(E137,'Bron competenties'!$A$1:$F$19978,5,FALSE),"")</f>
        <v>het organiseren en ondersteunen van strategische besluiten van de organisaties, het helpen van organisaties om nieuwe IV-oplossingen te bedenken, het bevorderen van partnerschappen en het creëren van waarde proposities</v>
      </c>
      <c r="G137" s="15" t="str">
        <f>IFERROR(CONCATENATE(C137," ",(VLOOKUP($C137,'Bron competenties'!$B$1:$C$1978,2,FALSE))),"")</f>
        <v xml:space="preserve">D.11 Behoeftemanagement </v>
      </c>
      <c r="H137">
        <f t="shared" si="7"/>
        <v>4</v>
      </c>
      <c r="I137" t="str">
        <f t="shared" si="8"/>
        <v>het organiseren en ondersteunen van strategische besluiten van de organisaties, het helpen van organisaties om nieuwe IV-oplossingen te bedenken, het bevorderen van partnerschappen en het creëren van waarde proposities</v>
      </c>
    </row>
    <row r="138" spans="1:9" ht="15.75" thickBot="1" x14ac:dyDescent="0.3">
      <c r="A138" s="10" t="str">
        <f>IFERROR(VLOOKUP($B138,VLookup!$B$3:$C$463,2,FALSE),"")</f>
        <v>1.1.6 ENTERPRISE ARCHITECTUUR</v>
      </c>
      <c r="B138" s="19" t="s">
        <v>110</v>
      </c>
      <c r="C138" s="17" t="s">
        <v>85</v>
      </c>
      <c r="D138" s="13">
        <v>4</v>
      </c>
      <c r="E138" s="14" t="str">
        <f t="shared" si="6"/>
        <v>E.05x4</v>
      </c>
      <c r="F138" s="14" t="str">
        <f>IFERROR(VLOOKUP(E138,'Bron competenties'!$A$1:$F$19978,5,FALSE),"")</f>
        <v>het organiseren en borgen van innovatieve implementaties / verbeteringen die bijdragen aan grotere efficiëntie; het aantonen aan de directie dat de organisatie voordeel heeft van potentiële wijzigingen</v>
      </c>
      <c r="G138" s="15" t="str">
        <f>IFERROR(CONCATENATE(C138," ",(VLOOKUP($C138,'Bron competenties'!$B$1:$C$1978,2,FALSE))),"")</f>
        <v xml:space="preserve">E.05 Procesverbetering </v>
      </c>
      <c r="H138">
        <f t="shared" si="7"/>
        <v>4</v>
      </c>
      <c r="I138" t="str">
        <f t="shared" si="8"/>
        <v>het organiseren en borgen van innovatieve implementaties / verbeteringen die bijdragen aan grotere efficiëntie; het aantonen aan de directie dat de organisatie voordeel heeft van potentiële wijzigingen</v>
      </c>
    </row>
    <row r="139" spans="1:9" ht="15.75" thickBot="1" x14ac:dyDescent="0.3">
      <c r="A139" s="10" t="str">
        <f>IFERROR(VLOOKUP($B139,VLookup!$B$3:$C$463,2,FALSE),"")</f>
        <v>1.1.6 ENTERPRISE ARCHITECTUUR</v>
      </c>
      <c r="B139" s="19" t="s">
        <v>110</v>
      </c>
      <c r="C139" s="17" t="s">
        <v>101</v>
      </c>
      <c r="D139" s="13">
        <v>4</v>
      </c>
      <c r="E139" s="14" t="str">
        <f t="shared" si="6"/>
        <v>E.06x4</v>
      </c>
      <c r="F139" s="14" t="str">
        <f>IFERROR(VLOOKUP(E139,'Bron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39" s="15" t="str">
        <f>IFERROR(CONCATENATE(C139," ",(VLOOKUP($C139,'Bron competenties'!$B$1:$C$1978,2,FALSE))),"")</f>
        <v xml:space="preserve">E.06 ICT kwaliteitsmanagement </v>
      </c>
      <c r="H139">
        <f t="shared" si="7"/>
        <v>4</v>
      </c>
      <c r="I139" t="str">
        <f t="shared" si="8"/>
        <v>het evalueren en inschatten in hoeverre aan kwaliteitseisen is voldaan en het organiseren en borgen dat het kwaliteitsbeleid wordt geïmplementeerd; het tonen van multifunctioneel leiderschap voor het stellen en overtreffen van kwaliteitsnormen</v>
      </c>
    </row>
    <row r="140" spans="1:9" ht="15.75" thickBot="1" x14ac:dyDescent="0.3">
      <c r="A140" s="10" t="str">
        <f>IFERROR(VLOOKUP($B140,VLookup!$B$3:$C$463,2,FALSE),"")</f>
        <v>1.1.6 ENTERPRISE ARCHITECTUUR</v>
      </c>
      <c r="B140" s="19" t="s">
        <v>110</v>
      </c>
      <c r="C140" s="17" t="s">
        <v>86</v>
      </c>
      <c r="D140" s="13">
        <v>4</v>
      </c>
      <c r="E140" s="14" t="str">
        <f t="shared" si="6"/>
        <v>E.08x4</v>
      </c>
      <c r="F140" s="14" t="str">
        <f>IFERROR(VLOOKUP(E140,'Bron competenties'!$A$1:$F$19978,5,FALSE),"")</f>
        <v>het organiseren en borgen dat de integriteit, vertrouwelijkheid en beschikbaarheid van gegevens zijn opgeslagen in de Informatiesystemen en dat ze voldoen aan alle wettelijke vereisten</v>
      </c>
      <c r="G140" s="15" t="str">
        <f>IFERROR(CONCATENATE(C140," ",(VLOOKUP($C140,'Bron competenties'!$B$1:$C$1978,2,FALSE))),"")</f>
        <v xml:space="preserve">E.08 Informatiebeveiligingsmanagement </v>
      </c>
      <c r="H140">
        <f t="shared" si="7"/>
        <v>4</v>
      </c>
      <c r="I140" t="str">
        <f t="shared" si="8"/>
        <v>het organiseren en borgen dat de integriteit, vertrouwelijkheid en beschikbaarheid van gegevens zijn opgeslagen in de Informatiesystemen en dat ze voldoen aan alle wettelijke vereisten</v>
      </c>
    </row>
    <row r="141" spans="1:9" ht="15.75" thickBot="1" x14ac:dyDescent="0.3">
      <c r="A141" s="10" t="str">
        <f>IFERROR(VLOOKUP($B141,VLookup!$B$3:$C$463,2,FALSE),"")</f>
        <v>1.1.6 ENTERPRISE ARCHITECTUUR</v>
      </c>
      <c r="B141" s="20" t="s">
        <v>110</v>
      </c>
      <c r="C141" s="17" t="s">
        <v>89</v>
      </c>
      <c r="D141" s="13">
        <v>4</v>
      </c>
      <c r="E141" s="14" t="str">
        <f t="shared" si="6"/>
        <v>D.07x4</v>
      </c>
      <c r="F141" s="14" t="str">
        <f>IFERROR(VLOOKUP(E141,'Bron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141" s="15" t="str">
        <f>IFERROR(CONCATENATE(C141," ",(VLOOKUP($C141,'Bron competenties'!$B$1:$C$1978,2,FALSE))),"")</f>
        <v>D.07 Datascience en analytics</v>
      </c>
      <c r="H141">
        <f t="shared" si="7"/>
        <v>4</v>
      </c>
      <c r="I141" t="str">
        <f t="shared" si="8"/>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142" spans="1:9" ht="15.75" thickBot="1" x14ac:dyDescent="0.3">
      <c r="A142" s="10" t="str">
        <f>IFERROR(VLOOKUP($B142,VLookup!$B$3:$C$463,2,FALSE),"")</f>
        <v>1.1.6 ENTERPRISE ARCHITECTUUR</v>
      </c>
      <c r="B142" s="21" t="s">
        <v>110</v>
      </c>
      <c r="C142" s="17" t="s">
        <v>90</v>
      </c>
      <c r="D142" s="13">
        <v>9</v>
      </c>
      <c r="E142" s="14" t="str">
        <f t="shared" si="6"/>
        <v>T.01x9</v>
      </c>
      <c r="F142" s="14" t="str">
        <f>IFERROR(VLOOKUP(E142,'Bron competenties'!$A$1:$F$19978,5,FALSE),"")</f>
        <v>Toegankelijkheid is van toepassing op het ontwerp van producten, apparaten, services of omgevingen om ervoor te zorgen dat ze voor iedereen bruikbaar zijn, ongeacht hun persoonlijke capaciteiten</v>
      </c>
      <c r="G142" s="15" t="str">
        <f>IFERROR(CONCATENATE(C142," ",(VLOOKUP($C142,'Bron competenties'!$B$1:$C$1978,2,FALSE))),"")</f>
        <v>T.01 Toegankelijkheid</v>
      </c>
      <c r="H142">
        <f t="shared" si="7"/>
        <v>9</v>
      </c>
      <c r="I142" t="str">
        <f t="shared" si="8"/>
        <v>Toegankelijkheid is van toepassing op het ontwerp van producten, apparaten, services of omgevingen om ervoor te zorgen dat ze voor iedereen bruikbaar zijn, ongeacht hun persoonlijke capaciteiten</v>
      </c>
    </row>
    <row r="143" spans="1:9" ht="15.75" thickBot="1" x14ac:dyDescent="0.3">
      <c r="A143" s="10" t="str">
        <f>IFERROR(VLOOKUP($B143,VLookup!$B$3:$C$463,2,FALSE),"")</f>
        <v>1.1.6 ENTERPRISE ARCHITECTUUR</v>
      </c>
      <c r="B143" s="21" t="s">
        <v>110</v>
      </c>
      <c r="C143" s="17" t="s">
        <v>91</v>
      </c>
      <c r="D143" s="13">
        <v>9</v>
      </c>
      <c r="E143" s="14" t="str">
        <f t="shared" si="6"/>
        <v>T.02x9</v>
      </c>
      <c r="F143" s="14" t="str">
        <f>IFERROR(VLOOKUP(E143,'Bron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43" s="15" t="str">
        <f>IFERROR(CONCATENATE(C143," ",(VLOOKUP($C143,'Bron competenties'!$B$1:$C$1978,2,FALSE))),"")</f>
        <v>T.02 Ethiek</v>
      </c>
      <c r="H143">
        <f t="shared" si="7"/>
        <v>9</v>
      </c>
      <c r="I143" t="str">
        <f t="shared" si="8"/>
        <v>Ethiek in ICT behandelt de procedures, waarden en praktijken die ICT en haar gerelateerde disciplines beheersen zonder de integriteit, morele waarden of overtuigingen van een individu, organisatie of de mensheid: professioneel gedrag in de ICT</v>
      </c>
    </row>
    <row r="144" spans="1:9" ht="15.75" thickBot="1" x14ac:dyDescent="0.3">
      <c r="A144" s="10" t="str">
        <f>IFERROR(VLOOKUP($B144,VLookup!$B$3:$C$463,2,FALSE),"")</f>
        <v>1.1.6 ENTERPRISE ARCHITECTUUR</v>
      </c>
      <c r="B144" s="21" t="s">
        <v>110</v>
      </c>
      <c r="C144" s="17" t="s">
        <v>92</v>
      </c>
      <c r="D144" s="13">
        <v>9</v>
      </c>
      <c r="E144" s="14" t="str">
        <f t="shared" si="6"/>
        <v>T.03x9</v>
      </c>
      <c r="F144" s="14" t="str">
        <f>IFERROR(VLOOKUP(E144,'Bron competenties'!$A$1:$F$19978,5,FALSE),"")</f>
        <v>Er zijn veel wetten die direct of indirect relevant zijn voor de ICT-industrie, zoals copyright, naleving van octrooien, voorkomen van plagiaat en bescherming van intellectuele eigendom</v>
      </c>
      <c r="G144" s="15" t="str">
        <f>IFERROR(CONCATENATE(C144," ",(VLOOKUP($C144,'Bron competenties'!$B$1:$C$1978,2,FALSE))),"")</f>
        <v>T.03 Juridische kwesties</v>
      </c>
      <c r="H144">
        <f t="shared" si="7"/>
        <v>9</v>
      </c>
      <c r="I144" t="str">
        <f t="shared" si="8"/>
        <v>Er zijn veel wetten die direct of indirect relevant zijn voor de ICT-industrie, zoals copyright, naleving van octrooien, voorkomen van plagiaat en bescherming van intellectuele eigendom</v>
      </c>
    </row>
    <row r="145" spans="1:9" ht="15.75" thickBot="1" x14ac:dyDescent="0.3">
      <c r="A145" s="10" t="str">
        <f>IFERROR(VLOOKUP($B145,VLookup!$B$3:$C$463,2,FALSE),"")</f>
        <v>1.1.6 ENTERPRISE ARCHITECTUUR</v>
      </c>
      <c r="B145" s="21" t="s">
        <v>110</v>
      </c>
      <c r="C145" s="17" t="s">
        <v>93</v>
      </c>
      <c r="D145" s="13">
        <v>9</v>
      </c>
      <c r="E145" s="14" t="str">
        <f t="shared" si="6"/>
        <v>T.04x9</v>
      </c>
      <c r="F145" s="14" t="str">
        <f>IFERROR(VLOOKUP(E145,'Bron competenties'!$A$1:$F$19978,5,FALSE),"")</f>
        <v>Privacy is het vermogen van een organisatie of individu te bepalen welke gegevens met derden kunnen worden gedeeld: bijvoorbeeld de algemene verordening gegevensbescherming (AVG) over gegevensbescherming en privacy voor alle individuen</v>
      </c>
      <c r="G145" s="15" t="str">
        <f>IFERROR(CONCATENATE(C145," ",(VLOOKUP($C145,'Bron competenties'!$B$1:$C$1978,2,FALSE))),"")</f>
        <v>T.04 Privacy</v>
      </c>
      <c r="H145">
        <f t="shared" si="7"/>
        <v>9</v>
      </c>
      <c r="I145" t="str">
        <f t="shared" si="8"/>
        <v>Privacy is het vermogen van een organisatie of individu te bepalen welke gegevens met derden kunnen worden gedeeld: bijvoorbeeld de algemene verordening gegevensbescherming (AVG) over gegevensbescherming en privacy voor alle individuen</v>
      </c>
    </row>
    <row r="146" spans="1:9" ht="15.75" thickBot="1" x14ac:dyDescent="0.3">
      <c r="A146" s="10" t="str">
        <f>IFERROR(VLOOKUP($B146,VLookup!$B$3:$C$463,2,FALSE),"")</f>
        <v>1.1.6 ENTERPRISE ARCHITECTUUR</v>
      </c>
      <c r="B146" s="21" t="s">
        <v>110</v>
      </c>
      <c r="C146" s="17" t="s">
        <v>94</v>
      </c>
      <c r="D146" s="13">
        <v>9</v>
      </c>
      <c r="E146" s="14" t="str">
        <f t="shared" si="6"/>
        <v>T.05x9</v>
      </c>
      <c r="F146" s="14" t="str">
        <f>IFERROR(VLOOKUP(E146,'Bron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46" s="15" t="str">
        <f>IFERROR(CONCATENATE(C146," ",(VLOOKUP($C146,'Bron competenties'!$B$1:$C$1978,2,FALSE))),"")</f>
        <v>T.05 Beveiliging</v>
      </c>
      <c r="H146">
        <f t="shared" si="7"/>
        <v>9</v>
      </c>
      <c r="I146" t="str">
        <f t="shared" si="8"/>
        <v>Beveiliging omvat (1) informatiebeveiliging: beschermen tegen ongeautoriseerde toegang, gebruik, openbaarmaking, verstoring, wijziging, inzage, inspectie, opname of verwoesting en (2) IT-beveiliging: ongeoorloofde toegang tot computers, netwerken en data voorkomen</v>
      </c>
    </row>
    <row r="147" spans="1:9" ht="15.75" thickBot="1" x14ac:dyDescent="0.3">
      <c r="A147" s="10" t="str">
        <f>IFERROR(VLOOKUP($B147,VLookup!$B$3:$C$463,2,FALSE),"")</f>
        <v>1.1.6 ENTERPRISE ARCHITECTUUR</v>
      </c>
      <c r="B147" s="21" t="s">
        <v>110</v>
      </c>
      <c r="C147" s="17" t="s">
        <v>95</v>
      </c>
      <c r="D147" s="13">
        <v>9</v>
      </c>
      <c r="E147" s="14" t="str">
        <f t="shared" si="6"/>
        <v>T.06x9</v>
      </c>
      <c r="F147" s="14" t="str">
        <f>IFERROR(VLOOKUP(E147,'Bron competenties'!$A$1:$F$19978,5,FALSE),"")</f>
        <v xml:space="preserve">Duurzaamheid staat voor het voldoen aan behoeften zonder de toekomst in gevaar te brengen en kan worden gecategoriseerd als ecologische, sociale of economische duurzaamheid. </v>
      </c>
      <c r="G147" s="15" t="str">
        <f>IFERROR(CONCATENATE(C147," ",(VLOOKUP($C147,'Bron competenties'!$B$1:$C$1978,2,FALSE))),"")</f>
        <v>T.06 Duurzaamheid</v>
      </c>
      <c r="H147">
        <f t="shared" si="7"/>
        <v>9</v>
      </c>
      <c r="I147" t="str">
        <f t="shared" si="8"/>
        <v xml:space="preserve">Duurzaamheid staat voor het voldoen aan behoeften zonder de toekomst in gevaar te brengen en kan worden gecategoriseerd als ecologische, sociale of economische duurzaamheid. </v>
      </c>
    </row>
    <row r="148" spans="1:9" ht="15.75" thickBot="1" x14ac:dyDescent="0.3">
      <c r="A148" s="10" t="str">
        <f>IFERROR(VLOOKUP($B148,VLookup!$B$3:$C$463,2,FALSE),"")</f>
        <v>1.1.6 ENTERPRISE ARCHITECTUUR</v>
      </c>
      <c r="B148" s="21" t="s">
        <v>110</v>
      </c>
      <c r="C148" s="17" t="s">
        <v>96</v>
      </c>
      <c r="D148" s="13">
        <v>9</v>
      </c>
      <c r="E148" s="14" t="str">
        <f t="shared" si="6"/>
        <v>T.07x9</v>
      </c>
      <c r="F148" s="14" t="str">
        <f>IFERROR(VLOOKUP(E148,'Bron competenties'!$A$1:$F$19978,5,FALSE),"")</f>
        <v>Bruikbaarheid is de kwaliteit van een product, dienst of systeem, zoals ervaren door eindgebruikers, voor specifiek te bereiken doelen, effectief, efficiënt en bevredigend in een vooraf bepaalde context</v>
      </c>
      <c r="G148" s="15" t="str">
        <f>IFERROR(CONCATENATE(C148," ",(VLOOKUP($C148,'Bron competenties'!$B$1:$C$1978,2,FALSE))),"")</f>
        <v>T.07 Bruikbaarheid</v>
      </c>
      <c r="H148">
        <f t="shared" si="7"/>
        <v>9</v>
      </c>
      <c r="I148" t="str">
        <f t="shared" si="8"/>
        <v>Bruikbaarheid is de kwaliteit van een product, dienst of systeem, zoals ervaren door eindgebruikers, voor specifiek te bereiken doelen, effectief, efficiënt en bevredigend in een vooraf bepaalde context</v>
      </c>
    </row>
    <row r="149" spans="1:9" ht="15.75" thickBot="1" x14ac:dyDescent="0.3">
      <c r="A149" s="10" t="str">
        <f>IFERROR(VLOOKUP($B149,VLookup!$B$3:$C$463,2,FALSE),"")</f>
        <v>1.2.1 INFORMATIEBELEID</v>
      </c>
      <c r="B149" s="17" t="s">
        <v>112</v>
      </c>
      <c r="C149" s="17" t="s">
        <v>82</v>
      </c>
      <c r="D149" s="13">
        <v>3</v>
      </c>
      <c r="E149" s="14" t="str">
        <f t="shared" si="6"/>
        <v>A.10x3</v>
      </c>
      <c r="F149" s="14" t="str">
        <f>IFERROR(VLOOKUP(E149,'Bron competenties'!$A$1:$F$19978,5,FALSE),"")</f>
        <v>het bewerkstelligen en cultiveren van relaties met klanten en gebruikers om hun taken, behoeften en doelen te begrijpen. Gebruikt een breed scala aan specialistische methoden om belangrijke gebruikersbetrokkenheid te krijgen</v>
      </c>
      <c r="G149" s="15" t="str">
        <f>IFERROR(CONCATENATE(C149," ",(VLOOKUP($C149,'Bron competenties'!$B$1:$C$1978,2,FALSE))),"")</f>
        <v>A.10 Gebruikergedreven ontwerpen</v>
      </c>
      <c r="H149">
        <f t="shared" si="7"/>
        <v>3</v>
      </c>
      <c r="I149" t="str">
        <f t="shared" si="8"/>
        <v>het bewerkstelligen en cultiveren van relaties met klanten en gebruikers om hun taken, behoeften en doelen te begrijpen. Gebruikt een breed scala aan specialistische methoden om belangrijke gebruikersbetrokkenheid te krijgen</v>
      </c>
    </row>
    <row r="150" spans="1:9" ht="15.75" thickBot="1" x14ac:dyDescent="0.3">
      <c r="A150" s="10" t="str">
        <f>IFERROR(VLOOKUP($B150,VLookup!$B$3:$C$463,2,FALSE),"")</f>
        <v>1.2.1 INFORMATIEBELEID</v>
      </c>
      <c r="B150" s="20" t="s">
        <v>112</v>
      </c>
      <c r="C150" s="17" t="s">
        <v>83</v>
      </c>
      <c r="D150" s="13">
        <v>3</v>
      </c>
      <c r="E150" s="14" t="str">
        <f t="shared" si="6"/>
        <v>D.10x3</v>
      </c>
      <c r="F150" s="14" t="str">
        <f>IFERROR(VLOOKUP(E150,'Bron competenties'!$A$1:$F$19978,5,FALSE),"")</f>
        <v>het analyseren van bedrijfsprocessen en bijbehorende informatie-eisen en het daarmee voorzien in de meest geschikte informatiestructuur</v>
      </c>
      <c r="G150" s="15" t="str">
        <f>IFERROR(CONCATENATE(C150," ",(VLOOKUP($C150,'Bron competenties'!$B$1:$C$1978,2,FALSE))),"")</f>
        <v xml:space="preserve">D.10 Informatie- en kennismanagement </v>
      </c>
      <c r="H150">
        <f t="shared" si="7"/>
        <v>3</v>
      </c>
      <c r="I150" t="str">
        <f t="shared" si="8"/>
        <v>het analyseren van bedrijfsprocessen en bijbehorende informatie-eisen en het daarmee voorzien in de meest geschikte informatiestructuur</v>
      </c>
    </row>
    <row r="151" spans="1:9" ht="15.75" thickBot="1" x14ac:dyDescent="0.3">
      <c r="A151" s="10" t="str">
        <f>IFERROR(VLOOKUP($B151,VLookup!$B$3:$C$463,2,FALSE),"")</f>
        <v>1.2.1 INFORMATIEBELEID</v>
      </c>
      <c r="B151" s="20" t="s">
        <v>112</v>
      </c>
      <c r="C151" s="17" t="s">
        <v>113</v>
      </c>
      <c r="D151" s="13">
        <v>3</v>
      </c>
      <c r="E151" s="14" t="str">
        <f t="shared" si="6"/>
        <v>E.02x3</v>
      </c>
      <c r="F151" s="14" t="str">
        <f>IFERROR(VLOOKUP(E151,'Bron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51" s="15" t="str">
        <f>IFERROR(CONCATENATE(C151," ",(VLOOKUP($C151,'Bron competenties'!$B$1:$C$1978,2,FALSE))),"")</f>
        <v xml:space="preserve">E.02 Project- en portfoliomanagement </v>
      </c>
      <c r="H151">
        <f t="shared" si="7"/>
        <v>3</v>
      </c>
      <c r="I151" t="str">
        <f t="shared" si="8"/>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52" spans="1:9" ht="15.75" thickBot="1" x14ac:dyDescent="0.3">
      <c r="A152" s="10" t="str">
        <f>IFERROR(VLOOKUP($B152,VLookup!$B$3:$C$463,2,FALSE),"")</f>
        <v>1.2.1 INFORMATIEBELEID</v>
      </c>
      <c r="B152" s="20" t="s">
        <v>112</v>
      </c>
      <c r="C152" s="17" t="s">
        <v>87</v>
      </c>
      <c r="D152" s="13">
        <v>4</v>
      </c>
      <c r="E152" s="14" t="str">
        <f t="shared" si="6"/>
        <v>A.01x4</v>
      </c>
      <c r="F152" s="14" t="str">
        <f>IFERROR(VLOOKUP(E152,'Bron competenties'!$A$1:$F$19978,5,FALSE),"")</f>
        <v>het organiseren en borgen van de bouw en implementatie van innovatieve IV oplossingen op de lange termijn</v>
      </c>
      <c r="G152" s="15" t="str">
        <f>IFERROR(CONCATENATE(C152," ",(VLOOKUP($C152,'Bron competenties'!$B$1:$C$1978,2,FALSE))),"")</f>
        <v>A.01 Afstemming informatiesysteem en bedrijfsstrategie</v>
      </c>
      <c r="H152">
        <f t="shared" si="7"/>
        <v>4</v>
      </c>
      <c r="I152" t="str">
        <f t="shared" si="8"/>
        <v>het organiseren en borgen van de bouw en implementatie van innovatieve IV oplossingen op de lange termijn</v>
      </c>
    </row>
    <row r="153" spans="1:9" ht="15.75" thickBot="1" x14ac:dyDescent="0.3">
      <c r="A153" s="10" t="str">
        <f>IFERROR(VLOOKUP($B153,VLookup!$B$3:$C$463,2,FALSE),"")</f>
        <v>1.2.1 INFORMATIEBELEID</v>
      </c>
      <c r="B153" s="20" t="s">
        <v>112</v>
      </c>
      <c r="C153" s="17" t="s">
        <v>82</v>
      </c>
      <c r="D153" s="13">
        <v>4</v>
      </c>
      <c r="E153" s="14" t="str">
        <f t="shared" si="6"/>
        <v>A.10x4</v>
      </c>
      <c r="F153" s="14" t="str">
        <f>IFERROR(VLOOKUP(E153,'Bron competenties'!$A$1:$F$19978,5,FALSE),"")</f>
        <v>het bieden van deskundige begeleiding om continue verbetering te garanderen en een succesvolle omnichannel gebruikerervaring te bewerkstelligen.</v>
      </c>
      <c r="G153" s="15" t="str">
        <f>IFERROR(CONCATENATE(C153," ",(VLOOKUP($C153,'Bron competenties'!$B$1:$C$1978,2,FALSE))),"")</f>
        <v>A.10 Gebruikergedreven ontwerpen</v>
      </c>
      <c r="H153">
        <f t="shared" si="7"/>
        <v>4</v>
      </c>
      <c r="I153" t="str">
        <f t="shared" si="8"/>
        <v>het bieden van deskundige begeleiding om continue verbetering te garanderen en een succesvolle omnichannel gebruikerervaring te bewerkstelligen.</v>
      </c>
    </row>
    <row r="154" spans="1:9" ht="15.75" thickBot="1" x14ac:dyDescent="0.3">
      <c r="A154" s="10" t="str">
        <f>IFERROR(VLOOKUP($B154,VLookup!$B$3:$C$463,2,FALSE),"")</f>
        <v>1.2.1 INFORMATIEBELEID</v>
      </c>
      <c r="B154" s="20" t="s">
        <v>112</v>
      </c>
      <c r="C154" s="17" t="s">
        <v>114</v>
      </c>
      <c r="D154" s="13">
        <v>4</v>
      </c>
      <c r="E154" s="14" t="str">
        <f t="shared" si="6"/>
        <v>D.01x4</v>
      </c>
      <c r="F154" s="14" t="str">
        <f>IFERROR(VLOOKUP(E154,'Bron competenties'!$A$1:$F$19978,5,FALSE),"")</f>
        <v>het gebruik maken van specifieke kennis en van externe standaarden en best practices</v>
      </c>
      <c r="G154" s="15" t="str">
        <f>IFERROR(CONCATENATE(C154," ",(VLOOKUP($C154,'Bron competenties'!$B$1:$C$1978,2,FALSE))),"")</f>
        <v xml:space="preserve">D.01 Strategieontwikkeling informatiebeveiliging </v>
      </c>
      <c r="H154">
        <f t="shared" si="7"/>
        <v>4</v>
      </c>
      <c r="I154" t="str">
        <f t="shared" si="8"/>
        <v>het gebruik maken van specifieke kennis en van externe standaarden en best practices</v>
      </c>
    </row>
    <row r="155" spans="1:9" ht="15.75" thickBot="1" x14ac:dyDescent="0.3">
      <c r="A155" s="10" t="str">
        <f>IFERROR(VLOOKUP($B155,VLookup!$B$3:$C$463,2,FALSE),"")</f>
        <v>1.2.1 INFORMATIEBELEID</v>
      </c>
      <c r="B155" s="20" t="s">
        <v>112</v>
      </c>
      <c r="C155" s="17" t="s">
        <v>88</v>
      </c>
      <c r="D155" s="13">
        <v>4</v>
      </c>
      <c r="E155" s="14" t="str">
        <f t="shared" si="6"/>
        <v>D.02x4</v>
      </c>
      <c r="F155" s="14" t="str">
        <f>IFERROR(VLOOKUP(E155,'Bron competenties'!$A$1:$F$19978,5,FALSE),"")</f>
        <v xml:space="preserve">het gebruiken van uiteenlopende specifieke kennis en het zorgen dat gebruik wordt gemaakt en het autoriseren van externe standaarden en best practices </v>
      </c>
      <c r="G155" s="15" t="str">
        <f>IFERROR(CONCATENATE(C155," ",(VLOOKUP($C155,'Bron competenties'!$B$1:$C$1978,2,FALSE))),"")</f>
        <v xml:space="preserve">D.02 Ontwikkeling ICT-Kwaliteitsstrategie </v>
      </c>
      <c r="H155">
        <f t="shared" si="7"/>
        <v>4</v>
      </c>
      <c r="I155" t="str">
        <f t="shared" si="8"/>
        <v xml:space="preserve">het gebruiken van uiteenlopende specifieke kennis en het zorgen dat gebruik wordt gemaakt en het autoriseren van externe standaarden en best practices </v>
      </c>
    </row>
    <row r="156" spans="1:9" ht="15.75" thickBot="1" x14ac:dyDescent="0.3">
      <c r="A156" s="10" t="str">
        <f>IFERROR(VLOOKUP($B156,VLookup!$B$3:$C$463,2,FALSE),"")</f>
        <v>1.2.1 INFORMATIEBELEID</v>
      </c>
      <c r="B156" s="20" t="s">
        <v>112</v>
      </c>
      <c r="C156" s="17" t="s">
        <v>83</v>
      </c>
      <c r="D156" s="13">
        <v>4</v>
      </c>
      <c r="E156" s="14" t="str">
        <f t="shared" si="6"/>
        <v>D.10x4</v>
      </c>
      <c r="F156" s="14" t="str">
        <f>IFERROR(VLOOKUP(E156,'Bron competenties'!$A$1:$F$19978,5,FALSE),"")</f>
        <v>de juiste informatiestructuur integreren in de organisatie omgeving</v>
      </c>
      <c r="G156" s="15" t="str">
        <f>IFERROR(CONCATENATE(C156," ",(VLOOKUP($C156,'Bron competenties'!$B$1:$C$1978,2,FALSE))),"")</f>
        <v xml:space="preserve">D.10 Informatie- en kennismanagement </v>
      </c>
      <c r="H156">
        <f t="shared" si="7"/>
        <v>4</v>
      </c>
      <c r="I156" t="str">
        <f t="shared" si="8"/>
        <v>de juiste informatiestructuur integreren in de organisatie omgeving</v>
      </c>
    </row>
    <row r="157" spans="1:9" ht="15.75" thickBot="1" x14ac:dyDescent="0.3">
      <c r="A157" s="10" t="str">
        <f>IFERROR(VLOOKUP($B157,VLookup!$B$3:$C$463,2,FALSE),"")</f>
        <v>1.2.1 INFORMATIEBELEID</v>
      </c>
      <c r="B157" s="20" t="s">
        <v>112</v>
      </c>
      <c r="C157" s="17" t="s">
        <v>113</v>
      </c>
      <c r="D157" s="13">
        <v>4</v>
      </c>
      <c r="E157" s="14" t="str">
        <f t="shared" si="6"/>
        <v>E.02x4</v>
      </c>
      <c r="F157" s="14" t="str">
        <f>IFERROR(VLOOKUP(E157,'Bron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57" s="15" t="str">
        <f>IFERROR(CONCATENATE(C157," ",(VLOOKUP($C157,'Bron competenties'!$B$1:$C$1978,2,FALSE))),"")</f>
        <v xml:space="preserve">E.02 Project- en portfoliomanagement </v>
      </c>
      <c r="H157">
        <f t="shared" si="7"/>
        <v>4</v>
      </c>
      <c r="I157" t="str">
        <f t="shared" si="8"/>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58" spans="1:9" ht="15.75" thickBot="1" x14ac:dyDescent="0.3">
      <c r="A158" s="10" t="str">
        <f>IFERROR(VLOOKUP($B158,VLookup!$B$3:$C$463,2,FALSE),"")</f>
        <v>1.2.1 INFORMATIEBELEID</v>
      </c>
      <c r="B158" s="20" t="s">
        <v>112</v>
      </c>
      <c r="C158" s="17" t="s">
        <v>105</v>
      </c>
      <c r="D158" s="13">
        <v>4</v>
      </c>
      <c r="E158" s="14" t="str">
        <f t="shared" si="6"/>
        <v>E.03x4</v>
      </c>
      <c r="F158" s="14" t="str">
        <f>IFERROR(VLOOKUP(E158,'Bron competenties'!$A$1:$F$19978,5,FALSE),"")</f>
        <v>het organiseren en borgen van het definiëren en toepasbaar maken van beleid voor risicobeheer door rekening te houden met alle mogelijke beperkingen, waaronder technische, economische en politieke kwesties en daarbij taken te delegeren</v>
      </c>
      <c r="G158" s="15" t="str">
        <f>IFERROR(CONCATENATE(C158," ",(VLOOKUP($C158,'Bron competenties'!$B$1:$C$1978,2,FALSE))),"")</f>
        <v xml:space="preserve">E.03 Risicomanagement </v>
      </c>
      <c r="H158">
        <f t="shared" si="7"/>
        <v>4</v>
      </c>
      <c r="I158" t="str">
        <f t="shared" si="8"/>
        <v>het organiseren en borgen van het definiëren en toepasbaar maken van beleid voor risicobeheer door rekening te houden met alle mogelijke beperkingen, waaronder technische, economische en politieke kwesties en daarbij taken te delegeren</v>
      </c>
    </row>
    <row r="159" spans="1:9" ht="15.75" thickBot="1" x14ac:dyDescent="0.3">
      <c r="A159" s="10" t="str">
        <f>IFERROR(VLOOKUP($B159,VLookup!$B$3:$C$463,2,FALSE),"")</f>
        <v>1.2.1 INFORMATIEBELEID</v>
      </c>
      <c r="B159" s="20" t="s">
        <v>112</v>
      </c>
      <c r="C159" s="17" t="s">
        <v>105</v>
      </c>
      <c r="D159" s="13">
        <v>4</v>
      </c>
      <c r="E159" s="14" t="str">
        <f t="shared" si="6"/>
        <v>E.03x4</v>
      </c>
      <c r="F159" s="14" t="str">
        <f>IFERROR(VLOOKUP(E159,'Bron competenties'!$A$1:$F$19978,5,FALSE),"")</f>
        <v>het organiseren en borgen van het definiëren en toepasbaar maken van beleid voor risicobeheer door rekening te houden met alle mogelijke beperkingen, waaronder technische, economische en politieke kwesties en daarbij taken te delegeren</v>
      </c>
      <c r="G159" s="15" t="str">
        <f>IFERROR(CONCATENATE(C159," ",(VLOOKUP($C159,'Bron competenties'!$B$1:$C$1978,2,FALSE))),"")</f>
        <v xml:space="preserve">E.03 Risicomanagement </v>
      </c>
      <c r="H159">
        <f t="shared" si="7"/>
        <v>4</v>
      </c>
      <c r="I159" t="str">
        <f t="shared" si="8"/>
        <v>het organiseren en borgen van het definiëren en toepasbaar maken van beleid voor risicobeheer door rekening te houden met alle mogelijke beperkingen, waaronder technische, economische en politieke kwesties en daarbij taken te delegeren</v>
      </c>
    </row>
    <row r="160" spans="1:9" ht="15.75" thickBot="1" x14ac:dyDescent="0.3">
      <c r="A160" s="10" t="str">
        <f>IFERROR(VLOOKUP($B160,VLookup!$B$3:$C$463,2,FALSE),"")</f>
        <v>1.2.1 INFORMATIEBELEID</v>
      </c>
      <c r="B160" s="20" t="s">
        <v>112</v>
      </c>
      <c r="C160" s="20" t="s">
        <v>115</v>
      </c>
      <c r="D160" s="13">
        <v>4</v>
      </c>
      <c r="E160" s="14" t="str">
        <f t="shared" si="6"/>
        <v>E.09x4</v>
      </c>
      <c r="F160" s="14" t="str">
        <f>IFERROR(VLOOKUP(E160,'Bron competenties'!$A$1:$F$19978,5,FALSE),"")</f>
        <v>het organiseren en borgen van governance strategie voor Informatie Systemen door relevante processen over de gehele IV-infrastructuur te communiceren, uit te dragen en te beheersen</v>
      </c>
      <c r="G160" s="15" t="str">
        <f>IFERROR(CONCATENATE(C160," ",(VLOOKUP($C160,'Bron competenties'!$B$1:$C$1978,2,FALSE))),"")</f>
        <v xml:space="preserve">E.09 IT-governance </v>
      </c>
      <c r="H160">
        <f t="shared" si="7"/>
        <v>4</v>
      </c>
      <c r="I160" t="str">
        <f t="shared" si="8"/>
        <v>het organiseren en borgen van governance strategie voor Informatie Systemen door relevante processen over de gehele IV-infrastructuur te communiceren, uit te dragen en te beheersen</v>
      </c>
    </row>
    <row r="161" spans="1:9" ht="15.75" thickBot="1" x14ac:dyDescent="0.3">
      <c r="A161" s="10" t="str">
        <f>IFERROR(VLOOKUP($B161,VLookup!$B$3:$C$463,2,FALSE),"")</f>
        <v>1.2.1 INFORMATIEBELEID</v>
      </c>
      <c r="B161" s="21" t="s">
        <v>112</v>
      </c>
      <c r="C161" s="17" t="s">
        <v>90</v>
      </c>
      <c r="D161" s="13">
        <v>9</v>
      </c>
      <c r="E161" s="14" t="str">
        <f t="shared" si="6"/>
        <v>T.01x9</v>
      </c>
      <c r="F161" s="14" t="str">
        <f>IFERROR(VLOOKUP(E161,'Bron competenties'!$A$1:$F$19978,5,FALSE),"")</f>
        <v>Toegankelijkheid is van toepassing op het ontwerp van producten, apparaten, services of omgevingen om ervoor te zorgen dat ze voor iedereen bruikbaar zijn, ongeacht hun persoonlijke capaciteiten</v>
      </c>
      <c r="G161" s="15" t="str">
        <f>IFERROR(CONCATENATE(C161," ",(VLOOKUP($C161,'Bron competenties'!$B$1:$C$1978,2,FALSE))),"")</f>
        <v>T.01 Toegankelijkheid</v>
      </c>
      <c r="H161">
        <f t="shared" si="7"/>
        <v>9</v>
      </c>
      <c r="I161" t="str">
        <f t="shared" si="8"/>
        <v>Toegankelijkheid is van toepassing op het ontwerp van producten, apparaten, services of omgevingen om ervoor te zorgen dat ze voor iedereen bruikbaar zijn, ongeacht hun persoonlijke capaciteiten</v>
      </c>
    </row>
    <row r="162" spans="1:9" ht="15.75" thickBot="1" x14ac:dyDescent="0.3">
      <c r="A162" s="10" t="str">
        <f>IFERROR(VLOOKUP($B162,VLookup!$B$3:$C$463,2,FALSE),"")</f>
        <v>1.2.1 INFORMATIEBELEID</v>
      </c>
      <c r="B162" s="21" t="s">
        <v>112</v>
      </c>
      <c r="C162" s="17" t="s">
        <v>91</v>
      </c>
      <c r="D162" s="13">
        <v>9</v>
      </c>
      <c r="E162" s="14" t="str">
        <f t="shared" si="6"/>
        <v>T.02x9</v>
      </c>
      <c r="F162" s="14" t="str">
        <f>IFERROR(VLOOKUP(E162,'Bron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62" s="15" t="str">
        <f>IFERROR(CONCATENATE(C162," ",(VLOOKUP($C162,'Bron competenties'!$B$1:$C$1978,2,FALSE))),"")</f>
        <v>T.02 Ethiek</v>
      </c>
      <c r="H162">
        <f t="shared" si="7"/>
        <v>9</v>
      </c>
      <c r="I162" t="str">
        <f t="shared" si="8"/>
        <v>Ethiek in ICT behandelt de procedures, waarden en praktijken die ICT en haar gerelateerde disciplines beheersen zonder de integriteit, morele waarden of overtuigingen van een individu, organisatie of de mensheid: professioneel gedrag in de ICT</v>
      </c>
    </row>
    <row r="163" spans="1:9" ht="15.75" thickBot="1" x14ac:dyDescent="0.3">
      <c r="A163" s="10" t="str">
        <f>IFERROR(VLOOKUP($B163,VLookup!$B$3:$C$463,2,FALSE),"")</f>
        <v>1.2.1 INFORMATIEBELEID</v>
      </c>
      <c r="B163" s="21" t="s">
        <v>112</v>
      </c>
      <c r="C163" s="17" t="s">
        <v>92</v>
      </c>
      <c r="D163" s="13">
        <v>9</v>
      </c>
      <c r="E163" s="14" t="str">
        <f t="shared" si="6"/>
        <v>T.03x9</v>
      </c>
      <c r="F163" s="14" t="str">
        <f>IFERROR(VLOOKUP(E163,'Bron competenties'!$A$1:$F$19978,5,FALSE),"")</f>
        <v>Er zijn veel wetten die direct of indirect relevant zijn voor de ICT-industrie, zoals copyright, naleving van octrooien, voorkomen van plagiaat en bescherming van intellectuele eigendom</v>
      </c>
      <c r="G163" s="15" t="str">
        <f>IFERROR(CONCATENATE(C163," ",(VLOOKUP($C163,'Bron competenties'!$B$1:$C$1978,2,FALSE))),"")</f>
        <v>T.03 Juridische kwesties</v>
      </c>
      <c r="H163">
        <f t="shared" si="7"/>
        <v>9</v>
      </c>
      <c r="I163" t="str">
        <f t="shared" si="8"/>
        <v>Er zijn veel wetten die direct of indirect relevant zijn voor de ICT-industrie, zoals copyright, naleving van octrooien, voorkomen van plagiaat en bescherming van intellectuele eigendom</v>
      </c>
    </row>
    <row r="164" spans="1:9" ht="15.75" thickBot="1" x14ac:dyDescent="0.3">
      <c r="A164" s="10" t="str">
        <f>IFERROR(VLOOKUP($B164,VLookup!$B$3:$C$463,2,FALSE),"")</f>
        <v>1.2.1 INFORMATIEBELEID</v>
      </c>
      <c r="B164" s="21" t="s">
        <v>112</v>
      </c>
      <c r="C164" s="17" t="s">
        <v>93</v>
      </c>
      <c r="D164" s="13">
        <v>9</v>
      </c>
      <c r="E164" s="14" t="str">
        <f t="shared" si="6"/>
        <v>T.04x9</v>
      </c>
      <c r="F164" s="14" t="str">
        <f>IFERROR(VLOOKUP(E164,'Bron competenties'!$A$1:$F$19978,5,FALSE),"")</f>
        <v>Privacy is het vermogen van een organisatie of individu te bepalen welke gegevens met derden kunnen worden gedeeld: bijvoorbeeld de algemene verordening gegevensbescherming (AVG) over gegevensbescherming en privacy voor alle individuen</v>
      </c>
      <c r="G164" s="15" t="str">
        <f>IFERROR(CONCATENATE(C164," ",(VLOOKUP($C164,'Bron competenties'!$B$1:$C$1978,2,FALSE))),"")</f>
        <v>T.04 Privacy</v>
      </c>
      <c r="H164">
        <f t="shared" si="7"/>
        <v>9</v>
      </c>
      <c r="I164" t="str">
        <f t="shared" si="8"/>
        <v>Privacy is het vermogen van een organisatie of individu te bepalen welke gegevens met derden kunnen worden gedeeld: bijvoorbeeld de algemene verordening gegevensbescherming (AVG) over gegevensbescherming en privacy voor alle individuen</v>
      </c>
    </row>
    <row r="165" spans="1:9" ht="15.75" thickBot="1" x14ac:dyDescent="0.3">
      <c r="A165" s="10" t="str">
        <f>IFERROR(VLOOKUP($B165,VLookup!$B$3:$C$463,2,FALSE),"")</f>
        <v>1.2.1 INFORMATIEBELEID</v>
      </c>
      <c r="B165" s="21" t="s">
        <v>112</v>
      </c>
      <c r="C165" s="17" t="s">
        <v>94</v>
      </c>
      <c r="D165" s="13">
        <v>9</v>
      </c>
      <c r="E165" s="14" t="str">
        <f t="shared" si="6"/>
        <v>T.05x9</v>
      </c>
      <c r="F165" s="14" t="str">
        <f>IFERROR(VLOOKUP(E165,'Bron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65" s="15" t="str">
        <f>IFERROR(CONCATENATE(C165," ",(VLOOKUP($C165,'Bron competenties'!$B$1:$C$1978,2,FALSE))),"")</f>
        <v>T.05 Beveiliging</v>
      </c>
      <c r="H165">
        <f t="shared" si="7"/>
        <v>9</v>
      </c>
      <c r="I165" t="str">
        <f t="shared" si="8"/>
        <v>Beveiliging omvat (1) informatiebeveiliging: beschermen tegen ongeautoriseerde toegang, gebruik, openbaarmaking, verstoring, wijziging, inzage, inspectie, opname of verwoesting en (2) IT-beveiliging: ongeoorloofde toegang tot computers, netwerken en data voorkomen</v>
      </c>
    </row>
    <row r="166" spans="1:9" ht="15.75" thickBot="1" x14ac:dyDescent="0.3">
      <c r="A166" s="10" t="str">
        <f>IFERROR(VLOOKUP($B166,VLookup!$B$3:$C$463,2,FALSE),"")</f>
        <v>1.2.1 INFORMATIEBELEID</v>
      </c>
      <c r="B166" s="21" t="s">
        <v>112</v>
      </c>
      <c r="C166" s="17" t="s">
        <v>95</v>
      </c>
      <c r="D166" s="13">
        <v>9</v>
      </c>
      <c r="E166" s="14" t="str">
        <f t="shared" si="6"/>
        <v>T.06x9</v>
      </c>
      <c r="F166" s="14" t="str">
        <f>IFERROR(VLOOKUP(E166,'Bron competenties'!$A$1:$F$19978,5,FALSE),"")</f>
        <v xml:space="preserve">Duurzaamheid staat voor het voldoen aan behoeften zonder de toekomst in gevaar te brengen en kan worden gecategoriseerd als ecologische, sociale of economische duurzaamheid. </v>
      </c>
      <c r="G166" s="15" t="str">
        <f>IFERROR(CONCATENATE(C166," ",(VLOOKUP($C166,'Bron competenties'!$B$1:$C$1978,2,FALSE))),"")</f>
        <v>T.06 Duurzaamheid</v>
      </c>
      <c r="H166">
        <f t="shared" si="7"/>
        <v>9</v>
      </c>
      <c r="I166" t="str">
        <f t="shared" si="8"/>
        <v xml:space="preserve">Duurzaamheid staat voor het voldoen aan behoeften zonder de toekomst in gevaar te brengen en kan worden gecategoriseerd als ecologische, sociale of economische duurzaamheid. </v>
      </c>
    </row>
    <row r="167" spans="1:9" ht="15.75" thickBot="1" x14ac:dyDescent="0.3">
      <c r="A167" s="10" t="str">
        <f>IFERROR(VLOOKUP($B167,VLookup!$B$3:$C$463,2,FALSE),"")</f>
        <v>1.2.1 INFORMATIEBELEID</v>
      </c>
      <c r="B167" s="21" t="s">
        <v>112</v>
      </c>
      <c r="C167" s="17" t="s">
        <v>96</v>
      </c>
      <c r="D167" s="13">
        <v>9</v>
      </c>
      <c r="E167" s="14" t="str">
        <f t="shared" si="6"/>
        <v>T.07x9</v>
      </c>
      <c r="F167" s="14" t="str">
        <f>IFERROR(VLOOKUP(E167,'Bron competenties'!$A$1:$F$19978,5,FALSE),"")</f>
        <v>Bruikbaarheid is de kwaliteit van een product, dienst of systeem, zoals ervaren door eindgebruikers, voor specifiek te bereiken doelen, effectief, efficiënt en bevredigend in een vooraf bepaalde context</v>
      </c>
      <c r="G167" s="15" t="str">
        <f>IFERROR(CONCATENATE(C167," ",(VLOOKUP($C167,'Bron competenties'!$B$1:$C$1978,2,FALSE))),"")</f>
        <v>T.07 Bruikbaarheid</v>
      </c>
      <c r="H167">
        <f t="shared" si="7"/>
        <v>9</v>
      </c>
      <c r="I167" t="str">
        <f t="shared" si="8"/>
        <v>Bruikbaarheid is de kwaliteit van een product, dienst of systeem, zoals ervaren door eindgebruikers, voor specifiek te bereiken doelen, effectief, efficiënt en bevredigend in een vooraf bepaalde context</v>
      </c>
    </row>
    <row r="168" spans="1:9" ht="15.75" thickBot="1" x14ac:dyDescent="0.3">
      <c r="A168" s="10" t="str">
        <f>IFERROR(VLOOKUP($B168,VLookup!$B$3:$C$463,2,FALSE),"")</f>
        <v>1.2.2  INNOVATIEMANAGEMENT</v>
      </c>
      <c r="B168" s="21" t="s">
        <v>116</v>
      </c>
      <c r="C168" s="17" t="s">
        <v>117</v>
      </c>
      <c r="D168" s="13">
        <v>2</v>
      </c>
      <c r="E168" s="14" t="str">
        <f t="shared" si="6"/>
        <v>D.05x2</v>
      </c>
      <c r="F168" s="14" t="str">
        <f>IFERROR(VLOOKUP(E168,'Bron competenties'!$A$1:$F$19978,5,FALSE),"")</f>
        <v>het samenwerken in de totstandkoming van proposals/voorstellen in overeenstemming met de bedrijfscapaciteit en klantbehoeften</v>
      </c>
      <c r="G168" s="15" t="str">
        <f>IFERROR(CONCATENATE(C168," ",(VLOOKUP($C168,'Bron competenties'!$B$1:$C$1978,2,FALSE))),"")</f>
        <v>D.05 Verkoopontwikkeling</v>
      </c>
      <c r="H168">
        <f t="shared" si="7"/>
        <v>2</v>
      </c>
      <c r="I168" t="str">
        <f t="shared" si="8"/>
        <v>het samenwerken in de totstandkoming van proposals/voorstellen in overeenstemming met de bedrijfscapaciteit en klantbehoeften</v>
      </c>
    </row>
    <row r="169" spans="1:9" ht="15.75" thickBot="1" x14ac:dyDescent="0.3">
      <c r="A169" s="10" t="str">
        <f>IFERROR(VLOOKUP($B169,VLookup!$B$3:$C$463,2,FALSE),"")</f>
        <v>1.2.2  INNOVATIEMANAGEMENT</v>
      </c>
      <c r="B169" s="20" t="s">
        <v>116</v>
      </c>
      <c r="C169" s="17" t="s">
        <v>106</v>
      </c>
      <c r="D169" s="13">
        <v>3</v>
      </c>
      <c r="E169" s="14" t="str">
        <f t="shared" si="6"/>
        <v>A.08x3</v>
      </c>
      <c r="F169" s="14" t="str">
        <f>IFERROR(VLOOKUP(E169,'Bron competenties'!$A$1:$F$19978,5,FALSE),"")</f>
        <v>het bevorderen van bewustzijn, trainingen en borging (via hulpmiddelen) voor de ontwikkeling van duurzame ontwikkeling</v>
      </c>
      <c r="G169" s="15" t="str">
        <f>IFERROR(CONCATENATE(C169," ",(VLOOKUP($C169,'Bron competenties'!$B$1:$C$1978,2,FALSE))),"")</f>
        <v xml:space="preserve">A.08 Duurzame ontwikkeling </v>
      </c>
      <c r="H169">
        <f t="shared" si="7"/>
        <v>3</v>
      </c>
      <c r="I169" t="str">
        <f t="shared" si="8"/>
        <v>het bevorderen van bewustzijn, trainingen en borging (via hulpmiddelen) voor de ontwikkeling van duurzame ontwikkeling</v>
      </c>
    </row>
    <row r="170" spans="1:9" ht="15.75" thickBot="1" x14ac:dyDescent="0.3">
      <c r="A170" s="10" t="str">
        <f>IFERROR(VLOOKUP($B170,VLookup!$B$3:$C$463,2,FALSE),"")</f>
        <v>1.2.2  INNOVATIEMANAGEMENT</v>
      </c>
      <c r="B170" s="17" t="s">
        <v>116</v>
      </c>
      <c r="C170" s="17" t="s">
        <v>82</v>
      </c>
      <c r="D170" s="13">
        <v>3</v>
      </c>
      <c r="E170" s="14" t="str">
        <f t="shared" si="6"/>
        <v>A.10x3</v>
      </c>
      <c r="F170" s="14" t="str">
        <f>IFERROR(VLOOKUP(E170,'Bron competenties'!$A$1:$F$19978,5,FALSE),"")</f>
        <v>het bewerkstelligen en cultiveren van relaties met klanten en gebruikers om hun taken, behoeften en doelen te begrijpen. Gebruikt een breed scala aan specialistische methoden om belangrijke gebruikersbetrokkenheid te krijgen</v>
      </c>
      <c r="G170" s="15" t="str">
        <f>IFERROR(CONCATENATE(C170," ",(VLOOKUP($C170,'Bron competenties'!$B$1:$C$1978,2,FALSE))),"")</f>
        <v>A.10 Gebruikergedreven ontwerpen</v>
      </c>
      <c r="H170">
        <f t="shared" si="7"/>
        <v>3</v>
      </c>
      <c r="I170" t="str">
        <f t="shared" si="8"/>
        <v>het bewerkstelligen en cultiveren van relaties met klanten en gebruikers om hun taken, behoeften en doelen te begrijpen. Gebruikt een breed scala aan specialistische methoden om belangrijke gebruikersbetrokkenheid te krijgen</v>
      </c>
    </row>
    <row r="171" spans="1:9" ht="15.75" thickBot="1" x14ac:dyDescent="0.3">
      <c r="A171" s="10" t="str">
        <f>IFERROR(VLOOKUP($B171,VLookup!$B$3:$C$463,2,FALSE),"")</f>
        <v>1.2.2  INNOVATIEMANAGEMENT</v>
      </c>
      <c r="B171" s="21" t="s">
        <v>116</v>
      </c>
      <c r="C171" s="17" t="s">
        <v>117</v>
      </c>
      <c r="D171" s="13">
        <v>3</v>
      </c>
      <c r="E171" s="14" t="str">
        <f t="shared" si="6"/>
        <v>D.05x3</v>
      </c>
      <c r="F171" s="14" t="str">
        <f>IFERROR(VLOOKUP(E171,'Bron competenties'!$A$1:$F$19978,5,FALSE),"")</f>
        <v>het op creatieve wijze ontwikkelen van proposals/voorstellen in complexe situaties. Het waar nodig aanpassen van oplossingen in een complexe technische en juridische omgeving, waarbij de haalbaarheid, legitimiteit en technische validiteit worden zekergesteld</v>
      </c>
      <c r="G171" s="15" t="str">
        <f>IFERROR(CONCATENATE(C171," ",(VLOOKUP($C171,'Bron competenties'!$B$1:$C$1978,2,FALSE))),"")</f>
        <v>D.05 Verkoopontwikkeling</v>
      </c>
      <c r="H171">
        <f t="shared" si="7"/>
        <v>3</v>
      </c>
      <c r="I171" t="str">
        <f t="shared" si="8"/>
        <v>het op creatieve wijze ontwikkelen van proposals/voorstellen in complexe situaties. Het waar nodig aanpassen van oplossingen in een complexe technische en juridische omgeving, waarbij de haalbaarheid, legitimiteit en technische validiteit worden zekergesteld</v>
      </c>
    </row>
    <row r="172" spans="1:9" ht="15.75" thickBot="1" x14ac:dyDescent="0.3">
      <c r="A172" s="10" t="str">
        <f>IFERROR(VLOOKUP($B172,VLookup!$B$3:$C$463,2,FALSE),"")</f>
        <v>1.2.2  INNOVATIEMANAGEMENT</v>
      </c>
      <c r="B172" s="20" t="s">
        <v>116</v>
      </c>
      <c r="C172" s="17" t="s">
        <v>107</v>
      </c>
      <c r="D172" s="13">
        <v>4</v>
      </c>
      <c r="E172" s="14" t="str">
        <f t="shared" si="6"/>
        <v>A.07x4</v>
      </c>
      <c r="F172" s="14" t="str">
        <f>IFERROR(VLOOKUP(E172,'Bron competenties'!$A$1:$F$19978,5,FALSE),"")</f>
        <v>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v>
      </c>
      <c r="G172" s="15" t="str">
        <f>IFERROR(CONCATENATE(C172," ",(VLOOKUP($C172,'Bron competenties'!$B$1:$C$1978,2,FALSE))),"")</f>
        <v xml:space="preserve">A.07 Monitoren technologische ontwikkelingen </v>
      </c>
      <c r="H172">
        <f t="shared" si="7"/>
        <v>4</v>
      </c>
      <c r="I172" t="str">
        <f t="shared" si="8"/>
        <v>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v>
      </c>
    </row>
    <row r="173" spans="1:9" ht="15.75" thickBot="1" x14ac:dyDescent="0.3">
      <c r="A173" s="10" t="str">
        <f>IFERROR(VLOOKUP($B173,VLookup!$B$3:$C$463,2,FALSE),"")</f>
        <v>1.2.2  INNOVATIEMANAGEMENT</v>
      </c>
      <c r="B173" s="20" t="s">
        <v>116</v>
      </c>
      <c r="C173" s="17" t="s">
        <v>106</v>
      </c>
      <c r="D173" s="13">
        <v>4</v>
      </c>
      <c r="E173" s="14" t="str">
        <f t="shared" si="6"/>
        <v>A.08x4</v>
      </c>
      <c r="F173" s="14" t="str">
        <f>IFERROR(VLOOKUP(E173,'Bron competenties'!$A$1:$F$19978,5,FALSE),"")</f>
        <v>het bepalen van doel en strategie voor duurzame ontwikkeling van informatiesystemen in overeenstemming met het duurzaamheidsbeleid van de organisatie</v>
      </c>
      <c r="G173" s="15" t="str">
        <f>IFERROR(CONCATENATE(C173," ",(VLOOKUP($C173,'Bron competenties'!$B$1:$C$1978,2,FALSE))),"")</f>
        <v xml:space="preserve">A.08 Duurzame ontwikkeling </v>
      </c>
      <c r="H173">
        <f t="shared" si="7"/>
        <v>4</v>
      </c>
      <c r="I173" t="str">
        <f t="shared" si="8"/>
        <v>het bepalen van doel en strategie voor duurzame ontwikkeling van informatiesystemen in overeenstemming met het duurzaamheidsbeleid van de organisatie</v>
      </c>
    </row>
    <row r="174" spans="1:9" ht="15.75" thickBot="1" x14ac:dyDescent="0.3">
      <c r="A174" s="10" t="str">
        <f>IFERROR(VLOOKUP($B174,VLookup!$B$3:$C$463,2,FALSE),"")</f>
        <v>1.2.2  INNOVATIEMANAGEMENT</v>
      </c>
      <c r="B174" s="20" t="s">
        <v>116</v>
      </c>
      <c r="C174" s="17" t="s">
        <v>108</v>
      </c>
      <c r="D174" s="13">
        <v>4</v>
      </c>
      <c r="E174" s="14" t="str">
        <f t="shared" si="6"/>
        <v>A.09x4</v>
      </c>
      <c r="F174" s="14" t="str">
        <f>IFERROR(VLOOKUP(E174,'Bron competenties'!$A$1:$F$19978,5,FALSE),"")</f>
        <v>het inzetten van onafhankelijk denken en technologische kennis om verschillende concepten te integreren zodat unieke oplossingen ontstaan</v>
      </c>
      <c r="G174" s="15" t="str">
        <f>IFERROR(CONCATENATE(C174," ",(VLOOKUP($C174,'Bron competenties'!$B$1:$C$1978,2,FALSE))),"")</f>
        <v xml:space="preserve">A.09 Innoveren </v>
      </c>
      <c r="H174">
        <f t="shared" si="7"/>
        <v>4</v>
      </c>
      <c r="I174" t="str">
        <f t="shared" si="8"/>
        <v>het inzetten van onafhankelijk denken en technologische kennis om verschillende concepten te integreren zodat unieke oplossingen ontstaan</v>
      </c>
    </row>
    <row r="175" spans="1:9" ht="15.75" thickBot="1" x14ac:dyDescent="0.3">
      <c r="A175" s="10" t="str">
        <f>IFERROR(VLOOKUP($B175,VLookup!$B$3:$C$463,2,FALSE),"")</f>
        <v>1.2.2  INNOVATIEMANAGEMENT</v>
      </c>
      <c r="B175" s="20" t="s">
        <v>116</v>
      </c>
      <c r="C175" s="17" t="s">
        <v>82</v>
      </c>
      <c r="D175" s="13">
        <v>4</v>
      </c>
      <c r="E175" s="14" t="str">
        <f t="shared" si="6"/>
        <v>A.10x4</v>
      </c>
      <c r="F175" s="14" t="str">
        <f>IFERROR(VLOOKUP(E175,'Bron competenties'!$A$1:$F$19978,5,FALSE),"")</f>
        <v>het bieden van deskundige begeleiding om continue verbetering te garanderen en een succesvolle omnichannel gebruikerervaring te bewerkstelligen.</v>
      </c>
      <c r="G175" s="15" t="str">
        <f>IFERROR(CONCATENATE(C175," ",(VLOOKUP($C175,'Bron competenties'!$B$1:$C$1978,2,FALSE))),"")</f>
        <v>A.10 Gebruikergedreven ontwerpen</v>
      </c>
      <c r="H175">
        <f t="shared" si="7"/>
        <v>4</v>
      </c>
      <c r="I175" t="str">
        <f t="shared" si="8"/>
        <v>het bieden van deskundige begeleiding om continue verbetering te garanderen en een succesvolle omnichannel gebruikerervaring te bewerkstelligen.</v>
      </c>
    </row>
    <row r="176" spans="1:9" ht="15.75" thickBot="1" x14ac:dyDescent="0.3">
      <c r="A176" s="10" t="str">
        <f>IFERROR(VLOOKUP($B176,VLookup!$B$3:$C$463,2,FALSE),"")</f>
        <v>1.2.2  INNOVATIEMANAGEMENT</v>
      </c>
      <c r="B176" s="21" t="s">
        <v>116</v>
      </c>
      <c r="C176" s="17" t="s">
        <v>117</v>
      </c>
      <c r="D176" s="13">
        <v>4</v>
      </c>
      <c r="E176" s="14" t="str">
        <f t="shared" si="6"/>
        <v>D.05x4</v>
      </c>
      <c r="F176" s="14" t="str">
        <f>IFERROR(VLOOKUP(E176,'Bron competenties'!$A$1:$F$19978,5,FALSE),"")</f>
        <v>het reviewen en implementeren van een passende verkoopstrategie om de organisatiedoeleinden te behalen. Het bepalen en alloceren van doelen om de marktcondities aan te pakken. Het coördineren van multidisciplinaire teams</v>
      </c>
      <c r="G176" s="15" t="str">
        <f>IFERROR(CONCATENATE(C176," ",(VLOOKUP($C176,'Bron competenties'!$B$1:$C$1978,2,FALSE))),"")</f>
        <v>D.05 Verkoopontwikkeling</v>
      </c>
      <c r="H176">
        <f t="shared" si="7"/>
        <v>4</v>
      </c>
      <c r="I176" t="str">
        <f t="shared" si="8"/>
        <v>het reviewen en implementeren van een passende verkoopstrategie om de organisatiedoeleinden te behalen. Het bepalen en alloceren van doelen om de marktcondities aan te pakken. Het coördineren van multidisciplinaire teams</v>
      </c>
    </row>
    <row r="177" spans="1:9" ht="15.75" thickBot="1" x14ac:dyDescent="0.3">
      <c r="A177" s="10" t="str">
        <f>IFERROR(VLOOKUP($B177,VLookup!$B$3:$C$463,2,FALSE),"")</f>
        <v>1.2.2  INNOVATIEMANAGEMENT</v>
      </c>
      <c r="B177" s="21" t="s">
        <v>116</v>
      </c>
      <c r="C177" s="17" t="s">
        <v>90</v>
      </c>
      <c r="D177" s="13">
        <v>9</v>
      </c>
      <c r="E177" s="14" t="str">
        <f t="shared" si="6"/>
        <v>T.01x9</v>
      </c>
      <c r="F177" s="14" t="str">
        <f>IFERROR(VLOOKUP(E177,'Bron competenties'!$A$1:$F$19978,5,FALSE),"")</f>
        <v>Toegankelijkheid is van toepassing op het ontwerp van producten, apparaten, services of omgevingen om ervoor te zorgen dat ze voor iedereen bruikbaar zijn, ongeacht hun persoonlijke capaciteiten</v>
      </c>
      <c r="G177" s="15" t="str">
        <f>IFERROR(CONCATENATE(C177," ",(VLOOKUP($C177,'Bron competenties'!$B$1:$C$1978,2,FALSE))),"")</f>
        <v>T.01 Toegankelijkheid</v>
      </c>
      <c r="H177">
        <f t="shared" si="7"/>
        <v>9</v>
      </c>
      <c r="I177" t="str">
        <f t="shared" si="8"/>
        <v>Toegankelijkheid is van toepassing op het ontwerp van producten, apparaten, services of omgevingen om ervoor te zorgen dat ze voor iedereen bruikbaar zijn, ongeacht hun persoonlijke capaciteiten</v>
      </c>
    </row>
    <row r="178" spans="1:9" ht="15.75" thickBot="1" x14ac:dyDescent="0.3">
      <c r="A178" s="10" t="str">
        <f>IFERROR(VLOOKUP($B178,VLookup!$B$3:$C$463,2,FALSE),"")</f>
        <v>1.2.2  INNOVATIEMANAGEMENT</v>
      </c>
      <c r="B178" s="21" t="s">
        <v>116</v>
      </c>
      <c r="C178" s="17" t="s">
        <v>91</v>
      </c>
      <c r="D178" s="13">
        <v>9</v>
      </c>
      <c r="E178" s="14" t="str">
        <f t="shared" si="6"/>
        <v>T.02x9</v>
      </c>
      <c r="F178" s="14" t="str">
        <f>IFERROR(VLOOKUP(E178,'Bron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78" s="15" t="str">
        <f>IFERROR(CONCATENATE(C178," ",(VLOOKUP($C178,'Bron competenties'!$B$1:$C$1978,2,FALSE))),"")</f>
        <v>T.02 Ethiek</v>
      </c>
      <c r="H178">
        <f t="shared" si="7"/>
        <v>9</v>
      </c>
      <c r="I178" t="str">
        <f t="shared" si="8"/>
        <v>Ethiek in ICT behandelt de procedures, waarden en praktijken die ICT en haar gerelateerde disciplines beheersen zonder de integriteit, morele waarden of overtuigingen van een individu, organisatie of de mensheid: professioneel gedrag in de ICT</v>
      </c>
    </row>
    <row r="179" spans="1:9" ht="15.75" thickBot="1" x14ac:dyDescent="0.3">
      <c r="A179" s="10" t="str">
        <f>IFERROR(VLOOKUP($B179,VLookup!$B$3:$C$463,2,FALSE),"")</f>
        <v>1.2.2  INNOVATIEMANAGEMENT</v>
      </c>
      <c r="B179" s="21" t="s">
        <v>116</v>
      </c>
      <c r="C179" s="17" t="s">
        <v>92</v>
      </c>
      <c r="D179" s="13">
        <v>9</v>
      </c>
      <c r="E179" s="14" t="str">
        <f t="shared" si="6"/>
        <v>T.03x9</v>
      </c>
      <c r="F179" s="14" t="str">
        <f>IFERROR(VLOOKUP(E179,'Bron competenties'!$A$1:$F$19978,5,FALSE),"")</f>
        <v>Er zijn veel wetten die direct of indirect relevant zijn voor de ICT-industrie, zoals copyright, naleving van octrooien, voorkomen van plagiaat en bescherming van intellectuele eigendom</v>
      </c>
      <c r="G179" s="15" t="str">
        <f>IFERROR(CONCATENATE(C179," ",(VLOOKUP($C179,'Bron competenties'!$B$1:$C$1978,2,FALSE))),"")</f>
        <v>T.03 Juridische kwesties</v>
      </c>
      <c r="H179">
        <f t="shared" si="7"/>
        <v>9</v>
      </c>
      <c r="I179" t="str">
        <f t="shared" si="8"/>
        <v>Er zijn veel wetten die direct of indirect relevant zijn voor de ICT-industrie, zoals copyright, naleving van octrooien, voorkomen van plagiaat en bescherming van intellectuele eigendom</v>
      </c>
    </row>
    <row r="180" spans="1:9" ht="15.75" thickBot="1" x14ac:dyDescent="0.3">
      <c r="A180" s="10" t="str">
        <f>IFERROR(VLOOKUP($B180,VLookup!$B$3:$C$463,2,FALSE),"")</f>
        <v>1.2.2  INNOVATIEMANAGEMENT</v>
      </c>
      <c r="B180" s="21" t="s">
        <v>116</v>
      </c>
      <c r="C180" s="17" t="s">
        <v>93</v>
      </c>
      <c r="D180" s="13">
        <v>9</v>
      </c>
      <c r="E180" s="14" t="str">
        <f t="shared" si="6"/>
        <v>T.04x9</v>
      </c>
      <c r="F180" s="14" t="str">
        <f>IFERROR(VLOOKUP(E180,'Bron competenties'!$A$1:$F$19978,5,FALSE),"")</f>
        <v>Privacy is het vermogen van een organisatie of individu te bepalen welke gegevens met derden kunnen worden gedeeld: bijvoorbeeld de algemene verordening gegevensbescherming (AVG) over gegevensbescherming en privacy voor alle individuen</v>
      </c>
      <c r="G180" s="15" t="str">
        <f>IFERROR(CONCATENATE(C180," ",(VLOOKUP($C180,'Bron competenties'!$B$1:$C$1978,2,FALSE))),"")</f>
        <v>T.04 Privacy</v>
      </c>
      <c r="H180">
        <f t="shared" si="7"/>
        <v>9</v>
      </c>
      <c r="I180" t="str">
        <f t="shared" si="8"/>
        <v>Privacy is het vermogen van een organisatie of individu te bepalen welke gegevens met derden kunnen worden gedeeld: bijvoorbeeld de algemene verordening gegevensbescherming (AVG) over gegevensbescherming en privacy voor alle individuen</v>
      </c>
    </row>
    <row r="181" spans="1:9" ht="15.75" thickBot="1" x14ac:dyDescent="0.3">
      <c r="A181" s="10" t="str">
        <f>IFERROR(VLOOKUP($B181,VLookup!$B$3:$C$463,2,FALSE),"")</f>
        <v>1.2.2  INNOVATIEMANAGEMENT</v>
      </c>
      <c r="B181" s="21" t="s">
        <v>116</v>
      </c>
      <c r="C181" s="17" t="s">
        <v>94</v>
      </c>
      <c r="D181" s="13">
        <v>9</v>
      </c>
      <c r="E181" s="14" t="str">
        <f t="shared" si="6"/>
        <v>T.05x9</v>
      </c>
      <c r="F181" s="14" t="str">
        <f>IFERROR(VLOOKUP(E181,'Bron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81" s="15" t="str">
        <f>IFERROR(CONCATENATE(C181," ",(VLOOKUP($C181,'Bron competenties'!$B$1:$C$1978,2,FALSE))),"")</f>
        <v>T.05 Beveiliging</v>
      </c>
      <c r="H181">
        <f t="shared" si="7"/>
        <v>9</v>
      </c>
      <c r="I181" t="str">
        <f t="shared" si="8"/>
        <v>Beveiliging omvat (1) informatiebeveiliging: beschermen tegen ongeautoriseerde toegang, gebruik, openbaarmaking, verstoring, wijziging, inzage, inspectie, opname of verwoesting en (2) IT-beveiliging: ongeoorloofde toegang tot computers, netwerken en data voorkomen</v>
      </c>
    </row>
    <row r="182" spans="1:9" ht="15.75" thickBot="1" x14ac:dyDescent="0.3">
      <c r="A182" s="10" t="str">
        <f>IFERROR(VLOOKUP($B182,VLookup!$B$3:$C$463,2,FALSE),"")</f>
        <v>1.2.2  INNOVATIEMANAGEMENT</v>
      </c>
      <c r="B182" s="21" t="s">
        <v>116</v>
      </c>
      <c r="C182" s="17" t="s">
        <v>95</v>
      </c>
      <c r="D182" s="13">
        <v>9</v>
      </c>
      <c r="E182" s="14" t="str">
        <f t="shared" si="6"/>
        <v>T.06x9</v>
      </c>
      <c r="F182" s="14" t="str">
        <f>IFERROR(VLOOKUP(E182,'Bron competenties'!$A$1:$F$19978,5,FALSE),"")</f>
        <v xml:space="preserve">Duurzaamheid staat voor het voldoen aan behoeften zonder de toekomst in gevaar te brengen en kan worden gecategoriseerd als ecologische, sociale of economische duurzaamheid. </v>
      </c>
      <c r="G182" s="15" t="str">
        <f>IFERROR(CONCATENATE(C182," ",(VLOOKUP($C182,'Bron competenties'!$B$1:$C$1978,2,FALSE))),"")</f>
        <v>T.06 Duurzaamheid</v>
      </c>
      <c r="H182">
        <f t="shared" si="7"/>
        <v>9</v>
      </c>
      <c r="I182" t="str">
        <f t="shared" si="8"/>
        <v xml:space="preserve">Duurzaamheid staat voor het voldoen aan behoeften zonder de toekomst in gevaar te brengen en kan worden gecategoriseerd als ecologische, sociale of economische duurzaamheid. </v>
      </c>
    </row>
    <row r="183" spans="1:9" ht="15.75" thickBot="1" x14ac:dyDescent="0.3">
      <c r="A183" s="10" t="str">
        <f>IFERROR(VLOOKUP($B183,VLookup!$B$3:$C$463,2,FALSE),"")</f>
        <v>1.2.2  INNOVATIEMANAGEMENT</v>
      </c>
      <c r="B183" s="21" t="s">
        <v>116</v>
      </c>
      <c r="C183" s="17" t="s">
        <v>96</v>
      </c>
      <c r="D183" s="13">
        <v>9</v>
      </c>
      <c r="E183" s="14" t="str">
        <f t="shared" si="6"/>
        <v>T.07x9</v>
      </c>
      <c r="F183" s="14" t="str">
        <f>IFERROR(VLOOKUP(E183,'Bron competenties'!$A$1:$F$19978,5,FALSE),"")</f>
        <v>Bruikbaarheid is de kwaliteit van een product, dienst of systeem, zoals ervaren door eindgebruikers, voor specifiek te bereiken doelen, effectief, efficiënt en bevredigend in een vooraf bepaalde context</v>
      </c>
      <c r="G183" s="15" t="str">
        <f>IFERROR(CONCATENATE(C183," ",(VLOOKUP($C183,'Bron competenties'!$B$1:$C$1978,2,FALSE))),"")</f>
        <v>T.07 Bruikbaarheid</v>
      </c>
      <c r="H183">
        <f t="shared" si="7"/>
        <v>9</v>
      </c>
      <c r="I183" t="str">
        <f t="shared" si="8"/>
        <v>Bruikbaarheid is de kwaliteit van een product, dienst of systeem, zoals ervaren door eindgebruikers, voor specifiek te bereiken doelen, effectief, efficiënt en bevredigend in een vooraf bepaalde context</v>
      </c>
    </row>
    <row r="184" spans="1:9" ht="15.75" thickBot="1" x14ac:dyDescent="0.3">
      <c r="A184" s="10" t="str">
        <f>IFERROR(VLOOKUP($B184,VLookup!$B$3:$C$463,2,FALSE),"")</f>
        <v>1.2.3  MANAGEMENT INFORMATIEVOORZIENING</v>
      </c>
      <c r="B184" s="20" t="s">
        <v>118</v>
      </c>
      <c r="C184" s="17" t="s">
        <v>87</v>
      </c>
      <c r="D184" s="13">
        <v>4</v>
      </c>
      <c r="E184" s="14" t="str">
        <f t="shared" si="6"/>
        <v>A.01x4</v>
      </c>
      <c r="F184" s="14" t="str">
        <f>IFERROR(VLOOKUP(E184,'Bron competenties'!$A$1:$F$19978,5,FALSE),"")</f>
        <v>het organiseren en borgen van de bouw en implementatie van innovatieve IV oplossingen op de lange termijn</v>
      </c>
      <c r="G184" s="15" t="str">
        <f>IFERROR(CONCATENATE(C184," ",(VLOOKUP($C184,'Bron competenties'!$B$1:$C$1978,2,FALSE))),"")</f>
        <v>A.01 Afstemming informatiesysteem en bedrijfsstrategie</v>
      </c>
      <c r="H184">
        <f t="shared" si="7"/>
        <v>4</v>
      </c>
      <c r="I184" t="str">
        <f t="shared" si="8"/>
        <v>het organiseren en borgen van de bouw en implementatie van innovatieve IV oplossingen op de lange termijn</v>
      </c>
    </row>
    <row r="185" spans="1:9" ht="15.75" thickBot="1" x14ac:dyDescent="0.3">
      <c r="A185" s="10" t="str">
        <f>IFERROR(VLOOKUP($B185,VLookup!$B$3:$C$463,2,FALSE),"")</f>
        <v>1.2.3  MANAGEMENT INFORMATIEVOORZIENING</v>
      </c>
      <c r="B185" s="20" t="s">
        <v>118</v>
      </c>
      <c r="C185" s="17" t="s">
        <v>83</v>
      </c>
      <c r="D185" s="13">
        <v>4</v>
      </c>
      <c r="E185" s="14" t="str">
        <f t="shared" si="6"/>
        <v>D.10x4</v>
      </c>
      <c r="F185" s="14" t="str">
        <f>IFERROR(VLOOKUP(E185,'Bron competenties'!$A$1:$F$19978,5,FALSE),"")</f>
        <v>de juiste informatiestructuur integreren in de organisatie omgeving</v>
      </c>
      <c r="G185" s="15" t="str">
        <f>IFERROR(CONCATENATE(C185," ",(VLOOKUP($C185,'Bron competenties'!$B$1:$C$1978,2,FALSE))),"")</f>
        <v xml:space="preserve">D.10 Informatie- en kennismanagement </v>
      </c>
      <c r="H185">
        <f t="shared" si="7"/>
        <v>4</v>
      </c>
      <c r="I185" t="str">
        <f t="shared" si="8"/>
        <v>de juiste informatiestructuur integreren in de organisatie omgeving</v>
      </c>
    </row>
    <row r="186" spans="1:9" ht="15.75" thickBot="1" x14ac:dyDescent="0.3">
      <c r="A186" s="10" t="str">
        <f>IFERROR(VLOOKUP($B186,VLookup!$B$3:$C$463,2,FALSE),"")</f>
        <v>1.2.3  MANAGEMENT INFORMATIEVOORZIENING</v>
      </c>
      <c r="B186" s="21" t="s">
        <v>118</v>
      </c>
      <c r="C186" s="17" t="s">
        <v>90</v>
      </c>
      <c r="D186" s="13">
        <v>9</v>
      </c>
      <c r="E186" s="14" t="str">
        <f t="shared" si="6"/>
        <v>T.01x9</v>
      </c>
      <c r="F186" s="14" t="str">
        <f>IFERROR(VLOOKUP(E186,'Bron competenties'!$A$1:$F$19978,5,FALSE),"")</f>
        <v>Toegankelijkheid is van toepassing op het ontwerp van producten, apparaten, services of omgevingen om ervoor te zorgen dat ze voor iedereen bruikbaar zijn, ongeacht hun persoonlijke capaciteiten</v>
      </c>
      <c r="G186" s="15" t="str">
        <f>IFERROR(CONCATENATE(C186," ",(VLOOKUP($C186,'Bron competenties'!$B$1:$C$1978,2,FALSE))),"")</f>
        <v>T.01 Toegankelijkheid</v>
      </c>
      <c r="H186">
        <f t="shared" si="7"/>
        <v>9</v>
      </c>
      <c r="I186" t="str">
        <f t="shared" si="8"/>
        <v>Toegankelijkheid is van toepassing op het ontwerp van producten, apparaten, services of omgevingen om ervoor te zorgen dat ze voor iedereen bruikbaar zijn, ongeacht hun persoonlijke capaciteiten</v>
      </c>
    </row>
    <row r="187" spans="1:9" ht="15.75" thickBot="1" x14ac:dyDescent="0.3">
      <c r="A187" s="10" t="str">
        <f>IFERROR(VLOOKUP($B187,VLookup!$B$3:$C$463,2,FALSE),"")</f>
        <v>1.2.3  MANAGEMENT INFORMATIEVOORZIENING</v>
      </c>
      <c r="B187" s="21" t="s">
        <v>118</v>
      </c>
      <c r="C187" s="17" t="s">
        <v>91</v>
      </c>
      <c r="D187" s="13">
        <v>9</v>
      </c>
      <c r="E187" s="14" t="str">
        <f t="shared" si="6"/>
        <v>T.02x9</v>
      </c>
      <c r="F187" s="14" t="str">
        <f>IFERROR(VLOOKUP(E187,'Bron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87" s="15" t="str">
        <f>IFERROR(CONCATENATE(C187," ",(VLOOKUP($C187,'Bron competenties'!$B$1:$C$1978,2,FALSE))),"")</f>
        <v>T.02 Ethiek</v>
      </c>
      <c r="H187">
        <f t="shared" si="7"/>
        <v>9</v>
      </c>
      <c r="I187" t="str">
        <f t="shared" si="8"/>
        <v>Ethiek in ICT behandelt de procedures, waarden en praktijken die ICT en haar gerelateerde disciplines beheersen zonder de integriteit, morele waarden of overtuigingen van een individu, organisatie of de mensheid: professioneel gedrag in de ICT</v>
      </c>
    </row>
    <row r="188" spans="1:9" ht="15.75" thickBot="1" x14ac:dyDescent="0.3">
      <c r="A188" s="10" t="str">
        <f>IFERROR(VLOOKUP($B188,VLookup!$B$3:$C$463,2,FALSE),"")</f>
        <v>1.2.3  MANAGEMENT INFORMATIEVOORZIENING</v>
      </c>
      <c r="B188" s="21" t="s">
        <v>118</v>
      </c>
      <c r="C188" s="17" t="s">
        <v>92</v>
      </c>
      <c r="D188" s="13">
        <v>9</v>
      </c>
      <c r="E188" s="14" t="str">
        <f t="shared" si="6"/>
        <v>T.03x9</v>
      </c>
      <c r="F188" s="14" t="str">
        <f>IFERROR(VLOOKUP(E188,'Bron competenties'!$A$1:$F$19978,5,FALSE),"")</f>
        <v>Er zijn veel wetten die direct of indirect relevant zijn voor de ICT-industrie, zoals copyright, naleving van octrooien, voorkomen van plagiaat en bescherming van intellectuele eigendom</v>
      </c>
      <c r="G188" s="15" t="str">
        <f>IFERROR(CONCATENATE(C188," ",(VLOOKUP($C188,'Bron competenties'!$B$1:$C$1978,2,FALSE))),"")</f>
        <v>T.03 Juridische kwesties</v>
      </c>
      <c r="H188">
        <f t="shared" si="7"/>
        <v>9</v>
      </c>
      <c r="I188" t="str">
        <f t="shared" si="8"/>
        <v>Er zijn veel wetten die direct of indirect relevant zijn voor de ICT-industrie, zoals copyright, naleving van octrooien, voorkomen van plagiaat en bescherming van intellectuele eigendom</v>
      </c>
    </row>
    <row r="189" spans="1:9" ht="15.75" thickBot="1" x14ac:dyDescent="0.3">
      <c r="A189" s="10" t="str">
        <f>IFERROR(VLOOKUP($B189,VLookup!$B$3:$C$463,2,FALSE),"")</f>
        <v>1.2.3  MANAGEMENT INFORMATIEVOORZIENING</v>
      </c>
      <c r="B189" s="21" t="s">
        <v>118</v>
      </c>
      <c r="C189" s="17" t="s">
        <v>93</v>
      </c>
      <c r="D189" s="13">
        <v>9</v>
      </c>
      <c r="E189" s="14" t="str">
        <f t="shared" si="6"/>
        <v>T.04x9</v>
      </c>
      <c r="F189" s="14" t="str">
        <f>IFERROR(VLOOKUP(E189,'Bron competenties'!$A$1:$F$19978,5,FALSE),"")</f>
        <v>Privacy is het vermogen van een organisatie of individu te bepalen welke gegevens met derden kunnen worden gedeeld: bijvoorbeeld de algemene verordening gegevensbescherming (AVG) over gegevensbescherming en privacy voor alle individuen</v>
      </c>
      <c r="G189" s="15" t="str">
        <f>IFERROR(CONCATENATE(C189," ",(VLOOKUP($C189,'Bron competenties'!$B$1:$C$1978,2,FALSE))),"")</f>
        <v>T.04 Privacy</v>
      </c>
      <c r="H189">
        <f t="shared" si="7"/>
        <v>9</v>
      </c>
      <c r="I189" t="str">
        <f t="shared" si="8"/>
        <v>Privacy is het vermogen van een organisatie of individu te bepalen welke gegevens met derden kunnen worden gedeeld: bijvoorbeeld de algemene verordening gegevensbescherming (AVG) over gegevensbescherming en privacy voor alle individuen</v>
      </c>
    </row>
    <row r="190" spans="1:9" ht="15.75" thickBot="1" x14ac:dyDescent="0.3">
      <c r="A190" s="10" t="str">
        <f>IFERROR(VLOOKUP($B190,VLookup!$B$3:$C$463,2,FALSE),"")</f>
        <v>1.2.3  MANAGEMENT INFORMATIEVOORZIENING</v>
      </c>
      <c r="B190" s="21" t="s">
        <v>118</v>
      </c>
      <c r="C190" s="17" t="s">
        <v>94</v>
      </c>
      <c r="D190" s="13">
        <v>9</v>
      </c>
      <c r="E190" s="14" t="str">
        <f t="shared" si="6"/>
        <v>T.05x9</v>
      </c>
      <c r="F190" s="14" t="str">
        <f>IFERROR(VLOOKUP(E190,'Bron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90" s="15" t="str">
        <f>IFERROR(CONCATENATE(C190," ",(VLOOKUP($C190,'Bron competenties'!$B$1:$C$1978,2,FALSE))),"")</f>
        <v>T.05 Beveiliging</v>
      </c>
      <c r="H190">
        <f t="shared" si="7"/>
        <v>9</v>
      </c>
      <c r="I190" t="str">
        <f t="shared" si="8"/>
        <v>Beveiliging omvat (1) informatiebeveiliging: beschermen tegen ongeautoriseerde toegang, gebruik, openbaarmaking, verstoring, wijziging, inzage, inspectie, opname of verwoesting en (2) IT-beveiliging: ongeoorloofde toegang tot computers, netwerken en data voorkomen</v>
      </c>
    </row>
    <row r="191" spans="1:9" ht="15.75" thickBot="1" x14ac:dyDescent="0.3">
      <c r="A191" s="10" t="str">
        <f>IFERROR(VLOOKUP($B191,VLookup!$B$3:$C$463,2,FALSE),"")</f>
        <v>1.2.3  MANAGEMENT INFORMATIEVOORZIENING</v>
      </c>
      <c r="B191" s="21" t="s">
        <v>118</v>
      </c>
      <c r="C191" s="17" t="s">
        <v>95</v>
      </c>
      <c r="D191" s="13">
        <v>9</v>
      </c>
      <c r="E191" s="14" t="str">
        <f t="shared" si="6"/>
        <v>T.06x9</v>
      </c>
      <c r="F191" s="14" t="str">
        <f>IFERROR(VLOOKUP(E191,'Bron competenties'!$A$1:$F$19978,5,FALSE),"")</f>
        <v xml:space="preserve">Duurzaamheid staat voor het voldoen aan behoeften zonder de toekomst in gevaar te brengen en kan worden gecategoriseerd als ecologische, sociale of economische duurzaamheid. </v>
      </c>
      <c r="G191" s="15" t="str">
        <f>IFERROR(CONCATENATE(C191," ",(VLOOKUP($C191,'Bron competenties'!$B$1:$C$1978,2,FALSE))),"")</f>
        <v>T.06 Duurzaamheid</v>
      </c>
      <c r="H191">
        <f t="shared" si="7"/>
        <v>9</v>
      </c>
      <c r="I191" t="str">
        <f t="shared" si="8"/>
        <v xml:space="preserve">Duurzaamheid staat voor het voldoen aan behoeften zonder de toekomst in gevaar te brengen en kan worden gecategoriseerd als ecologische, sociale of economische duurzaamheid. </v>
      </c>
    </row>
    <row r="192" spans="1:9" ht="15.75" thickBot="1" x14ac:dyDescent="0.3">
      <c r="A192" s="10" t="str">
        <f>IFERROR(VLOOKUP($B192,VLookup!$B$3:$C$463,2,FALSE),"")</f>
        <v>1.2.3  MANAGEMENT INFORMATIEVOORZIENING</v>
      </c>
      <c r="B192" s="21" t="s">
        <v>118</v>
      </c>
      <c r="C192" s="17" t="s">
        <v>96</v>
      </c>
      <c r="D192" s="13">
        <v>9</v>
      </c>
      <c r="E192" s="14" t="str">
        <f t="shared" si="6"/>
        <v>T.07x9</v>
      </c>
      <c r="F192" s="14" t="str">
        <f>IFERROR(VLOOKUP(E192,'Bron competenties'!$A$1:$F$19978,5,FALSE),"")</f>
        <v>Bruikbaarheid is de kwaliteit van een product, dienst of systeem, zoals ervaren door eindgebruikers, voor specifiek te bereiken doelen, effectief, efficiënt en bevredigend in een vooraf bepaalde context</v>
      </c>
      <c r="G192" s="15" t="str">
        <f>IFERROR(CONCATENATE(C192," ",(VLOOKUP($C192,'Bron competenties'!$B$1:$C$1978,2,FALSE))),"")</f>
        <v>T.07 Bruikbaarheid</v>
      </c>
      <c r="H192">
        <f t="shared" si="7"/>
        <v>9</v>
      </c>
      <c r="I192" t="str">
        <f t="shared" si="8"/>
        <v>Bruikbaarheid is de kwaliteit van een product, dienst of systeem, zoals ervaren door eindgebruikers, voor specifiek te bereiken doelen, effectief, efficiënt en bevredigend in een vooraf bepaalde context</v>
      </c>
    </row>
    <row r="193" spans="1:9" ht="15.75" thickBot="1" x14ac:dyDescent="0.3">
      <c r="A193" s="10" t="str">
        <f>IFERROR(VLOOKUP($B193,VLookup!$B$3:$C$463,2,FALSE),"")</f>
        <v>1.3.1 SOURCING MANAGEMENT</v>
      </c>
      <c r="B193" s="20" t="s">
        <v>119</v>
      </c>
      <c r="C193" s="17" t="s">
        <v>120</v>
      </c>
      <c r="D193" s="13">
        <v>3</v>
      </c>
      <c r="E193" s="14" t="str">
        <f t="shared" si="6"/>
        <v>A.03x3</v>
      </c>
      <c r="F193" s="14" t="str">
        <f>IFERROR(VLOOKUP(E193,'Bron competenties'!$A$1:$F$19978,5,FALSE),"")</f>
        <v>het gebruik maken van specifieke (product) kennis voor markt analyses</v>
      </c>
      <c r="G193" s="15" t="str">
        <f>IFERROR(CONCATENATE(C193," ",(VLOOKUP($C193,'Bron competenties'!$B$1:$C$1978,2,FALSE))),"")</f>
        <v xml:space="preserve">A.03 Ontwikkelen van bedrijfsplannen </v>
      </c>
      <c r="H193">
        <f t="shared" si="7"/>
        <v>3</v>
      </c>
      <c r="I193" t="str">
        <f t="shared" si="8"/>
        <v>het gebruik maken van specifieke (product) kennis voor markt analyses</v>
      </c>
    </row>
    <row r="194" spans="1:9" ht="15.75" thickBot="1" x14ac:dyDescent="0.3">
      <c r="A194" s="10" t="str">
        <f>IFERROR(VLOOKUP($B194,VLookup!$B$3:$C$463,2,FALSE),"")</f>
        <v>1.3.1 SOURCING MANAGEMENT</v>
      </c>
      <c r="B194" s="20" t="s">
        <v>119</v>
      </c>
      <c r="C194" s="17" t="s">
        <v>111</v>
      </c>
      <c r="D194" s="13">
        <v>3</v>
      </c>
      <c r="E194" s="14" t="str">
        <f t="shared" ref="E194:E257" si="9">IFERROR(IF(A194&lt;&gt;"",CONCATENATE(C194,"x",D194),""),"")</f>
        <v>A.04x3</v>
      </c>
      <c r="F194" s="14" t="str">
        <f>IFERROR(VLOOKUP(E194,'Bron competenties'!$A$1:$F$19978,5,FALSE),"")</f>
        <v>het gebruik maken van specifieke kennis om complexe documentatie te maken en te onderhouden</v>
      </c>
      <c r="G194" s="15" t="str">
        <f>IFERROR(CONCATENATE(C194," ",(VLOOKUP($C194,'Bron competenties'!$B$1:$C$1978,2,FALSE))),"")</f>
        <v xml:space="preserve">A.04 Product- of serviceplanning </v>
      </c>
      <c r="H194">
        <f t="shared" ref="H194:H257" si="10">IF($G194="","",D194)</f>
        <v>3</v>
      </c>
      <c r="I194" t="str">
        <f t="shared" ref="I194:I257" si="11">IF($G194="","",F194)</f>
        <v>het gebruik maken van specifieke kennis om complexe documentatie te maken en te onderhouden</v>
      </c>
    </row>
    <row r="195" spans="1:9" ht="15.75" thickBot="1" x14ac:dyDescent="0.3">
      <c r="A195" s="10" t="str">
        <f>IFERROR(VLOOKUP($B195,VLookup!$B$3:$C$463,2,FALSE),"")</f>
        <v>1.3.1 SOURCING MANAGEMENT</v>
      </c>
      <c r="B195" s="20" t="s">
        <v>119</v>
      </c>
      <c r="C195" s="17" t="s">
        <v>121</v>
      </c>
      <c r="D195" s="13">
        <v>3</v>
      </c>
      <c r="E195" s="14" t="str">
        <f t="shared" si="9"/>
        <v>D.04x3</v>
      </c>
      <c r="F195" s="14" t="str">
        <f>IFERROR(VLOOKUP(E195,'Bron competenties'!$A$1:$F$19978,5,FALSE),"")</f>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c r="G195" s="15" t="str">
        <f>IFERROR(CONCATENATE(C195," ",(VLOOKUP($C195,'Bron competenties'!$B$1:$C$1978,2,FALSE))),"")</f>
        <v>D.04 Inkoop IV</v>
      </c>
      <c r="H195">
        <f t="shared" si="10"/>
        <v>3</v>
      </c>
      <c r="I195" t="str">
        <f t="shared" si="11"/>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row>
    <row r="196" spans="1:9" ht="15.75" thickBot="1" x14ac:dyDescent="0.3">
      <c r="A196" s="10" t="str">
        <f>IFERROR(VLOOKUP($B196,VLookup!$B$3:$C$463,2,FALSE),"")</f>
        <v>1.3.1 SOURCING MANAGEMENT</v>
      </c>
      <c r="B196" s="20" t="s">
        <v>119</v>
      </c>
      <c r="C196" s="17" t="s">
        <v>122</v>
      </c>
      <c r="D196" s="13">
        <v>3</v>
      </c>
      <c r="E196" s="14" t="str">
        <f t="shared" si="9"/>
        <v>D.08x3</v>
      </c>
      <c r="F196" s="14" t="str">
        <f>IFERROR(VLOOKUP(E196,'Bron competenties'!$A$1:$F$19978,5,FALSE),"")</f>
        <v>het evalueren van contractprestaties op basis van prestatie indicatoren en het borgen van de prestaties van de volledige supply chain; het invloed uitoefenen op (nieuwe) contractbesprekingen</v>
      </c>
      <c r="G196" s="15" t="str">
        <f>IFERROR(CONCATENATE(C196," ",(VLOOKUP($C196,'Bron competenties'!$B$1:$C$1978,2,FALSE))),"")</f>
        <v xml:space="preserve">D.08 Contractmanagement </v>
      </c>
      <c r="H196">
        <f t="shared" si="10"/>
        <v>3</v>
      </c>
      <c r="I196" t="str">
        <f t="shared" si="11"/>
        <v>het evalueren van contractprestaties op basis van prestatie indicatoren en het borgen van de prestaties van de volledige supply chain; het invloed uitoefenen op (nieuwe) contractbesprekingen</v>
      </c>
    </row>
    <row r="197" spans="1:9" ht="15.75" thickBot="1" x14ac:dyDescent="0.3">
      <c r="A197" s="10" t="str">
        <f>IFERROR(VLOOKUP($B197,VLookup!$B$3:$C$463,2,FALSE),"")</f>
        <v>1.3.1 SOURCING MANAGEMENT</v>
      </c>
      <c r="B197" s="20" t="s">
        <v>119</v>
      </c>
      <c r="C197" s="17" t="s">
        <v>83</v>
      </c>
      <c r="D197" s="13">
        <v>3</v>
      </c>
      <c r="E197" s="14" t="str">
        <f t="shared" si="9"/>
        <v>D.10x3</v>
      </c>
      <c r="F197" s="14" t="str">
        <f>IFERROR(VLOOKUP(E197,'Bron competenties'!$A$1:$F$19978,5,FALSE),"")</f>
        <v>het analyseren van bedrijfsprocessen en bijbehorende informatie-eisen en het daarmee voorzien in de meest geschikte informatiestructuur</v>
      </c>
      <c r="G197" s="15" t="str">
        <f>IFERROR(CONCATENATE(C197," ",(VLOOKUP($C197,'Bron competenties'!$B$1:$C$1978,2,FALSE))),"")</f>
        <v xml:space="preserve">D.10 Informatie- en kennismanagement </v>
      </c>
      <c r="H197">
        <f t="shared" si="10"/>
        <v>3</v>
      </c>
      <c r="I197" t="str">
        <f t="shared" si="11"/>
        <v>het analyseren van bedrijfsprocessen en bijbehorende informatie-eisen en het daarmee voorzien in de meest geschikte informatiestructuur</v>
      </c>
    </row>
    <row r="198" spans="1:9" ht="15.75" thickBot="1" x14ac:dyDescent="0.3">
      <c r="A198" s="10" t="str">
        <f>IFERROR(VLOOKUP($B198,VLookup!$B$3:$C$463,2,FALSE),"")</f>
        <v>1.3.1 SOURCING MANAGEMENT</v>
      </c>
      <c r="B198" s="20" t="s">
        <v>119</v>
      </c>
      <c r="C198" s="17" t="s">
        <v>84</v>
      </c>
      <c r="D198" s="13">
        <v>3</v>
      </c>
      <c r="E198" s="14" t="str">
        <f t="shared" si="9"/>
        <v>D.11x3</v>
      </c>
      <c r="F198" s="14" t="str">
        <f>IFERROR(VLOOKUP(E198,'Bron competenties'!$A$1:$F$19978,5,FALSE),"")</f>
        <v>betrouwbare relaties met de klanten creëren en helpen in het identificeren van de klantbehoeften</v>
      </c>
      <c r="G198" s="15" t="str">
        <f>IFERROR(CONCATENATE(C198," ",(VLOOKUP($C198,'Bron competenties'!$B$1:$C$1978,2,FALSE))),"")</f>
        <v xml:space="preserve">D.11 Behoeftemanagement </v>
      </c>
      <c r="H198">
        <f t="shared" si="10"/>
        <v>3</v>
      </c>
      <c r="I198" t="str">
        <f t="shared" si="11"/>
        <v>betrouwbare relaties met de klanten creëren en helpen in het identificeren van de klantbehoeften</v>
      </c>
    </row>
    <row r="199" spans="1:9" ht="15.75" thickBot="1" x14ac:dyDescent="0.3">
      <c r="A199" s="10" t="str">
        <f>IFERROR(VLOOKUP($B199,VLookup!$B$3:$C$463,2,FALSE),"")</f>
        <v>1.3.1 SOURCING MANAGEMENT</v>
      </c>
      <c r="B199" s="20" t="s">
        <v>119</v>
      </c>
      <c r="C199" s="17" t="s">
        <v>123</v>
      </c>
      <c r="D199" s="13">
        <v>3</v>
      </c>
      <c r="E199" s="14" t="str">
        <f t="shared" si="9"/>
        <v>E.01x3</v>
      </c>
      <c r="F199" s="14" t="str">
        <f>IFERROR(VLOOKUP(E199,'Bron competenties'!$A$1:$F$19978,5,FALSE),"")</f>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c r="G199" s="15" t="str">
        <f>IFERROR(CONCATENATE(C199," ",(VLOOKUP($C199,'Bron competenties'!$B$1:$C$1978,2,FALSE))),"")</f>
        <v xml:space="preserve">E.01 Ontwikkelen van prognoses </v>
      </c>
      <c r="H199">
        <f t="shared" si="10"/>
        <v>3</v>
      </c>
      <c r="I199" t="str">
        <f t="shared" si="11"/>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row>
    <row r="200" spans="1:9" ht="15.75" thickBot="1" x14ac:dyDescent="0.3">
      <c r="A200" s="10" t="str">
        <f>IFERROR(VLOOKUP($B200,VLookup!$B$3:$C$463,2,FALSE),"")</f>
        <v>1.3.1 SOURCING MANAGEMENT</v>
      </c>
      <c r="B200" s="20" t="s">
        <v>119</v>
      </c>
      <c r="C200" s="17" t="s">
        <v>113</v>
      </c>
      <c r="D200" s="13">
        <v>3</v>
      </c>
      <c r="E200" s="14" t="str">
        <f t="shared" si="9"/>
        <v>E.02x3</v>
      </c>
      <c r="F200" s="14" t="str">
        <f>IFERROR(VLOOKUP(E200,'Bron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200" s="15" t="str">
        <f>IFERROR(CONCATENATE(C200," ",(VLOOKUP($C200,'Bron competenties'!$B$1:$C$1978,2,FALSE))),"")</f>
        <v xml:space="preserve">E.02 Project- en portfoliomanagement </v>
      </c>
      <c r="H200">
        <f t="shared" si="10"/>
        <v>3</v>
      </c>
      <c r="I200" t="str">
        <f t="shared" si="11"/>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201" spans="1:9" ht="15.75" thickBot="1" x14ac:dyDescent="0.3">
      <c r="A201" s="10" t="str">
        <f>IFERROR(VLOOKUP($B201,VLookup!$B$3:$C$463,2,FALSE),"")</f>
        <v>1.3.1 SOURCING MANAGEMENT</v>
      </c>
      <c r="B201" s="20" t="s">
        <v>119</v>
      </c>
      <c r="C201" s="17" t="s">
        <v>105</v>
      </c>
      <c r="D201" s="13">
        <v>3</v>
      </c>
      <c r="E201" s="14" t="str">
        <f t="shared" si="9"/>
        <v>E.03x3</v>
      </c>
      <c r="F201" s="14" t="str">
        <f>IFERROR(VLOOKUP(E201,'Bron competenties'!$A$1:$F$19978,5,FALSE),"")</f>
        <v>het in staat zijn de juiste acties te ondernemen om de veiligheid te borgen en risicoblootstelling te vermijden, evalueert, managet en garandeert de validering van uitzonderingen, voert audits uit op IV-processen en -omgeving</v>
      </c>
      <c r="G201" s="15" t="str">
        <f>IFERROR(CONCATENATE(C201," ",(VLOOKUP($C201,'Bron competenties'!$B$1:$C$1978,2,FALSE))),"")</f>
        <v xml:space="preserve">E.03 Risicomanagement </v>
      </c>
      <c r="H201">
        <f t="shared" si="10"/>
        <v>3</v>
      </c>
      <c r="I201" t="str">
        <f t="shared" si="11"/>
        <v>het in staat zijn de juiste acties te ondernemen om de veiligheid te borgen en risicoblootstelling te vermijden, evalueert, managet en garandeert de validering van uitzonderingen, voert audits uit op IV-processen en -omgeving</v>
      </c>
    </row>
    <row r="202" spans="1:9" ht="15.75" thickBot="1" x14ac:dyDescent="0.3">
      <c r="A202" s="10" t="str">
        <f>IFERROR(VLOOKUP($B202,VLookup!$B$3:$C$463,2,FALSE),"")</f>
        <v>1.3.1 SOURCING MANAGEMENT</v>
      </c>
      <c r="B202" s="20" t="s">
        <v>119</v>
      </c>
      <c r="C202" s="17" t="s">
        <v>124</v>
      </c>
      <c r="D202" s="13">
        <v>3</v>
      </c>
      <c r="E202" s="14" t="str">
        <f t="shared" si="9"/>
        <v>E.04x3</v>
      </c>
      <c r="F202" s="14" t="str">
        <f>IFERROR(VLOOKUP(E202,'Bron competenties'!$A$1:$F$19978,5,FALSE),"")</f>
        <v>de verantwoording nemen voor eigen acties en die van anderen in het onderhouden van contacten met een gelimiteerd aantal stakeholders</v>
      </c>
      <c r="G202" s="15" t="str">
        <f>IFERROR(CONCATENATE(C202," ",(VLOOKUP($C202,'Bron competenties'!$B$1:$C$1978,2,FALSE))),"")</f>
        <v xml:space="preserve">E.04 Relatiemanagement </v>
      </c>
      <c r="H202">
        <f t="shared" si="10"/>
        <v>3</v>
      </c>
      <c r="I202" t="str">
        <f t="shared" si="11"/>
        <v>de verantwoording nemen voor eigen acties en die van anderen in het onderhouden van contacten met een gelimiteerd aantal stakeholders</v>
      </c>
    </row>
    <row r="203" spans="1:9" ht="15.75" thickBot="1" x14ac:dyDescent="0.3">
      <c r="A203" s="10" t="str">
        <f>IFERROR(VLOOKUP($B203,VLookup!$B$3:$C$463,2,FALSE),"")</f>
        <v>1.3.1 SOURCING MANAGEMENT</v>
      </c>
      <c r="B203" s="20" t="s">
        <v>119</v>
      </c>
      <c r="C203" s="17" t="s">
        <v>85</v>
      </c>
      <c r="D203" s="13">
        <v>3</v>
      </c>
      <c r="E203" s="14" t="str">
        <f t="shared" si="9"/>
        <v>E.05x3</v>
      </c>
      <c r="F203" s="14" t="str">
        <f>IFERROR(VLOOKUP(E203,'Bron competenties'!$A$1:$F$19978,5,FALSE),"")</f>
        <v>het toepassen van specifieke kennis om bestaande IV-processen en oplossingen te onderzoeken zodat potentiële verbeteringen / innovaties bepaald kunnen worden en het  aanbevelingen kunnen worden opgesteld</v>
      </c>
      <c r="G203" s="15" t="str">
        <f>IFERROR(CONCATENATE(C203," ",(VLOOKUP($C203,'Bron competenties'!$B$1:$C$1978,2,FALSE))),"")</f>
        <v xml:space="preserve">E.05 Procesverbetering </v>
      </c>
      <c r="H203">
        <f t="shared" si="10"/>
        <v>3</v>
      </c>
      <c r="I203" t="str">
        <f t="shared" si="11"/>
        <v>het toepassen van specifieke kennis om bestaande IV-processen en oplossingen te onderzoeken zodat potentiële verbeteringen / innovaties bepaald kunnen worden en het  aanbevelingen kunnen worden opgesteld</v>
      </c>
    </row>
    <row r="204" spans="1:9" ht="15.75" thickBot="1" x14ac:dyDescent="0.3">
      <c r="A204" s="10" t="str">
        <f>IFERROR(VLOOKUP($B204,VLookup!$B$3:$C$463,2,FALSE),"")</f>
        <v>1.3.1 SOURCING MANAGEMENT</v>
      </c>
      <c r="B204" s="20" t="s">
        <v>119</v>
      </c>
      <c r="C204" s="17" t="s">
        <v>101</v>
      </c>
      <c r="D204" s="13">
        <v>3</v>
      </c>
      <c r="E204" s="14" t="str">
        <f t="shared" si="9"/>
        <v>E.06x3</v>
      </c>
      <c r="F204" s="14" t="str">
        <f>IFERROR(VLOOKUP(E204,'Bron competenties'!$A$1:$F$19978,5,FALSE),"")</f>
        <v>het evalueren van kwaliteitsindicatoren en processen op basis van het kwaliteitsbeleid en indien nodig het voorstellen van herstelacties</v>
      </c>
      <c r="G204" s="15" t="str">
        <f>IFERROR(CONCATENATE(C204," ",(VLOOKUP($C204,'Bron competenties'!$B$1:$C$1978,2,FALSE))),"")</f>
        <v xml:space="preserve">E.06 ICT kwaliteitsmanagement </v>
      </c>
      <c r="H204">
        <f t="shared" si="10"/>
        <v>3</v>
      </c>
      <c r="I204" t="str">
        <f t="shared" si="11"/>
        <v>het evalueren van kwaliteitsindicatoren en processen op basis van het kwaliteitsbeleid en indien nodig het voorstellen van herstelacties</v>
      </c>
    </row>
    <row r="205" spans="1:9" ht="15.75" thickBot="1" x14ac:dyDescent="0.3">
      <c r="A205" s="10" t="str">
        <f>IFERROR(VLOOKUP($B205,VLookup!$B$3:$C$463,2,FALSE),"")</f>
        <v>1.3.1 SOURCING MANAGEMENT</v>
      </c>
      <c r="B205" s="20" t="s">
        <v>119</v>
      </c>
      <c r="C205" s="17" t="s">
        <v>120</v>
      </c>
      <c r="D205" s="13">
        <v>4</v>
      </c>
      <c r="E205" s="14" t="str">
        <f t="shared" si="9"/>
        <v>A.03x4</v>
      </c>
      <c r="F205" s="14" t="str">
        <f>IFERROR(VLOOKUP(E205,'Bron competenties'!$A$1:$F$19978,5,FALSE),"")</f>
        <v>het organiseren en borgen van een Informatie Systeem strategie dat voldoet aan de vereisten van de organisatie, inclusief risico’s en kansen</v>
      </c>
      <c r="G205" s="15" t="str">
        <f>IFERROR(CONCATENATE(C205," ",(VLOOKUP($C205,'Bron competenties'!$B$1:$C$1978,2,FALSE))),"")</f>
        <v xml:space="preserve">A.03 Ontwikkelen van bedrijfsplannen </v>
      </c>
      <c r="H205">
        <f t="shared" si="10"/>
        <v>4</v>
      </c>
      <c r="I205" t="str">
        <f t="shared" si="11"/>
        <v>het organiseren en borgen van een Informatie Systeem strategie dat voldoet aan de vereisten van de organisatie, inclusief risico’s en kansen</v>
      </c>
    </row>
    <row r="206" spans="1:9" ht="15.75" thickBot="1" x14ac:dyDescent="0.3">
      <c r="A206" s="10" t="str">
        <f>IFERROR(VLOOKUP($B206,VLookup!$B$3:$C$463,2,FALSE),"")</f>
        <v>1.3.1 SOURCING MANAGEMENT</v>
      </c>
      <c r="B206" s="20" t="s">
        <v>119</v>
      </c>
      <c r="C206" s="17" t="s">
        <v>111</v>
      </c>
      <c r="D206" s="13">
        <v>4</v>
      </c>
      <c r="E206" s="14" t="str">
        <f t="shared" si="9"/>
        <v>A.04x4</v>
      </c>
      <c r="F206" s="14" t="str">
        <f>IFERROR(VLOOKUP(E206,'Bron competenties'!$A$1:$F$19978,5,FALSE),"")</f>
        <v>het organiseren en borgen van het ontwikkelen en onderhouden van de planning</v>
      </c>
      <c r="G206" s="15" t="str">
        <f>IFERROR(CONCATENATE(C206," ",(VLOOKUP($C206,'Bron competenties'!$B$1:$C$1978,2,FALSE))),"")</f>
        <v xml:space="preserve">A.04 Product- of serviceplanning </v>
      </c>
      <c r="H206">
        <f t="shared" si="10"/>
        <v>4</v>
      </c>
      <c r="I206" t="str">
        <f t="shared" si="11"/>
        <v>het organiseren en borgen van het ontwikkelen en onderhouden van de planning</v>
      </c>
    </row>
    <row r="207" spans="1:9" ht="15.75" thickBot="1" x14ac:dyDescent="0.3">
      <c r="A207" s="10" t="str">
        <f>IFERROR(VLOOKUP($B207,VLookup!$B$3:$C$463,2,FALSE),"")</f>
        <v>1.3.1 SOURCING MANAGEMENT</v>
      </c>
      <c r="B207" s="20" t="s">
        <v>119</v>
      </c>
      <c r="C207" s="17" t="s">
        <v>121</v>
      </c>
      <c r="D207" s="13">
        <v>4</v>
      </c>
      <c r="E207" s="14" t="str">
        <f t="shared" si="9"/>
        <v>D.04x4</v>
      </c>
      <c r="F207" s="14" t="str">
        <f>IFERROR(VLOOKUP(E207,'Bron competenties'!$A$1:$F$19978,5,FALSE),"")</f>
        <v xml:space="preserve">het organiseren en borgen van het inkoopbeleid van de organisatie en het aanbevelen van procesverbeteringen; het toepassen van praktijkervaring en kennis op het gebied van inkoop om de beste besluiten te kunnen nemen    </v>
      </c>
      <c r="G207" s="15" t="str">
        <f>IFERROR(CONCATENATE(C207," ",(VLOOKUP($C207,'Bron competenties'!$B$1:$C$1978,2,FALSE))),"")</f>
        <v>D.04 Inkoop IV</v>
      </c>
      <c r="H207">
        <f t="shared" si="10"/>
        <v>4</v>
      </c>
      <c r="I207" t="str">
        <f t="shared" si="11"/>
        <v xml:space="preserve">het organiseren en borgen van het inkoopbeleid van de organisatie en het aanbevelen van procesverbeteringen; het toepassen van praktijkervaring en kennis op het gebied van inkoop om de beste besluiten te kunnen nemen    </v>
      </c>
    </row>
    <row r="208" spans="1:9" ht="15.75" thickBot="1" x14ac:dyDescent="0.3">
      <c r="A208" s="10" t="str">
        <f>IFERROR(VLOOKUP($B208,VLookup!$B$3:$C$463,2,FALSE),"")</f>
        <v>1.3.1 SOURCING MANAGEMENT</v>
      </c>
      <c r="B208" s="20" t="s">
        <v>119</v>
      </c>
      <c r="C208" s="17" t="s">
        <v>122</v>
      </c>
      <c r="D208" s="13">
        <v>4</v>
      </c>
      <c r="E208" s="14" t="str">
        <f t="shared" si="9"/>
        <v>D.08x4</v>
      </c>
      <c r="F208" s="14" t="str">
        <f>IFERROR(VLOOKUP(E208,'Bron competenties'!$A$1:$F$19978,5,FALSE),"")</f>
        <v>het organiseren en borgen van het naleven van contracten en het fungeren als laatste escalatiepunt</v>
      </c>
      <c r="G208" s="15" t="str">
        <f>IFERROR(CONCATENATE(C208," ",(VLOOKUP($C208,'Bron competenties'!$B$1:$C$1978,2,FALSE))),"")</f>
        <v xml:space="preserve">D.08 Contractmanagement </v>
      </c>
      <c r="H208">
        <f t="shared" si="10"/>
        <v>4</v>
      </c>
      <c r="I208" t="str">
        <f t="shared" si="11"/>
        <v>het organiseren en borgen van het naleven van contracten en het fungeren als laatste escalatiepunt</v>
      </c>
    </row>
    <row r="209" spans="1:9" ht="15.75" thickBot="1" x14ac:dyDescent="0.3">
      <c r="A209" s="10" t="str">
        <f>IFERROR(VLOOKUP($B209,VLookup!$B$3:$C$463,2,FALSE),"")</f>
        <v>1.3.1 SOURCING MANAGEMENT</v>
      </c>
      <c r="B209" s="20" t="s">
        <v>119</v>
      </c>
      <c r="C209" s="17" t="s">
        <v>83</v>
      </c>
      <c r="D209" s="13">
        <v>4</v>
      </c>
      <c r="E209" s="14" t="str">
        <f t="shared" si="9"/>
        <v>D.10x4</v>
      </c>
      <c r="F209" s="14" t="str">
        <f>IFERROR(VLOOKUP(E209,'Bron competenties'!$A$1:$F$19978,5,FALSE),"")</f>
        <v>de juiste informatiestructuur integreren in de organisatie omgeving</v>
      </c>
      <c r="G209" s="15" t="str">
        <f>IFERROR(CONCATENATE(C209," ",(VLOOKUP($C209,'Bron competenties'!$B$1:$C$1978,2,FALSE))),"")</f>
        <v xml:space="preserve">D.10 Informatie- en kennismanagement </v>
      </c>
      <c r="H209">
        <f t="shared" si="10"/>
        <v>4</v>
      </c>
      <c r="I209" t="str">
        <f t="shared" si="11"/>
        <v>de juiste informatiestructuur integreren in de organisatie omgeving</v>
      </c>
    </row>
    <row r="210" spans="1:9" ht="15.75" thickBot="1" x14ac:dyDescent="0.3">
      <c r="A210" s="10" t="str">
        <f>IFERROR(VLOOKUP($B210,VLookup!$B$3:$C$463,2,FALSE),"")</f>
        <v>1.3.1 SOURCING MANAGEMENT</v>
      </c>
      <c r="B210" s="20" t="s">
        <v>119</v>
      </c>
      <c r="C210" s="17" t="s">
        <v>84</v>
      </c>
      <c r="D210" s="13">
        <v>4</v>
      </c>
      <c r="E210" s="14" t="str">
        <f t="shared" si="9"/>
        <v>D.11x4</v>
      </c>
      <c r="F210" s="14" t="str">
        <f>IFERROR(VLOOKUP(E210,'Bron competenties'!$A$1:$F$19978,5,FALSE),"")</f>
        <v>het organiseren en ondersteunen van strategische besluiten van de organisaties, het helpen van organisaties om nieuwe IV-oplossingen te bedenken, het bevorderen van partnerschappen en het creëren van waarde proposities</v>
      </c>
      <c r="G210" s="15" t="str">
        <f>IFERROR(CONCATENATE(C210," ",(VLOOKUP($C210,'Bron competenties'!$B$1:$C$1978,2,FALSE))),"")</f>
        <v xml:space="preserve">D.11 Behoeftemanagement </v>
      </c>
      <c r="H210">
        <f t="shared" si="10"/>
        <v>4</v>
      </c>
      <c r="I210" t="str">
        <f t="shared" si="11"/>
        <v>het organiseren en ondersteunen van strategische besluiten van de organisaties, het helpen van organisaties om nieuwe IV-oplossingen te bedenken, het bevorderen van partnerschappen en het creëren van waarde proposities</v>
      </c>
    </row>
    <row r="211" spans="1:9" ht="15.75" thickBot="1" x14ac:dyDescent="0.3">
      <c r="A211" s="10" t="str">
        <f>IFERROR(VLOOKUP($B211,VLookup!$B$3:$C$463,2,FALSE),"")</f>
        <v>1.3.1 SOURCING MANAGEMENT</v>
      </c>
      <c r="B211" s="20" t="s">
        <v>119</v>
      </c>
      <c r="C211" s="17" t="s">
        <v>123</v>
      </c>
      <c r="D211" s="13">
        <v>4</v>
      </c>
      <c r="E211" s="14" t="str">
        <f t="shared" si="9"/>
        <v>E.01x4</v>
      </c>
      <c r="F211" s="14" t="str">
        <f>IFERROR(VLOOKUP(E211,'Bron competenties'!$A$1:$F$19978,5,FALSE),"")</f>
        <v>de verantwoordelijkheid nemen voor het ontwikkelen van lange termijn prognoses; het identificeren en evalueren van input uit de wijde omgeving inclusief de politieke en sociale context</v>
      </c>
      <c r="G211" s="15" t="str">
        <f>IFERROR(CONCATENATE(C211," ",(VLOOKUP($C211,'Bron competenties'!$B$1:$C$1978,2,FALSE))),"")</f>
        <v xml:space="preserve">E.01 Ontwikkelen van prognoses </v>
      </c>
      <c r="H211">
        <f t="shared" si="10"/>
        <v>4</v>
      </c>
      <c r="I211" t="str">
        <f t="shared" si="11"/>
        <v>de verantwoordelijkheid nemen voor het ontwikkelen van lange termijn prognoses; het identificeren en evalueren van input uit de wijde omgeving inclusief de politieke en sociale context</v>
      </c>
    </row>
    <row r="212" spans="1:9" ht="15.75" thickBot="1" x14ac:dyDescent="0.3">
      <c r="A212" s="10" t="str">
        <f>IFERROR(VLOOKUP($B212,VLookup!$B$3:$C$463,2,FALSE),"")</f>
        <v>1.3.1 SOURCING MANAGEMENT</v>
      </c>
      <c r="B212" s="20" t="s">
        <v>119</v>
      </c>
      <c r="C212" s="17" t="s">
        <v>113</v>
      </c>
      <c r="D212" s="13">
        <v>4</v>
      </c>
      <c r="E212" s="14" t="str">
        <f t="shared" si="9"/>
        <v>E.02x4</v>
      </c>
      <c r="F212" s="14" t="str">
        <f>IFERROR(VLOOKUP(E212,'Bron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212" s="15" t="str">
        <f>IFERROR(CONCATENATE(C212," ",(VLOOKUP($C212,'Bron competenties'!$B$1:$C$1978,2,FALSE))),"")</f>
        <v xml:space="preserve">E.02 Project- en portfoliomanagement </v>
      </c>
      <c r="H212">
        <f t="shared" si="10"/>
        <v>4</v>
      </c>
      <c r="I212" t="str">
        <f t="shared" si="11"/>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213" spans="1:9" ht="15.75" thickBot="1" x14ac:dyDescent="0.3">
      <c r="A213" s="10" t="str">
        <f>IFERROR(VLOOKUP($B213,VLookup!$B$3:$C$463,2,FALSE),"")</f>
        <v>1.3.1 SOURCING MANAGEMENT</v>
      </c>
      <c r="B213" s="20" t="s">
        <v>119</v>
      </c>
      <c r="C213" s="17" t="s">
        <v>105</v>
      </c>
      <c r="D213" s="13">
        <v>4</v>
      </c>
      <c r="E213" s="14" t="str">
        <f t="shared" si="9"/>
        <v>E.03x4</v>
      </c>
      <c r="F213" s="14" t="str">
        <f>IFERROR(VLOOKUP(E213,'Bron competenties'!$A$1:$F$19978,5,FALSE),"")</f>
        <v>het organiseren en borgen van het definiëren en toepasbaar maken van beleid voor risicobeheer door rekening te houden met alle mogelijke beperkingen, waaronder technische, economische en politieke kwesties en daarbij taken te delegeren</v>
      </c>
      <c r="G213" s="15" t="str">
        <f>IFERROR(CONCATENATE(C213," ",(VLOOKUP($C213,'Bron competenties'!$B$1:$C$1978,2,FALSE))),"")</f>
        <v xml:space="preserve">E.03 Risicomanagement </v>
      </c>
      <c r="H213">
        <f t="shared" si="10"/>
        <v>4</v>
      </c>
      <c r="I213" t="str">
        <f t="shared" si="11"/>
        <v>het organiseren en borgen van het definiëren en toepasbaar maken van beleid voor risicobeheer door rekening te houden met alle mogelijke beperkingen, waaronder technische, economische en politieke kwesties en daarbij taken te delegeren</v>
      </c>
    </row>
    <row r="214" spans="1:9" ht="15.75" thickBot="1" x14ac:dyDescent="0.3">
      <c r="A214" s="10" t="str">
        <f>IFERROR(VLOOKUP($B214,VLookup!$B$3:$C$463,2,FALSE),"")</f>
        <v>1.3.1 SOURCING MANAGEMENT</v>
      </c>
      <c r="B214" s="20" t="s">
        <v>119</v>
      </c>
      <c r="C214" s="17" t="s">
        <v>124</v>
      </c>
      <c r="D214" s="13">
        <v>4</v>
      </c>
      <c r="E214" s="14" t="str">
        <f t="shared" si="9"/>
        <v>E.04x4</v>
      </c>
      <c r="F214" s="14" t="str">
        <f>IFERROR(VLOOKUP(E214,'Bron competenties'!$A$1:$F$19978,5,FALSE),"")</f>
        <v xml:space="preserve">het organiseren en borgen van stakeholdermanagement, het autoriseren van investeringen in nieuwe en bestaande relaties, het voortouw nemen in het ontwerpen van werkbare procedures om positieve relaties te kunnen onderhouden met organisaties </v>
      </c>
      <c r="G214" s="15" t="str">
        <f>IFERROR(CONCATENATE(C214," ",(VLOOKUP($C214,'Bron competenties'!$B$1:$C$1978,2,FALSE))),"")</f>
        <v xml:space="preserve">E.04 Relatiemanagement </v>
      </c>
      <c r="H214">
        <f t="shared" si="10"/>
        <v>4</v>
      </c>
      <c r="I214" t="str">
        <f t="shared" si="11"/>
        <v xml:space="preserve">het organiseren en borgen van stakeholdermanagement, het autoriseren van investeringen in nieuwe en bestaande relaties, het voortouw nemen in het ontwerpen van werkbare procedures om positieve relaties te kunnen onderhouden met organisaties </v>
      </c>
    </row>
    <row r="215" spans="1:9" ht="15.75" thickBot="1" x14ac:dyDescent="0.3">
      <c r="A215" s="10" t="str">
        <f>IFERROR(VLOOKUP($B215,VLookup!$B$3:$C$463,2,FALSE),"")</f>
        <v>1.3.1 SOURCING MANAGEMENT</v>
      </c>
      <c r="B215" s="20" t="s">
        <v>119</v>
      </c>
      <c r="C215" s="17" t="s">
        <v>85</v>
      </c>
      <c r="D215" s="13">
        <v>4</v>
      </c>
      <c r="E215" s="14" t="str">
        <f t="shared" si="9"/>
        <v>E.05x4</v>
      </c>
      <c r="F215" s="14" t="str">
        <f>IFERROR(VLOOKUP(E215,'Bron competenties'!$A$1:$F$19978,5,FALSE),"")</f>
        <v>het organiseren en borgen van innovatieve implementaties / verbeteringen die bijdragen aan grotere efficiëntie; het aantonen aan de directie dat de organisatie voordeel heeft van potentiële wijzigingen</v>
      </c>
      <c r="G215" s="15" t="str">
        <f>IFERROR(CONCATENATE(C215," ",(VLOOKUP($C215,'Bron competenties'!$B$1:$C$1978,2,FALSE))),"")</f>
        <v xml:space="preserve">E.05 Procesverbetering </v>
      </c>
      <c r="H215">
        <f t="shared" si="10"/>
        <v>4</v>
      </c>
      <c r="I215" t="str">
        <f t="shared" si="11"/>
        <v>het organiseren en borgen van innovatieve implementaties / verbeteringen die bijdragen aan grotere efficiëntie; het aantonen aan de directie dat de organisatie voordeel heeft van potentiële wijzigingen</v>
      </c>
    </row>
    <row r="216" spans="1:9" ht="15.75" thickBot="1" x14ac:dyDescent="0.3">
      <c r="A216" s="10" t="str">
        <f>IFERROR(VLOOKUP($B216,VLookup!$B$3:$C$463,2,FALSE),"")</f>
        <v>1.3.1 SOURCING MANAGEMENT</v>
      </c>
      <c r="B216" s="20" t="s">
        <v>119</v>
      </c>
      <c r="C216" s="17" t="s">
        <v>101</v>
      </c>
      <c r="D216" s="13">
        <v>4</v>
      </c>
      <c r="E216" s="14" t="str">
        <f t="shared" si="9"/>
        <v>E.06x4</v>
      </c>
      <c r="F216" s="14" t="str">
        <f>IFERROR(VLOOKUP(E216,'Bron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216" s="15" t="str">
        <f>IFERROR(CONCATENATE(C216," ",(VLOOKUP($C216,'Bron competenties'!$B$1:$C$1978,2,FALSE))),"")</f>
        <v xml:space="preserve">E.06 ICT kwaliteitsmanagement </v>
      </c>
      <c r="H216">
        <f t="shared" si="10"/>
        <v>4</v>
      </c>
      <c r="I216" t="str">
        <f t="shared" si="11"/>
        <v>het evalueren en inschatten in hoeverre aan kwaliteitseisen is voldaan en het organiseren en borgen dat het kwaliteitsbeleid wordt geïmplementeerd; het tonen van multifunctioneel leiderschap voor het stellen en overtreffen van kwaliteitsnormen</v>
      </c>
    </row>
    <row r="217" spans="1:9" ht="15.75" thickBot="1" x14ac:dyDescent="0.3">
      <c r="A217" s="10" t="str">
        <f>IFERROR(VLOOKUP($B217,VLookup!$B$3:$C$463,2,FALSE),"")</f>
        <v>1.3.1 SOURCING MANAGEMENT</v>
      </c>
      <c r="B217" s="21" t="s">
        <v>119</v>
      </c>
      <c r="C217" s="17" t="s">
        <v>90</v>
      </c>
      <c r="D217" s="13">
        <v>9</v>
      </c>
      <c r="E217" s="14" t="str">
        <f t="shared" si="9"/>
        <v>T.01x9</v>
      </c>
      <c r="F217" s="14" t="str">
        <f>IFERROR(VLOOKUP(E217,'Bron competenties'!$A$1:$F$19978,5,FALSE),"")</f>
        <v>Toegankelijkheid is van toepassing op het ontwerp van producten, apparaten, services of omgevingen om ervoor te zorgen dat ze voor iedereen bruikbaar zijn, ongeacht hun persoonlijke capaciteiten</v>
      </c>
      <c r="G217" s="15" t="str">
        <f>IFERROR(CONCATENATE(C217," ",(VLOOKUP($C217,'Bron competenties'!$B$1:$C$1978,2,FALSE))),"")</f>
        <v>T.01 Toegankelijkheid</v>
      </c>
      <c r="H217">
        <f t="shared" si="10"/>
        <v>9</v>
      </c>
      <c r="I217" t="str">
        <f t="shared" si="11"/>
        <v>Toegankelijkheid is van toepassing op het ontwerp van producten, apparaten, services of omgevingen om ervoor te zorgen dat ze voor iedereen bruikbaar zijn, ongeacht hun persoonlijke capaciteiten</v>
      </c>
    </row>
    <row r="218" spans="1:9" ht="15.75" thickBot="1" x14ac:dyDescent="0.3">
      <c r="A218" s="10" t="str">
        <f>IFERROR(VLOOKUP($B218,VLookup!$B$3:$C$463,2,FALSE),"")</f>
        <v>1.3.1 SOURCING MANAGEMENT</v>
      </c>
      <c r="B218" s="21" t="s">
        <v>119</v>
      </c>
      <c r="C218" s="17" t="s">
        <v>91</v>
      </c>
      <c r="D218" s="13">
        <v>9</v>
      </c>
      <c r="E218" s="14" t="str">
        <f t="shared" si="9"/>
        <v>T.02x9</v>
      </c>
      <c r="F218" s="14" t="str">
        <f>IFERROR(VLOOKUP(E218,'Bron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218" s="15" t="str">
        <f>IFERROR(CONCATENATE(C218," ",(VLOOKUP($C218,'Bron competenties'!$B$1:$C$1978,2,FALSE))),"")</f>
        <v>T.02 Ethiek</v>
      </c>
      <c r="H218">
        <f t="shared" si="10"/>
        <v>9</v>
      </c>
      <c r="I218" t="str">
        <f t="shared" si="11"/>
        <v>Ethiek in ICT behandelt de procedures, waarden en praktijken die ICT en haar gerelateerde disciplines beheersen zonder de integriteit, morele waarden of overtuigingen van een individu, organisatie of de mensheid: professioneel gedrag in de ICT</v>
      </c>
    </row>
    <row r="219" spans="1:9" ht="15.75" thickBot="1" x14ac:dyDescent="0.3">
      <c r="A219" s="10" t="str">
        <f>IFERROR(VLOOKUP($B219,VLookup!$B$3:$C$463,2,FALSE),"")</f>
        <v>1.3.1 SOURCING MANAGEMENT</v>
      </c>
      <c r="B219" s="21" t="s">
        <v>119</v>
      </c>
      <c r="C219" s="17" t="s">
        <v>92</v>
      </c>
      <c r="D219" s="13">
        <v>9</v>
      </c>
      <c r="E219" s="14" t="str">
        <f t="shared" si="9"/>
        <v>T.03x9</v>
      </c>
      <c r="F219" s="14" t="str">
        <f>IFERROR(VLOOKUP(E219,'Bron competenties'!$A$1:$F$19978,5,FALSE),"")</f>
        <v>Er zijn veel wetten die direct of indirect relevant zijn voor de ICT-industrie, zoals copyright, naleving van octrooien, voorkomen van plagiaat en bescherming van intellectuele eigendom</v>
      </c>
      <c r="G219" s="15" t="str">
        <f>IFERROR(CONCATENATE(C219," ",(VLOOKUP($C219,'Bron competenties'!$B$1:$C$1978,2,FALSE))),"")</f>
        <v>T.03 Juridische kwesties</v>
      </c>
      <c r="H219">
        <f t="shared" si="10"/>
        <v>9</v>
      </c>
      <c r="I219" t="str">
        <f t="shared" si="11"/>
        <v>Er zijn veel wetten die direct of indirect relevant zijn voor de ICT-industrie, zoals copyright, naleving van octrooien, voorkomen van plagiaat en bescherming van intellectuele eigendom</v>
      </c>
    </row>
    <row r="220" spans="1:9" ht="15.75" thickBot="1" x14ac:dyDescent="0.3">
      <c r="A220" s="10" t="str">
        <f>IFERROR(VLOOKUP($B220,VLookup!$B$3:$C$463,2,FALSE),"")</f>
        <v>1.3.1 SOURCING MANAGEMENT</v>
      </c>
      <c r="B220" s="21" t="s">
        <v>119</v>
      </c>
      <c r="C220" s="17" t="s">
        <v>93</v>
      </c>
      <c r="D220" s="13">
        <v>9</v>
      </c>
      <c r="E220" s="14" t="str">
        <f t="shared" si="9"/>
        <v>T.04x9</v>
      </c>
      <c r="F220" s="14" t="str">
        <f>IFERROR(VLOOKUP(E220,'Bron competenties'!$A$1:$F$19978,5,FALSE),"")</f>
        <v>Privacy is het vermogen van een organisatie of individu te bepalen welke gegevens met derden kunnen worden gedeeld: bijvoorbeeld de algemene verordening gegevensbescherming (AVG) over gegevensbescherming en privacy voor alle individuen</v>
      </c>
      <c r="G220" s="15" t="str">
        <f>IFERROR(CONCATENATE(C220," ",(VLOOKUP($C220,'Bron competenties'!$B$1:$C$1978,2,FALSE))),"")</f>
        <v>T.04 Privacy</v>
      </c>
      <c r="H220">
        <f t="shared" si="10"/>
        <v>9</v>
      </c>
      <c r="I220" t="str">
        <f t="shared" si="11"/>
        <v>Privacy is het vermogen van een organisatie of individu te bepalen welke gegevens met derden kunnen worden gedeeld: bijvoorbeeld de algemene verordening gegevensbescherming (AVG) over gegevensbescherming en privacy voor alle individuen</v>
      </c>
    </row>
    <row r="221" spans="1:9" ht="15.75" thickBot="1" x14ac:dyDescent="0.3">
      <c r="A221" s="10" t="str">
        <f>IFERROR(VLOOKUP($B221,VLookup!$B$3:$C$463,2,FALSE),"")</f>
        <v>1.3.1 SOURCING MANAGEMENT</v>
      </c>
      <c r="B221" s="21" t="s">
        <v>119</v>
      </c>
      <c r="C221" s="17" t="s">
        <v>94</v>
      </c>
      <c r="D221" s="13">
        <v>9</v>
      </c>
      <c r="E221" s="14" t="str">
        <f t="shared" si="9"/>
        <v>T.05x9</v>
      </c>
      <c r="F221" s="14" t="str">
        <f>IFERROR(VLOOKUP(E221,'Bron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221" s="15" t="str">
        <f>IFERROR(CONCATENATE(C221," ",(VLOOKUP($C221,'Bron competenties'!$B$1:$C$1978,2,FALSE))),"")</f>
        <v>T.05 Beveiliging</v>
      </c>
      <c r="H221">
        <f t="shared" si="10"/>
        <v>9</v>
      </c>
      <c r="I221" t="str">
        <f t="shared" si="11"/>
        <v>Beveiliging omvat (1) informatiebeveiliging: beschermen tegen ongeautoriseerde toegang, gebruik, openbaarmaking, verstoring, wijziging, inzage, inspectie, opname of verwoesting en (2) IT-beveiliging: ongeoorloofde toegang tot computers, netwerken en data voorkomen</v>
      </c>
    </row>
    <row r="222" spans="1:9" ht="15.75" thickBot="1" x14ac:dyDescent="0.3">
      <c r="A222" s="10" t="str">
        <f>IFERROR(VLOOKUP($B222,VLookup!$B$3:$C$463,2,FALSE),"")</f>
        <v>1.3.1 SOURCING MANAGEMENT</v>
      </c>
      <c r="B222" s="21" t="s">
        <v>119</v>
      </c>
      <c r="C222" s="17" t="s">
        <v>95</v>
      </c>
      <c r="D222" s="13">
        <v>9</v>
      </c>
      <c r="E222" s="14" t="str">
        <f t="shared" si="9"/>
        <v>T.06x9</v>
      </c>
      <c r="F222" s="14" t="str">
        <f>IFERROR(VLOOKUP(E222,'Bron competenties'!$A$1:$F$19978,5,FALSE),"")</f>
        <v xml:space="preserve">Duurzaamheid staat voor het voldoen aan behoeften zonder de toekomst in gevaar te brengen en kan worden gecategoriseerd als ecologische, sociale of economische duurzaamheid. </v>
      </c>
      <c r="G222" s="15" t="str">
        <f>IFERROR(CONCATENATE(C222," ",(VLOOKUP($C222,'Bron competenties'!$B$1:$C$1978,2,FALSE))),"")</f>
        <v>T.06 Duurzaamheid</v>
      </c>
      <c r="H222">
        <f t="shared" si="10"/>
        <v>9</v>
      </c>
      <c r="I222" t="str">
        <f t="shared" si="11"/>
        <v xml:space="preserve">Duurzaamheid staat voor het voldoen aan behoeften zonder de toekomst in gevaar te brengen en kan worden gecategoriseerd als ecologische, sociale of economische duurzaamheid. </v>
      </c>
    </row>
    <row r="223" spans="1:9" ht="15.75" thickBot="1" x14ac:dyDescent="0.3">
      <c r="A223" s="10" t="str">
        <f>IFERROR(VLOOKUP($B223,VLookup!$B$3:$C$463,2,FALSE),"")</f>
        <v>1.3.1 SOURCING MANAGEMENT</v>
      </c>
      <c r="B223" s="21" t="s">
        <v>119</v>
      </c>
      <c r="C223" s="17" t="s">
        <v>96</v>
      </c>
      <c r="D223" s="13">
        <v>9</v>
      </c>
      <c r="E223" s="14" t="str">
        <f t="shared" si="9"/>
        <v>T.07x9</v>
      </c>
      <c r="F223" s="14" t="str">
        <f>IFERROR(VLOOKUP(E223,'Bron competenties'!$A$1:$F$19978,5,FALSE),"")</f>
        <v>Bruikbaarheid is de kwaliteit van een product, dienst of systeem, zoals ervaren door eindgebruikers, voor specifiek te bereiken doelen, effectief, efficiënt en bevredigend in een vooraf bepaalde context</v>
      </c>
      <c r="G223" s="15" t="str">
        <f>IFERROR(CONCATENATE(C223," ",(VLOOKUP($C223,'Bron competenties'!$B$1:$C$1978,2,FALSE))),"")</f>
        <v>T.07 Bruikbaarheid</v>
      </c>
      <c r="H223">
        <f t="shared" si="10"/>
        <v>9</v>
      </c>
      <c r="I223" t="str">
        <f t="shared" si="11"/>
        <v>Bruikbaarheid is de kwaliteit van een product, dienst of systeem, zoals ervaren door eindgebruikers, voor specifiek te bereiken doelen, effectief, efficiënt en bevredigend in een vooraf bepaalde context</v>
      </c>
    </row>
    <row r="224" spans="1:9" ht="15.75" thickBot="1" x14ac:dyDescent="0.3">
      <c r="A224" s="10" t="str">
        <f>IFERROR(VLOOKUP($B224,VLookup!$B$3:$C$463,2,FALSE),"")</f>
        <v>2.1.1 APPLICATIEONTWIKKELING</v>
      </c>
      <c r="B224" s="19" t="s">
        <v>125</v>
      </c>
      <c r="C224" s="12" t="s">
        <v>98</v>
      </c>
      <c r="D224" s="13">
        <v>1</v>
      </c>
      <c r="E224" s="14" t="str">
        <f t="shared" si="9"/>
        <v>A.06x1</v>
      </c>
      <c r="F224" s="14" t="str">
        <f>IFERROR(VLOOKUP(E224,'Bron competenties'!$A$1:$F$19978,5,FALSE),"")</f>
        <v>het bijdragen aan het ontwerp van applicaties, aan generieke functionele specificaties en aan koppelvlakken</v>
      </c>
      <c r="G224" s="15" t="str">
        <f>IFERROR(CONCATENATE(C224," ",(VLOOKUP($C224,'Bron competenties'!$B$1:$C$1978,2,FALSE))),"")</f>
        <v xml:space="preserve">A.06 Ontwerp van Applicaties </v>
      </c>
      <c r="H224">
        <f t="shared" si="10"/>
        <v>1</v>
      </c>
      <c r="I224" t="str">
        <f t="shared" si="11"/>
        <v>het bijdragen aan het ontwerp van applicaties, aan generieke functionele specificaties en aan koppelvlakken</v>
      </c>
    </row>
    <row r="225" spans="1:9" ht="15.75" thickBot="1" x14ac:dyDescent="0.3">
      <c r="A225" s="10" t="str">
        <f>IFERROR(VLOOKUP($B225,VLookup!$B$3:$C$463,2,FALSE),"")</f>
        <v>2.1.1 APPLICATIEONTWIKKELING</v>
      </c>
      <c r="B225" s="19" t="s">
        <v>125</v>
      </c>
      <c r="C225" s="12" t="s">
        <v>126</v>
      </c>
      <c r="D225" s="13">
        <v>1</v>
      </c>
      <c r="E225" s="14" t="str">
        <f t="shared" si="9"/>
        <v>B.01x1</v>
      </c>
      <c r="F225" s="14" t="str">
        <f>IFERROR(VLOOKUP(E225,'Bron competenties'!$A$1:$F$19978,5,FALSE),"")</f>
        <v>het onder aansturing ontwikkelen, testen en documenteren van applicaties</v>
      </c>
      <c r="G225" s="15" t="str">
        <f>IFERROR(CONCATENATE(C225," ",(VLOOKUP($C225,'Bron competenties'!$B$1:$C$1978,2,FALSE))),"")</f>
        <v>B.01 Applicatie Ontwikkeling</v>
      </c>
      <c r="H225">
        <f t="shared" si="10"/>
        <v>1</v>
      </c>
      <c r="I225" t="str">
        <f t="shared" si="11"/>
        <v>het onder aansturing ontwikkelen, testen en documenteren van applicaties</v>
      </c>
    </row>
    <row r="226" spans="1:9" ht="15.75" thickBot="1" x14ac:dyDescent="0.3">
      <c r="A226" s="10" t="str">
        <f>IFERROR(VLOOKUP($B226,VLookup!$B$3:$C$463,2,FALSE),"")</f>
        <v>2.1.1 APPLICATIEONTWIKKELING</v>
      </c>
      <c r="B226" s="19" t="s">
        <v>125</v>
      </c>
      <c r="C226" s="12" t="s">
        <v>99</v>
      </c>
      <c r="D226" s="13">
        <v>1</v>
      </c>
      <c r="E226" s="14" t="str">
        <f t="shared" si="9"/>
        <v>B.03x1</v>
      </c>
      <c r="F226" s="14" t="str">
        <f>IFERROR(VLOOKUP(E226,'Bron competenties'!$A$1:$F$19978,5,FALSE),"")</f>
        <v>het uitvoeren van eenvoudige testen op basis van gedetailleerde instructies</v>
      </c>
      <c r="G226" s="15" t="str">
        <f>IFERROR(CONCATENATE(C226," ",(VLOOKUP($C226,'Bron competenties'!$B$1:$C$1978,2,FALSE))),"")</f>
        <v xml:space="preserve">B.03 Testen </v>
      </c>
      <c r="H226">
        <f t="shared" si="10"/>
        <v>1</v>
      </c>
      <c r="I226" t="str">
        <f t="shared" si="11"/>
        <v>het uitvoeren van eenvoudige testen op basis van gedetailleerde instructies</v>
      </c>
    </row>
    <row r="227" spans="1:9" ht="15.75" thickBot="1" x14ac:dyDescent="0.3">
      <c r="A227" s="10" t="str">
        <f>IFERROR(VLOOKUP($B227,VLookup!$B$3:$C$463,2,FALSE),"")</f>
        <v>2.1.1 APPLICATIEONTWIKKELING</v>
      </c>
      <c r="B227" s="19" t="s">
        <v>125</v>
      </c>
      <c r="C227" s="12" t="s">
        <v>98</v>
      </c>
      <c r="D227" s="13">
        <v>2</v>
      </c>
      <c r="E227" s="14" t="str">
        <f t="shared" si="9"/>
        <v>A.06x2</v>
      </c>
      <c r="F227" s="14" t="str">
        <f>IFERROR(VLOOKUP(E227,'Bron competenties'!$A$1:$F$19978,5,FALSE),"")</f>
        <v>het organiseren van de totale planning van het ontwerp van de applicatie</v>
      </c>
      <c r="G227" s="15" t="str">
        <f>IFERROR(CONCATENATE(C227," ",(VLOOKUP($C227,'Bron competenties'!$B$1:$C$1978,2,FALSE))),"")</f>
        <v xml:space="preserve">A.06 Ontwerp van Applicaties </v>
      </c>
      <c r="H227">
        <f t="shared" si="10"/>
        <v>2</v>
      </c>
      <c r="I227" t="str">
        <f t="shared" si="11"/>
        <v>het organiseren van de totale planning van het ontwerp van de applicatie</v>
      </c>
    </row>
    <row r="228" spans="1:9" ht="15.75" thickBot="1" x14ac:dyDescent="0.3">
      <c r="A228" s="10" t="str">
        <f>IFERROR(VLOOKUP($B228,VLookup!$B$3:$C$463,2,FALSE),"")</f>
        <v>2.1.1 APPLICATIEONTWIKKELING</v>
      </c>
      <c r="B228" s="17" t="s">
        <v>125</v>
      </c>
      <c r="C228" s="17" t="s">
        <v>82</v>
      </c>
      <c r="D228" s="13">
        <v>2</v>
      </c>
      <c r="E228" s="14" t="str">
        <f t="shared" si="9"/>
        <v>A.10x2</v>
      </c>
      <c r="F228" s="14" t="str">
        <f>IFERROR(VLOOKUP(E228,'Bron competenties'!$A$1:$F$19978,5,FALSE),"")</f>
        <v>het toepassen van digitale interface-opties (web, mobiel, Internet of things) en richtlijnen om bruikbaarheid voor iedereen te bereiken</v>
      </c>
      <c r="G228" s="15" t="str">
        <f>IFERROR(CONCATENATE(C228," ",(VLOOKUP($C228,'Bron competenties'!$B$1:$C$1978,2,FALSE))),"")</f>
        <v>A.10 Gebruikergedreven ontwerpen</v>
      </c>
      <c r="H228">
        <f t="shared" si="10"/>
        <v>2</v>
      </c>
      <c r="I228" t="str">
        <f t="shared" si="11"/>
        <v>het toepassen van digitale interface-opties (web, mobiel, Internet of things) en richtlijnen om bruikbaarheid voor iedereen te bereiken</v>
      </c>
    </row>
    <row r="229" spans="1:9" ht="15.75" thickBot="1" x14ac:dyDescent="0.3">
      <c r="A229" s="10" t="str">
        <f>IFERROR(VLOOKUP($B229,VLookup!$B$3:$C$463,2,FALSE),"")</f>
        <v>2.1.1 APPLICATIEONTWIKKELING</v>
      </c>
      <c r="B229" s="19" t="s">
        <v>125</v>
      </c>
      <c r="C229" s="12" t="s">
        <v>126</v>
      </c>
      <c r="D229" s="13">
        <v>2</v>
      </c>
      <c r="E229" s="14" t="str">
        <f t="shared" si="9"/>
        <v>B.01x2</v>
      </c>
      <c r="F229" s="14" t="str">
        <f>IFERROR(VLOOKUP(E229,'Bron competenties'!$A$1:$F$19978,5,FALSE),"")</f>
        <v>het systematisch ontwikkelen en valideren van applicaties</v>
      </c>
      <c r="G229" s="15" t="str">
        <f>IFERROR(CONCATENATE(C229," ",(VLOOKUP($C229,'Bron competenties'!$B$1:$C$1978,2,FALSE))),"")</f>
        <v>B.01 Applicatie Ontwikkeling</v>
      </c>
      <c r="H229">
        <f t="shared" si="10"/>
        <v>2</v>
      </c>
      <c r="I229" t="str">
        <f t="shared" si="11"/>
        <v>het systematisch ontwikkelen en valideren van applicaties</v>
      </c>
    </row>
    <row r="230" spans="1:9" ht="15.75" thickBot="1" x14ac:dyDescent="0.3">
      <c r="A230" s="10" t="str">
        <f>IFERROR(VLOOKUP($B230,VLookup!$B$3:$C$463,2,FALSE),"")</f>
        <v>2.1.1 APPLICATIEONTWIKKELING</v>
      </c>
      <c r="B230" s="19" t="s">
        <v>125</v>
      </c>
      <c r="C230" s="12" t="s">
        <v>103</v>
      </c>
      <c r="D230" s="13">
        <v>2</v>
      </c>
      <c r="E230" s="14" t="str">
        <f t="shared" si="9"/>
        <v>B.02x2</v>
      </c>
      <c r="F230" s="14" t="str">
        <f>IFERROR(VLOOKUP(E230,'Bron competenties'!$A$1:$F$19978,5,FALSE),"")</f>
        <v>het systematisch handelen om de verenigbaarheid van soft- en hardware specificatie te identificeren, het documenteren van alle activiteiten, afwijkingen en correcties tijdens het installeren</v>
      </c>
      <c r="G230" s="15" t="str">
        <f>IFERROR(CONCATENATE(C230," ",(VLOOKUP($C230,'Bron competenties'!$B$1:$C$1978,2,FALSE))),"")</f>
        <v xml:space="preserve">B.02 Systeemintegratie </v>
      </c>
      <c r="H230">
        <f t="shared" si="10"/>
        <v>2</v>
      </c>
      <c r="I230" t="str">
        <f t="shared" si="11"/>
        <v>het systematisch handelen om de verenigbaarheid van soft- en hardware specificatie te identificeren, het documenteren van alle activiteiten, afwijkingen en correcties tijdens het installeren</v>
      </c>
    </row>
    <row r="231" spans="1:9" ht="15.75" thickBot="1" x14ac:dyDescent="0.3">
      <c r="A231" s="10" t="str">
        <f>IFERROR(VLOOKUP($B231,VLookup!$B$3:$C$463,2,FALSE),"")</f>
        <v>2.1.1 APPLICATIEONTWIKKELING</v>
      </c>
      <c r="B231" s="19" t="s">
        <v>125</v>
      </c>
      <c r="C231" s="12" t="s">
        <v>99</v>
      </c>
      <c r="D231" s="13">
        <v>2</v>
      </c>
      <c r="E231" s="14" t="str">
        <f t="shared" si="9"/>
        <v>B.03x2</v>
      </c>
      <c r="F231" s="14" t="str">
        <f>IFERROR(VLOOKUP(E231,'Bron competenties'!$A$1:$F$19978,5,FALSE),"")</f>
        <v>opzetten van testprogramma’s en het bouwen van testscripts zodat potentiële kwetsbaarheden aan stresstests onderworpen kunnen worden; op analytische wijze documenteren en rapporteren van de uitkomsten</v>
      </c>
      <c r="G231" s="15" t="str">
        <f>IFERROR(CONCATENATE(C231," ",(VLOOKUP($C231,'Bron competenties'!$B$1:$C$1978,2,FALSE))),"")</f>
        <v xml:space="preserve">B.03 Testen </v>
      </c>
      <c r="H231">
        <f t="shared" si="10"/>
        <v>2</v>
      </c>
      <c r="I231" t="str">
        <f t="shared" si="11"/>
        <v>opzetten van testprogramma’s en het bouwen van testscripts zodat potentiële kwetsbaarheden aan stresstests onderworpen kunnen worden; op analytische wijze documenteren en rapporteren van de uitkomsten</v>
      </c>
    </row>
    <row r="232" spans="1:9" ht="15.75" thickBot="1" x14ac:dyDescent="0.3">
      <c r="A232" s="10" t="str">
        <f>IFERROR(VLOOKUP($B232,VLookup!$B$3:$C$463,2,FALSE),"")</f>
        <v>2.1.1 APPLICATIEONTWIKKELING</v>
      </c>
      <c r="B232" s="19" t="s">
        <v>125</v>
      </c>
      <c r="C232" s="12" t="s">
        <v>127</v>
      </c>
      <c r="D232" s="13">
        <v>2</v>
      </c>
      <c r="E232" s="14" t="str">
        <f t="shared" si="9"/>
        <v>C.04x2</v>
      </c>
      <c r="F232" s="14" t="str">
        <f>IFERROR(VLOOKUP(E232,'Bron competenties'!$A$1:$F$19978,5,FALSE),"")</f>
        <v>het identificeren en classificeren van soorten incident- en service-interrupties, het vastleggen en catalogiseren van incidenten op basis van oorzaak en oplossing</v>
      </c>
      <c r="G232" s="15" t="str">
        <f>IFERROR(CONCATENATE(C232," ",(VLOOKUP($C232,'Bron competenties'!$B$1:$C$1978,2,FALSE))),"")</f>
        <v xml:space="preserve">C.04 Probleemmanagement </v>
      </c>
      <c r="H232">
        <f t="shared" si="10"/>
        <v>2</v>
      </c>
      <c r="I232" t="str">
        <f t="shared" si="11"/>
        <v>het identificeren en classificeren van soorten incident- en service-interrupties, het vastleggen en catalogiseren van incidenten op basis van oorzaak en oplossing</v>
      </c>
    </row>
    <row r="233" spans="1:9" ht="15.75" thickBot="1" x14ac:dyDescent="0.3">
      <c r="A233" s="10" t="str">
        <f>IFERROR(VLOOKUP($B233,VLookup!$B$3:$C$463,2,FALSE),"")</f>
        <v>2.1.1 APPLICATIEONTWIKKELING</v>
      </c>
      <c r="B233" s="17" t="s">
        <v>125</v>
      </c>
      <c r="C233" s="17" t="s">
        <v>89</v>
      </c>
      <c r="D233" s="13">
        <v>2</v>
      </c>
      <c r="E233" s="14" t="str">
        <f t="shared" si="9"/>
        <v>D.07x2</v>
      </c>
      <c r="F233" s="14" t="str">
        <f>IFERROR(VLOOKUP(E233,'Bron competenties'!$A$1:$F$19978,5,FALSE),"")</f>
        <v>het zoeken en verzamelen van data. Het voor analyses voorbereiden van data uit meerdere bronnen en formaten</v>
      </c>
      <c r="G233" s="15" t="str">
        <f>IFERROR(CONCATENATE(C233," ",(VLOOKUP($C233,'Bron competenties'!$B$1:$C$1978,2,FALSE))),"")</f>
        <v>D.07 Datascience en analytics</v>
      </c>
      <c r="H233">
        <f t="shared" si="10"/>
        <v>2</v>
      </c>
      <c r="I233" t="str">
        <f t="shared" si="11"/>
        <v>het zoeken en verzamelen van data. Het voor analyses voorbereiden van data uit meerdere bronnen en formaten</v>
      </c>
    </row>
    <row r="234" spans="1:9" ht="15.75" thickBot="1" x14ac:dyDescent="0.3">
      <c r="A234" s="10" t="str">
        <f>IFERROR(VLOOKUP($B234,VLookup!$B$3:$C$463,2,FALSE),"")</f>
        <v>2.1.1 APPLICATIEONTWIKKELING</v>
      </c>
      <c r="B234" s="19" t="s">
        <v>125</v>
      </c>
      <c r="C234" s="12" t="s">
        <v>98</v>
      </c>
      <c r="D234" s="13">
        <v>3</v>
      </c>
      <c r="E234" s="14" t="str">
        <f t="shared" si="9"/>
        <v>A.06x3</v>
      </c>
      <c r="F234" s="14" t="str">
        <f>IFERROR(VLOOKUP(E234,'Bron competenties'!$A$1:$F$19978,5,FALSE),"")</f>
        <v xml:space="preserve">de verantwoordelijkheid nemen voor eigen acties en die van anderen om te garanderen dat de applicatie op een correcte manier is geïntegreerd in een complexe omgeving en voldoet aan de behoeften van gebruikers / klanten </v>
      </c>
      <c r="G234" s="15" t="str">
        <f>IFERROR(CONCATENATE(C234," ",(VLOOKUP($C234,'Bron competenties'!$B$1:$C$1978,2,FALSE))),"")</f>
        <v xml:space="preserve">A.06 Ontwerp van Applicaties </v>
      </c>
      <c r="H234">
        <f t="shared" si="10"/>
        <v>3</v>
      </c>
      <c r="I234" t="str">
        <f t="shared" si="11"/>
        <v xml:space="preserve">de verantwoordelijkheid nemen voor eigen acties en die van anderen om te garanderen dat de applicatie op een correcte manier is geïntegreerd in een complexe omgeving en voldoet aan de behoeften van gebruikers / klanten </v>
      </c>
    </row>
    <row r="235" spans="1:9" ht="15.75" thickBot="1" x14ac:dyDescent="0.3">
      <c r="A235" s="10" t="str">
        <f>IFERROR(VLOOKUP($B235,VLookup!$B$3:$C$463,2,FALSE),"")</f>
        <v>2.1.1 APPLICATIEONTWIKKELING</v>
      </c>
      <c r="B235" s="17" t="s">
        <v>125</v>
      </c>
      <c r="C235" s="17" t="s">
        <v>82</v>
      </c>
      <c r="D235" s="13">
        <v>3</v>
      </c>
      <c r="E235" s="14" t="str">
        <f t="shared" si="9"/>
        <v>A.10x3</v>
      </c>
      <c r="F235" s="14" t="str">
        <f>IFERROR(VLOOKUP(E235,'Bron competenties'!$A$1:$F$19978,5,FALSE),"")</f>
        <v>het bewerkstelligen en cultiveren van relaties met klanten en gebruikers om hun taken, behoeften en doelen te begrijpen. Gebruikt een breed scala aan specialistische methoden om belangrijke gebruikersbetrokkenheid te krijgen</v>
      </c>
      <c r="G235" s="15" t="str">
        <f>IFERROR(CONCATENATE(C235," ",(VLOOKUP($C235,'Bron competenties'!$B$1:$C$1978,2,FALSE))),"")</f>
        <v>A.10 Gebruikergedreven ontwerpen</v>
      </c>
      <c r="H235">
        <f t="shared" si="10"/>
        <v>3</v>
      </c>
      <c r="I235" t="str">
        <f t="shared" si="11"/>
        <v>het bewerkstelligen en cultiveren van relaties met klanten en gebruikers om hun taken, behoeften en doelen te begrijpen. Gebruikt een breed scala aan specialistische methoden om belangrijke gebruikersbetrokkenheid te krijgen</v>
      </c>
    </row>
    <row r="236" spans="1:9" ht="15.75" thickBot="1" x14ac:dyDescent="0.3">
      <c r="A236" s="10" t="str">
        <f>IFERROR(VLOOKUP($B236,VLookup!$B$3:$C$463,2,FALSE),"")</f>
        <v>2.1.1 APPLICATIEONTWIKKELING</v>
      </c>
      <c r="B236" s="19" t="s">
        <v>125</v>
      </c>
      <c r="C236" s="12" t="s">
        <v>126</v>
      </c>
      <c r="D236" s="13">
        <v>3</v>
      </c>
      <c r="E236" s="14" t="str">
        <f t="shared" si="9"/>
        <v>B.01x3</v>
      </c>
      <c r="F236" s="14" t="str">
        <f>IFERROR(VLOOKUP(E236,'Bron competenties'!$A$1:$F$19978,5,FALSE),"")</f>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c r="G236" s="15" t="str">
        <f>IFERROR(CONCATENATE(C236," ",(VLOOKUP($C236,'Bron competenties'!$B$1:$C$1978,2,FALSE))),"")</f>
        <v>B.01 Applicatie Ontwikkeling</v>
      </c>
      <c r="H236">
        <f t="shared" si="10"/>
        <v>3</v>
      </c>
      <c r="I236" t="str">
        <f t="shared" si="11"/>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row>
    <row r="237" spans="1:9" ht="15.75" thickBot="1" x14ac:dyDescent="0.3">
      <c r="A237" s="10" t="str">
        <f>IFERROR(VLOOKUP($B237,VLookup!$B$3:$C$463,2,FALSE),"")</f>
        <v>2.1.1 APPLICATIEONTWIKKELING</v>
      </c>
      <c r="B237" s="19" t="s">
        <v>125</v>
      </c>
      <c r="C237" s="12" t="s">
        <v>103</v>
      </c>
      <c r="D237" s="13">
        <v>3</v>
      </c>
      <c r="E237" s="14" t="str">
        <f t="shared" si="9"/>
        <v>B.02x3</v>
      </c>
      <c r="F237" s="14" t="str">
        <f>IFERROR(VLOOKUP(E237,'Bron competenties'!$A$1:$F$19978,5,FALSE),"")</f>
        <v>verantwoordelijk zijn voor eigen acties en die van anderen in het integratieproces, het naleven van de toepasbare normen en wijzigingsprocedures om de integriteit te bewaren van de gehele functionaliteit en betrouwbaarheid</v>
      </c>
      <c r="G237" s="15" t="str">
        <f>IFERROR(CONCATENATE(C237," ",(VLOOKUP($C237,'Bron competenties'!$B$1:$C$1978,2,FALSE))),"")</f>
        <v xml:space="preserve">B.02 Systeemintegratie </v>
      </c>
      <c r="H237">
        <f t="shared" si="10"/>
        <v>3</v>
      </c>
      <c r="I237" t="str">
        <f t="shared" si="11"/>
        <v>verantwoordelijk zijn voor eigen acties en die van anderen in het integratieproces, het naleven van de toepasbare normen en wijzigingsprocedures om de integriteit te bewaren van de gehele functionaliteit en betrouwbaarheid</v>
      </c>
    </row>
    <row r="238" spans="1:9" ht="15.75" thickBot="1" x14ac:dyDescent="0.3">
      <c r="A238" s="10" t="str">
        <f>IFERROR(VLOOKUP($B238,VLookup!$B$3:$C$463,2,FALSE),"")</f>
        <v>2.1.1 APPLICATIEONTWIKKELING</v>
      </c>
      <c r="B238" s="19" t="s">
        <v>125</v>
      </c>
      <c r="C238" s="12" t="s">
        <v>99</v>
      </c>
      <c r="D238" s="13">
        <v>3</v>
      </c>
      <c r="E238" s="14" t="str">
        <f t="shared" si="9"/>
        <v>B.03x3</v>
      </c>
      <c r="F238" s="14" t="str">
        <f>IFERROR(VLOOKUP(E238,'Bron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238" s="15" t="str">
        <f>IFERROR(CONCATENATE(C238," ",(VLOOKUP($C238,'Bron competenties'!$B$1:$C$1978,2,FALSE))),"")</f>
        <v xml:space="preserve">B.03 Testen </v>
      </c>
      <c r="H238">
        <f t="shared" si="10"/>
        <v>3</v>
      </c>
      <c r="I238" t="str">
        <f t="shared" si="11"/>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239" spans="1:9" ht="15.75" thickBot="1" x14ac:dyDescent="0.3">
      <c r="A239" s="10" t="str">
        <f>IFERROR(VLOOKUP($B239,VLookup!$B$3:$C$463,2,FALSE),"")</f>
        <v>2.1.1 APPLICATIEONTWIKKELING</v>
      </c>
      <c r="B239" s="19" t="s">
        <v>125</v>
      </c>
      <c r="C239" s="12" t="s">
        <v>128</v>
      </c>
      <c r="D239" s="13">
        <v>3</v>
      </c>
      <c r="E239" s="14" t="str">
        <f t="shared" si="9"/>
        <v>B.06x3</v>
      </c>
      <c r="F239" s="14" t="str">
        <f>IFERROR(VLOOKUP(E239,'Bron competenties'!$A$1:$F$19978,5,FALSE),"")</f>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c r="G239" s="15" t="str">
        <f>IFERROR(CONCATENATE(C239," ",(VLOOKUP($C239,'Bron competenties'!$B$1:$C$1978,2,FALSE))),"")</f>
        <v xml:space="preserve">B.06 Systeembouw </v>
      </c>
      <c r="H239">
        <f t="shared" si="10"/>
        <v>3</v>
      </c>
      <c r="I239" t="str">
        <f t="shared" si="11"/>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row>
    <row r="240" spans="1:9" ht="15.75" thickBot="1" x14ac:dyDescent="0.3">
      <c r="A240" s="10" t="str">
        <f>IFERROR(VLOOKUP($B240,VLookup!$B$3:$C$463,2,FALSE),"")</f>
        <v>2.1.1 APPLICATIEONTWIKKELING</v>
      </c>
      <c r="B240" s="19" t="s">
        <v>125</v>
      </c>
      <c r="C240" s="12" t="s">
        <v>127</v>
      </c>
      <c r="D240" s="13">
        <v>3</v>
      </c>
      <c r="E240" s="14" t="str">
        <f t="shared" si="9"/>
        <v>C.04x3</v>
      </c>
      <c r="F240" s="14" t="str">
        <f>IFERROR(VLOOKUP(E240,'Bron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240" s="15" t="str">
        <f>IFERROR(CONCATENATE(C240," ",(VLOOKUP($C240,'Bron competenties'!$B$1:$C$1978,2,FALSE))),"")</f>
        <v xml:space="preserve">C.04 Probleemmanagement </v>
      </c>
      <c r="H240">
        <f t="shared" si="10"/>
        <v>3</v>
      </c>
      <c r="I240" t="str">
        <f t="shared" si="11"/>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241" spans="1:9" ht="15.75" thickBot="1" x14ac:dyDescent="0.3">
      <c r="A241" s="10" t="str">
        <f>IFERROR(VLOOKUP($B241,VLookup!$B$3:$C$463,2,FALSE),"")</f>
        <v>2.1.1 APPLICATIEONTWIKKELING</v>
      </c>
      <c r="B241" s="17" t="s">
        <v>125</v>
      </c>
      <c r="C241" s="17" t="s">
        <v>89</v>
      </c>
      <c r="D241" s="13">
        <v>3</v>
      </c>
      <c r="E241" s="14" t="str">
        <f t="shared" si="9"/>
        <v>D.07x3</v>
      </c>
      <c r="F241" s="14" t="str">
        <f>IFERROR(VLOOKUP(E241,'Bron competenties'!$A$1:$F$19978,5,FALSE),"")</f>
        <v>het ontwerpen en creëren van data-analysetools om de organisatorische datalevenscyclus te ondersteunen. Het verifiëren van de waarheidsgetrouwheid van de data. Het verwerken en visualiseren van data-analyseresultaten binnen het domein</v>
      </c>
      <c r="G241" s="15" t="str">
        <f>IFERROR(CONCATENATE(C241," ",(VLOOKUP($C241,'Bron competenties'!$B$1:$C$1978,2,FALSE))),"")</f>
        <v>D.07 Datascience en analytics</v>
      </c>
      <c r="H241">
        <f t="shared" si="10"/>
        <v>3</v>
      </c>
      <c r="I241" t="str">
        <f t="shared" si="11"/>
        <v>het ontwerpen en creëren van data-analysetools om de organisatorische datalevenscyclus te ondersteunen. Het verifiëren van de waarheidsgetrouwheid van de data. Het verwerken en visualiseren van data-analyseresultaten binnen het domein</v>
      </c>
    </row>
    <row r="242" spans="1:9" ht="15.75" thickBot="1" x14ac:dyDescent="0.3">
      <c r="A242" s="10" t="str">
        <f>IFERROR(VLOOKUP($B242,VLookup!$B$3:$C$463,2,FALSE),"")</f>
        <v>2.1.1 APPLICATIEONTWIKKELING</v>
      </c>
      <c r="B242" s="20" t="s">
        <v>125</v>
      </c>
      <c r="C242" s="17" t="s">
        <v>82</v>
      </c>
      <c r="D242" s="13">
        <v>4</v>
      </c>
      <c r="E242" s="14" t="str">
        <f t="shared" si="9"/>
        <v>A.10x4</v>
      </c>
      <c r="F242" s="14" t="str">
        <f>IFERROR(VLOOKUP(E242,'Bron competenties'!$A$1:$F$19978,5,FALSE),"")</f>
        <v>het bieden van deskundige begeleiding om continue verbetering te garanderen en een succesvolle omnichannel gebruikerervaring te bewerkstelligen.</v>
      </c>
      <c r="G242" s="15" t="str">
        <f>IFERROR(CONCATENATE(C242," ",(VLOOKUP($C242,'Bron competenties'!$B$1:$C$1978,2,FALSE))),"")</f>
        <v>A.10 Gebruikergedreven ontwerpen</v>
      </c>
      <c r="H242">
        <f t="shared" si="10"/>
        <v>4</v>
      </c>
      <c r="I242" t="str">
        <f t="shared" si="11"/>
        <v>het bieden van deskundige begeleiding om continue verbetering te garanderen en een succesvolle omnichannel gebruikerervaring te bewerkstelligen.</v>
      </c>
    </row>
    <row r="243" spans="1:9" ht="15.75" thickBot="1" x14ac:dyDescent="0.3">
      <c r="A243" s="10" t="str">
        <f>IFERROR(VLOOKUP($B243,VLookup!$B$3:$C$463,2,FALSE),"")</f>
        <v>2.1.1 APPLICATIEONTWIKKELING</v>
      </c>
      <c r="B243" s="19" t="s">
        <v>125</v>
      </c>
      <c r="C243" s="12" t="s">
        <v>103</v>
      </c>
      <c r="D243" s="13">
        <v>4</v>
      </c>
      <c r="E243" s="14" t="str">
        <f t="shared" si="9"/>
        <v>B.02x4</v>
      </c>
      <c r="F243" s="14" t="str">
        <f>IFERROR(VLOOKUP(E243,'Bron competenties'!$A$1:$F$19978,5,FALSE),"")</f>
        <v xml:space="preserve">het gebruik maken van uiteenlopende specifieke kennis voor het creëren van een proces voor de gehele integratiecyclus, inclusief het opzetten van interne standaarden. Het organiseren en borgen van resources voor integratie programma’s </v>
      </c>
      <c r="G243" s="15" t="str">
        <f>IFERROR(CONCATENATE(C243," ",(VLOOKUP($C243,'Bron competenties'!$B$1:$C$1978,2,FALSE))),"")</f>
        <v xml:space="preserve">B.02 Systeemintegratie </v>
      </c>
      <c r="H243">
        <f t="shared" si="10"/>
        <v>4</v>
      </c>
      <c r="I243" t="str">
        <f t="shared" si="11"/>
        <v xml:space="preserve">het gebruik maken van uiteenlopende specifieke kennis voor het creëren van een proces voor de gehele integratiecyclus, inclusief het opzetten van interne standaarden. Het organiseren en borgen van resources voor integratie programma’s </v>
      </c>
    </row>
    <row r="244" spans="1:9" ht="15.75" thickBot="1" x14ac:dyDescent="0.3">
      <c r="A244" s="10" t="str">
        <f>IFERROR(VLOOKUP($B244,VLookup!$B$3:$C$463,2,FALSE),"")</f>
        <v>2.1.1 APPLICATIEONTWIKKELING</v>
      </c>
      <c r="B244" s="19" t="s">
        <v>125</v>
      </c>
      <c r="C244" s="12" t="s">
        <v>99</v>
      </c>
      <c r="D244" s="13">
        <v>4</v>
      </c>
      <c r="E244" s="14" t="str">
        <f t="shared" si="9"/>
        <v>B.03x4</v>
      </c>
      <c r="F244" s="14" t="str">
        <f>IFERROR(VLOOKUP(E244,'Bron competenties'!$A$1:$F$19978,5,FALSE),"")</f>
        <v>het gebruik maken van uiteenlopende specifieke kennis om een proces te ontwerpen voor het gehele testtraject, inclusief het vaststellen van interne teststandaarden en het geven van deskundige begeleiding en advies voor het testteam</v>
      </c>
      <c r="G244" s="15" t="str">
        <f>IFERROR(CONCATENATE(C244," ",(VLOOKUP($C244,'Bron competenties'!$B$1:$C$1978,2,FALSE))),"")</f>
        <v xml:space="preserve">B.03 Testen </v>
      </c>
      <c r="H244">
        <f t="shared" si="10"/>
        <v>4</v>
      </c>
      <c r="I244" t="str">
        <f t="shared" si="11"/>
        <v>het gebruik maken van uiteenlopende specifieke kennis om een proces te ontwerpen voor het gehele testtraject, inclusief het vaststellen van interne teststandaarden en het geven van deskundige begeleiding en advies voor het testteam</v>
      </c>
    </row>
    <row r="245" spans="1:9" ht="15.75" thickBot="1" x14ac:dyDescent="0.3">
      <c r="A245" s="10" t="str">
        <f>IFERROR(VLOOKUP($B245,VLookup!$B$3:$C$463,2,FALSE),"")</f>
        <v>2.1.1 APPLICATIEONTWIKKELING</v>
      </c>
      <c r="B245" s="19" t="s">
        <v>125</v>
      </c>
      <c r="C245" s="12" t="s">
        <v>128</v>
      </c>
      <c r="D245" s="13">
        <v>4</v>
      </c>
      <c r="E245" s="14" t="str">
        <f t="shared" si="9"/>
        <v>B.06x4</v>
      </c>
      <c r="F245" s="14" t="str">
        <f>IFERROR(VLOOKUP(E245,'Bron competenties'!$A$1:$F$19978,5,FALSE),"")</f>
        <v xml:space="preserve">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v>
      </c>
      <c r="G245" s="15" t="str">
        <f>IFERROR(CONCATENATE(C245," ",(VLOOKUP($C245,'Bron competenties'!$B$1:$C$1978,2,FALSE))),"")</f>
        <v xml:space="preserve">B.06 Systeembouw </v>
      </c>
      <c r="H245">
        <f t="shared" si="10"/>
        <v>4</v>
      </c>
      <c r="I245" t="str">
        <f t="shared" si="11"/>
        <v xml:space="preserve">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v>
      </c>
    </row>
    <row r="246" spans="1:9" ht="15.75" thickBot="1" x14ac:dyDescent="0.3">
      <c r="A246" s="10" t="str">
        <f>IFERROR(VLOOKUP($B246,VLookup!$B$3:$C$463,2,FALSE),"")</f>
        <v>2.1.1 APPLICATIEONTWIKKELING</v>
      </c>
      <c r="B246" s="19" t="s">
        <v>125</v>
      </c>
      <c r="C246" s="12" t="s">
        <v>127</v>
      </c>
      <c r="D246" s="13">
        <v>4</v>
      </c>
      <c r="E246" s="14" t="str">
        <f t="shared" si="9"/>
        <v>C.04x4</v>
      </c>
      <c r="F246" s="14" t="str">
        <f>IFERROR(VLOOKUP(E246,'Bron competenties'!$A$1:$F$19978,5,FALSE),"")</f>
        <v>het organiseren en borgen van het volledige probleem management proces, het inzetten van goed opgeleide resources; middelen, waaronder diagnostische, zijn beschikbaar voor noodgevallen; het hebben van diepgaande kennis zodat geanticipeerd kan worden op falende kritische componenten en het treffen van voorzieningen om de overlast tot een minimum te beperken; het inregelen van een escalatieprocedure zodat de juiste resources op incidenten kunnen worden ingezet</v>
      </c>
      <c r="G246" s="15" t="str">
        <f>IFERROR(CONCATENATE(C246," ",(VLOOKUP($C246,'Bron competenties'!$B$1:$C$1978,2,FALSE))),"")</f>
        <v xml:space="preserve">C.04 Probleemmanagement </v>
      </c>
      <c r="H246">
        <f t="shared" si="10"/>
        <v>4</v>
      </c>
      <c r="I246" t="str">
        <f t="shared" si="11"/>
        <v>het organiseren en borgen van het volledige probleem management proces, het inzetten van goed opgeleide resources; middelen, waaronder diagnostische, zijn beschikbaar voor noodgevallen; het hebben van diepgaande kennis zodat geanticipeerd kan worden op falende kritische componenten en het treffen van voorzieningen om de overlast tot een minimum te beperken; het inregelen van een escalatieprocedure zodat de juiste resources op incidenten kunnen worden ingezet</v>
      </c>
    </row>
    <row r="247" spans="1:9" ht="15.75" thickBot="1" x14ac:dyDescent="0.3">
      <c r="A247" s="10" t="str">
        <f>IFERROR(VLOOKUP($B247,VLookup!$B$3:$C$463,2,FALSE),"")</f>
        <v>2.1.1 APPLICATIEONTWIKKELING</v>
      </c>
      <c r="B247" s="21" t="s">
        <v>125</v>
      </c>
      <c r="C247" s="17" t="s">
        <v>90</v>
      </c>
      <c r="D247" s="13">
        <v>9</v>
      </c>
      <c r="E247" s="14" t="str">
        <f t="shared" si="9"/>
        <v>T.01x9</v>
      </c>
      <c r="F247" s="14" t="str">
        <f>IFERROR(VLOOKUP(E247,'Bron competenties'!$A$1:$F$19978,5,FALSE),"")</f>
        <v>Toegankelijkheid is van toepassing op het ontwerp van producten, apparaten, services of omgevingen om ervoor te zorgen dat ze voor iedereen bruikbaar zijn, ongeacht hun persoonlijke capaciteiten</v>
      </c>
      <c r="G247" s="15" t="str">
        <f>IFERROR(CONCATENATE(C247," ",(VLOOKUP($C247,'Bron competenties'!$B$1:$C$1978,2,FALSE))),"")</f>
        <v>T.01 Toegankelijkheid</v>
      </c>
      <c r="H247">
        <f t="shared" si="10"/>
        <v>9</v>
      </c>
      <c r="I247" t="str">
        <f t="shared" si="11"/>
        <v>Toegankelijkheid is van toepassing op het ontwerp van producten, apparaten, services of omgevingen om ervoor te zorgen dat ze voor iedereen bruikbaar zijn, ongeacht hun persoonlijke capaciteiten</v>
      </c>
    </row>
    <row r="248" spans="1:9" ht="15.75" thickBot="1" x14ac:dyDescent="0.3">
      <c r="A248" s="10" t="str">
        <f>IFERROR(VLOOKUP($B248,VLookup!$B$3:$C$463,2,FALSE),"")</f>
        <v>2.1.1 APPLICATIEONTWIKKELING</v>
      </c>
      <c r="B248" s="21" t="s">
        <v>125</v>
      </c>
      <c r="C248" s="17" t="s">
        <v>91</v>
      </c>
      <c r="D248" s="13">
        <v>9</v>
      </c>
      <c r="E248" s="14" t="str">
        <f t="shared" si="9"/>
        <v>T.02x9</v>
      </c>
      <c r="F248" s="14" t="str">
        <f>IFERROR(VLOOKUP(E248,'Bron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248" s="15" t="str">
        <f>IFERROR(CONCATENATE(C248," ",(VLOOKUP($C248,'Bron competenties'!$B$1:$C$1978,2,FALSE))),"")</f>
        <v>T.02 Ethiek</v>
      </c>
      <c r="H248">
        <f t="shared" si="10"/>
        <v>9</v>
      </c>
      <c r="I248" t="str">
        <f t="shared" si="11"/>
        <v>Ethiek in ICT behandelt de procedures, waarden en praktijken die ICT en haar gerelateerde disciplines beheersen zonder de integriteit, morele waarden of overtuigingen van een individu, organisatie of de mensheid: professioneel gedrag in de ICT</v>
      </c>
    </row>
    <row r="249" spans="1:9" ht="15.75" thickBot="1" x14ac:dyDescent="0.3">
      <c r="A249" s="10" t="str">
        <f>IFERROR(VLOOKUP($B249,VLookup!$B$3:$C$463,2,FALSE),"")</f>
        <v>2.1.1 APPLICATIEONTWIKKELING</v>
      </c>
      <c r="B249" s="21" t="s">
        <v>125</v>
      </c>
      <c r="C249" s="17" t="s">
        <v>92</v>
      </c>
      <c r="D249" s="13">
        <v>9</v>
      </c>
      <c r="E249" s="14" t="str">
        <f t="shared" si="9"/>
        <v>T.03x9</v>
      </c>
      <c r="F249" s="14" t="str">
        <f>IFERROR(VLOOKUP(E249,'Bron competenties'!$A$1:$F$19978,5,FALSE),"")</f>
        <v>Er zijn veel wetten die direct of indirect relevant zijn voor de ICT-industrie, zoals copyright, naleving van octrooien, voorkomen van plagiaat en bescherming van intellectuele eigendom</v>
      </c>
      <c r="G249" s="15" t="str">
        <f>IFERROR(CONCATENATE(C249," ",(VLOOKUP($C249,'Bron competenties'!$B$1:$C$1978,2,FALSE))),"")</f>
        <v>T.03 Juridische kwesties</v>
      </c>
      <c r="H249">
        <f t="shared" si="10"/>
        <v>9</v>
      </c>
      <c r="I249" t="str">
        <f t="shared" si="11"/>
        <v>Er zijn veel wetten die direct of indirect relevant zijn voor de ICT-industrie, zoals copyright, naleving van octrooien, voorkomen van plagiaat en bescherming van intellectuele eigendom</v>
      </c>
    </row>
    <row r="250" spans="1:9" ht="15.75" thickBot="1" x14ac:dyDescent="0.3">
      <c r="A250" s="10" t="str">
        <f>IFERROR(VLOOKUP($B250,VLookup!$B$3:$C$463,2,FALSE),"")</f>
        <v>2.1.1 APPLICATIEONTWIKKELING</v>
      </c>
      <c r="B250" s="21" t="s">
        <v>125</v>
      </c>
      <c r="C250" s="17" t="s">
        <v>93</v>
      </c>
      <c r="D250" s="13">
        <v>9</v>
      </c>
      <c r="E250" s="14" t="str">
        <f t="shared" si="9"/>
        <v>T.04x9</v>
      </c>
      <c r="F250" s="14" t="str">
        <f>IFERROR(VLOOKUP(E250,'Bron competenties'!$A$1:$F$19978,5,FALSE),"")</f>
        <v>Privacy is het vermogen van een organisatie of individu te bepalen welke gegevens met derden kunnen worden gedeeld: bijvoorbeeld de algemene verordening gegevensbescherming (AVG) over gegevensbescherming en privacy voor alle individuen</v>
      </c>
      <c r="G250" s="15" t="str">
        <f>IFERROR(CONCATENATE(C250," ",(VLOOKUP($C250,'Bron competenties'!$B$1:$C$1978,2,FALSE))),"")</f>
        <v>T.04 Privacy</v>
      </c>
      <c r="H250">
        <f t="shared" si="10"/>
        <v>9</v>
      </c>
      <c r="I250" t="str">
        <f t="shared" si="11"/>
        <v>Privacy is het vermogen van een organisatie of individu te bepalen welke gegevens met derden kunnen worden gedeeld: bijvoorbeeld de algemene verordening gegevensbescherming (AVG) over gegevensbescherming en privacy voor alle individuen</v>
      </c>
    </row>
    <row r="251" spans="1:9" ht="15.75" thickBot="1" x14ac:dyDescent="0.3">
      <c r="A251" s="10" t="str">
        <f>IFERROR(VLOOKUP($B251,VLookup!$B$3:$C$463,2,FALSE),"")</f>
        <v>2.1.1 APPLICATIEONTWIKKELING</v>
      </c>
      <c r="B251" s="21" t="s">
        <v>125</v>
      </c>
      <c r="C251" s="17" t="s">
        <v>94</v>
      </c>
      <c r="D251" s="13">
        <v>9</v>
      </c>
      <c r="E251" s="14" t="str">
        <f t="shared" si="9"/>
        <v>T.05x9</v>
      </c>
      <c r="F251" s="14" t="str">
        <f>IFERROR(VLOOKUP(E251,'Bron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251" s="15" t="str">
        <f>IFERROR(CONCATENATE(C251," ",(VLOOKUP($C251,'Bron competenties'!$B$1:$C$1978,2,FALSE))),"")</f>
        <v>T.05 Beveiliging</v>
      </c>
      <c r="H251">
        <f t="shared" si="10"/>
        <v>9</v>
      </c>
      <c r="I251" t="str">
        <f t="shared" si="11"/>
        <v>Beveiliging omvat (1) informatiebeveiliging: beschermen tegen ongeautoriseerde toegang, gebruik, openbaarmaking, verstoring, wijziging, inzage, inspectie, opname of verwoesting en (2) IT-beveiliging: ongeoorloofde toegang tot computers, netwerken en data voorkomen</v>
      </c>
    </row>
    <row r="252" spans="1:9" ht="15.75" thickBot="1" x14ac:dyDescent="0.3">
      <c r="A252" s="10" t="str">
        <f>IFERROR(VLOOKUP($B252,VLookup!$B$3:$C$463,2,FALSE),"")</f>
        <v>2.1.1 APPLICATIEONTWIKKELING</v>
      </c>
      <c r="B252" s="21" t="s">
        <v>125</v>
      </c>
      <c r="C252" s="17" t="s">
        <v>95</v>
      </c>
      <c r="D252" s="13">
        <v>9</v>
      </c>
      <c r="E252" s="14" t="str">
        <f t="shared" si="9"/>
        <v>T.06x9</v>
      </c>
      <c r="F252" s="14" t="str">
        <f>IFERROR(VLOOKUP(E252,'Bron competenties'!$A$1:$F$19978,5,FALSE),"")</f>
        <v xml:space="preserve">Duurzaamheid staat voor het voldoen aan behoeften zonder de toekomst in gevaar te brengen en kan worden gecategoriseerd als ecologische, sociale of economische duurzaamheid. </v>
      </c>
      <c r="G252" s="15" t="str">
        <f>IFERROR(CONCATENATE(C252," ",(VLOOKUP($C252,'Bron competenties'!$B$1:$C$1978,2,FALSE))),"")</f>
        <v>T.06 Duurzaamheid</v>
      </c>
      <c r="H252">
        <f t="shared" si="10"/>
        <v>9</v>
      </c>
      <c r="I252" t="str">
        <f t="shared" si="11"/>
        <v xml:space="preserve">Duurzaamheid staat voor het voldoen aan behoeften zonder de toekomst in gevaar te brengen en kan worden gecategoriseerd als ecologische, sociale of economische duurzaamheid. </v>
      </c>
    </row>
    <row r="253" spans="1:9" ht="15.75" thickBot="1" x14ac:dyDescent="0.3">
      <c r="A253" s="10" t="str">
        <f>IFERROR(VLOOKUP($B253,VLookup!$B$3:$C$463,2,FALSE),"")</f>
        <v>2.1.1 APPLICATIEONTWIKKELING</v>
      </c>
      <c r="B253" s="21" t="s">
        <v>125</v>
      </c>
      <c r="C253" s="17" t="s">
        <v>96</v>
      </c>
      <c r="D253" s="13">
        <v>9</v>
      </c>
      <c r="E253" s="14" t="str">
        <f t="shared" si="9"/>
        <v>T.07x9</v>
      </c>
      <c r="F253" s="14" t="str">
        <f>IFERROR(VLOOKUP(E253,'Bron competenties'!$A$1:$F$19978,5,FALSE),"")</f>
        <v>Bruikbaarheid is de kwaliteit van een product, dienst of systeem, zoals ervaren door eindgebruikers, voor specifiek te bereiken doelen, effectief, efficiënt en bevredigend in een vooraf bepaalde context</v>
      </c>
      <c r="G253" s="15" t="str">
        <f>IFERROR(CONCATENATE(C253," ",(VLOOKUP($C253,'Bron competenties'!$B$1:$C$1978,2,FALSE))),"")</f>
        <v>T.07 Bruikbaarheid</v>
      </c>
      <c r="H253">
        <f t="shared" si="10"/>
        <v>9</v>
      </c>
      <c r="I253" t="str">
        <f t="shared" si="11"/>
        <v>Bruikbaarheid is de kwaliteit van een product, dienst of systeem, zoals ervaren door eindgebruikers, voor specifiek te bereiken doelen, effectief, efficiënt en bevredigend in een vooraf bepaalde context</v>
      </c>
    </row>
    <row r="254" spans="1:9" ht="15.75" thickBot="1" x14ac:dyDescent="0.3">
      <c r="A254" s="10" t="str">
        <f>IFERROR(VLOOKUP($B254,VLookup!$B$3:$C$463,2,FALSE),"")</f>
        <v>2.1.2 SYSTEEMONTWIKKELING</v>
      </c>
      <c r="B254" s="20" t="s">
        <v>129</v>
      </c>
      <c r="C254" s="17" t="s">
        <v>98</v>
      </c>
      <c r="D254" s="13">
        <v>1</v>
      </c>
      <c r="E254" s="14" t="str">
        <f t="shared" si="9"/>
        <v>A.06x1</v>
      </c>
      <c r="F254" s="14" t="str">
        <f>IFERROR(VLOOKUP(E254,'Bron competenties'!$A$1:$F$19978,5,FALSE),"")</f>
        <v>het bijdragen aan het ontwerp van applicaties, aan generieke functionele specificaties en aan koppelvlakken</v>
      </c>
      <c r="G254" s="15" t="str">
        <f>IFERROR(CONCATENATE(C254," ",(VLOOKUP($C254,'Bron competenties'!$B$1:$C$1978,2,FALSE))),"")</f>
        <v xml:space="preserve">A.06 Ontwerp van Applicaties </v>
      </c>
      <c r="H254">
        <f t="shared" si="10"/>
        <v>1</v>
      </c>
      <c r="I254" t="str">
        <f t="shared" si="11"/>
        <v>het bijdragen aan het ontwerp van applicaties, aan generieke functionele specificaties en aan koppelvlakken</v>
      </c>
    </row>
    <row r="255" spans="1:9" ht="15.75" thickBot="1" x14ac:dyDescent="0.3">
      <c r="A255" s="10" t="str">
        <f>IFERROR(VLOOKUP($B255,VLookup!$B$3:$C$463,2,FALSE),"")</f>
        <v>2.1.2 SYSTEEMONTWIKKELING</v>
      </c>
      <c r="B255" s="20" t="s">
        <v>129</v>
      </c>
      <c r="C255" s="17" t="s">
        <v>126</v>
      </c>
      <c r="D255" s="13">
        <v>1</v>
      </c>
      <c r="E255" s="14" t="str">
        <f t="shared" si="9"/>
        <v>B.01x1</v>
      </c>
      <c r="F255" s="14" t="str">
        <f>IFERROR(VLOOKUP(E255,'Bron competenties'!$A$1:$F$19978,5,FALSE),"")</f>
        <v>het onder aansturing ontwikkelen, testen en documenteren van applicaties</v>
      </c>
      <c r="G255" s="15" t="str">
        <f>IFERROR(CONCATENATE(C255," ",(VLOOKUP($C255,'Bron competenties'!$B$1:$C$1978,2,FALSE))),"")</f>
        <v>B.01 Applicatie Ontwikkeling</v>
      </c>
      <c r="H255">
        <f t="shared" si="10"/>
        <v>1</v>
      </c>
      <c r="I255" t="str">
        <f t="shared" si="11"/>
        <v>het onder aansturing ontwikkelen, testen en documenteren van applicaties</v>
      </c>
    </row>
    <row r="256" spans="1:9" ht="15.75" thickBot="1" x14ac:dyDescent="0.3">
      <c r="A256" s="10" t="str">
        <f>IFERROR(VLOOKUP($B256,VLookup!$B$3:$C$463,2,FALSE),"")</f>
        <v>2.1.2 SYSTEEMONTWIKKELING</v>
      </c>
      <c r="B256" s="20" t="s">
        <v>129</v>
      </c>
      <c r="C256" s="17" t="s">
        <v>99</v>
      </c>
      <c r="D256" s="13">
        <v>1</v>
      </c>
      <c r="E256" s="14" t="str">
        <f t="shared" si="9"/>
        <v>B.03x1</v>
      </c>
      <c r="F256" s="14" t="str">
        <f>IFERROR(VLOOKUP(E256,'Bron competenties'!$A$1:$F$19978,5,FALSE),"")</f>
        <v>het uitvoeren van eenvoudige testen op basis van gedetailleerde instructies</v>
      </c>
      <c r="G256" s="15" t="str">
        <f>IFERROR(CONCATENATE(C256," ",(VLOOKUP($C256,'Bron competenties'!$B$1:$C$1978,2,FALSE))),"")</f>
        <v xml:space="preserve">B.03 Testen </v>
      </c>
      <c r="H256">
        <f t="shared" si="10"/>
        <v>1</v>
      </c>
      <c r="I256" t="str">
        <f t="shared" si="11"/>
        <v>het uitvoeren van eenvoudige testen op basis van gedetailleerde instructies</v>
      </c>
    </row>
    <row r="257" spans="1:9" ht="15.75" thickBot="1" x14ac:dyDescent="0.3">
      <c r="A257" s="10" t="str">
        <f>IFERROR(VLOOKUP($B257,VLookup!$B$3:$C$463,2,FALSE),"")</f>
        <v>2.1.2 SYSTEEMONTWIKKELING</v>
      </c>
      <c r="B257" s="20" t="s">
        <v>129</v>
      </c>
      <c r="C257" s="17" t="s">
        <v>130</v>
      </c>
      <c r="D257" s="13">
        <v>1</v>
      </c>
      <c r="E257" s="14" t="str">
        <f t="shared" si="9"/>
        <v>B.04x1</v>
      </c>
      <c r="F257" s="14" t="str">
        <f>IFERROR(VLOOKUP(E257,'Bron competenties'!$A$1:$F$19978,5,FALSE),"")</f>
        <v>het onder aansturing verwijderen en/of installeren van IV-componenten op basis van gedetailleerde instructies</v>
      </c>
      <c r="G257" s="15" t="str">
        <f>IFERROR(CONCATENATE(C257," ",(VLOOKUP($C257,'Bron competenties'!$B$1:$C$1978,2,FALSE))),"")</f>
        <v xml:space="preserve">B.04 Implementeren oplossingen </v>
      </c>
      <c r="H257">
        <f t="shared" si="10"/>
        <v>1</v>
      </c>
      <c r="I257" t="str">
        <f t="shared" si="11"/>
        <v>het onder aansturing verwijderen en/of installeren van IV-componenten op basis van gedetailleerde instructies</v>
      </c>
    </row>
    <row r="258" spans="1:9" ht="15.75" thickBot="1" x14ac:dyDescent="0.3">
      <c r="A258" s="10" t="str">
        <f>IFERROR(VLOOKUP($B258,VLookup!$B$3:$C$463,2,FALSE),"")</f>
        <v>2.1.2 SYSTEEMONTWIKKELING</v>
      </c>
      <c r="B258" s="20" t="s">
        <v>129</v>
      </c>
      <c r="C258" s="17" t="s">
        <v>100</v>
      </c>
      <c r="D258" s="13">
        <v>1</v>
      </c>
      <c r="E258" s="14" t="str">
        <f t="shared" ref="E258:E321" si="12">IFERROR(IF(A258&lt;&gt;"",CONCATENATE(C258,"x",D258),""),"")</f>
        <v>B.05x1</v>
      </c>
      <c r="F258" s="14" t="str">
        <f>IFERROR(VLOOKUP(E258,'Bron competenties'!$A$1:$F$19978,5,FALSE),"")</f>
        <v>het gebruiken en /of toepassen van standaarden om de documentatiestructuur te bepalen</v>
      </c>
      <c r="G258" s="15" t="str">
        <f>IFERROR(CONCATENATE(C258," ",(VLOOKUP($C258,'Bron competenties'!$B$1:$C$1978,2,FALSE))),"")</f>
        <v xml:space="preserve">B.05 Vervaardigen van documentatie </v>
      </c>
      <c r="H258">
        <f t="shared" ref="H258:H321" si="13">IF($G258="","",D258)</f>
        <v>1</v>
      </c>
      <c r="I258" t="str">
        <f t="shared" ref="I258:I321" si="14">IF($G258="","",F258)</f>
        <v>het gebruiken en /of toepassen van standaarden om de documentatiestructuur te bepalen</v>
      </c>
    </row>
    <row r="259" spans="1:9" ht="15.75" thickBot="1" x14ac:dyDescent="0.3">
      <c r="A259" s="10" t="str">
        <f>IFERROR(VLOOKUP($B259,VLookup!$B$3:$C$463,2,FALSE),"")</f>
        <v>2.1.2 SYSTEEMONTWIKKELING</v>
      </c>
      <c r="B259" s="20" t="s">
        <v>129</v>
      </c>
      <c r="C259" s="17" t="s">
        <v>98</v>
      </c>
      <c r="D259" s="13">
        <v>2</v>
      </c>
      <c r="E259" s="14" t="str">
        <f t="shared" si="12"/>
        <v>A.06x2</v>
      </c>
      <c r="F259" s="14" t="str">
        <f>IFERROR(VLOOKUP(E259,'Bron competenties'!$A$1:$F$19978,5,FALSE),"")</f>
        <v>het organiseren van de totale planning van het ontwerp van de applicatie</v>
      </c>
      <c r="G259" s="15" t="str">
        <f>IFERROR(CONCATENATE(C259," ",(VLOOKUP($C259,'Bron competenties'!$B$1:$C$1978,2,FALSE))),"")</f>
        <v xml:space="preserve">A.06 Ontwerp van Applicaties </v>
      </c>
      <c r="H259">
        <f t="shared" si="13"/>
        <v>2</v>
      </c>
      <c r="I259" t="str">
        <f t="shared" si="14"/>
        <v>het organiseren van de totale planning van het ontwerp van de applicatie</v>
      </c>
    </row>
    <row r="260" spans="1:9" ht="15.75" thickBot="1" x14ac:dyDescent="0.3">
      <c r="A260" s="10" t="str">
        <f>IFERROR(VLOOKUP($B260,VLookup!$B$3:$C$463,2,FALSE),"")</f>
        <v>2.1.2 SYSTEEMONTWIKKELING</v>
      </c>
      <c r="B260" s="17" t="s">
        <v>129</v>
      </c>
      <c r="C260" s="17" t="s">
        <v>82</v>
      </c>
      <c r="D260" s="13">
        <v>2</v>
      </c>
      <c r="E260" s="14" t="str">
        <f t="shared" si="12"/>
        <v>A.10x2</v>
      </c>
      <c r="F260" s="14" t="str">
        <f>IFERROR(VLOOKUP(E260,'Bron competenties'!$A$1:$F$19978,5,FALSE),"")</f>
        <v>het toepassen van digitale interface-opties (web, mobiel, Internet of things) en richtlijnen om bruikbaarheid voor iedereen te bereiken</v>
      </c>
      <c r="G260" s="15" t="str">
        <f>IFERROR(CONCATENATE(C260," ",(VLOOKUP($C260,'Bron competenties'!$B$1:$C$1978,2,FALSE))),"")</f>
        <v>A.10 Gebruikergedreven ontwerpen</v>
      </c>
      <c r="H260">
        <f t="shared" si="13"/>
        <v>2</v>
      </c>
      <c r="I260" t="str">
        <f t="shared" si="14"/>
        <v>het toepassen van digitale interface-opties (web, mobiel, Internet of things) en richtlijnen om bruikbaarheid voor iedereen te bereiken</v>
      </c>
    </row>
    <row r="261" spans="1:9" ht="15.75" thickBot="1" x14ac:dyDescent="0.3">
      <c r="A261" s="10" t="str">
        <f>IFERROR(VLOOKUP($B261,VLookup!$B$3:$C$463,2,FALSE),"")</f>
        <v>2.1.2 SYSTEEMONTWIKKELING</v>
      </c>
      <c r="B261" s="20" t="s">
        <v>129</v>
      </c>
      <c r="C261" s="17" t="s">
        <v>126</v>
      </c>
      <c r="D261" s="13">
        <v>2</v>
      </c>
      <c r="E261" s="14" t="str">
        <f t="shared" si="12"/>
        <v>B.01x2</v>
      </c>
      <c r="F261" s="14" t="str">
        <f>IFERROR(VLOOKUP(E261,'Bron competenties'!$A$1:$F$19978,5,FALSE),"")</f>
        <v>het systematisch ontwikkelen en valideren van applicaties</v>
      </c>
      <c r="G261" s="15" t="str">
        <f>IFERROR(CONCATENATE(C261," ",(VLOOKUP($C261,'Bron competenties'!$B$1:$C$1978,2,FALSE))),"")</f>
        <v>B.01 Applicatie Ontwikkeling</v>
      </c>
      <c r="H261">
        <f t="shared" si="13"/>
        <v>2</v>
      </c>
      <c r="I261" t="str">
        <f t="shared" si="14"/>
        <v>het systematisch ontwikkelen en valideren van applicaties</v>
      </c>
    </row>
    <row r="262" spans="1:9" ht="15.75" thickBot="1" x14ac:dyDescent="0.3">
      <c r="A262" s="10" t="str">
        <f>IFERROR(VLOOKUP($B262,VLookup!$B$3:$C$463,2,FALSE),"")</f>
        <v>2.1.2 SYSTEEMONTWIKKELING</v>
      </c>
      <c r="B262" s="20" t="s">
        <v>129</v>
      </c>
      <c r="C262" s="17" t="s">
        <v>103</v>
      </c>
      <c r="D262" s="13">
        <v>2</v>
      </c>
      <c r="E262" s="14" t="str">
        <f t="shared" si="12"/>
        <v>B.02x2</v>
      </c>
      <c r="F262" s="14" t="str">
        <f>IFERROR(VLOOKUP(E262,'Bron competenties'!$A$1:$F$19978,5,FALSE),"")</f>
        <v>het systematisch handelen om de verenigbaarheid van soft- en hardware specificatie te identificeren, het documenteren van alle activiteiten, afwijkingen en correcties tijdens het installeren</v>
      </c>
      <c r="G262" s="15" t="str">
        <f>IFERROR(CONCATENATE(C262," ",(VLOOKUP($C262,'Bron competenties'!$B$1:$C$1978,2,FALSE))),"")</f>
        <v xml:space="preserve">B.02 Systeemintegratie </v>
      </c>
      <c r="H262">
        <f t="shared" si="13"/>
        <v>2</v>
      </c>
      <c r="I262" t="str">
        <f t="shared" si="14"/>
        <v>het systematisch handelen om de verenigbaarheid van soft- en hardware specificatie te identificeren, het documenteren van alle activiteiten, afwijkingen en correcties tijdens het installeren</v>
      </c>
    </row>
    <row r="263" spans="1:9" ht="15.75" thickBot="1" x14ac:dyDescent="0.3">
      <c r="A263" s="10" t="str">
        <f>IFERROR(VLOOKUP($B263,VLookup!$B$3:$C$463,2,FALSE),"")</f>
        <v>2.1.2 SYSTEEMONTWIKKELING</v>
      </c>
      <c r="B263" s="20" t="s">
        <v>129</v>
      </c>
      <c r="C263" s="17" t="s">
        <v>99</v>
      </c>
      <c r="D263" s="13">
        <v>2</v>
      </c>
      <c r="E263" s="14" t="str">
        <f t="shared" si="12"/>
        <v>B.03x2</v>
      </c>
      <c r="F263" s="14" t="str">
        <f>IFERROR(VLOOKUP(E263,'Bron competenties'!$A$1:$F$19978,5,FALSE),"")</f>
        <v>opzetten van testprogramma’s en het bouwen van testscripts zodat potentiële kwetsbaarheden aan stresstests onderworpen kunnen worden; op analytische wijze documenteren en rapporteren van de uitkomsten</v>
      </c>
      <c r="G263" s="15" t="str">
        <f>IFERROR(CONCATENATE(C263," ",(VLOOKUP($C263,'Bron competenties'!$B$1:$C$1978,2,FALSE))),"")</f>
        <v xml:space="preserve">B.03 Testen </v>
      </c>
      <c r="H263">
        <f t="shared" si="13"/>
        <v>2</v>
      </c>
      <c r="I263" t="str">
        <f t="shared" si="14"/>
        <v>opzetten van testprogramma’s en het bouwen van testscripts zodat potentiële kwetsbaarheden aan stresstests onderworpen kunnen worden; op analytische wijze documenteren en rapporteren van de uitkomsten</v>
      </c>
    </row>
    <row r="264" spans="1:9" ht="15.75" thickBot="1" x14ac:dyDescent="0.3">
      <c r="A264" s="10" t="str">
        <f>IFERROR(VLOOKUP($B264,VLookup!$B$3:$C$463,2,FALSE),"")</f>
        <v>2.1.2 SYSTEEMONTWIKKELING</v>
      </c>
      <c r="B264" s="20" t="s">
        <v>129</v>
      </c>
      <c r="C264" s="17" t="s">
        <v>130</v>
      </c>
      <c r="D264" s="13">
        <v>2</v>
      </c>
      <c r="E264" s="14" t="str">
        <f t="shared" si="12"/>
        <v>B.04x2</v>
      </c>
      <c r="F264" s="14" t="str">
        <f>IFERROR(VLOOKUP(E264,'Bron competenties'!$A$1:$F$19978,5,FALSE),"")</f>
        <v>het systematisch handelen om systeemelementen te bouwen/of deconstrueren, het identificeren van falende componenten en het vaststellen van de hoofdoorzaken van storingen, biedt ondersteuning aan minder ervaren collega's</v>
      </c>
      <c r="G264" s="15" t="str">
        <f>IFERROR(CONCATENATE(C264," ",(VLOOKUP($C264,'Bron competenties'!$B$1:$C$1978,2,FALSE))),"")</f>
        <v xml:space="preserve">B.04 Implementeren oplossingen </v>
      </c>
      <c r="H264">
        <f t="shared" si="13"/>
        <v>2</v>
      </c>
      <c r="I264" t="str">
        <f t="shared" si="14"/>
        <v>het systematisch handelen om systeemelementen te bouwen/of deconstrueren, het identificeren van falende componenten en het vaststellen van de hoofdoorzaken van storingen, biedt ondersteuning aan minder ervaren collega's</v>
      </c>
    </row>
    <row r="265" spans="1:9" ht="15.75" thickBot="1" x14ac:dyDescent="0.3">
      <c r="A265" s="10" t="str">
        <f>IFERROR(VLOOKUP($B265,VLookup!$B$3:$C$463,2,FALSE),"")</f>
        <v>2.1.2 SYSTEEMONTWIKKELING</v>
      </c>
      <c r="B265" s="20" t="s">
        <v>129</v>
      </c>
      <c r="C265" s="17" t="s">
        <v>100</v>
      </c>
      <c r="D265" s="13">
        <v>2</v>
      </c>
      <c r="E265" s="14" t="str">
        <f t="shared" si="12"/>
        <v>B.05x2</v>
      </c>
      <c r="F265" s="14" t="str">
        <f>IFERROR(VLOOKUP(E265,'Bron competenties'!$A$1:$F$19978,5,FALSE),"")</f>
        <v>het bepalen van documentatie eisen op basis van het doel en de doelgroep</v>
      </c>
      <c r="G265" s="15" t="str">
        <f>IFERROR(CONCATENATE(C265," ",(VLOOKUP($C265,'Bron competenties'!$B$1:$C$1978,2,FALSE))),"")</f>
        <v xml:space="preserve">B.05 Vervaardigen van documentatie </v>
      </c>
      <c r="H265">
        <f t="shared" si="13"/>
        <v>2</v>
      </c>
      <c r="I265" t="str">
        <f t="shared" si="14"/>
        <v>het bepalen van documentatie eisen op basis van het doel en de doelgroep</v>
      </c>
    </row>
    <row r="266" spans="1:9" ht="15.75" thickBot="1" x14ac:dyDescent="0.3">
      <c r="A266" s="10" t="str">
        <f>IFERROR(VLOOKUP($B266,VLookup!$B$3:$C$463,2,FALSE),"")</f>
        <v>2.1.2 SYSTEEMONTWIKKELING</v>
      </c>
      <c r="B266" s="20" t="s">
        <v>129</v>
      </c>
      <c r="C266" s="20" t="s">
        <v>127</v>
      </c>
      <c r="D266" s="13">
        <v>2</v>
      </c>
      <c r="E266" s="14" t="str">
        <f t="shared" si="12"/>
        <v>C.04x2</v>
      </c>
      <c r="F266" s="14" t="str">
        <f>IFERROR(VLOOKUP(E266,'Bron competenties'!$A$1:$F$19978,5,FALSE),"")</f>
        <v>het identificeren en classificeren van soorten incident- en service-interrupties, het vastleggen en catalogiseren van incidenten op basis van oorzaak en oplossing</v>
      </c>
      <c r="G266" s="15" t="str">
        <f>IFERROR(CONCATENATE(C266," ",(VLOOKUP($C266,'Bron competenties'!$B$1:$C$1978,2,FALSE))),"")</f>
        <v xml:space="preserve">C.04 Probleemmanagement </v>
      </c>
      <c r="H266">
        <f t="shared" si="13"/>
        <v>2</v>
      </c>
      <c r="I266" t="str">
        <f t="shared" si="14"/>
        <v>het identificeren en classificeren van soorten incident- en service-interrupties, het vastleggen en catalogiseren van incidenten op basis van oorzaak en oplossing</v>
      </c>
    </row>
    <row r="267" spans="1:9" ht="15.75" thickBot="1" x14ac:dyDescent="0.3">
      <c r="A267" s="10" t="str">
        <f>IFERROR(VLOOKUP($B267,VLookup!$B$3:$C$463,2,FALSE),"")</f>
        <v>2.1.2 SYSTEEMONTWIKKELING</v>
      </c>
      <c r="B267" s="20" t="s">
        <v>129</v>
      </c>
      <c r="C267" s="17" t="s">
        <v>113</v>
      </c>
      <c r="D267" s="13">
        <v>2</v>
      </c>
      <c r="E267" s="14" t="str">
        <f t="shared" si="12"/>
        <v>E.02x2</v>
      </c>
      <c r="F267" s="14" t="str">
        <f>IFERROR(VLOOKUP(E267,'Bron competenties'!$A$1:$F$19978,5,FALSE),"")</f>
        <v xml:space="preserve">het begrijpen en toepassen van projectmanagement principes inclusief het toepassen van methodes, hulpmiddelen en processen om eenvoudige projecten te leiden en de kosten en ‘waste’ te minimaliseren  </v>
      </c>
      <c r="G267" s="15" t="str">
        <f>IFERROR(CONCATENATE(C267," ",(VLOOKUP($C267,'Bron competenties'!$B$1:$C$1978,2,FALSE))),"")</f>
        <v xml:space="preserve">E.02 Project- en portfoliomanagement </v>
      </c>
      <c r="H267">
        <f t="shared" si="13"/>
        <v>2</v>
      </c>
      <c r="I267" t="str">
        <f t="shared" si="14"/>
        <v xml:space="preserve">het begrijpen en toepassen van projectmanagement principes inclusief het toepassen van methodes, hulpmiddelen en processen om eenvoudige projecten te leiden en de kosten en ‘waste’ te minimaliseren  </v>
      </c>
    </row>
    <row r="268" spans="1:9" ht="15.75" thickBot="1" x14ac:dyDescent="0.3">
      <c r="A268" s="10" t="str">
        <f>IFERROR(VLOOKUP($B268,VLookup!$B$3:$C$463,2,FALSE),"")</f>
        <v>2.1.2 SYSTEEMONTWIKKELING</v>
      </c>
      <c r="B268" s="20" t="s">
        <v>129</v>
      </c>
      <c r="C268" s="17" t="s">
        <v>101</v>
      </c>
      <c r="D268" s="13">
        <v>2</v>
      </c>
      <c r="E268" s="14" t="str">
        <f t="shared" si="12"/>
        <v>E.06x2</v>
      </c>
      <c r="F268" s="14" t="str">
        <f>IFERROR(VLOOKUP(E268,'Bron competenties'!$A$1:$F$19978,5,FALSE),"")</f>
        <v>het communiceren over en het toezicht houden op de toepassing van het kwaliteitsbeleid in de organisatie</v>
      </c>
      <c r="G268" s="15" t="str">
        <f>IFERROR(CONCATENATE(C268," ",(VLOOKUP($C268,'Bron competenties'!$B$1:$C$1978,2,FALSE))),"")</f>
        <v xml:space="preserve">E.06 ICT kwaliteitsmanagement </v>
      </c>
      <c r="H268">
        <f t="shared" si="13"/>
        <v>2</v>
      </c>
      <c r="I268" t="str">
        <f t="shared" si="14"/>
        <v>het communiceren over en het toezicht houden op de toepassing van het kwaliteitsbeleid in de organisatie</v>
      </c>
    </row>
    <row r="269" spans="1:9" ht="15.75" thickBot="1" x14ac:dyDescent="0.3">
      <c r="A269" s="10" t="str">
        <f>IFERROR(VLOOKUP($B269,VLookup!$B$3:$C$463,2,FALSE),"")</f>
        <v>2.1.2 SYSTEEMONTWIKKELING</v>
      </c>
      <c r="B269" s="17" t="s">
        <v>129</v>
      </c>
      <c r="C269" s="17" t="s">
        <v>89</v>
      </c>
      <c r="D269" s="13">
        <v>2</v>
      </c>
      <c r="E269" s="14" t="str">
        <f t="shared" si="12"/>
        <v>D.07x2</v>
      </c>
      <c r="F269" s="14" t="str">
        <f>IFERROR(VLOOKUP(E269,'Bron competenties'!$A$1:$F$19978,5,FALSE),"")</f>
        <v>het zoeken en verzamelen van data. Het voor analyses voorbereiden van data uit meerdere bronnen en formaten</v>
      </c>
      <c r="G269" s="15" t="str">
        <f>IFERROR(CONCATENATE(C269," ",(VLOOKUP($C269,'Bron competenties'!$B$1:$C$1978,2,FALSE))),"")</f>
        <v>D.07 Datascience en analytics</v>
      </c>
      <c r="H269">
        <f t="shared" si="13"/>
        <v>2</v>
      </c>
      <c r="I269" t="str">
        <f t="shared" si="14"/>
        <v>het zoeken en verzamelen van data. Het voor analyses voorbereiden van data uit meerdere bronnen en formaten</v>
      </c>
    </row>
    <row r="270" spans="1:9" ht="15.75" thickBot="1" x14ac:dyDescent="0.3">
      <c r="A270" s="10" t="str">
        <f>IFERROR(VLOOKUP($B270,VLookup!$B$3:$C$463,2,FALSE),"")</f>
        <v>2.1.2 SYSTEEMONTWIKKELING</v>
      </c>
      <c r="B270" s="20" t="s">
        <v>129</v>
      </c>
      <c r="C270" s="17" t="s">
        <v>98</v>
      </c>
      <c r="D270" s="13">
        <v>3</v>
      </c>
      <c r="E270" s="14" t="str">
        <f t="shared" si="12"/>
        <v>A.06x3</v>
      </c>
      <c r="F270" s="14" t="str">
        <f>IFERROR(VLOOKUP(E270,'Bron competenties'!$A$1:$F$19978,5,FALSE),"")</f>
        <v xml:space="preserve">de verantwoordelijkheid nemen voor eigen acties en die van anderen om te garanderen dat de applicatie op een correcte manier is geïntegreerd in een complexe omgeving en voldoet aan de behoeften van gebruikers / klanten </v>
      </c>
      <c r="G270" s="15" t="str">
        <f>IFERROR(CONCATENATE(C270," ",(VLOOKUP($C270,'Bron competenties'!$B$1:$C$1978,2,FALSE))),"")</f>
        <v xml:space="preserve">A.06 Ontwerp van Applicaties </v>
      </c>
      <c r="H270">
        <f t="shared" si="13"/>
        <v>3</v>
      </c>
      <c r="I270" t="str">
        <f t="shared" si="14"/>
        <v xml:space="preserve">de verantwoordelijkheid nemen voor eigen acties en die van anderen om te garanderen dat de applicatie op een correcte manier is geïntegreerd in een complexe omgeving en voldoet aan de behoeften van gebruikers / klanten </v>
      </c>
    </row>
    <row r="271" spans="1:9" ht="15.75" thickBot="1" x14ac:dyDescent="0.3">
      <c r="A271" s="10" t="str">
        <f>IFERROR(VLOOKUP($B271,VLookup!$B$3:$C$463,2,FALSE),"")</f>
        <v>2.1.2 SYSTEEMONTWIKKELING</v>
      </c>
      <c r="B271" s="17" t="s">
        <v>129</v>
      </c>
      <c r="C271" s="17" t="s">
        <v>82</v>
      </c>
      <c r="D271" s="13">
        <v>3</v>
      </c>
      <c r="E271" s="14" t="str">
        <f t="shared" si="12"/>
        <v>A.10x3</v>
      </c>
      <c r="F271" s="14" t="str">
        <f>IFERROR(VLOOKUP(E271,'Bron competenties'!$A$1:$F$19978,5,FALSE),"")</f>
        <v>het bewerkstelligen en cultiveren van relaties met klanten en gebruikers om hun taken, behoeften en doelen te begrijpen. Gebruikt een breed scala aan specialistische methoden om belangrijke gebruikersbetrokkenheid te krijgen</v>
      </c>
      <c r="G271" s="15" t="str">
        <f>IFERROR(CONCATENATE(C271," ",(VLOOKUP($C271,'Bron competenties'!$B$1:$C$1978,2,FALSE))),"")</f>
        <v>A.10 Gebruikergedreven ontwerpen</v>
      </c>
      <c r="H271">
        <f t="shared" si="13"/>
        <v>3</v>
      </c>
      <c r="I271" t="str">
        <f t="shared" si="14"/>
        <v>het bewerkstelligen en cultiveren van relaties met klanten en gebruikers om hun taken, behoeften en doelen te begrijpen. Gebruikt een breed scala aan specialistische methoden om belangrijke gebruikersbetrokkenheid te krijgen</v>
      </c>
    </row>
    <row r="272" spans="1:9" ht="15.75" thickBot="1" x14ac:dyDescent="0.3">
      <c r="A272" s="10" t="str">
        <f>IFERROR(VLOOKUP($B272,VLookup!$B$3:$C$463,2,FALSE),"")</f>
        <v>2.1.2 SYSTEEMONTWIKKELING</v>
      </c>
      <c r="B272" s="20" t="s">
        <v>129</v>
      </c>
      <c r="C272" s="17" t="s">
        <v>126</v>
      </c>
      <c r="D272" s="13">
        <v>3</v>
      </c>
      <c r="E272" s="14" t="str">
        <f t="shared" si="12"/>
        <v>B.01x3</v>
      </c>
      <c r="F272" s="14" t="str">
        <f>IFERROR(VLOOKUP(E272,'Bron competenties'!$A$1:$F$19978,5,FALSE),"")</f>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c r="G272" s="15" t="str">
        <f>IFERROR(CONCATENATE(C272," ",(VLOOKUP($C272,'Bron competenties'!$B$1:$C$1978,2,FALSE))),"")</f>
        <v>B.01 Applicatie Ontwikkeling</v>
      </c>
      <c r="H272">
        <f t="shared" si="13"/>
        <v>3</v>
      </c>
      <c r="I272" t="str">
        <f t="shared" si="14"/>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row>
    <row r="273" spans="1:9" ht="15.75" thickBot="1" x14ac:dyDescent="0.3">
      <c r="A273" s="10" t="str">
        <f>IFERROR(VLOOKUP($B273,VLookup!$B$3:$C$463,2,FALSE),"")</f>
        <v>2.1.2 SYSTEEMONTWIKKELING</v>
      </c>
      <c r="B273" s="20" t="s">
        <v>129</v>
      </c>
      <c r="C273" s="17" t="s">
        <v>103</v>
      </c>
      <c r="D273" s="13">
        <v>3</v>
      </c>
      <c r="E273" s="14" t="str">
        <f t="shared" si="12"/>
        <v>B.02x3</v>
      </c>
      <c r="F273" s="14" t="str">
        <f>IFERROR(VLOOKUP(E273,'Bron competenties'!$A$1:$F$19978,5,FALSE),"")</f>
        <v>verantwoordelijk zijn voor eigen acties en die van anderen in het integratieproces, het naleven van de toepasbare normen en wijzigingsprocedures om de integriteit te bewaren van de gehele functionaliteit en betrouwbaarheid</v>
      </c>
      <c r="G273" s="15" t="str">
        <f>IFERROR(CONCATENATE(C273," ",(VLOOKUP($C273,'Bron competenties'!$B$1:$C$1978,2,FALSE))),"")</f>
        <v xml:space="preserve">B.02 Systeemintegratie </v>
      </c>
      <c r="H273">
        <f t="shared" si="13"/>
        <v>3</v>
      </c>
      <c r="I273" t="str">
        <f t="shared" si="14"/>
        <v>verantwoordelijk zijn voor eigen acties en die van anderen in het integratieproces, het naleven van de toepasbare normen en wijzigingsprocedures om de integriteit te bewaren van de gehele functionaliteit en betrouwbaarheid</v>
      </c>
    </row>
    <row r="274" spans="1:9" ht="15.75" thickBot="1" x14ac:dyDescent="0.3">
      <c r="A274" s="10" t="str">
        <f>IFERROR(VLOOKUP($B274,VLookup!$B$3:$C$463,2,FALSE),"")</f>
        <v>2.1.2 SYSTEEMONTWIKKELING</v>
      </c>
      <c r="B274" s="20" t="s">
        <v>129</v>
      </c>
      <c r="C274" s="17" t="s">
        <v>99</v>
      </c>
      <c r="D274" s="13">
        <v>3</v>
      </c>
      <c r="E274" s="14" t="str">
        <f t="shared" si="12"/>
        <v>B.03x3</v>
      </c>
      <c r="F274" s="14" t="str">
        <f>IFERROR(VLOOKUP(E274,'Bron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274" s="15" t="str">
        <f>IFERROR(CONCATENATE(C274," ",(VLOOKUP($C274,'Bron competenties'!$B$1:$C$1978,2,FALSE))),"")</f>
        <v xml:space="preserve">B.03 Testen </v>
      </c>
      <c r="H274">
        <f t="shared" si="13"/>
        <v>3</v>
      </c>
      <c r="I274" t="str">
        <f t="shared" si="14"/>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275" spans="1:9" ht="15.75" thickBot="1" x14ac:dyDescent="0.3">
      <c r="A275" s="10" t="str">
        <f>IFERROR(VLOOKUP($B275,VLookup!$B$3:$C$463,2,FALSE),"")</f>
        <v>2.1.2 SYSTEEMONTWIKKELING</v>
      </c>
      <c r="B275" s="20" t="s">
        <v>129</v>
      </c>
      <c r="C275" s="17" t="s">
        <v>130</v>
      </c>
      <c r="D275" s="13">
        <v>3</v>
      </c>
      <c r="E275" s="14" t="str">
        <f t="shared" si="12"/>
        <v>B.04x3</v>
      </c>
      <c r="F275" s="14" t="str">
        <f>IFERROR(VLOOKUP(E275,'Bron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275" s="15" t="str">
        <f>IFERROR(CONCATENATE(C275," ",(VLOOKUP($C275,'Bron competenties'!$B$1:$C$1978,2,FALSE))),"")</f>
        <v xml:space="preserve">B.04 Implementeren oplossingen </v>
      </c>
      <c r="H275">
        <f t="shared" si="13"/>
        <v>3</v>
      </c>
      <c r="I275" t="str">
        <f t="shared" si="14"/>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276" spans="1:9" ht="15.75" thickBot="1" x14ac:dyDescent="0.3">
      <c r="A276" s="10" t="str">
        <f>IFERROR(VLOOKUP($B276,VLookup!$B$3:$C$463,2,FALSE),"")</f>
        <v>2.1.2 SYSTEEMONTWIKKELING</v>
      </c>
      <c r="B276" s="20" t="s">
        <v>129</v>
      </c>
      <c r="C276" s="17" t="s">
        <v>100</v>
      </c>
      <c r="D276" s="13">
        <v>3</v>
      </c>
      <c r="E276" s="14" t="str">
        <f t="shared" si="12"/>
        <v>B.05x3</v>
      </c>
      <c r="F276" s="14" t="str">
        <f>IFERROR(VLOOKUP(E276,'Bron competenties'!$A$1:$F$19978,5,FALSE),"")</f>
        <v xml:space="preserve">het detailniveau bepalen op basis van het doel en de doelgroep </v>
      </c>
      <c r="G276" s="15" t="str">
        <f>IFERROR(CONCATENATE(C276," ",(VLOOKUP($C276,'Bron competenties'!$B$1:$C$1978,2,FALSE))),"")</f>
        <v xml:space="preserve">B.05 Vervaardigen van documentatie </v>
      </c>
      <c r="H276">
        <f t="shared" si="13"/>
        <v>3</v>
      </c>
      <c r="I276" t="str">
        <f t="shared" si="14"/>
        <v xml:space="preserve">het detailniveau bepalen op basis van het doel en de doelgroep </v>
      </c>
    </row>
    <row r="277" spans="1:9" ht="15.75" thickBot="1" x14ac:dyDescent="0.3">
      <c r="A277" s="10" t="str">
        <f>IFERROR(VLOOKUP($B277,VLookup!$B$3:$C$463,2,FALSE),"")</f>
        <v>2.1.2 SYSTEEMONTWIKKELING</v>
      </c>
      <c r="B277" s="20" t="s">
        <v>129</v>
      </c>
      <c r="C277" s="17" t="s">
        <v>128</v>
      </c>
      <c r="D277" s="13">
        <v>3</v>
      </c>
      <c r="E277" s="14" t="str">
        <f t="shared" si="12"/>
        <v>B.06x3</v>
      </c>
      <c r="F277" s="14" t="str">
        <f>IFERROR(VLOOKUP(E277,'Bron competenties'!$A$1:$F$19978,5,FALSE),"")</f>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c r="G277" s="15" t="str">
        <f>IFERROR(CONCATENATE(C277," ",(VLOOKUP($C277,'Bron competenties'!$B$1:$C$1978,2,FALSE))),"")</f>
        <v xml:space="preserve">B.06 Systeembouw </v>
      </c>
      <c r="H277">
        <f t="shared" si="13"/>
        <v>3</v>
      </c>
      <c r="I277" t="str">
        <f t="shared" si="14"/>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row>
    <row r="278" spans="1:9" ht="15.75" thickBot="1" x14ac:dyDescent="0.3">
      <c r="A278" s="10" t="str">
        <f>IFERROR(VLOOKUP($B278,VLookup!$B$3:$C$463,2,FALSE),"")</f>
        <v>2.1.2 SYSTEEMONTWIKKELING</v>
      </c>
      <c r="B278" s="20" t="s">
        <v>129</v>
      </c>
      <c r="C278" s="20" t="s">
        <v>127</v>
      </c>
      <c r="D278" s="13">
        <v>3</v>
      </c>
      <c r="E278" s="14" t="str">
        <f t="shared" si="12"/>
        <v>C.04x3</v>
      </c>
      <c r="F278" s="14" t="str">
        <f>IFERROR(VLOOKUP(E278,'Bron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278" s="15" t="str">
        <f>IFERROR(CONCATENATE(C278," ",(VLOOKUP($C278,'Bron competenties'!$B$1:$C$1978,2,FALSE))),"")</f>
        <v xml:space="preserve">C.04 Probleemmanagement </v>
      </c>
      <c r="H278">
        <f t="shared" si="13"/>
        <v>3</v>
      </c>
      <c r="I278" t="str">
        <f t="shared" si="14"/>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279" spans="1:9" ht="15.75" thickBot="1" x14ac:dyDescent="0.3">
      <c r="A279" s="10" t="str">
        <f>IFERROR(VLOOKUP($B279,VLookup!$B$3:$C$463,2,FALSE),"")</f>
        <v>2.1.2 SYSTEEMONTWIKKELING</v>
      </c>
      <c r="B279" s="20" t="s">
        <v>129</v>
      </c>
      <c r="C279" s="17" t="s">
        <v>113</v>
      </c>
      <c r="D279" s="13">
        <v>3</v>
      </c>
      <c r="E279" s="14" t="str">
        <f t="shared" si="12"/>
        <v>E.02x3</v>
      </c>
      <c r="F279" s="14" t="str">
        <f>IFERROR(VLOOKUP(E279,'Bron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279" s="15" t="str">
        <f>IFERROR(CONCATENATE(C279," ",(VLOOKUP($C279,'Bron competenties'!$B$1:$C$1978,2,FALSE))),"")</f>
        <v xml:space="preserve">E.02 Project- en portfoliomanagement </v>
      </c>
      <c r="H279">
        <f t="shared" si="13"/>
        <v>3</v>
      </c>
      <c r="I279" t="str">
        <f t="shared" si="14"/>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280" spans="1:9" ht="15.75" thickBot="1" x14ac:dyDescent="0.3">
      <c r="A280" s="10" t="str">
        <f>IFERROR(VLOOKUP($B280,VLookup!$B$3:$C$463,2,FALSE),"")</f>
        <v>2.1.2 SYSTEEMONTWIKKELING</v>
      </c>
      <c r="B280" s="20" t="s">
        <v>129</v>
      </c>
      <c r="C280" s="17" t="s">
        <v>101</v>
      </c>
      <c r="D280" s="13">
        <v>3</v>
      </c>
      <c r="E280" s="14" t="str">
        <f t="shared" si="12"/>
        <v>E.06x3</v>
      </c>
      <c r="F280" s="14" t="str">
        <f>IFERROR(VLOOKUP(E280,'Bron competenties'!$A$1:$F$19978,5,FALSE),"")</f>
        <v>het evalueren van kwaliteitsindicatoren en processen op basis van het kwaliteitsbeleid en indien nodig het voorstellen van herstelacties</v>
      </c>
      <c r="G280" s="15" t="str">
        <f>IFERROR(CONCATENATE(C280," ",(VLOOKUP($C280,'Bron competenties'!$B$1:$C$1978,2,FALSE))),"")</f>
        <v xml:space="preserve">E.06 ICT kwaliteitsmanagement </v>
      </c>
      <c r="H280">
        <f t="shared" si="13"/>
        <v>3</v>
      </c>
      <c r="I280" t="str">
        <f t="shared" si="14"/>
        <v>het evalueren van kwaliteitsindicatoren en processen op basis van het kwaliteitsbeleid en indien nodig het voorstellen van herstelacties</v>
      </c>
    </row>
    <row r="281" spans="1:9" ht="15.75" thickBot="1" x14ac:dyDescent="0.3">
      <c r="A281" s="10" t="str">
        <f>IFERROR(VLOOKUP($B281,VLookup!$B$3:$C$463,2,FALSE),"")</f>
        <v>2.1.2 SYSTEEMONTWIKKELING</v>
      </c>
      <c r="B281" s="17" t="s">
        <v>129</v>
      </c>
      <c r="C281" s="17" t="s">
        <v>89</v>
      </c>
      <c r="D281" s="13">
        <v>3</v>
      </c>
      <c r="E281" s="14" t="str">
        <f t="shared" si="12"/>
        <v>D.07x3</v>
      </c>
      <c r="F281" s="14" t="str">
        <f>IFERROR(VLOOKUP(E281,'Bron competenties'!$A$1:$F$19978,5,FALSE),"")</f>
        <v>het ontwerpen en creëren van data-analysetools om de organisatorische datalevenscyclus te ondersteunen. Het verifiëren van de waarheidsgetrouwheid van de data. Het verwerken en visualiseren van data-analyseresultaten binnen het domein</v>
      </c>
      <c r="G281" s="15" t="str">
        <f>IFERROR(CONCATENATE(C281," ",(VLOOKUP($C281,'Bron competenties'!$B$1:$C$1978,2,FALSE))),"")</f>
        <v>D.07 Datascience en analytics</v>
      </c>
      <c r="H281">
        <f t="shared" si="13"/>
        <v>3</v>
      </c>
      <c r="I281" t="str">
        <f t="shared" si="14"/>
        <v>het ontwerpen en creëren van data-analysetools om de organisatorische datalevenscyclus te ondersteunen. Het verifiëren van de waarheidsgetrouwheid van de data. Het verwerken en visualiseren van data-analyseresultaten binnen het domein</v>
      </c>
    </row>
    <row r="282" spans="1:9" ht="15.75" thickBot="1" x14ac:dyDescent="0.3">
      <c r="A282" s="10" t="str">
        <f>IFERROR(VLOOKUP($B282,VLookup!$B$3:$C$463,2,FALSE),"")</f>
        <v>2.1.2 SYSTEEMONTWIKKELING</v>
      </c>
      <c r="B282" s="20" t="s">
        <v>129</v>
      </c>
      <c r="C282" s="17" t="s">
        <v>82</v>
      </c>
      <c r="D282" s="13">
        <v>4</v>
      </c>
      <c r="E282" s="14" t="str">
        <f t="shared" si="12"/>
        <v>A.10x4</v>
      </c>
      <c r="F282" s="14" t="str">
        <f>IFERROR(VLOOKUP(E282,'Bron competenties'!$A$1:$F$19978,5,FALSE),"")</f>
        <v>het bieden van deskundige begeleiding om continue verbetering te garanderen en een succesvolle omnichannel gebruikerervaring te bewerkstelligen.</v>
      </c>
      <c r="G282" s="15" t="str">
        <f>IFERROR(CONCATENATE(C282," ",(VLOOKUP($C282,'Bron competenties'!$B$1:$C$1978,2,FALSE))),"")</f>
        <v>A.10 Gebruikergedreven ontwerpen</v>
      </c>
      <c r="H282">
        <f t="shared" si="13"/>
        <v>4</v>
      </c>
      <c r="I282" t="str">
        <f t="shared" si="14"/>
        <v>het bieden van deskundige begeleiding om continue verbetering te garanderen en een succesvolle omnichannel gebruikerervaring te bewerkstelligen.</v>
      </c>
    </row>
    <row r="283" spans="1:9" ht="15.75" thickBot="1" x14ac:dyDescent="0.3">
      <c r="A283" s="10" t="str">
        <f>IFERROR(VLOOKUP($B283,VLookup!$B$3:$C$463,2,FALSE),"")</f>
        <v>2.1.2 SYSTEEMONTWIKKELING</v>
      </c>
      <c r="B283" s="20" t="s">
        <v>129</v>
      </c>
      <c r="C283" s="17" t="s">
        <v>103</v>
      </c>
      <c r="D283" s="13">
        <v>4</v>
      </c>
      <c r="E283" s="14" t="str">
        <f t="shared" si="12"/>
        <v>B.02x4</v>
      </c>
      <c r="F283" s="14" t="str">
        <f>IFERROR(VLOOKUP(E283,'Bron competenties'!$A$1:$F$19978,5,FALSE),"")</f>
        <v xml:space="preserve">het gebruik maken van uiteenlopende specifieke kennis voor het creëren van een proces voor de gehele integratiecyclus, inclusief het opzetten van interne standaarden. Het organiseren en borgen van resources voor integratie programma’s </v>
      </c>
      <c r="G283" s="15" t="str">
        <f>IFERROR(CONCATENATE(C283," ",(VLOOKUP($C283,'Bron competenties'!$B$1:$C$1978,2,FALSE))),"")</f>
        <v xml:space="preserve">B.02 Systeemintegratie </v>
      </c>
      <c r="H283">
        <f t="shared" si="13"/>
        <v>4</v>
      </c>
      <c r="I283" t="str">
        <f t="shared" si="14"/>
        <v xml:space="preserve">het gebruik maken van uiteenlopende specifieke kennis voor het creëren van een proces voor de gehele integratiecyclus, inclusief het opzetten van interne standaarden. Het organiseren en borgen van resources voor integratie programma’s </v>
      </c>
    </row>
    <row r="284" spans="1:9" ht="15.75" thickBot="1" x14ac:dyDescent="0.3">
      <c r="A284" s="10" t="str">
        <f>IFERROR(VLOOKUP($B284,VLookup!$B$3:$C$463,2,FALSE),"")</f>
        <v>2.1.2 SYSTEEMONTWIKKELING</v>
      </c>
      <c r="B284" s="20" t="s">
        <v>129</v>
      </c>
      <c r="C284" s="17" t="s">
        <v>99</v>
      </c>
      <c r="D284" s="13">
        <v>4</v>
      </c>
      <c r="E284" s="14" t="str">
        <f t="shared" si="12"/>
        <v>B.03x4</v>
      </c>
      <c r="F284" s="14" t="str">
        <f>IFERROR(VLOOKUP(E284,'Bron competenties'!$A$1:$F$19978,5,FALSE),"")</f>
        <v>het gebruik maken van uiteenlopende specifieke kennis om een proces te ontwerpen voor het gehele testtraject, inclusief het vaststellen van interne teststandaarden en het geven van deskundige begeleiding en advies voor het testteam</v>
      </c>
      <c r="G284" s="15" t="str">
        <f>IFERROR(CONCATENATE(C284," ",(VLOOKUP($C284,'Bron competenties'!$B$1:$C$1978,2,FALSE))),"")</f>
        <v xml:space="preserve">B.03 Testen </v>
      </c>
      <c r="H284">
        <f t="shared" si="13"/>
        <v>4</v>
      </c>
      <c r="I284" t="str">
        <f t="shared" si="14"/>
        <v>het gebruik maken van uiteenlopende specifieke kennis om een proces te ontwerpen voor het gehele testtraject, inclusief het vaststellen van interne teststandaarden en het geven van deskundige begeleiding en advies voor het testteam</v>
      </c>
    </row>
    <row r="285" spans="1:9" ht="15.75" thickBot="1" x14ac:dyDescent="0.3">
      <c r="A285" s="10" t="str">
        <f>IFERROR(VLOOKUP($B285,VLookup!$B$3:$C$463,2,FALSE),"")</f>
        <v>2.1.2 SYSTEEMONTWIKKELING</v>
      </c>
      <c r="B285" s="20" t="s">
        <v>129</v>
      </c>
      <c r="C285" s="17" t="s">
        <v>128</v>
      </c>
      <c r="D285" s="13">
        <v>4</v>
      </c>
      <c r="E285" s="14" t="str">
        <f t="shared" si="12"/>
        <v>B.06x4</v>
      </c>
      <c r="F285" s="14" t="str">
        <f>IFERROR(VLOOKUP(E285,'Bron competenties'!$A$1:$F$19978,5,FALSE),"")</f>
        <v xml:space="preserve">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v>
      </c>
      <c r="G285" s="15" t="str">
        <f>IFERROR(CONCATENATE(C285," ",(VLOOKUP($C285,'Bron competenties'!$B$1:$C$1978,2,FALSE))),"")</f>
        <v xml:space="preserve">B.06 Systeembouw </v>
      </c>
      <c r="H285">
        <f t="shared" si="13"/>
        <v>4</v>
      </c>
      <c r="I285" t="str">
        <f t="shared" si="14"/>
        <v xml:space="preserve">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v>
      </c>
    </row>
    <row r="286" spans="1:9" ht="15.75" thickBot="1" x14ac:dyDescent="0.3">
      <c r="A286" s="10" t="str">
        <f>IFERROR(VLOOKUP($B286,VLookup!$B$3:$C$463,2,FALSE),"")</f>
        <v>2.1.2 SYSTEEMONTWIKKELING</v>
      </c>
      <c r="B286" s="20" t="s">
        <v>129</v>
      </c>
      <c r="C286" s="20" t="s">
        <v>127</v>
      </c>
      <c r="D286" s="13">
        <v>4</v>
      </c>
      <c r="E286" s="14" t="str">
        <f t="shared" si="12"/>
        <v>C.04x4</v>
      </c>
      <c r="F286" s="14" t="str">
        <f>IFERROR(VLOOKUP(E286,'Bron competenties'!$A$1:$F$19978,5,FALSE),"")</f>
        <v>het organiseren en borgen van het volledige probleem management proces, het inzetten van goed opgeleide resources; middelen, waaronder diagnostische, zijn beschikbaar voor noodgevallen; het hebben van diepgaande kennis zodat geanticipeerd kan worden op falende kritische componenten en het treffen van voorzieningen om de overlast tot een minimum te beperken; het inregelen van een escalatieprocedure zodat de juiste resources op incidenten kunnen worden ingezet</v>
      </c>
      <c r="G286" s="15" t="str">
        <f>IFERROR(CONCATENATE(C286," ",(VLOOKUP($C286,'Bron competenties'!$B$1:$C$1978,2,FALSE))),"")</f>
        <v xml:space="preserve">C.04 Probleemmanagement </v>
      </c>
      <c r="H286">
        <f t="shared" si="13"/>
        <v>4</v>
      </c>
      <c r="I286" t="str">
        <f t="shared" si="14"/>
        <v>het organiseren en borgen van het volledige probleem management proces, het inzetten van goed opgeleide resources; middelen, waaronder diagnostische, zijn beschikbaar voor noodgevallen; het hebben van diepgaande kennis zodat geanticipeerd kan worden op falende kritische componenten en het treffen van voorzieningen om de overlast tot een minimum te beperken; het inregelen van een escalatieprocedure zodat de juiste resources op incidenten kunnen worden ingezet</v>
      </c>
    </row>
    <row r="287" spans="1:9" ht="15.75" thickBot="1" x14ac:dyDescent="0.3">
      <c r="A287" s="10" t="str">
        <f>IFERROR(VLOOKUP($B287,VLookup!$B$3:$C$463,2,FALSE),"")</f>
        <v>2.1.2 SYSTEEMONTWIKKELING</v>
      </c>
      <c r="B287" s="20" t="s">
        <v>129</v>
      </c>
      <c r="C287" s="17" t="s">
        <v>113</v>
      </c>
      <c r="D287" s="13">
        <v>4</v>
      </c>
      <c r="E287" s="14" t="str">
        <f t="shared" si="12"/>
        <v>E.02x4</v>
      </c>
      <c r="F287" s="14" t="str">
        <f>IFERROR(VLOOKUP(E287,'Bron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287" s="15" t="str">
        <f>IFERROR(CONCATENATE(C287," ",(VLOOKUP($C287,'Bron competenties'!$B$1:$C$1978,2,FALSE))),"")</f>
        <v xml:space="preserve">E.02 Project- en portfoliomanagement </v>
      </c>
      <c r="H287">
        <f t="shared" si="13"/>
        <v>4</v>
      </c>
      <c r="I287" t="str">
        <f t="shared" si="14"/>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288" spans="1:9" ht="15.75" thickBot="1" x14ac:dyDescent="0.3">
      <c r="A288" s="10" t="str">
        <f>IFERROR(VLOOKUP($B288,VLookup!$B$3:$C$463,2,FALSE),"")</f>
        <v>2.1.2 SYSTEEMONTWIKKELING</v>
      </c>
      <c r="B288" s="20" t="s">
        <v>129</v>
      </c>
      <c r="C288" s="17" t="s">
        <v>101</v>
      </c>
      <c r="D288" s="13">
        <v>4</v>
      </c>
      <c r="E288" s="14" t="str">
        <f t="shared" si="12"/>
        <v>E.06x4</v>
      </c>
      <c r="F288" s="14" t="str">
        <f>IFERROR(VLOOKUP(E288,'Bron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288" s="15" t="str">
        <f>IFERROR(CONCATENATE(C288," ",(VLOOKUP($C288,'Bron competenties'!$B$1:$C$1978,2,FALSE))),"")</f>
        <v xml:space="preserve">E.06 ICT kwaliteitsmanagement </v>
      </c>
      <c r="H288">
        <f t="shared" si="13"/>
        <v>4</v>
      </c>
      <c r="I288" t="str">
        <f t="shared" si="14"/>
        <v>het evalueren en inschatten in hoeverre aan kwaliteitseisen is voldaan en het organiseren en borgen dat het kwaliteitsbeleid wordt geïmplementeerd; het tonen van multifunctioneel leiderschap voor het stellen en overtreffen van kwaliteitsnormen</v>
      </c>
    </row>
    <row r="289" spans="1:9" ht="15.75" thickBot="1" x14ac:dyDescent="0.3">
      <c r="A289" s="10" t="str">
        <f>IFERROR(VLOOKUP($B289,VLookup!$B$3:$C$463,2,FALSE),"")</f>
        <v>2.1.2 SYSTEEMONTWIKKELING</v>
      </c>
      <c r="B289" s="21" t="s">
        <v>129</v>
      </c>
      <c r="C289" s="17" t="s">
        <v>90</v>
      </c>
      <c r="D289" s="13">
        <v>9</v>
      </c>
      <c r="E289" s="14" t="str">
        <f t="shared" si="12"/>
        <v>T.01x9</v>
      </c>
      <c r="F289" s="14" t="str">
        <f>IFERROR(VLOOKUP(E289,'Bron competenties'!$A$1:$F$19978,5,FALSE),"")</f>
        <v>Toegankelijkheid is van toepassing op het ontwerp van producten, apparaten, services of omgevingen om ervoor te zorgen dat ze voor iedereen bruikbaar zijn, ongeacht hun persoonlijke capaciteiten</v>
      </c>
      <c r="G289" s="15" t="str">
        <f>IFERROR(CONCATENATE(C289," ",(VLOOKUP($C289,'Bron competenties'!$B$1:$C$1978,2,FALSE))),"")</f>
        <v>T.01 Toegankelijkheid</v>
      </c>
      <c r="H289">
        <f t="shared" si="13"/>
        <v>9</v>
      </c>
      <c r="I289" t="str">
        <f t="shared" si="14"/>
        <v>Toegankelijkheid is van toepassing op het ontwerp van producten, apparaten, services of omgevingen om ervoor te zorgen dat ze voor iedereen bruikbaar zijn, ongeacht hun persoonlijke capaciteiten</v>
      </c>
    </row>
    <row r="290" spans="1:9" ht="15.75" thickBot="1" x14ac:dyDescent="0.3">
      <c r="A290" s="10" t="str">
        <f>IFERROR(VLOOKUP($B290,VLookup!$B$3:$C$463,2,FALSE),"")</f>
        <v>2.1.2 SYSTEEMONTWIKKELING</v>
      </c>
      <c r="B290" s="21" t="s">
        <v>129</v>
      </c>
      <c r="C290" s="17" t="s">
        <v>91</v>
      </c>
      <c r="D290" s="13">
        <v>9</v>
      </c>
      <c r="E290" s="14" t="str">
        <f t="shared" si="12"/>
        <v>T.02x9</v>
      </c>
      <c r="F290" s="14" t="str">
        <f>IFERROR(VLOOKUP(E290,'Bron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290" s="15" t="str">
        <f>IFERROR(CONCATENATE(C290," ",(VLOOKUP($C290,'Bron competenties'!$B$1:$C$1978,2,FALSE))),"")</f>
        <v>T.02 Ethiek</v>
      </c>
      <c r="H290">
        <f t="shared" si="13"/>
        <v>9</v>
      </c>
      <c r="I290" t="str">
        <f t="shared" si="14"/>
        <v>Ethiek in ICT behandelt de procedures, waarden en praktijken die ICT en haar gerelateerde disciplines beheersen zonder de integriteit, morele waarden of overtuigingen van een individu, organisatie of de mensheid: professioneel gedrag in de ICT</v>
      </c>
    </row>
    <row r="291" spans="1:9" ht="15.75" thickBot="1" x14ac:dyDescent="0.3">
      <c r="A291" s="10" t="str">
        <f>IFERROR(VLOOKUP($B291,VLookup!$B$3:$C$463,2,FALSE),"")</f>
        <v>2.1.2 SYSTEEMONTWIKKELING</v>
      </c>
      <c r="B291" s="21" t="s">
        <v>129</v>
      </c>
      <c r="C291" s="17" t="s">
        <v>92</v>
      </c>
      <c r="D291" s="13">
        <v>9</v>
      </c>
      <c r="E291" s="14" t="str">
        <f t="shared" si="12"/>
        <v>T.03x9</v>
      </c>
      <c r="F291" s="14" t="str">
        <f>IFERROR(VLOOKUP(E291,'Bron competenties'!$A$1:$F$19978,5,FALSE),"")</f>
        <v>Er zijn veel wetten die direct of indirect relevant zijn voor de ICT-industrie, zoals copyright, naleving van octrooien, voorkomen van plagiaat en bescherming van intellectuele eigendom</v>
      </c>
      <c r="G291" s="15" t="str">
        <f>IFERROR(CONCATENATE(C291," ",(VLOOKUP($C291,'Bron competenties'!$B$1:$C$1978,2,FALSE))),"")</f>
        <v>T.03 Juridische kwesties</v>
      </c>
      <c r="H291">
        <f t="shared" si="13"/>
        <v>9</v>
      </c>
      <c r="I291" t="str">
        <f t="shared" si="14"/>
        <v>Er zijn veel wetten die direct of indirect relevant zijn voor de ICT-industrie, zoals copyright, naleving van octrooien, voorkomen van plagiaat en bescherming van intellectuele eigendom</v>
      </c>
    </row>
    <row r="292" spans="1:9" ht="15.75" thickBot="1" x14ac:dyDescent="0.3">
      <c r="A292" s="10" t="str">
        <f>IFERROR(VLOOKUP($B292,VLookup!$B$3:$C$463,2,FALSE),"")</f>
        <v>2.1.2 SYSTEEMONTWIKKELING</v>
      </c>
      <c r="B292" s="21" t="s">
        <v>129</v>
      </c>
      <c r="C292" s="17" t="s">
        <v>93</v>
      </c>
      <c r="D292" s="13">
        <v>9</v>
      </c>
      <c r="E292" s="14" t="str">
        <f t="shared" si="12"/>
        <v>T.04x9</v>
      </c>
      <c r="F292" s="14" t="str">
        <f>IFERROR(VLOOKUP(E292,'Bron competenties'!$A$1:$F$19978,5,FALSE),"")</f>
        <v>Privacy is het vermogen van een organisatie of individu te bepalen welke gegevens met derden kunnen worden gedeeld: bijvoorbeeld de algemene verordening gegevensbescherming (AVG) over gegevensbescherming en privacy voor alle individuen</v>
      </c>
      <c r="G292" s="15" t="str">
        <f>IFERROR(CONCATENATE(C292," ",(VLOOKUP($C292,'Bron competenties'!$B$1:$C$1978,2,FALSE))),"")</f>
        <v>T.04 Privacy</v>
      </c>
      <c r="H292">
        <f t="shared" si="13"/>
        <v>9</v>
      </c>
      <c r="I292" t="str">
        <f t="shared" si="14"/>
        <v>Privacy is het vermogen van een organisatie of individu te bepalen welke gegevens met derden kunnen worden gedeeld: bijvoorbeeld de algemene verordening gegevensbescherming (AVG) over gegevensbescherming en privacy voor alle individuen</v>
      </c>
    </row>
    <row r="293" spans="1:9" ht="15.75" thickBot="1" x14ac:dyDescent="0.3">
      <c r="A293" s="10" t="str">
        <f>IFERROR(VLOOKUP($B293,VLookup!$B$3:$C$463,2,FALSE),"")</f>
        <v>2.1.2 SYSTEEMONTWIKKELING</v>
      </c>
      <c r="B293" s="21" t="s">
        <v>129</v>
      </c>
      <c r="C293" s="17" t="s">
        <v>94</v>
      </c>
      <c r="D293" s="13">
        <v>9</v>
      </c>
      <c r="E293" s="14" t="str">
        <f t="shared" si="12"/>
        <v>T.05x9</v>
      </c>
      <c r="F293" s="14" t="str">
        <f>IFERROR(VLOOKUP(E293,'Bron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293" s="15" t="str">
        <f>IFERROR(CONCATENATE(C293," ",(VLOOKUP($C293,'Bron competenties'!$B$1:$C$1978,2,FALSE))),"")</f>
        <v>T.05 Beveiliging</v>
      </c>
      <c r="H293">
        <f t="shared" si="13"/>
        <v>9</v>
      </c>
      <c r="I293" t="str">
        <f t="shared" si="14"/>
        <v>Beveiliging omvat (1) informatiebeveiliging: beschermen tegen ongeautoriseerde toegang, gebruik, openbaarmaking, verstoring, wijziging, inzage, inspectie, opname of verwoesting en (2) IT-beveiliging: ongeoorloofde toegang tot computers, netwerken en data voorkomen</v>
      </c>
    </row>
    <row r="294" spans="1:9" ht="15.75" thickBot="1" x14ac:dyDescent="0.3">
      <c r="A294" s="10" t="str">
        <f>IFERROR(VLOOKUP($B294,VLookup!$B$3:$C$463,2,FALSE),"")</f>
        <v>2.1.2 SYSTEEMONTWIKKELING</v>
      </c>
      <c r="B294" s="21" t="s">
        <v>129</v>
      </c>
      <c r="C294" s="17" t="s">
        <v>95</v>
      </c>
      <c r="D294" s="13">
        <v>9</v>
      </c>
      <c r="E294" s="14" t="str">
        <f t="shared" si="12"/>
        <v>T.06x9</v>
      </c>
      <c r="F294" s="14" t="str">
        <f>IFERROR(VLOOKUP(E294,'Bron competenties'!$A$1:$F$19978,5,FALSE),"")</f>
        <v xml:space="preserve">Duurzaamheid staat voor het voldoen aan behoeften zonder de toekomst in gevaar te brengen en kan worden gecategoriseerd als ecologische, sociale of economische duurzaamheid. </v>
      </c>
      <c r="G294" s="15" t="str">
        <f>IFERROR(CONCATENATE(C294," ",(VLOOKUP($C294,'Bron competenties'!$B$1:$C$1978,2,FALSE))),"")</f>
        <v>T.06 Duurzaamheid</v>
      </c>
      <c r="H294">
        <f t="shared" si="13"/>
        <v>9</v>
      </c>
      <c r="I294" t="str">
        <f t="shared" si="14"/>
        <v xml:space="preserve">Duurzaamheid staat voor het voldoen aan behoeften zonder de toekomst in gevaar te brengen en kan worden gecategoriseerd als ecologische, sociale of economische duurzaamheid. </v>
      </c>
    </row>
    <row r="295" spans="1:9" ht="15.75" thickBot="1" x14ac:dyDescent="0.3">
      <c r="A295" s="10" t="str">
        <f>IFERROR(VLOOKUP($B295,VLookup!$B$3:$C$463,2,FALSE),"")</f>
        <v>2.1.2 SYSTEEMONTWIKKELING</v>
      </c>
      <c r="B295" s="21" t="s">
        <v>129</v>
      </c>
      <c r="C295" s="17" t="s">
        <v>96</v>
      </c>
      <c r="D295" s="13">
        <v>9</v>
      </c>
      <c r="E295" s="14" t="str">
        <f t="shared" si="12"/>
        <v>T.07x9</v>
      </c>
      <c r="F295" s="14" t="str">
        <f>IFERROR(VLOOKUP(E295,'Bron competenties'!$A$1:$F$19978,5,FALSE),"")</f>
        <v>Bruikbaarheid is de kwaliteit van een product, dienst of systeem, zoals ervaren door eindgebruikers, voor specifiek te bereiken doelen, effectief, efficiënt en bevredigend in een vooraf bepaalde context</v>
      </c>
      <c r="G295" s="15" t="str">
        <f>IFERROR(CONCATENATE(C295," ",(VLOOKUP($C295,'Bron competenties'!$B$1:$C$1978,2,FALSE))),"")</f>
        <v>T.07 Bruikbaarheid</v>
      </c>
      <c r="H295">
        <f t="shared" si="13"/>
        <v>9</v>
      </c>
      <c r="I295" t="str">
        <f t="shared" si="14"/>
        <v>Bruikbaarheid is de kwaliteit van een product, dienst of systeem, zoals ervaren door eindgebruikers, voor specifiek te bereiken doelen, effectief, efficiënt en bevredigend in een vooraf bepaalde context</v>
      </c>
    </row>
    <row r="296" spans="1:9" ht="15.75" thickBot="1" x14ac:dyDescent="0.3">
      <c r="A296" s="10" t="str">
        <f>IFERROR(VLOOKUP($B296,VLookup!$B$3:$C$463,2,FALSE),"")</f>
        <v>2.1.3 NETWERKONTWIKKELING</v>
      </c>
      <c r="B296" s="17" t="s">
        <v>131</v>
      </c>
      <c r="C296" s="17" t="s">
        <v>82</v>
      </c>
      <c r="D296" s="13">
        <v>2</v>
      </c>
      <c r="E296" s="14" t="str">
        <f t="shared" si="12"/>
        <v>A.10x2</v>
      </c>
      <c r="F296" s="14" t="str">
        <f>IFERROR(VLOOKUP(E296,'Bron competenties'!$A$1:$F$19978,5,FALSE),"")</f>
        <v>het toepassen van digitale interface-opties (web, mobiel, Internet of things) en richtlijnen om bruikbaarheid voor iedereen te bereiken</v>
      </c>
      <c r="G296" s="15" t="str">
        <f>IFERROR(CONCATENATE(C296," ",(VLOOKUP($C296,'Bron competenties'!$B$1:$C$1978,2,FALSE))),"")</f>
        <v>A.10 Gebruikergedreven ontwerpen</v>
      </c>
      <c r="H296">
        <f t="shared" si="13"/>
        <v>2</v>
      </c>
      <c r="I296" t="str">
        <f t="shared" si="14"/>
        <v>het toepassen van digitale interface-opties (web, mobiel, Internet of things) en richtlijnen om bruikbaarheid voor iedereen te bereiken</v>
      </c>
    </row>
    <row r="297" spans="1:9" ht="15.75" thickBot="1" x14ac:dyDescent="0.3">
      <c r="A297" s="10" t="str">
        <f>IFERROR(VLOOKUP($B297,VLookup!$B$3:$C$463,2,FALSE),"")</f>
        <v>2.1.3 NETWERKONTWIKKELING</v>
      </c>
      <c r="B297" s="20" t="s">
        <v>131</v>
      </c>
      <c r="C297" s="17" t="s">
        <v>103</v>
      </c>
      <c r="D297" s="13">
        <v>2</v>
      </c>
      <c r="E297" s="14" t="str">
        <f t="shared" si="12"/>
        <v>B.02x2</v>
      </c>
      <c r="F297" s="14" t="str">
        <f>IFERROR(VLOOKUP(E297,'Bron competenties'!$A$1:$F$19978,5,FALSE),"")</f>
        <v>het systematisch handelen om de verenigbaarheid van soft- en hardware specificatie te identificeren, het documenteren van alle activiteiten, afwijkingen en correcties tijdens het installeren</v>
      </c>
      <c r="G297" s="15" t="str">
        <f>IFERROR(CONCATENATE(C297," ",(VLOOKUP($C297,'Bron competenties'!$B$1:$C$1978,2,FALSE))),"")</f>
        <v xml:space="preserve">B.02 Systeemintegratie </v>
      </c>
      <c r="H297">
        <f t="shared" si="13"/>
        <v>2</v>
      </c>
      <c r="I297" t="str">
        <f t="shared" si="14"/>
        <v>het systematisch handelen om de verenigbaarheid van soft- en hardware specificatie te identificeren, het documenteren van alle activiteiten, afwijkingen en correcties tijdens het installeren</v>
      </c>
    </row>
    <row r="298" spans="1:9" ht="15.75" thickBot="1" x14ac:dyDescent="0.3">
      <c r="A298" s="10" t="str">
        <f>IFERROR(VLOOKUP($B298,VLookup!$B$3:$C$463,2,FALSE),"")</f>
        <v>2.1.3 NETWERKONTWIKKELING</v>
      </c>
      <c r="B298" s="20" t="s">
        <v>131</v>
      </c>
      <c r="C298" s="17" t="s">
        <v>99</v>
      </c>
      <c r="D298" s="13">
        <v>2</v>
      </c>
      <c r="E298" s="14" t="str">
        <f t="shared" si="12"/>
        <v>B.03x2</v>
      </c>
      <c r="F298" s="14" t="str">
        <f>IFERROR(VLOOKUP(E298,'Bron competenties'!$A$1:$F$19978,5,FALSE),"")</f>
        <v>opzetten van testprogramma’s en het bouwen van testscripts zodat potentiële kwetsbaarheden aan stresstests onderworpen kunnen worden; op analytische wijze documenteren en rapporteren van de uitkomsten</v>
      </c>
      <c r="G298" s="15" t="str">
        <f>IFERROR(CONCATENATE(C298," ",(VLOOKUP($C298,'Bron competenties'!$B$1:$C$1978,2,FALSE))),"")</f>
        <v xml:space="preserve">B.03 Testen </v>
      </c>
      <c r="H298">
        <f t="shared" si="13"/>
        <v>2</v>
      </c>
      <c r="I298" t="str">
        <f t="shared" si="14"/>
        <v>opzetten van testprogramma’s en het bouwen van testscripts zodat potentiële kwetsbaarheden aan stresstests onderworpen kunnen worden; op analytische wijze documenteren en rapporteren van de uitkomsten</v>
      </c>
    </row>
    <row r="299" spans="1:9" ht="15.75" thickBot="1" x14ac:dyDescent="0.3">
      <c r="A299" s="10" t="str">
        <f>IFERROR(VLOOKUP($B299,VLookup!$B$3:$C$463,2,FALSE),"")</f>
        <v>2.1.3 NETWERKONTWIKKELING</v>
      </c>
      <c r="B299" s="20" t="s">
        <v>131</v>
      </c>
      <c r="C299" s="17" t="s">
        <v>105</v>
      </c>
      <c r="D299" s="13">
        <v>2</v>
      </c>
      <c r="E299" s="14" t="str">
        <f t="shared" si="12"/>
        <v>E.03x2</v>
      </c>
      <c r="F299" s="14" t="str">
        <f>IFERROR(VLOOKUP(E299,'Bron competenties'!$A$1:$F$19978,5,FALSE),"")</f>
        <v>het begrijpen en toepassen van de principes van risicomanagement en het onderzoeken van IV-oplossingen om geïdentificeerde risico’s te mitigeren</v>
      </c>
      <c r="G299" s="15" t="str">
        <f>IFERROR(CONCATENATE(C299," ",(VLOOKUP($C299,'Bron competenties'!$B$1:$C$1978,2,FALSE))),"")</f>
        <v xml:space="preserve">E.03 Risicomanagement </v>
      </c>
      <c r="H299">
        <f t="shared" si="13"/>
        <v>2</v>
      </c>
      <c r="I299" t="str">
        <f t="shared" si="14"/>
        <v>het begrijpen en toepassen van de principes van risicomanagement en het onderzoeken van IV-oplossingen om geïdentificeerde risico’s te mitigeren</v>
      </c>
    </row>
    <row r="300" spans="1:9" ht="15.75" thickBot="1" x14ac:dyDescent="0.3">
      <c r="A300" s="10" t="str">
        <f>IFERROR(VLOOKUP($B300,VLookup!$B$3:$C$463,2,FALSE),"")</f>
        <v>2.1.3 NETWERKONTWIKKELING</v>
      </c>
      <c r="B300" s="20" t="s">
        <v>131</v>
      </c>
      <c r="C300" s="17" t="s">
        <v>86</v>
      </c>
      <c r="D300" s="13">
        <v>2</v>
      </c>
      <c r="E300" s="14" t="str">
        <f t="shared" si="12"/>
        <v>E.08x2</v>
      </c>
      <c r="F300" s="14" t="str">
        <f>IFERROR(VLOOKUP(E300,'Bron competenties'!$A$1:$F$19978,5,FALSE),"")</f>
        <v>het systematisch scannen van de omgeving om kwetsbaarheden en bedreigingen te identificeren en te bepalen, vast te leggen en het escaleren bij non-compliance</v>
      </c>
      <c r="G300" s="15" t="str">
        <f>IFERROR(CONCATENATE(C300," ",(VLOOKUP($C300,'Bron competenties'!$B$1:$C$1978,2,FALSE))),"")</f>
        <v xml:space="preserve">E.08 Informatiebeveiligingsmanagement </v>
      </c>
      <c r="H300">
        <f t="shared" si="13"/>
        <v>2</v>
      </c>
      <c r="I300" t="str">
        <f t="shared" si="14"/>
        <v>het systematisch scannen van de omgeving om kwetsbaarheden en bedreigingen te identificeren en te bepalen, vast te leggen en het escaleren bij non-compliance</v>
      </c>
    </row>
    <row r="301" spans="1:9" ht="15.75" thickBot="1" x14ac:dyDescent="0.3">
      <c r="A301" s="10" t="str">
        <f>IFERROR(VLOOKUP($B301,VLookup!$B$3:$C$463,2,FALSE),"")</f>
        <v>2.1.3 NETWERKONTWIKKELING</v>
      </c>
      <c r="B301" s="17" t="s">
        <v>131</v>
      </c>
      <c r="C301" s="17" t="s">
        <v>89</v>
      </c>
      <c r="D301" s="13">
        <v>2</v>
      </c>
      <c r="E301" s="14" t="str">
        <f t="shared" si="12"/>
        <v>D.07x2</v>
      </c>
      <c r="F301" s="14" t="str">
        <f>IFERROR(VLOOKUP(E301,'Bron competenties'!$A$1:$F$19978,5,FALSE),"")</f>
        <v>het zoeken en verzamelen van data. Het voor analyses voorbereiden van data uit meerdere bronnen en formaten</v>
      </c>
      <c r="G301" s="15" t="str">
        <f>IFERROR(CONCATENATE(C301," ",(VLOOKUP($C301,'Bron competenties'!$B$1:$C$1978,2,FALSE))),"")</f>
        <v>D.07 Datascience en analytics</v>
      </c>
      <c r="H301">
        <f t="shared" si="13"/>
        <v>2</v>
      </c>
      <c r="I301" t="str">
        <f t="shared" si="14"/>
        <v>het zoeken en verzamelen van data. Het voor analyses voorbereiden van data uit meerdere bronnen en formaten</v>
      </c>
    </row>
    <row r="302" spans="1:9" ht="15.75" thickBot="1" x14ac:dyDescent="0.3">
      <c r="A302" s="10" t="str">
        <f>IFERROR(VLOOKUP($B302,VLookup!$B$3:$C$463,2,FALSE),"")</f>
        <v>2.1.3 NETWERKONTWIKKELING</v>
      </c>
      <c r="B302" s="17" t="s">
        <v>131</v>
      </c>
      <c r="C302" s="17" t="s">
        <v>82</v>
      </c>
      <c r="D302" s="13">
        <v>3</v>
      </c>
      <c r="E302" s="14" t="str">
        <f t="shared" si="12"/>
        <v>A.10x3</v>
      </c>
      <c r="F302" s="14" t="str">
        <f>IFERROR(VLOOKUP(E302,'Bron competenties'!$A$1:$F$19978,5,FALSE),"")</f>
        <v>het bewerkstelligen en cultiveren van relaties met klanten en gebruikers om hun taken, behoeften en doelen te begrijpen. Gebruikt een breed scala aan specialistische methoden om belangrijke gebruikersbetrokkenheid te krijgen</v>
      </c>
      <c r="G302" s="15" t="str">
        <f>IFERROR(CONCATENATE(C302," ",(VLOOKUP($C302,'Bron competenties'!$B$1:$C$1978,2,FALSE))),"")</f>
        <v>A.10 Gebruikergedreven ontwerpen</v>
      </c>
      <c r="H302">
        <f t="shared" si="13"/>
        <v>3</v>
      </c>
      <c r="I302" t="str">
        <f t="shared" si="14"/>
        <v>het bewerkstelligen en cultiveren van relaties met klanten en gebruikers om hun taken, behoeften en doelen te begrijpen. Gebruikt een breed scala aan specialistische methoden om belangrijke gebruikersbetrokkenheid te krijgen</v>
      </c>
    </row>
    <row r="303" spans="1:9" ht="15.75" thickBot="1" x14ac:dyDescent="0.3">
      <c r="A303" s="10" t="str">
        <f>IFERROR(VLOOKUP($B303,VLookup!$B$3:$C$463,2,FALSE),"")</f>
        <v>2.1.3 NETWERKONTWIKKELING</v>
      </c>
      <c r="B303" s="20" t="s">
        <v>131</v>
      </c>
      <c r="C303" s="17" t="s">
        <v>103</v>
      </c>
      <c r="D303" s="13">
        <v>3</v>
      </c>
      <c r="E303" s="14" t="str">
        <f t="shared" si="12"/>
        <v>B.02x3</v>
      </c>
      <c r="F303" s="14" t="str">
        <f>IFERROR(VLOOKUP(E303,'Bron competenties'!$A$1:$F$19978,5,FALSE),"")</f>
        <v>verantwoordelijk zijn voor eigen acties en die van anderen in het integratieproces, het naleven van de toepasbare normen en wijzigingsprocedures om de integriteit te bewaren van de gehele functionaliteit en betrouwbaarheid</v>
      </c>
      <c r="G303" s="15" t="str">
        <f>IFERROR(CONCATENATE(C303," ",(VLOOKUP($C303,'Bron competenties'!$B$1:$C$1978,2,FALSE))),"")</f>
        <v xml:space="preserve">B.02 Systeemintegratie </v>
      </c>
      <c r="H303">
        <f t="shared" si="13"/>
        <v>3</v>
      </c>
      <c r="I303" t="str">
        <f t="shared" si="14"/>
        <v>verantwoordelijk zijn voor eigen acties en die van anderen in het integratieproces, het naleven van de toepasbare normen en wijzigingsprocedures om de integriteit te bewaren van de gehele functionaliteit en betrouwbaarheid</v>
      </c>
    </row>
    <row r="304" spans="1:9" ht="15.75" thickBot="1" x14ac:dyDescent="0.3">
      <c r="A304" s="10" t="str">
        <f>IFERROR(VLOOKUP($B304,VLookup!$B$3:$C$463,2,FALSE),"")</f>
        <v>2.1.3 NETWERKONTWIKKELING</v>
      </c>
      <c r="B304" s="20" t="s">
        <v>131</v>
      </c>
      <c r="C304" s="17" t="s">
        <v>99</v>
      </c>
      <c r="D304" s="13">
        <v>3</v>
      </c>
      <c r="E304" s="14" t="str">
        <f t="shared" si="12"/>
        <v>B.03x3</v>
      </c>
      <c r="F304" s="14" t="str">
        <f>IFERROR(VLOOKUP(E304,'Bron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304" s="15" t="str">
        <f>IFERROR(CONCATENATE(C304," ",(VLOOKUP($C304,'Bron competenties'!$B$1:$C$1978,2,FALSE))),"")</f>
        <v xml:space="preserve">B.03 Testen </v>
      </c>
      <c r="H304">
        <f t="shared" si="13"/>
        <v>3</v>
      </c>
      <c r="I304" t="str">
        <f t="shared" si="14"/>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305" spans="1:9" ht="15.75" thickBot="1" x14ac:dyDescent="0.3">
      <c r="A305" s="10" t="str">
        <f>IFERROR(VLOOKUP($B305,VLookup!$B$3:$C$463,2,FALSE),"")</f>
        <v>2.1.3 NETWERKONTWIKKELING</v>
      </c>
      <c r="B305" s="20" t="s">
        <v>131</v>
      </c>
      <c r="C305" s="17" t="s">
        <v>105</v>
      </c>
      <c r="D305" s="13">
        <v>3</v>
      </c>
      <c r="E305" s="14" t="str">
        <f t="shared" si="12"/>
        <v>E.03x3</v>
      </c>
      <c r="F305" s="14" t="str">
        <f>IFERROR(VLOOKUP(E305,'Bron competenties'!$A$1:$F$19978,5,FALSE),"")</f>
        <v>het in staat zijn de juiste acties te ondernemen om de veiligheid te borgen en risicoblootstelling te vermijden, evalueert, managet en garandeert de validering van uitzonderingen, voert audits uit op IV-processen en -omgeving</v>
      </c>
      <c r="G305" s="15" t="str">
        <f>IFERROR(CONCATENATE(C305," ",(VLOOKUP($C305,'Bron competenties'!$B$1:$C$1978,2,FALSE))),"")</f>
        <v xml:space="preserve">E.03 Risicomanagement </v>
      </c>
      <c r="H305">
        <f t="shared" si="13"/>
        <v>3</v>
      </c>
      <c r="I305" t="str">
        <f t="shared" si="14"/>
        <v>het in staat zijn de juiste acties te ondernemen om de veiligheid te borgen en risicoblootstelling te vermijden, evalueert, managet en garandeert de validering van uitzonderingen, voert audits uit op IV-processen en -omgeving</v>
      </c>
    </row>
    <row r="306" spans="1:9" ht="15.75" thickBot="1" x14ac:dyDescent="0.3">
      <c r="A306" s="10" t="str">
        <f>IFERROR(VLOOKUP($B306,VLookup!$B$3:$C$463,2,FALSE),"")</f>
        <v>2.1.3 NETWERKONTWIKKELING</v>
      </c>
      <c r="B306" s="20" t="s">
        <v>131</v>
      </c>
      <c r="C306" s="17" t="s">
        <v>86</v>
      </c>
      <c r="D306" s="13">
        <v>3</v>
      </c>
      <c r="E306" s="14" t="str">
        <f t="shared" si="12"/>
        <v>E.08x3</v>
      </c>
      <c r="F306" s="14" t="str">
        <f>IFERROR(VLOOKUP(E306,'Bron competenties'!$A$1:$F$19978,5,FALSE),"")</f>
        <v xml:space="preserve">het evalueren van indicatoren en maatregelen op het gebied van security management en bepalen/of ze aan de normen voldoen; het onderzoeken van inbreuken op de beveiliging en het nemen van correctiemaatregelen </v>
      </c>
      <c r="G306" s="15" t="str">
        <f>IFERROR(CONCATENATE(C306," ",(VLOOKUP($C306,'Bron competenties'!$B$1:$C$1978,2,FALSE))),"")</f>
        <v xml:space="preserve">E.08 Informatiebeveiligingsmanagement </v>
      </c>
      <c r="H306">
        <f t="shared" si="13"/>
        <v>3</v>
      </c>
      <c r="I306" t="str">
        <f t="shared" si="14"/>
        <v xml:space="preserve">het evalueren van indicatoren en maatregelen op het gebied van security management en bepalen/of ze aan de normen voldoen; het onderzoeken van inbreuken op de beveiliging en het nemen van correctiemaatregelen </v>
      </c>
    </row>
    <row r="307" spans="1:9" ht="15.75" thickBot="1" x14ac:dyDescent="0.3">
      <c r="A307" s="10" t="str">
        <f>IFERROR(VLOOKUP($B307,VLookup!$B$3:$C$463,2,FALSE),"")</f>
        <v>2.1.3 NETWERKONTWIKKELING</v>
      </c>
      <c r="B307" s="17" t="s">
        <v>131</v>
      </c>
      <c r="C307" s="17" t="s">
        <v>89</v>
      </c>
      <c r="D307" s="13">
        <v>3</v>
      </c>
      <c r="E307" s="14" t="str">
        <f t="shared" si="12"/>
        <v>D.07x3</v>
      </c>
      <c r="F307" s="14" t="str">
        <f>IFERROR(VLOOKUP(E307,'Bron competenties'!$A$1:$F$19978,5,FALSE),"")</f>
        <v>het ontwerpen en creëren van data-analysetools om de organisatorische datalevenscyclus te ondersteunen. Het verifiëren van de waarheidsgetrouwheid van de data. Het verwerken en visualiseren van data-analyseresultaten binnen het domein</v>
      </c>
      <c r="G307" s="15" t="str">
        <f>IFERROR(CONCATENATE(C307," ",(VLOOKUP($C307,'Bron competenties'!$B$1:$C$1978,2,FALSE))),"")</f>
        <v>D.07 Datascience en analytics</v>
      </c>
      <c r="H307">
        <f t="shared" si="13"/>
        <v>3</v>
      </c>
      <c r="I307" t="str">
        <f t="shared" si="14"/>
        <v>het ontwerpen en creëren van data-analysetools om de organisatorische datalevenscyclus te ondersteunen. Het verifiëren van de waarheidsgetrouwheid van de data. Het verwerken en visualiseren van data-analyseresultaten binnen het domein</v>
      </c>
    </row>
    <row r="308" spans="1:9" ht="15.75" thickBot="1" x14ac:dyDescent="0.3">
      <c r="A308" s="10" t="str">
        <f>IFERROR(VLOOKUP($B308,VLookup!$B$3:$C$463,2,FALSE),"")</f>
        <v>2.1.3 NETWERKONTWIKKELING</v>
      </c>
      <c r="B308" s="20" t="s">
        <v>131</v>
      </c>
      <c r="C308" s="17" t="s">
        <v>82</v>
      </c>
      <c r="D308" s="13">
        <v>4</v>
      </c>
      <c r="E308" s="14" t="str">
        <f t="shared" si="12"/>
        <v>A.10x4</v>
      </c>
      <c r="F308" s="14" t="str">
        <f>IFERROR(VLOOKUP(E308,'Bron competenties'!$A$1:$F$19978,5,FALSE),"")</f>
        <v>het bieden van deskundige begeleiding om continue verbetering te garanderen en een succesvolle omnichannel gebruikerervaring te bewerkstelligen.</v>
      </c>
      <c r="G308" s="15" t="str">
        <f>IFERROR(CONCATENATE(C308," ",(VLOOKUP($C308,'Bron competenties'!$B$1:$C$1978,2,FALSE))),"")</f>
        <v>A.10 Gebruikergedreven ontwerpen</v>
      </c>
      <c r="H308">
        <f t="shared" si="13"/>
        <v>4</v>
      </c>
      <c r="I308" t="str">
        <f t="shared" si="14"/>
        <v>het bieden van deskundige begeleiding om continue verbetering te garanderen en een succesvolle omnichannel gebruikerervaring te bewerkstelligen.</v>
      </c>
    </row>
    <row r="309" spans="1:9" ht="15.75" thickBot="1" x14ac:dyDescent="0.3">
      <c r="A309" s="10" t="str">
        <f>IFERROR(VLOOKUP($B309,VLookup!$B$3:$C$463,2,FALSE),"")</f>
        <v>2.1.3 NETWERKONTWIKKELING</v>
      </c>
      <c r="B309" s="20" t="s">
        <v>131</v>
      </c>
      <c r="C309" s="17" t="s">
        <v>103</v>
      </c>
      <c r="D309" s="13">
        <v>4</v>
      </c>
      <c r="E309" s="14" t="str">
        <f t="shared" si="12"/>
        <v>B.02x4</v>
      </c>
      <c r="F309" s="14" t="str">
        <f>IFERROR(VLOOKUP(E309,'Bron competenties'!$A$1:$F$19978,5,FALSE),"")</f>
        <v xml:space="preserve">het gebruik maken van uiteenlopende specifieke kennis voor het creëren van een proces voor de gehele integratiecyclus, inclusief het opzetten van interne standaarden. Het organiseren en borgen van resources voor integratie programma’s </v>
      </c>
      <c r="G309" s="15" t="str">
        <f>IFERROR(CONCATENATE(C309," ",(VLOOKUP($C309,'Bron competenties'!$B$1:$C$1978,2,FALSE))),"")</f>
        <v xml:space="preserve">B.02 Systeemintegratie </v>
      </c>
      <c r="H309">
        <f t="shared" si="13"/>
        <v>4</v>
      </c>
      <c r="I309" t="str">
        <f t="shared" si="14"/>
        <v xml:space="preserve">het gebruik maken van uiteenlopende specifieke kennis voor het creëren van een proces voor de gehele integratiecyclus, inclusief het opzetten van interne standaarden. Het organiseren en borgen van resources voor integratie programma’s </v>
      </c>
    </row>
    <row r="310" spans="1:9" ht="15.75" thickBot="1" x14ac:dyDescent="0.3">
      <c r="A310" s="10" t="str">
        <f>IFERROR(VLOOKUP($B310,VLookup!$B$3:$C$463,2,FALSE),"")</f>
        <v>2.1.3 NETWERKONTWIKKELING</v>
      </c>
      <c r="B310" s="20" t="s">
        <v>131</v>
      </c>
      <c r="C310" s="17" t="s">
        <v>99</v>
      </c>
      <c r="D310" s="13">
        <v>4</v>
      </c>
      <c r="E310" s="14" t="str">
        <f t="shared" si="12"/>
        <v>B.03x4</v>
      </c>
      <c r="F310" s="14" t="str">
        <f>IFERROR(VLOOKUP(E310,'Bron competenties'!$A$1:$F$19978,5,FALSE),"")</f>
        <v>het gebruik maken van uiteenlopende specifieke kennis om een proces te ontwerpen voor het gehele testtraject, inclusief het vaststellen van interne teststandaarden en het geven van deskundige begeleiding en advies voor het testteam</v>
      </c>
      <c r="G310" s="15" t="str">
        <f>IFERROR(CONCATENATE(C310," ",(VLOOKUP($C310,'Bron competenties'!$B$1:$C$1978,2,FALSE))),"")</f>
        <v xml:space="preserve">B.03 Testen </v>
      </c>
      <c r="H310">
        <f t="shared" si="13"/>
        <v>4</v>
      </c>
      <c r="I310" t="str">
        <f t="shared" si="14"/>
        <v>het gebruik maken van uiteenlopende specifieke kennis om een proces te ontwerpen voor het gehele testtraject, inclusief het vaststellen van interne teststandaarden en het geven van deskundige begeleiding en advies voor het testteam</v>
      </c>
    </row>
    <row r="311" spans="1:9" ht="15.75" thickBot="1" x14ac:dyDescent="0.3">
      <c r="A311" s="10" t="str">
        <f>IFERROR(VLOOKUP($B311,VLookup!$B$3:$C$463,2,FALSE),"")</f>
        <v>2.1.3 NETWERKONTWIKKELING</v>
      </c>
      <c r="B311" s="20" t="s">
        <v>131</v>
      </c>
      <c r="C311" s="17" t="s">
        <v>105</v>
      </c>
      <c r="D311" s="13">
        <v>4</v>
      </c>
      <c r="E311" s="14" t="str">
        <f t="shared" si="12"/>
        <v>E.03x4</v>
      </c>
      <c r="F311" s="14" t="str">
        <f>IFERROR(VLOOKUP(E311,'Bron competenties'!$A$1:$F$19978,5,FALSE),"")</f>
        <v>het organiseren en borgen van het definiëren en toepasbaar maken van beleid voor risicobeheer door rekening te houden met alle mogelijke beperkingen, waaronder technische, economische en politieke kwesties en daarbij taken te delegeren</v>
      </c>
      <c r="G311" s="15" t="str">
        <f>IFERROR(CONCATENATE(C311," ",(VLOOKUP($C311,'Bron competenties'!$B$1:$C$1978,2,FALSE))),"")</f>
        <v xml:space="preserve">E.03 Risicomanagement </v>
      </c>
      <c r="H311">
        <f t="shared" si="13"/>
        <v>4</v>
      </c>
      <c r="I311" t="str">
        <f t="shared" si="14"/>
        <v>het organiseren en borgen van het definiëren en toepasbaar maken van beleid voor risicobeheer door rekening te houden met alle mogelijke beperkingen, waaronder technische, economische en politieke kwesties en daarbij taken te delegeren</v>
      </c>
    </row>
    <row r="312" spans="1:9" ht="15.75" thickBot="1" x14ac:dyDescent="0.3">
      <c r="A312" s="10" t="str">
        <f>IFERROR(VLOOKUP($B312,VLookup!$B$3:$C$463,2,FALSE),"")</f>
        <v>2.1.3 NETWERKONTWIKKELING</v>
      </c>
      <c r="B312" s="20" t="s">
        <v>131</v>
      </c>
      <c r="C312" s="17" t="s">
        <v>86</v>
      </c>
      <c r="D312" s="13">
        <v>4</v>
      </c>
      <c r="E312" s="14" t="str">
        <f t="shared" si="12"/>
        <v>E.08x4</v>
      </c>
      <c r="F312" s="14" t="str">
        <f>IFERROR(VLOOKUP(E312,'Bron competenties'!$A$1:$F$19978,5,FALSE),"")</f>
        <v>het organiseren en borgen dat de integriteit, vertrouwelijkheid en beschikbaarheid van gegevens zijn opgeslagen in de Informatiesystemen en dat ze voldoen aan alle wettelijke vereisten</v>
      </c>
      <c r="G312" s="15" t="str">
        <f>IFERROR(CONCATENATE(C312," ",(VLOOKUP($C312,'Bron competenties'!$B$1:$C$1978,2,FALSE))),"")</f>
        <v xml:space="preserve">E.08 Informatiebeveiligingsmanagement </v>
      </c>
      <c r="H312">
        <f t="shared" si="13"/>
        <v>4</v>
      </c>
      <c r="I312" t="str">
        <f t="shared" si="14"/>
        <v>het organiseren en borgen dat de integriteit, vertrouwelijkheid en beschikbaarheid van gegevens zijn opgeslagen in de Informatiesystemen en dat ze voldoen aan alle wettelijke vereisten</v>
      </c>
    </row>
    <row r="313" spans="1:9" ht="15.75" thickBot="1" x14ac:dyDescent="0.3">
      <c r="A313" s="10" t="str">
        <f>IFERROR(VLOOKUP($B313,VLookup!$B$3:$C$463,2,FALSE),"")</f>
        <v>2.1.3 NETWERKONTWIKKELING</v>
      </c>
      <c r="B313" s="21" t="s">
        <v>131</v>
      </c>
      <c r="C313" s="17" t="s">
        <v>90</v>
      </c>
      <c r="D313" s="13">
        <v>9</v>
      </c>
      <c r="E313" s="14" t="str">
        <f t="shared" si="12"/>
        <v>T.01x9</v>
      </c>
      <c r="F313" s="14" t="str">
        <f>IFERROR(VLOOKUP(E313,'Bron competenties'!$A$1:$F$19978,5,FALSE),"")</f>
        <v>Toegankelijkheid is van toepassing op het ontwerp van producten, apparaten, services of omgevingen om ervoor te zorgen dat ze voor iedereen bruikbaar zijn, ongeacht hun persoonlijke capaciteiten</v>
      </c>
      <c r="G313" s="15" t="str">
        <f>IFERROR(CONCATENATE(C313," ",(VLOOKUP($C313,'Bron competenties'!$B$1:$C$1978,2,FALSE))),"")</f>
        <v>T.01 Toegankelijkheid</v>
      </c>
      <c r="H313">
        <f t="shared" si="13"/>
        <v>9</v>
      </c>
      <c r="I313" t="str">
        <f t="shared" si="14"/>
        <v>Toegankelijkheid is van toepassing op het ontwerp van producten, apparaten, services of omgevingen om ervoor te zorgen dat ze voor iedereen bruikbaar zijn, ongeacht hun persoonlijke capaciteiten</v>
      </c>
    </row>
    <row r="314" spans="1:9" ht="15.75" thickBot="1" x14ac:dyDescent="0.3">
      <c r="A314" s="10" t="str">
        <f>IFERROR(VLOOKUP($B314,VLookup!$B$3:$C$463,2,FALSE),"")</f>
        <v>2.1.3 NETWERKONTWIKKELING</v>
      </c>
      <c r="B314" s="21" t="s">
        <v>131</v>
      </c>
      <c r="C314" s="17" t="s">
        <v>91</v>
      </c>
      <c r="D314" s="13">
        <v>9</v>
      </c>
      <c r="E314" s="14" t="str">
        <f t="shared" si="12"/>
        <v>T.02x9</v>
      </c>
      <c r="F314" s="14" t="str">
        <f>IFERROR(VLOOKUP(E314,'Bron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314" s="15" t="str">
        <f>IFERROR(CONCATENATE(C314," ",(VLOOKUP($C314,'Bron competenties'!$B$1:$C$1978,2,FALSE))),"")</f>
        <v>T.02 Ethiek</v>
      </c>
      <c r="H314">
        <f t="shared" si="13"/>
        <v>9</v>
      </c>
      <c r="I314" t="str">
        <f t="shared" si="14"/>
        <v>Ethiek in ICT behandelt de procedures, waarden en praktijken die ICT en haar gerelateerde disciplines beheersen zonder de integriteit, morele waarden of overtuigingen van een individu, organisatie of de mensheid: professioneel gedrag in de ICT</v>
      </c>
    </row>
    <row r="315" spans="1:9" ht="15.75" thickBot="1" x14ac:dyDescent="0.3">
      <c r="A315" s="10" t="str">
        <f>IFERROR(VLOOKUP($B315,VLookup!$B$3:$C$463,2,FALSE),"")</f>
        <v>2.1.3 NETWERKONTWIKKELING</v>
      </c>
      <c r="B315" s="21" t="s">
        <v>131</v>
      </c>
      <c r="C315" s="17" t="s">
        <v>92</v>
      </c>
      <c r="D315" s="13">
        <v>9</v>
      </c>
      <c r="E315" s="14" t="str">
        <f t="shared" si="12"/>
        <v>T.03x9</v>
      </c>
      <c r="F315" s="14" t="str">
        <f>IFERROR(VLOOKUP(E315,'Bron competenties'!$A$1:$F$19978,5,FALSE),"")</f>
        <v>Er zijn veel wetten die direct of indirect relevant zijn voor de ICT-industrie, zoals copyright, naleving van octrooien, voorkomen van plagiaat en bescherming van intellectuele eigendom</v>
      </c>
      <c r="G315" s="15" t="str">
        <f>IFERROR(CONCATENATE(C315," ",(VLOOKUP($C315,'Bron competenties'!$B$1:$C$1978,2,FALSE))),"")</f>
        <v>T.03 Juridische kwesties</v>
      </c>
      <c r="H315">
        <f t="shared" si="13"/>
        <v>9</v>
      </c>
      <c r="I315" t="str">
        <f t="shared" si="14"/>
        <v>Er zijn veel wetten die direct of indirect relevant zijn voor de ICT-industrie, zoals copyright, naleving van octrooien, voorkomen van plagiaat en bescherming van intellectuele eigendom</v>
      </c>
    </row>
    <row r="316" spans="1:9" ht="15.75" thickBot="1" x14ac:dyDescent="0.3">
      <c r="A316" s="10" t="str">
        <f>IFERROR(VLOOKUP($B316,VLookup!$B$3:$C$463,2,FALSE),"")</f>
        <v>2.1.3 NETWERKONTWIKKELING</v>
      </c>
      <c r="B316" s="21" t="s">
        <v>131</v>
      </c>
      <c r="C316" s="17" t="s">
        <v>93</v>
      </c>
      <c r="D316" s="13">
        <v>9</v>
      </c>
      <c r="E316" s="14" t="str">
        <f t="shared" si="12"/>
        <v>T.04x9</v>
      </c>
      <c r="F316" s="14" t="str">
        <f>IFERROR(VLOOKUP(E316,'Bron competenties'!$A$1:$F$19978,5,FALSE),"")</f>
        <v>Privacy is het vermogen van een organisatie of individu te bepalen welke gegevens met derden kunnen worden gedeeld: bijvoorbeeld de algemene verordening gegevensbescherming (AVG) over gegevensbescherming en privacy voor alle individuen</v>
      </c>
      <c r="G316" s="15" t="str">
        <f>IFERROR(CONCATENATE(C316," ",(VLOOKUP($C316,'Bron competenties'!$B$1:$C$1978,2,FALSE))),"")</f>
        <v>T.04 Privacy</v>
      </c>
      <c r="H316">
        <f t="shared" si="13"/>
        <v>9</v>
      </c>
      <c r="I316" t="str">
        <f t="shared" si="14"/>
        <v>Privacy is het vermogen van een organisatie of individu te bepalen welke gegevens met derden kunnen worden gedeeld: bijvoorbeeld de algemene verordening gegevensbescherming (AVG) over gegevensbescherming en privacy voor alle individuen</v>
      </c>
    </row>
    <row r="317" spans="1:9" ht="15.75" thickBot="1" x14ac:dyDescent="0.3">
      <c r="A317" s="10" t="str">
        <f>IFERROR(VLOOKUP($B317,VLookup!$B$3:$C$463,2,FALSE),"")</f>
        <v>2.1.3 NETWERKONTWIKKELING</v>
      </c>
      <c r="B317" s="21" t="s">
        <v>131</v>
      </c>
      <c r="C317" s="17" t="s">
        <v>94</v>
      </c>
      <c r="D317" s="13">
        <v>9</v>
      </c>
      <c r="E317" s="14" t="str">
        <f t="shared" si="12"/>
        <v>T.05x9</v>
      </c>
      <c r="F317" s="14" t="str">
        <f>IFERROR(VLOOKUP(E317,'Bron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317" s="15" t="str">
        <f>IFERROR(CONCATENATE(C317," ",(VLOOKUP($C317,'Bron competenties'!$B$1:$C$1978,2,FALSE))),"")</f>
        <v>T.05 Beveiliging</v>
      </c>
      <c r="H317">
        <f t="shared" si="13"/>
        <v>9</v>
      </c>
      <c r="I317" t="str">
        <f t="shared" si="14"/>
        <v>Beveiliging omvat (1) informatiebeveiliging: beschermen tegen ongeautoriseerde toegang, gebruik, openbaarmaking, verstoring, wijziging, inzage, inspectie, opname of verwoesting en (2) IT-beveiliging: ongeoorloofde toegang tot computers, netwerken en data voorkomen</v>
      </c>
    </row>
    <row r="318" spans="1:9" ht="15.75" thickBot="1" x14ac:dyDescent="0.3">
      <c r="A318" s="10" t="str">
        <f>IFERROR(VLOOKUP($B318,VLookup!$B$3:$C$463,2,FALSE),"")</f>
        <v>2.1.3 NETWERKONTWIKKELING</v>
      </c>
      <c r="B318" s="21" t="s">
        <v>131</v>
      </c>
      <c r="C318" s="17" t="s">
        <v>95</v>
      </c>
      <c r="D318" s="13">
        <v>9</v>
      </c>
      <c r="E318" s="14" t="str">
        <f t="shared" si="12"/>
        <v>T.06x9</v>
      </c>
      <c r="F318" s="14" t="str">
        <f>IFERROR(VLOOKUP(E318,'Bron competenties'!$A$1:$F$19978,5,FALSE),"")</f>
        <v xml:space="preserve">Duurzaamheid staat voor het voldoen aan behoeften zonder de toekomst in gevaar te brengen en kan worden gecategoriseerd als ecologische, sociale of economische duurzaamheid. </v>
      </c>
      <c r="G318" s="15" t="str">
        <f>IFERROR(CONCATENATE(C318," ",(VLOOKUP($C318,'Bron competenties'!$B$1:$C$1978,2,FALSE))),"")</f>
        <v>T.06 Duurzaamheid</v>
      </c>
      <c r="H318">
        <f t="shared" si="13"/>
        <v>9</v>
      </c>
      <c r="I318" t="str">
        <f t="shared" si="14"/>
        <v xml:space="preserve">Duurzaamheid staat voor het voldoen aan behoeften zonder de toekomst in gevaar te brengen en kan worden gecategoriseerd als ecologische, sociale of economische duurzaamheid. </v>
      </c>
    </row>
    <row r="319" spans="1:9" ht="15.75" thickBot="1" x14ac:dyDescent="0.3">
      <c r="A319" s="10" t="str">
        <f>IFERROR(VLOOKUP($B319,VLookup!$B$3:$C$463,2,FALSE),"")</f>
        <v>2.1.3 NETWERKONTWIKKELING</v>
      </c>
      <c r="B319" s="21" t="s">
        <v>131</v>
      </c>
      <c r="C319" s="17" t="s">
        <v>96</v>
      </c>
      <c r="D319" s="13">
        <v>9</v>
      </c>
      <c r="E319" s="14" t="str">
        <f t="shared" si="12"/>
        <v>T.07x9</v>
      </c>
      <c r="F319" s="14" t="str">
        <f>IFERROR(VLOOKUP(E319,'Bron competenties'!$A$1:$F$19978,5,FALSE),"")</f>
        <v>Bruikbaarheid is de kwaliteit van een product, dienst of systeem, zoals ervaren door eindgebruikers, voor specifiek te bereiken doelen, effectief, efficiënt en bevredigend in een vooraf bepaalde context</v>
      </c>
      <c r="G319" s="15" t="str">
        <f>IFERROR(CONCATENATE(C319," ",(VLOOKUP($C319,'Bron competenties'!$B$1:$C$1978,2,FALSE))),"")</f>
        <v>T.07 Bruikbaarheid</v>
      </c>
      <c r="H319">
        <f t="shared" si="13"/>
        <v>9</v>
      </c>
      <c r="I319" t="str">
        <f t="shared" si="14"/>
        <v>Bruikbaarheid is de kwaliteit van een product, dienst of systeem, zoals ervaren door eindgebruikers, voor specifiek te bereiken doelen, effectief, efficiënt en bevredigend in een vooraf bepaalde context</v>
      </c>
    </row>
    <row r="320" spans="1:9" ht="15.75" thickBot="1" x14ac:dyDescent="0.3">
      <c r="A320" s="10" t="str">
        <f>IFERROR(VLOOKUP($B320,VLookup!$B$3:$C$463,2,FALSE),"")</f>
        <v>2.1.4 DATA ENGINEERING</v>
      </c>
      <c r="B320" s="20" t="s">
        <v>132</v>
      </c>
      <c r="C320" s="17" t="s">
        <v>98</v>
      </c>
      <c r="D320" s="13">
        <v>1</v>
      </c>
      <c r="E320" s="14" t="str">
        <f t="shared" si="12"/>
        <v>A.06x1</v>
      </c>
      <c r="F320" s="14" t="str">
        <f>IFERROR(VLOOKUP(E320,'Bron competenties'!$A$1:$F$19978,5,FALSE),"")</f>
        <v>het bijdragen aan het ontwerp van applicaties, aan generieke functionele specificaties en aan koppelvlakken</v>
      </c>
      <c r="G320" s="15" t="str">
        <f>IFERROR(CONCATENATE(C320," ",(VLOOKUP($C320,'Bron competenties'!$B$1:$C$1978,2,FALSE))),"")</f>
        <v xml:space="preserve">A.06 Ontwerp van Applicaties </v>
      </c>
      <c r="H320">
        <f t="shared" si="13"/>
        <v>1</v>
      </c>
      <c r="I320" t="str">
        <f t="shared" si="14"/>
        <v>het bijdragen aan het ontwerp van applicaties, aan generieke functionele specificaties en aan koppelvlakken</v>
      </c>
    </row>
    <row r="321" spans="1:9" ht="15.75" thickBot="1" x14ac:dyDescent="0.3">
      <c r="A321" s="10" t="str">
        <f>IFERROR(VLOOKUP($B321,VLookup!$B$3:$C$463,2,FALSE),"")</f>
        <v>2.1.4 DATA ENGINEERING</v>
      </c>
      <c r="B321" s="20" t="s">
        <v>132</v>
      </c>
      <c r="C321" s="17" t="s">
        <v>126</v>
      </c>
      <c r="D321" s="13">
        <v>1</v>
      </c>
      <c r="E321" s="14" t="str">
        <f t="shared" si="12"/>
        <v>B.01x1</v>
      </c>
      <c r="F321" s="14" t="str">
        <f>IFERROR(VLOOKUP(E321,'Bron competenties'!$A$1:$F$19978,5,FALSE),"")</f>
        <v>het onder aansturing ontwikkelen, testen en documenteren van applicaties</v>
      </c>
      <c r="G321" s="15" t="str">
        <f>IFERROR(CONCATENATE(C321," ",(VLOOKUP($C321,'Bron competenties'!$B$1:$C$1978,2,FALSE))),"")</f>
        <v>B.01 Applicatie Ontwikkeling</v>
      </c>
      <c r="H321">
        <f t="shared" si="13"/>
        <v>1</v>
      </c>
      <c r="I321" t="str">
        <f t="shared" si="14"/>
        <v>het onder aansturing ontwikkelen, testen en documenteren van applicaties</v>
      </c>
    </row>
    <row r="322" spans="1:9" ht="15.75" thickBot="1" x14ac:dyDescent="0.3">
      <c r="A322" s="10" t="str">
        <f>IFERROR(VLOOKUP($B322,VLookup!$B$3:$C$463,2,FALSE),"")</f>
        <v>2.1.4 DATA ENGINEERING</v>
      </c>
      <c r="B322" s="20" t="s">
        <v>132</v>
      </c>
      <c r="C322" s="17" t="s">
        <v>99</v>
      </c>
      <c r="D322" s="13">
        <v>1</v>
      </c>
      <c r="E322" s="14" t="str">
        <f t="shared" ref="E322:E385" si="15">IFERROR(IF(A322&lt;&gt;"",CONCATENATE(C322,"x",D322),""),"")</f>
        <v>B.03x1</v>
      </c>
      <c r="F322" s="14" t="str">
        <f>IFERROR(VLOOKUP(E322,'Bron competenties'!$A$1:$F$19978,5,FALSE),"")</f>
        <v>het uitvoeren van eenvoudige testen op basis van gedetailleerde instructies</v>
      </c>
      <c r="G322" s="15" t="str">
        <f>IFERROR(CONCATENATE(C322," ",(VLOOKUP($C322,'Bron competenties'!$B$1:$C$1978,2,FALSE))),"")</f>
        <v xml:space="preserve">B.03 Testen </v>
      </c>
      <c r="H322">
        <f t="shared" ref="H322:H385" si="16">IF($G322="","",D322)</f>
        <v>1</v>
      </c>
      <c r="I322" t="str">
        <f t="shared" ref="I322:I385" si="17">IF($G322="","",F322)</f>
        <v>het uitvoeren van eenvoudige testen op basis van gedetailleerde instructies</v>
      </c>
    </row>
    <row r="323" spans="1:9" ht="15.75" thickBot="1" x14ac:dyDescent="0.3">
      <c r="A323" s="10" t="str">
        <f>IFERROR(VLOOKUP($B323,VLookup!$B$3:$C$463,2,FALSE),"")</f>
        <v>2.1.4 DATA ENGINEERING</v>
      </c>
      <c r="B323" s="20" t="s">
        <v>132</v>
      </c>
      <c r="C323" s="17" t="s">
        <v>98</v>
      </c>
      <c r="D323" s="13">
        <v>2</v>
      </c>
      <c r="E323" s="14" t="str">
        <f t="shared" si="15"/>
        <v>A.06x2</v>
      </c>
      <c r="F323" s="14" t="str">
        <f>IFERROR(VLOOKUP(E323,'Bron competenties'!$A$1:$F$19978,5,FALSE),"")</f>
        <v>het organiseren van de totale planning van het ontwerp van de applicatie</v>
      </c>
      <c r="G323" s="15" t="str">
        <f>IFERROR(CONCATENATE(C323," ",(VLOOKUP($C323,'Bron competenties'!$B$1:$C$1978,2,FALSE))),"")</f>
        <v xml:space="preserve">A.06 Ontwerp van Applicaties </v>
      </c>
      <c r="H323">
        <f t="shared" si="16"/>
        <v>2</v>
      </c>
      <c r="I323" t="str">
        <f t="shared" si="17"/>
        <v>het organiseren van de totale planning van het ontwerp van de applicatie</v>
      </c>
    </row>
    <row r="324" spans="1:9" ht="15.75" thickBot="1" x14ac:dyDescent="0.3">
      <c r="A324" s="10" t="str">
        <f>IFERROR(VLOOKUP($B324,VLookup!$B$3:$C$463,2,FALSE),"")</f>
        <v>2.1.4 DATA ENGINEERING</v>
      </c>
      <c r="B324" s="17" t="s">
        <v>132</v>
      </c>
      <c r="C324" s="17" t="s">
        <v>82</v>
      </c>
      <c r="D324" s="13">
        <v>2</v>
      </c>
      <c r="E324" s="14" t="str">
        <f t="shared" si="15"/>
        <v>A.10x2</v>
      </c>
      <c r="F324" s="14" t="str">
        <f>IFERROR(VLOOKUP(E324,'Bron competenties'!$A$1:$F$19978,5,FALSE),"")</f>
        <v>het toepassen van digitale interface-opties (web, mobiel, Internet of things) en richtlijnen om bruikbaarheid voor iedereen te bereiken</v>
      </c>
      <c r="G324" s="15" t="str">
        <f>IFERROR(CONCATENATE(C324," ",(VLOOKUP($C324,'Bron competenties'!$B$1:$C$1978,2,FALSE))),"")</f>
        <v>A.10 Gebruikergedreven ontwerpen</v>
      </c>
      <c r="H324">
        <f t="shared" si="16"/>
        <v>2</v>
      </c>
      <c r="I324" t="str">
        <f t="shared" si="17"/>
        <v>het toepassen van digitale interface-opties (web, mobiel, Internet of things) en richtlijnen om bruikbaarheid voor iedereen te bereiken</v>
      </c>
    </row>
    <row r="325" spans="1:9" ht="15.75" thickBot="1" x14ac:dyDescent="0.3">
      <c r="A325" s="10" t="str">
        <f>IFERROR(VLOOKUP($B325,VLookup!$B$3:$C$463,2,FALSE),"")</f>
        <v>2.1.4 DATA ENGINEERING</v>
      </c>
      <c r="B325" s="20" t="s">
        <v>132</v>
      </c>
      <c r="C325" s="17" t="s">
        <v>126</v>
      </c>
      <c r="D325" s="13">
        <v>2</v>
      </c>
      <c r="E325" s="14" t="str">
        <f t="shared" si="15"/>
        <v>B.01x2</v>
      </c>
      <c r="F325" s="14" t="str">
        <f>IFERROR(VLOOKUP(E325,'Bron competenties'!$A$1:$F$19978,5,FALSE),"")</f>
        <v>het systematisch ontwikkelen en valideren van applicaties</v>
      </c>
      <c r="G325" s="15" t="str">
        <f>IFERROR(CONCATENATE(C325," ",(VLOOKUP($C325,'Bron competenties'!$B$1:$C$1978,2,FALSE))),"")</f>
        <v>B.01 Applicatie Ontwikkeling</v>
      </c>
      <c r="H325">
        <f t="shared" si="16"/>
        <v>2</v>
      </c>
      <c r="I325" t="str">
        <f t="shared" si="17"/>
        <v>het systematisch ontwikkelen en valideren van applicaties</v>
      </c>
    </row>
    <row r="326" spans="1:9" ht="15.75" thickBot="1" x14ac:dyDescent="0.3">
      <c r="A326" s="10" t="str">
        <f>IFERROR(VLOOKUP($B326,VLookup!$B$3:$C$463,2,FALSE),"")</f>
        <v>2.1.4 DATA ENGINEERING</v>
      </c>
      <c r="B326" s="20" t="s">
        <v>132</v>
      </c>
      <c r="C326" s="17" t="s">
        <v>103</v>
      </c>
      <c r="D326" s="13">
        <v>2</v>
      </c>
      <c r="E326" s="14" t="str">
        <f t="shared" si="15"/>
        <v>B.02x2</v>
      </c>
      <c r="F326" s="14" t="str">
        <f>IFERROR(VLOOKUP(E326,'Bron competenties'!$A$1:$F$19978,5,FALSE),"")</f>
        <v>het systematisch handelen om de verenigbaarheid van soft- en hardware specificatie te identificeren, het documenteren van alle activiteiten, afwijkingen en correcties tijdens het installeren</v>
      </c>
      <c r="G326" s="15" t="str">
        <f>IFERROR(CONCATENATE(C326," ",(VLOOKUP($C326,'Bron competenties'!$B$1:$C$1978,2,FALSE))),"")</f>
        <v xml:space="preserve">B.02 Systeemintegratie </v>
      </c>
      <c r="H326">
        <f t="shared" si="16"/>
        <v>2</v>
      </c>
      <c r="I326" t="str">
        <f t="shared" si="17"/>
        <v>het systematisch handelen om de verenigbaarheid van soft- en hardware specificatie te identificeren, het documenteren van alle activiteiten, afwijkingen en correcties tijdens het installeren</v>
      </c>
    </row>
    <row r="327" spans="1:9" ht="15.75" thickBot="1" x14ac:dyDescent="0.3">
      <c r="A327" s="10" t="str">
        <f>IFERROR(VLOOKUP($B327,VLookup!$B$3:$C$463,2,FALSE),"")</f>
        <v>2.1.4 DATA ENGINEERING</v>
      </c>
      <c r="B327" s="20" t="s">
        <v>132</v>
      </c>
      <c r="C327" s="17" t="s">
        <v>99</v>
      </c>
      <c r="D327" s="13">
        <v>2</v>
      </c>
      <c r="E327" s="14" t="str">
        <f t="shared" si="15"/>
        <v>B.03x2</v>
      </c>
      <c r="F327" s="14" t="str">
        <f>IFERROR(VLOOKUP(E327,'Bron competenties'!$A$1:$F$19978,5,FALSE),"")</f>
        <v>opzetten van testprogramma’s en het bouwen van testscripts zodat potentiële kwetsbaarheden aan stresstests onderworpen kunnen worden; op analytische wijze documenteren en rapporteren van de uitkomsten</v>
      </c>
      <c r="G327" s="15" t="str">
        <f>IFERROR(CONCATENATE(C327," ",(VLOOKUP($C327,'Bron competenties'!$B$1:$C$1978,2,FALSE))),"")</f>
        <v xml:space="preserve">B.03 Testen </v>
      </c>
      <c r="H327">
        <f t="shared" si="16"/>
        <v>2</v>
      </c>
      <c r="I327" t="str">
        <f t="shared" si="17"/>
        <v>opzetten van testprogramma’s en het bouwen van testscripts zodat potentiële kwetsbaarheden aan stresstests onderworpen kunnen worden; op analytische wijze documenteren en rapporteren van de uitkomsten</v>
      </c>
    </row>
    <row r="328" spans="1:9" ht="15.75" thickBot="1" x14ac:dyDescent="0.3">
      <c r="A328" s="10" t="str">
        <f>IFERROR(VLOOKUP($B328,VLookup!$B$3:$C$463,2,FALSE),"")</f>
        <v>2.1.4 DATA ENGINEERING</v>
      </c>
      <c r="B328" s="20" t="s">
        <v>132</v>
      </c>
      <c r="C328" s="20" t="s">
        <v>127</v>
      </c>
      <c r="D328" s="13">
        <v>2</v>
      </c>
      <c r="E328" s="14" t="str">
        <f t="shared" si="15"/>
        <v>C.04x2</v>
      </c>
      <c r="F328" s="14" t="str">
        <f>IFERROR(VLOOKUP(E328,'Bron competenties'!$A$1:$F$19978,5,FALSE),"")</f>
        <v>het identificeren en classificeren van soorten incident- en service-interrupties, het vastleggen en catalogiseren van incidenten op basis van oorzaak en oplossing</v>
      </c>
      <c r="G328" s="15" t="str">
        <f>IFERROR(CONCATENATE(C328," ",(VLOOKUP($C328,'Bron competenties'!$B$1:$C$1978,2,FALSE))),"")</f>
        <v xml:space="preserve">C.04 Probleemmanagement </v>
      </c>
      <c r="H328">
        <f t="shared" si="16"/>
        <v>2</v>
      </c>
      <c r="I328" t="str">
        <f t="shared" si="17"/>
        <v>het identificeren en classificeren van soorten incident- en service-interrupties, het vastleggen en catalogiseren van incidenten op basis van oorzaak en oplossing</v>
      </c>
    </row>
    <row r="329" spans="1:9" ht="15.75" thickBot="1" x14ac:dyDescent="0.3">
      <c r="A329" s="10" t="str">
        <f>IFERROR(VLOOKUP($B329,VLookup!$B$3:$C$463,2,FALSE),"")</f>
        <v>2.1.4 DATA ENGINEERING</v>
      </c>
      <c r="B329" s="21" t="s">
        <v>132</v>
      </c>
      <c r="C329" s="17" t="s">
        <v>133</v>
      </c>
      <c r="D329" s="13">
        <v>2</v>
      </c>
      <c r="E329" s="14" t="str">
        <f t="shared" si="15"/>
        <v>D.06x2</v>
      </c>
      <c r="F329" s="14" t="str">
        <f>IFERROR(VLOOKUP(E329,'Bron competenties'!$A$1:$F$19978,5,FALSE),"")</f>
        <v>het begrijpen en toepassen van digitale marketingtactieken om een geïntegreerd en effectief digitaal marketingplan te ontwikkelen, gebruikmakend van gebieden als search, beeldscherm, e-mail, sociale media en mobiele marketing</v>
      </c>
      <c r="G329" s="15" t="str">
        <f>IFERROR(CONCATENATE(C329," ",(VLOOKUP($C329,'Bron competenties'!$B$1:$C$1978,2,FALSE))),"")</f>
        <v>D.06 Digitale marketing</v>
      </c>
      <c r="H329">
        <f t="shared" si="16"/>
        <v>2</v>
      </c>
      <c r="I329" t="str">
        <f t="shared" si="17"/>
        <v>het begrijpen en toepassen van digitale marketingtactieken om een geïntegreerd en effectief digitaal marketingplan te ontwikkelen, gebruikmakend van gebieden als search, beeldscherm, e-mail, sociale media en mobiele marketing</v>
      </c>
    </row>
    <row r="330" spans="1:9" ht="15.75" thickBot="1" x14ac:dyDescent="0.3">
      <c r="A330" s="10" t="str">
        <f>IFERROR(VLOOKUP($B330,VLookup!$B$3:$C$463,2,FALSE),"")</f>
        <v>2.1.4 DATA ENGINEERING</v>
      </c>
      <c r="B330" s="17" t="s">
        <v>132</v>
      </c>
      <c r="C330" s="17" t="s">
        <v>89</v>
      </c>
      <c r="D330" s="13">
        <v>2</v>
      </c>
      <c r="E330" s="14" t="str">
        <f t="shared" si="15"/>
        <v>D.07x2</v>
      </c>
      <c r="F330" s="14" t="str">
        <f>IFERROR(VLOOKUP(E330,'Bron competenties'!$A$1:$F$19978,5,FALSE),"")</f>
        <v>het zoeken en verzamelen van data. Het voor analyses voorbereiden van data uit meerdere bronnen en formaten</v>
      </c>
      <c r="G330" s="15" t="str">
        <f>IFERROR(CONCATENATE(C330," ",(VLOOKUP($C330,'Bron competenties'!$B$1:$C$1978,2,FALSE))),"")</f>
        <v>D.07 Datascience en analytics</v>
      </c>
      <c r="H330">
        <f t="shared" si="16"/>
        <v>2</v>
      </c>
      <c r="I330" t="str">
        <f t="shared" si="17"/>
        <v>het zoeken en verzamelen van data. Het voor analyses voorbereiden van data uit meerdere bronnen en formaten</v>
      </c>
    </row>
    <row r="331" spans="1:9" ht="15.75" thickBot="1" x14ac:dyDescent="0.3">
      <c r="A331" s="10" t="str">
        <f>IFERROR(VLOOKUP($B331,VLookup!$B$3:$C$463,2,FALSE),"")</f>
        <v>2.1.4 DATA ENGINEERING</v>
      </c>
      <c r="B331" s="20" t="s">
        <v>132</v>
      </c>
      <c r="C331" s="17" t="s">
        <v>98</v>
      </c>
      <c r="D331" s="13">
        <v>3</v>
      </c>
      <c r="E331" s="14" t="str">
        <f t="shared" si="15"/>
        <v>A.06x3</v>
      </c>
      <c r="F331" s="14" t="str">
        <f>IFERROR(VLOOKUP(E331,'Bron competenties'!$A$1:$F$19978,5,FALSE),"")</f>
        <v xml:space="preserve">de verantwoordelijkheid nemen voor eigen acties en die van anderen om te garanderen dat de applicatie op een correcte manier is geïntegreerd in een complexe omgeving en voldoet aan de behoeften van gebruikers / klanten </v>
      </c>
      <c r="G331" s="15" t="str">
        <f>IFERROR(CONCATENATE(C331," ",(VLOOKUP($C331,'Bron competenties'!$B$1:$C$1978,2,FALSE))),"")</f>
        <v xml:space="preserve">A.06 Ontwerp van Applicaties </v>
      </c>
      <c r="H331">
        <f t="shared" si="16"/>
        <v>3</v>
      </c>
      <c r="I331" t="str">
        <f t="shared" si="17"/>
        <v xml:space="preserve">de verantwoordelijkheid nemen voor eigen acties en die van anderen om te garanderen dat de applicatie op een correcte manier is geïntegreerd in een complexe omgeving en voldoet aan de behoeften van gebruikers / klanten </v>
      </c>
    </row>
    <row r="332" spans="1:9" ht="15.75" thickBot="1" x14ac:dyDescent="0.3">
      <c r="A332" s="10" t="str">
        <f>IFERROR(VLOOKUP($B332,VLookup!$B$3:$C$463,2,FALSE),"")</f>
        <v>2.1.4 DATA ENGINEERING</v>
      </c>
      <c r="B332" s="17" t="s">
        <v>132</v>
      </c>
      <c r="C332" s="17" t="s">
        <v>82</v>
      </c>
      <c r="D332" s="13">
        <v>3</v>
      </c>
      <c r="E332" s="14" t="str">
        <f t="shared" si="15"/>
        <v>A.10x3</v>
      </c>
      <c r="F332" s="14" t="str">
        <f>IFERROR(VLOOKUP(E332,'Bron competenties'!$A$1:$F$19978,5,FALSE),"")</f>
        <v>het bewerkstelligen en cultiveren van relaties met klanten en gebruikers om hun taken, behoeften en doelen te begrijpen. Gebruikt een breed scala aan specialistische methoden om belangrijke gebruikersbetrokkenheid te krijgen</v>
      </c>
      <c r="G332" s="15" t="str">
        <f>IFERROR(CONCATENATE(C332," ",(VLOOKUP($C332,'Bron competenties'!$B$1:$C$1978,2,FALSE))),"")</f>
        <v>A.10 Gebruikergedreven ontwerpen</v>
      </c>
      <c r="H332">
        <f t="shared" si="16"/>
        <v>3</v>
      </c>
      <c r="I332" t="str">
        <f t="shared" si="17"/>
        <v>het bewerkstelligen en cultiveren van relaties met klanten en gebruikers om hun taken, behoeften en doelen te begrijpen. Gebruikt een breed scala aan specialistische methoden om belangrijke gebruikersbetrokkenheid te krijgen</v>
      </c>
    </row>
    <row r="333" spans="1:9" ht="15.75" thickBot="1" x14ac:dyDescent="0.3">
      <c r="A333" s="10" t="str">
        <f>IFERROR(VLOOKUP($B333,VLookup!$B$3:$C$463,2,FALSE),"")</f>
        <v>2.1.4 DATA ENGINEERING</v>
      </c>
      <c r="B333" s="20" t="s">
        <v>132</v>
      </c>
      <c r="C333" s="17" t="s">
        <v>126</v>
      </c>
      <c r="D333" s="13">
        <v>3</v>
      </c>
      <c r="E333" s="14" t="str">
        <f t="shared" si="15"/>
        <v>B.01x3</v>
      </c>
      <c r="F333" s="14" t="str">
        <f>IFERROR(VLOOKUP(E333,'Bron competenties'!$A$1:$F$19978,5,FALSE),"")</f>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c r="G333" s="15" t="str">
        <f>IFERROR(CONCATENATE(C333," ",(VLOOKUP($C333,'Bron competenties'!$B$1:$C$1978,2,FALSE))),"")</f>
        <v>B.01 Applicatie Ontwikkeling</v>
      </c>
      <c r="H333">
        <f t="shared" si="16"/>
        <v>3</v>
      </c>
      <c r="I333" t="str">
        <f t="shared" si="17"/>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row>
    <row r="334" spans="1:9" ht="15.75" thickBot="1" x14ac:dyDescent="0.3">
      <c r="A334" s="10" t="str">
        <f>IFERROR(VLOOKUP($B334,VLookup!$B$3:$C$463,2,FALSE),"")</f>
        <v>2.1.4 DATA ENGINEERING</v>
      </c>
      <c r="B334" s="20" t="s">
        <v>132</v>
      </c>
      <c r="C334" s="17" t="s">
        <v>103</v>
      </c>
      <c r="D334" s="13">
        <v>3</v>
      </c>
      <c r="E334" s="14" t="str">
        <f t="shared" si="15"/>
        <v>B.02x3</v>
      </c>
      <c r="F334" s="14" t="str">
        <f>IFERROR(VLOOKUP(E334,'Bron competenties'!$A$1:$F$19978,5,FALSE),"")</f>
        <v>verantwoordelijk zijn voor eigen acties en die van anderen in het integratieproces, het naleven van de toepasbare normen en wijzigingsprocedures om de integriteit te bewaren van de gehele functionaliteit en betrouwbaarheid</v>
      </c>
      <c r="G334" s="15" t="str">
        <f>IFERROR(CONCATENATE(C334," ",(VLOOKUP($C334,'Bron competenties'!$B$1:$C$1978,2,FALSE))),"")</f>
        <v xml:space="preserve">B.02 Systeemintegratie </v>
      </c>
      <c r="H334">
        <f t="shared" si="16"/>
        <v>3</v>
      </c>
      <c r="I334" t="str">
        <f t="shared" si="17"/>
        <v>verantwoordelijk zijn voor eigen acties en die van anderen in het integratieproces, het naleven van de toepasbare normen en wijzigingsprocedures om de integriteit te bewaren van de gehele functionaliteit en betrouwbaarheid</v>
      </c>
    </row>
    <row r="335" spans="1:9" ht="15.75" thickBot="1" x14ac:dyDescent="0.3">
      <c r="A335" s="10" t="str">
        <f>IFERROR(VLOOKUP($B335,VLookup!$B$3:$C$463,2,FALSE),"")</f>
        <v>2.1.4 DATA ENGINEERING</v>
      </c>
      <c r="B335" s="20" t="s">
        <v>132</v>
      </c>
      <c r="C335" s="17" t="s">
        <v>99</v>
      </c>
      <c r="D335" s="13">
        <v>3</v>
      </c>
      <c r="E335" s="14" t="str">
        <f t="shared" si="15"/>
        <v>B.03x3</v>
      </c>
      <c r="F335" s="14" t="str">
        <f>IFERROR(VLOOKUP(E335,'Bron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335" s="15" t="str">
        <f>IFERROR(CONCATENATE(C335," ",(VLOOKUP($C335,'Bron competenties'!$B$1:$C$1978,2,FALSE))),"")</f>
        <v xml:space="preserve">B.03 Testen </v>
      </c>
      <c r="H335">
        <f t="shared" si="16"/>
        <v>3</v>
      </c>
      <c r="I335" t="str">
        <f t="shared" si="17"/>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336" spans="1:9" ht="15.75" thickBot="1" x14ac:dyDescent="0.3">
      <c r="A336" s="10" t="str">
        <f>IFERROR(VLOOKUP($B336,VLookup!$B$3:$C$463,2,FALSE),"")</f>
        <v>2.1.4 DATA ENGINEERING</v>
      </c>
      <c r="B336" s="20" t="s">
        <v>132</v>
      </c>
      <c r="C336" s="17" t="s">
        <v>128</v>
      </c>
      <c r="D336" s="13">
        <v>3</v>
      </c>
      <c r="E336" s="14" t="str">
        <f t="shared" si="15"/>
        <v>B.06x3</v>
      </c>
      <c r="F336" s="14" t="str">
        <f>IFERROR(VLOOKUP(E336,'Bron competenties'!$A$1:$F$19978,5,FALSE),"")</f>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c r="G336" s="15" t="str">
        <f>IFERROR(CONCATENATE(C336," ",(VLOOKUP($C336,'Bron competenties'!$B$1:$C$1978,2,FALSE))),"")</f>
        <v xml:space="preserve">B.06 Systeembouw </v>
      </c>
      <c r="H336">
        <f t="shared" si="16"/>
        <v>3</v>
      </c>
      <c r="I336" t="str">
        <f t="shared" si="17"/>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row>
    <row r="337" spans="1:9" ht="15.75" thickBot="1" x14ac:dyDescent="0.3">
      <c r="A337" s="10" t="str">
        <f>IFERROR(VLOOKUP($B337,VLookup!$B$3:$C$463,2,FALSE),"")</f>
        <v>2.1.4 DATA ENGINEERING</v>
      </c>
      <c r="B337" s="20" t="s">
        <v>132</v>
      </c>
      <c r="C337" s="20" t="s">
        <v>127</v>
      </c>
      <c r="D337" s="13">
        <v>3</v>
      </c>
      <c r="E337" s="14" t="str">
        <f t="shared" si="15"/>
        <v>C.04x3</v>
      </c>
      <c r="F337" s="14" t="str">
        <f>IFERROR(VLOOKUP(E337,'Bron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337" s="15" t="str">
        <f>IFERROR(CONCATENATE(C337," ",(VLOOKUP($C337,'Bron competenties'!$B$1:$C$1978,2,FALSE))),"")</f>
        <v xml:space="preserve">C.04 Probleemmanagement </v>
      </c>
      <c r="H337">
        <f t="shared" si="16"/>
        <v>3</v>
      </c>
      <c r="I337" t="str">
        <f t="shared" si="17"/>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338" spans="1:9" ht="15.75" thickBot="1" x14ac:dyDescent="0.3">
      <c r="A338" s="10" t="str">
        <f>IFERROR(VLOOKUP($B338,VLookup!$B$3:$C$463,2,FALSE),"")</f>
        <v>2.1.4 DATA ENGINEERING</v>
      </c>
      <c r="B338" s="21" t="s">
        <v>132</v>
      </c>
      <c r="C338" s="17" t="s">
        <v>133</v>
      </c>
      <c r="D338" s="13">
        <v>3</v>
      </c>
      <c r="E338" s="14" t="str">
        <f t="shared" si="15"/>
        <v>D.06x3</v>
      </c>
      <c r="F338" s="14" t="str">
        <f>IFERROR(VLOOKUP(E338,'Bron competenties'!$A$1:$F$19978,5,FALSE),"")</f>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c r="G338" s="15" t="str">
        <f>IFERROR(CONCATENATE(C338," ",(VLOOKUP($C338,'Bron competenties'!$B$1:$C$1978,2,FALSE))),"")</f>
        <v>D.06 Digitale marketing</v>
      </c>
      <c r="H338">
        <f t="shared" si="16"/>
        <v>3</v>
      </c>
      <c r="I338" t="str">
        <f t="shared" si="17"/>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row>
    <row r="339" spans="1:9" ht="15.75" thickBot="1" x14ac:dyDescent="0.3">
      <c r="A339" s="10" t="str">
        <f>IFERROR(VLOOKUP($B339,VLookup!$B$3:$C$463,2,FALSE),"")</f>
        <v>2.1.4 DATA ENGINEERING</v>
      </c>
      <c r="B339" s="17" t="s">
        <v>132</v>
      </c>
      <c r="C339" s="17" t="s">
        <v>89</v>
      </c>
      <c r="D339" s="13">
        <v>3</v>
      </c>
      <c r="E339" s="14" t="str">
        <f t="shared" si="15"/>
        <v>D.07x3</v>
      </c>
      <c r="F339" s="14" t="str">
        <f>IFERROR(VLOOKUP(E339,'Bron competenties'!$A$1:$F$19978,5,FALSE),"")</f>
        <v>het ontwerpen en creëren van data-analysetools om de organisatorische datalevenscyclus te ondersteunen. Het verifiëren van de waarheidsgetrouwheid van de data. Het verwerken en visualiseren van data-analyseresultaten binnen het domein</v>
      </c>
      <c r="G339" s="15" t="str">
        <f>IFERROR(CONCATENATE(C339," ",(VLOOKUP($C339,'Bron competenties'!$B$1:$C$1978,2,FALSE))),"")</f>
        <v>D.07 Datascience en analytics</v>
      </c>
      <c r="H339">
        <f t="shared" si="16"/>
        <v>3</v>
      </c>
      <c r="I339" t="str">
        <f t="shared" si="17"/>
        <v>het ontwerpen en creëren van data-analysetools om de organisatorische datalevenscyclus te ondersteunen. Het verifiëren van de waarheidsgetrouwheid van de data. Het verwerken en visualiseren van data-analyseresultaten binnen het domein</v>
      </c>
    </row>
    <row r="340" spans="1:9" ht="15.75" thickBot="1" x14ac:dyDescent="0.3">
      <c r="A340" s="10" t="str">
        <f>IFERROR(VLOOKUP($B340,VLookup!$B$3:$C$463,2,FALSE),"")</f>
        <v>2.1.4 DATA ENGINEERING</v>
      </c>
      <c r="B340" s="20" t="s">
        <v>132</v>
      </c>
      <c r="C340" s="17" t="s">
        <v>82</v>
      </c>
      <c r="D340" s="13">
        <v>4</v>
      </c>
      <c r="E340" s="14" t="str">
        <f t="shared" si="15"/>
        <v>A.10x4</v>
      </c>
      <c r="F340" s="14" t="str">
        <f>IFERROR(VLOOKUP(E340,'Bron competenties'!$A$1:$F$19978,5,FALSE),"")</f>
        <v>het bieden van deskundige begeleiding om continue verbetering te garanderen en een succesvolle omnichannel gebruikerervaring te bewerkstelligen.</v>
      </c>
      <c r="G340" s="15" t="str">
        <f>IFERROR(CONCATENATE(C340," ",(VLOOKUP($C340,'Bron competenties'!$B$1:$C$1978,2,FALSE))),"")</f>
        <v>A.10 Gebruikergedreven ontwerpen</v>
      </c>
      <c r="H340">
        <f t="shared" si="16"/>
        <v>4</v>
      </c>
      <c r="I340" t="str">
        <f t="shared" si="17"/>
        <v>het bieden van deskundige begeleiding om continue verbetering te garanderen en een succesvolle omnichannel gebruikerervaring te bewerkstelligen.</v>
      </c>
    </row>
    <row r="341" spans="1:9" ht="15.75" thickBot="1" x14ac:dyDescent="0.3">
      <c r="A341" s="10" t="str">
        <f>IFERROR(VLOOKUP($B341,VLookup!$B$3:$C$463,2,FALSE),"")</f>
        <v>2.1.4 DATA ENGINEERING</v>
      </c>
      <c r="B341" s="20" t="s">
        <v>132</v>
      </c>
      <c r="C341" s="17" t="s">
        <v>103</v>
      </c>
      <c r="D341" s="13">
        <v>4</v>
      </c>
      <c r="E341" s="14" t="str">
        <f t="shared" si="15"/>
        <v>B.02x4</v>
      </c>
      <c r="F341" s="14" t="str">
        <f>IFERROR(VLOOKUP(E341,'Bron competenties'!$A$1:$F$19978,5,FALSE),"")</f>
        <v xml:space="preserve">het gebruik maken van uiteenlopende specifieke kennis voor het creëren van een proces voor de gehele integratiecyclus, inclusief het opzetten van interne standaarden. Het organiseren en borgen van resources voor integratie programma’s </v>
      </c>
      <c r="G341" s="15" t="str">
        <f>IFERROR(CONCATENATE(C341," ",(VLOOKUP($C341,'Bron competenties'!$B$1:$C$1978,2,FALSE))),"")</f>
        <v xml:space="preserve">B.02 Systeemintegratie </v>
      </c>
      <c r="H341">
        <f t="shared" si="16"/>
        <v>4</v>
      </c>
      <c r="I341" t="str">
        <f t="shared" si="17"/>
        <v xml:space="preserve">het gebruik maken van uiteenlopende specifieke kennis voor het creëren van een proces voor de gehele integratiecyclus, inclusief het opzetten van interne standaarden. Het organiseren en borgen van resources voor integratie programma’s </v>
      </c>
    </row>
    <row r="342" spans="1:9" ht="15.75" thickBot="1" x14ac:dyDescent="0.3">
      <c r="A342" s="10" t="str">
        <f>IFERROR(VLOOKUP($B342,VLookup!$B$3:$C$463,2,FALSE),"")</f>
        <v>2.1.4 DATA ENGINEERING</v>
      </c>
      <c r="B342" s="20" t="s">
        <v>132</v>
      </c>
      <c r="C342" s="17" t="s">
        <v>99</v>
      </c>
      <c r="D342" s="13">
        <v>4</v>
      </c>
      <c r="E342" s="14" t="str">
        <f t="shared" si="15"/>
        <v>B.03x4</v>
      </c>
      <c r="F342" s="14" t="str">
        <f>IFERROR(VLOOKUP(E342,'Bron competenties'!$A$1:$F$19978,5,FALSE),"")</f>
        <v>het gebruik maken van uiteenlopende specifieke kennis om een proces te ontwerpen voor het gehele testtraject, inclusief het vaststellen van interne teststandaarden en het geven van deskundige begeleiding en advies voor het testteam</v>
      </c>
      <c r="G342" s="15" t="str">
        <f>IFERROR(CONCATENATE(C342," ",(VLOOKUP($C342,'Bron competenties'!$B$1:$C$1978,2,FALSE))),"")</f>
        <v xml:space="preserve">B.03 Testen </v>
      </c>
      <c r="H342">
        <f t="shared" si="16"/>
        <v>4</v>
      </c>
      <c r="I342" t="str">
        <f t="shared" si="17"/>
        <v>het gebruik maken van uiteenlopende specifieke kennis om een proces te ontwerpen voor het gehele testtraject, inclusief het vaststellen van interne teststandaarden en het geven van deskundige begeleiding en advies voor het testteam</v>
      </c>
    </row>
    <row r="343" spans="1:9" ht="15.75" thickBot="1" x14ac:dyDescent="0.3">
      <c r="A343" s="10" t="str">
        <f>IFERROR(VLOOKUP($B343,VLookup!$B$3:$C$463,2,FALSE),"")</f>
        <v>2.1.4 DATA ENGINEERING</v>
      </c>
      <c r="B343" s="20" t="s">
        <v>132</v>
      </c>
      <c r="C343" s="17" t="s">
        <v>128</v>
      </c>
      <c r="D343" s="13">
        <v>4</v>
      </c>
      <c r="E343" s="14" t="str">
        <f t="shared" si="15"/>
        <v>B.06x4</v>
      </c>
      <c r="F343" s="14" t="str">
        <f>IFERROR(VLOOKUP(E343,'Bron competenties'!$A$1:$F$19978,5,FALSE),"")</f>
        <v xml:space="preserve">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v>
      </c>
      <c r="G343" s="15" t="str">
        <f>IFERROR(CONCATENATE(C343," ",(VLOOKUP($C343,'Bron competenties'!$B$1:$C$1978,2,FALSE))),"")</f>
        <v xml:space="preserve">B.06 Systeembouw </v>
      </c>
      <c r="H343">
        <f t="shared" si="16"/>
        <v>4</v>
      </c>
      <c r="I343" t="str">
        <f t="shared" si="17"/>
        <v xml:space="preserve">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v>
      </c>
    </row>
    <row r="344" spans="1:9" ht="15.75" thickBot="1" x14ac:dyDescent="0.3">
      <c r="A344" s="10" t="str">
        <f>IFERROR(VLOOKUP($B344,VLookup!$B$3:$C$463,2,FALSE),"")</f>
        <v>2.1.4 DATA ENGINEERING</v>
      </c>
      <c r="B344" s="20" t="s">
        <v>132</v>
      </c>
      <c r="C344" s="20" t="s">
        <v>127</v>
      </c>
      <c r="D344" s="13">
        <v>4</v>
      </c>
      <c r="E344" s="14" t="str">
        <f t="shared" si="15"/>
        <v>C.04x4</v>
      </c>
      <c r="F344" s="14" t="str">
        <f>IFERROR(VLOOKUP(E344,'Bron competenties'!$A$1:$F$19978,5,FALSE),"")</f>
        <v>het organiseren en borgen van het volledige probleem management proces, het inzetten van goed opgeleide resources; middelen, waaronder diagnostische, zijn beschikbaar voor noodgevallen; het hebben van diepgaande kennis zodat geanticipeerd kan worden op falende kritische componenten en het treffen van voorzieningen om de overlast tot een minimum te beperken; het inregelen van een escalatieprocedure zodat de juiste resources op incidenten kunnen worden ingezet</v>
      </c>
      <c r="G344" s="15" t="str">
        <f>IFERROR(CONCATENATE(C344," ",(VLOOKUP($C344,'Bron competenties'!$B$1:$C$1978,2,FALSE))),"")</f>
        <v xml:space="preserve">C.04 Probleemmanagement </v>
      </c>
      <c r="H344">
        <f t="shared" si="16"/>
        <v>4</v>
      </c>
      <c r="I344" t="str">
        <f t="shared" si="17"/>
        <v>het organiseren en borgen van het volledige probleem management proces, het inzetten van goed opgeleide resources; middelen, waaronder diagnostische, zijn beschikbaar voor noodgevallen; het hebben van diepgaande kennis zodat geanticipeerd kan worden op falende kritische componenten en het treffen van voorzieningen om de overlast tot een minimum te beperken; het inregelen van een escalatieprocedure zodat de juiste resources op incidenten kunnen worden ingezet</v>
      </c>
    </row>
    <row r="345" spans="1:9" ht="15.75" thickBot="1" x14ac:dyDescent="0.3">
      <c r="A345" s="10" t="str">
        <f>IFERROR(VLOOKUP($B345,VLookup!$B$3:$C$463,2,FALSE),"")</f>
        <v>2.1.4 DATA ENGINEERING</v>
      </c>
      <c r="B345" s="21" t="s">
        <v>132</v>
      </c>
      <c r="C345" s="17" t="s">
        <v>133</v>
      </c>
      <c r="D345" s="13">
        <v>4</v>
      </c>
      <c r="E345" s="14" t="str">
        <f t="shared" si="15"/>
        <v>D.06x4</v>
      </c>
      <c r="F345" s="14" t="str">
        <f>IFERROR(VLOOKUP(E345,'Bron competenties'!$A$1:$F$19978,5,FALSE),"")</f>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c r="G345" s="15" t="str">
        <f>IFERROR(CONCATENATE(C345," ",(VLOOKUP($C345,'Bron competenties'!$B$1:$C$1978,2,FALSE))),"")</f>
        <v>D.06 Digitale marketing</v>
      </c>
      <c r="H345">
        <f t="shared" si="16"/>
        <v>4</v>
      </c>
      <c r="I345" t="str">
        <f t="shared" si="17"/>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row>
    <row r="346" spans="1:9" ht="15.75" thickBot="1" x14ac:dyDescent="0.3">
      <c r="A346" s="10" t="str">
        <f>IFERROR(VLOOKUP($B346,VLookup!$B$3:$C$463,2,FALSE),"")</f>
        <v>2.1.4 DATA ENGINEERING</v>
      </c>
      <c r="B346" s="20" t="s">
        <v>132</v>
      </c>
      <c r="C346" s="17" t="s">
        <v>89</v>
      </c>
      <c r="D346" s="13">
        <v>4</v>
      </c>
      <c r="E346" s="14" t="str">
        <f t="shared" si="15"/>
        <v>D.07x4</v>
      </c>
      <c r="F346" s="14" t="str">
        <f>IFERROR(VLOOKUP(E346,'Bron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346" s="15" t="str">
        <f>IFERROR(CONCATENATE(C346," ",(VLOOKUP($C346,'Bron competenties'!$B$1:$C$1978,2,FALSE))),"")</f>
        <v>D.07 Datascience en analytics</v>
      </c>
      <c r="H346">
        <f t="shared" si="16"/>
        <v>4</v>
      </c>
      <c r="I346" t="str">
        <f t="shared" si="17"/>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347" spans="1:9" ht="15.75" thickBot="1" x14ac:dyDescent="0.3">
      <c r="A347" s="10" t="str">
        <f>IFERROR(VLOOKUP($B347,VLookup!$B$3:$C$463,2,FALSE),"")</f>
        <v>2.1.4 DATA ENGINEERING</v>
      </c>
      <c r="B347" s="21" t="s">
        <v>132</v>
      </c>
      <c r="C347" s="17" t="s">
        <v>90</v>
      </c>
      <c r="D347" s="13">
        <v>9</v>
      </c>
      <c r="E347" s="14" t="str">
        <f t="shared" si="15"/>
        <v>T.01x9</v>
      </c>
      <c r="F347" s="14" t="str">
        <f>IFERROR(VLOOKUP(E347,'Bron competenties'!$A$1:$F$19978,5,FALSE),"")</f>
        <v>Toegankelijkheid is van toepassing op het ontwerp van producten, apparaten, services of omgevingen om ervoor te zorgen dat ze voor iedereen bruikbaar zijn, ongeacht hun persoonlijke capaciteiten</v>
      </c>
      <c r="G347" s="15" t="str">
        <f>IFERROR(CONCATENATE(C347," ",(VLOOKUP($C347,'Bron competenties'!$B$1:$C$1978,2,FALSE))),"")</f>
        <v>T.01 Toegankelijkheid</v>
      </c>
      <c r="H347">
        <f t="shared" si="16"/>
        <v>9</v>
      </c>
      <c r="I347" t="str">
        <f t="shared" si="17"/>
        <v>Toegankelijkheid is van toepassing op het ontwerp van producten, apparaten, services of omgevingen om ervoor te zorgen dat ze voor iedereen bruikbaar zijn, ongeacht hun persoonlijke capaciteiten</v>
      </c>
    </row>
    <row r="348" spans="1:9" ht="15.75" thickBot="1" x14ac:dyDescent="0.3">
      <c r="A348" s="10" t="str">
        <f>IFERROR(VLOOKUP($B348,VLookup!$B$3:$C$463,2,FALSE),"")</f>
        <v>2.1.4 DATA ENGINEERING</v>
      </c>
      <c r="B348" s="21" t="s">
        <v>132</v>
      </c>
      <c r="C348" s="17" t="s">
        <v>91</v>
      </c>
      <c r="D348" s="13">
        <v>9</v>
      </c>
      <c r="E348" s="14" t="str">
        <f t="shared" si="15"/>
        <v>T.02x9</v>
      </c>
      <c r="F348" s="14" t="str">
        <f>IFERROR(VLOOKUP(E348,'Bron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348" s="15" t="str">
        <f>IFERROR(CONCATENATE(C348," ",(VLOOKUP($C348,'Bron competenties'!$B$1:$C$1978,2,FALSE))),"")</f>
        <v>T.02 Ethiek</v>
      </c>
      <c r="H348">
        <f t="shared" si="16"/>
        <v>9</v>
      </c>
      <c r="I348" t="str">
        <f t="shared" si="17"/>
        <v>Ethiek in ICT behandelt de procedures, waarden en praktijken die ICT en haar gerelateerde disciplines beheersen zonder de integriteit, morele waarden of overtuigingen van een individu, organisatie of de mensheid: professioneel gedrag in de ICT</v>
      </c>
    </row>
    <row r="349" spans="1:9" ht="15.75" thickBot="1" x14ac:dyDescent="0.3">
      <c r="A349" s="10" t="str">
        <f>IFERROR(VLOOKUP($B349,VLookup!$B$3:$C$463,2,FALSE),"")</f>
        <v>2.1.4 DATA ENGINEERING</v>
      </c>
      <c r="B349" s="21" t="s">
        <v>132</v>
      </c>
      <c r="C349" s="17" t="s">
        <v>92</v>
      </c>
      <c r="D349" s="13">
        <v>9</v>
      </c>
      <c r="E349" s="14" t="str">
        <f t="shared" si="15"/>
        <v>T.03x9</v>
      </c>
      <c r="F349" s="14" t="str">
        <f>IFERROR(VLOOKUP(E349,'Bron competenties'!$A$1:$F$19978,5,FALSE),"")</f>
        <v>Er zijn veel wetten die direct of indirect relevant zijn voor de ICT-industrie, zoals copyright, naleving van octrooien, voorkomen van plagiaat en bescherming van intellectuele eigendom</v>
      </c>
      <c r="G349" s="15" t="str">
        <f>IFERROR(CONCATENATE(C349," ",(VLOOKUP($C349,'Bron competenties'!$B$1:$C$1978,2,FALSE))),"")</f>
        <v>T.03 Juridische kwesties</v>
      </c>
      <c r="H349">
        <f t="shared" si="16"/>
        <v>9</v>
      </c>
      <c r="I349" t="str">
        <f t="shared" si="17"/>
        <v>Er zijn veel wetten die direct of indirect relevant zijn voor de ICT-industrie, zoals copyright, naleving van octrooien, voorkomen van plagiaat en bescherming van intellectuele eigendom</v>
      </c>
    </row>
    <row r="350" spans="1:9" ht="15.75" thickBot="1" x14ac:dyDescent="0.3">
      <c r="A350" s="10" t="str">
        <f>IFERROR(VLOOKUP($B350,VLookup!$B$3:$C$463,2,FALSE),"")</f>
        <v>2.1.4 DATA ENGINEERING</v>
      </c>
      <c r="B350" s="21" t="s">
        <v>132</v>
      </c>
      <c r="C350" s="17" t="s">
        <v>93</v>
      </c>
      <c r="D350" s="13">
        <v>9</v>
      </c>
      <c r="E350" s="14" t="str">
        <f t="shared" si="15"/>
        <v>T.04x9</v>
      </c>
      <c r="F350" s="14" t="str">
        <f>IFERROR(VLOOKUP(E350,'Bron competenties'!$A$1:$F$19978,5,FALSE),"")</f>
        <v>Privacy is het vermogen van een organisatie of individu te bepalen welke gegevens met derden kunnen worden gedeeld: bijvoorbeeld de algemene verordening gegevensbescherming (AVG) over gegevensbescherming en privacy voor alle individuen</v>
      </c>
      <c r="G350" s="15" t="str">
        <f>IFERROR(CONCATENATE(C350," ",(VLOOKUP($C350,'Bron competenties'!$B$1:$C$1978,2,FALSE))),"")</f>
        <v>T.04 Privacy</v>
      </c>
      <c r="H350">
        <f t="shared" si="16"/>
        <v>9</v>
      </c>
      <c r="I350" t="str">
        <f t="shared" si="17"/>
        <v>Privacy is het vermogen van een organisatie of individu te bepalen welke gegevens met derden kunnen worden gedeeld: bijvoorbeeld de algemene verordening gegevensbescherming (AVG) over gegevensbescherming en privacy voor alle individuen</v>
      </c>
    </row>
    <row r="351" spans="1:9" ht="15.75" thickBot="1" x14ac:dyDescent="0.3">
      <c r="A351" s="10" t="str">
        <f>IFERROR(VLOOKUP($B351,VLookup!$B$3:$C$463,2,FALSE),"")</f>
        <v>2.1.4 DATA ENGINEERING</v>
      </c>
      <c r="B351" s="21" t="s">
        <v>132</v>
      </c>
      <c r="C351" s="17" t="s">
        <v>94</v>
      </c>
      <c r="D351" s="13">
        <v>9</v>
      </c>
      <c r="E351" s="14" t="str">
        <f t="shared" si="15"/>
        <v>T.05x9</v>
      </c>
      <c r="F351" s="14" t="str">
        <f>IFERROR(VLOOKUP(E351,'Bron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351" s="15" t="str">
        <f>IFERROR(CONCATENATE(C351," ",(VLOOKUP($C351,'Bron competenties'!$B$1:$C$1978,2,FALSE))),"")</f>
        <v>T.05 Beveiliging</v>
      </c>
      <c r="H351">
        <f t="shared" si="16"/>
        <v>9</v>
      </c>
      <c r="I351" t="str">
        <f t="shared" si="17"/>
        <v>Beveiliging omvat (1) informatiebeveiliging: beschermen tegen ongeautoriseerde toegang, gebruik, openbaarmaking, verstoring, wijziging, inzage, inspectie, opname of verwoesting en (2) IT-beveiliging: ongeoorloofde toegang tot computers, netwerken en data voorkomen</v>
      </c>
    </row>
    <row r="352" spans="1:9" ht="15.75" thickBot="1" x14ac:dyDescent="0.3">
      <c r="A352" s="10" t="str">
        <f>IFERROR(VLOOKUP($B352,VLookup!$B$3:$C$463,2,FALSE),"")</f>
        <v>2.1.4 DATA ENGINEERING</v>
      </c>
      <c r="B352" s="21" t="s">
        <v>132</v>
      </c>
      <c r="C352" s="17" t="s">
        <v>95</v>
      </c>
      <c r="D352" s="13">
        <v>9</v>
      </c>
      <c r="E352" s="14" t="str">
        <f t="shared" si="15"/>
        <v>T.06x9</v>
      </c>
      <c r="F352" s="14" t="str">
        <f>IFERROR(VLOOKUP(E352,'Bron competenties'!$A$1:$F$19978,5,FALSE),"")</f>
        <v xml:space="preserve">Duurzaamheid staat voor het voldoen aan behoeften zonder de toekomst in gevaar te brengen en kan worden gecategoriseerd als ecologische, sociale of economische duurzaamheid. </v>
      </c>
      <c r="G352" s="15" t="str">
        <f>IFERROR(CONCATENATE(C352," ",(VLOOKUP($C352,'Bron competenties'!$B$1:$C$1978,2,FALSE))),"")</f>
        <v>T.06 Duurzaamheid</v>
      </c>
      <c r="H352">
        <f t="shared" si="16"/>
        <v>9</v>
      </c>
      <c r="I352" t="str">
        <f t="shared" si="17"/>
        <v xml:space="preserve">Duurzaamheid staat voor het voldoen aan behoeften zonder de toekomst in gevaar te brengen en kan worden gecategoriseerd als ecologische, sociale of economische duurzaamheid. </v>
      </c>
    </row>
    <row r="353" spans="1:9" ht="15.75" thickBot="1" x14ac:dyDescent="0.3">
      <c r="A353" s="10" t="str">
        <f>IFERROR(VLOOKUP($B353,VLookup!$B$3:$C$463,2,FALSE),"")</f>
        <v>2.1.4 DATA ENGINEERING</v>
      </c>
      <c r="B353" s="21" t="s">
        <v>132</v>
      </c>
      <c r="C353" s="17" t="s">
        <v>96</v>
      </c>
      <c r="D353" s="13">
        <v>9</v>
      </c>
      <c r="E353" s="14" t="str">
        <f t="shared" si="15"/>
        <v>T.07x9</v>
      </c>
      <c r="F353" s="14" t="str">
        <f>IFERROR(VLOOKUP(E353,'Bron competenties'!$A$1:$F$19978,5,FALSE),"")</f>
        <v>Bruikbaarheid is de kwaliteit van een product, dienst of systeem, zoals ervaren door eindgebruikers, voor specifiek te bereiken doelen, effectief, efficiënt en bevredigend in een vooraf bepaalde context</v>
      </c>
      <c r="G353" s="15" t="str">
        <f>IFERROR(CONCATENATE(C353," ",(VLOOKUP($C353,'Bron competenties'!$B$1:$C$1978,2,FALSE))),"")</f>
        <v>T.07 Bruikbaarheid</v>
      </c>
      <c r="H353">
        <f t="shared" si="16"/>
        <v>9</v>
      </c>
      <c r="I353" t="str">
        <f t="shared" si="17"/>
        <v>Bruikbaarheid is de kwaliteit van een product, dienst of systeem, zoals ervaren door eindgebruikers, voor specifiek te bereiken doelen, effectief, efficiënt en bevredigend in een vooraf bepaalde context</v>
      </c>
    </row>
    <row r="354" spans="1:9" ht="15.75" thickBot="1" x14ac:dyDescent="0.3">
      <c r="A354" s="10" t="str">
        <f>IFERROR(VLOOKUP($B354,VLookup!$B$3:$C$463,2,FALSE),"")</f>
        <v>2.2.1 TESTMANAGEMENT</v>
      </c>
      <c r="B354" s="20" t="s">
        <v>134</v>
      </c>
      <c r="C354" s="17" t="s">
        <v>99</v>
      </c>
      <c r="D354" s="13">
        <v>1</v>
      </c>
      <c r="E354" s="14" t="str">
        <f t="shared" si="15"/>
        <v>B.03x1</v>
      </c>
      <c r="F354" s="14" t="str">
        <f>IFERROR(VLOOKUP(E354,'Bron competenties'!$A$1:$F$19978,5,FALSE),"")</f>
        <v>het uitvoeren van eenvoudige testen op basis van gedetailleerde instructies</v>
      </c>
      <c r="G354" s="15" t="str">
        <f>IFERROR(CONCATENATE(C354," ",(VLOOKUP($C354,'Bron competenties'!$B$1:$C$1978,2,FALSE))),"")</f>
        <v xml:space="preserve">B.03 Testen </v>
      </c>
      <c r="H354">
        <f t="shared" si="16"/>
        <v>1</v>
      </c>
      <c r="I354" t="str">
        <f t="shared" si="17"/>
        <v>het uitvoeren van eenvoudige testen op basis van gedetailleerde instructies</v>
      </c>
    </row>
    <row r="355" spans="1:9" ht="15.75" thickBot="1" x14ac:dyDescent="0.3">
      <c r="A355" s="10" t="str">
        <f>IFERROR(VLOOKUP($B355,VLookup!$B$3:$C$463,2,FALSE),"")</f>
        <v>2.2.1 TESTMANAGEMENT</v>
      </c>
      <c r="B355" s="17" t="s">
        <v>134</v>
      </c>
      <c r="C355" s="17" t="s">
        <v>82</v>
      </c>
      <c r="D355" s="13">
        <v>2</v>
      </c>
      <c r="E355" s="14" t="str">
        <f t="shared" si="15"/>
        <v>A.10x2</v>
      </c>
      <c r="F355" s="14" t="str">
        <f>IFERROR(VLOOKUP(E355,'Bron competenties'!$A$1:$F$19978,5,FALSE),"")</f>
        <v>het toepassen van digitale interface-opties (web, mobiel, Internet of things) en richtlijnen om bruikbaarheid voor iedereen te bereiken</v>
      </c>
      <c r="G355" s="15" t="str">
        <f>IFERROR(CONCATENATE(C355," ",(VLOOKUP($C355,'Bron competenties'!$B$1:$C$1978,2,FALSE))),"")</f>
        <v>A.10 Gebruikergedreven ontwerpen</v>
      </c>
      <c r="H355">
        <f t="shared" si="16"/>
        <v>2</v>
      </c>
      <c r="I355" t="str">
        <f t="shared" si="17"/>
        <v>het toepassen van digitale interface-opties (web, mobiel, Internet of things) en richtlijnen om bruikbaarheid voor iedereen te bereiken</v>
      </c>
    </row>
    <row r="356" spans="1:9" ht="15.75" thickBot="1" x14ac:dyDescent="0.3">
      <c r="A356" s="10" t="str">
        <f>IFERROR(VLOOKUP($B356,VLookup!$B$3:$C$463,2,FALSE),"")</f>
        <v>2.2.1 TESTMANAGEMENT</v>
      </c>
      <c r="B356" s="20" t="s">
        <v>134</v>
      </c>
      <c r="C356" s="17" t="s">
        <v>99</v>
      </c>
      <c r="D356" s="13">
        <v>2</v>
      </c>
      <c r="E356" s="14" t="str">
        <f t="shared" si="15"/>
        <v>B.03x2</v>
      </c>
      <c r="F356" s="14" t="str">
        <f>IFERROR(VLOOKUP(E356,'Bron competenties'!$A$1:$F$19978,5,FALSE),"")</f>
        <v>opzetten van testprogramma’s en het bouwen van testscripts zodat potentiële kwetsbaarheden aan stresstests onderworpen kunnen worden; op analytische wijze documenteren en rapporteren van de uitkomsten</v>
      </c>
      <c r="G356" s="15" t="str">
        <f>IFERROR(CONCATENATE(C356," ",(VLOOKUP($C356,'Bron competenties'!$B$1:$C$1978,2,FALSE))),"")</f>
        <v xml:space="preserve">B.03 Testen </v>
      </c>
      <c r="H356">
        <f t="shared" si="16"/>
        <v>2</v>
      </c>
      <c r="I356" t="str">
        <f t="shared" si="17"/>
        <v>opzetten van testprogramma’s en het bouwen van testscripts zodat potentiële kwetsbaarheden aan stresstests onderworpen kunnen worden; op analytische wijze documenteren en rapporteren van de uitkomsten</v>
      </c>
    </row>
    <row r="357" spans="1:9" ht="15.75" thickBot="1" x14ac:dyDescent="0.3">
      <c r="A357" s="10" t="str">
        <f>IFERROR(VLOOKUP($B357,VLookup!$B$3:$C$463,2,FALSE),"")</f>
        <v>2.2.1 TESTMANAGEMENT</v>
      </c>
      <c r="B357" s="20" t="s">
        <v>134</v>
      </c>
      <c r="C357" s="17" t="s">
        <v>113</v>
      </c>
      <c r="D357" s="13">
        <v>2</v>
      </c>
      <c r="E357" s="14" t="str">
        <f t="shared" si="15"/>
        <v>E.02x2</v>
      </c>
      <c r="F357" s="14" t="str">
        <f>IFERROR(VLOOKUP(E357,'Bron competenties'!$A$1:$F$19978,5,FALSE),"")</f>
        <v xml:space="preserve">het begrijpen en toepassen van projectmanagement principes inclusief het toepassen van methodes, hulpmiddelen en processen om eenvoudige projecten te leiden en de kosten en ‘waste’ te minimaliseren  </v>
      </c>
      <c r="G357" s="15" t="str">
        <f>IFERROR(CONCATENATE(C357," ",(VLOOKUP($C357,'Bron competenties'!$B$1:$C$1978,2,FALSE))),"")</f>
        <v xml:space="preserve">E.02 Project- en portfoliomanagement </v>
      </c>
      <c r="H357">
        <f t="shared" si="16"/>
        <v>2</v>
      </c>
      <c r="I357" t="str">
        <f t="shared" si="17"/>
        <v xml:space="preserve">het begrijpen en toepassen van projectmanagement principes inclusief het toepassen van methodes, hulpmiddelen en processen om eenvoudige projecten te leiden en de kosten en ‘waste’ te minimaliseren  </v>
      </c>
    </row>
    <row r="358" spans="1:9" ht="15.75" thickBot="1" x14ac:dyDescent="0.3">
      <c r="A358" s="10" t="str">
        <f>IFERROR(VLOOKUP($B358,VLookup!$B$3:$C$463,2,FALSE),"")</f>
        <v>2.2.1 TESTMANAGEMENT</v>
      </c>
      <c r="B358" s="20" t="s">
        <v>134</v>
      </c>
      <c r="C358" s="17" t="s">
        <v>101</v>
      </c>
      <c r="D358" s="13">
        <v>2</v>
      </c>
      <c r="E358" s="14" t="str">
        <f t="shared" si="15"/>
        <v>E.06x2</v>
      </c>
      <c r="F358" s="14" t="str">
        <f>IFERROR(VLOOKUP(E358,'Bron competenties'!$A$1:$F$19978,5,FALSE),"")</f>
        <v>het communiceren over en het toezicht houden op de toepassing van het kwaliteitsbeleid in de organisatie</v>
      </c>
      <c r="G358" s="15" t="str">
        <f>IFERROR(CONCATENATE(C358," ",(VLOOKUP($C358,'Bron competenties'!$B$1:$C$1978,2,FALSE))),"")</f>
        <v xml:space="preserve">E.06 ICT kwaliteitsmanagement </v>
      </c>
      <c r="H358">
        <f t="shared" si="16"/>
        <v>2</v>
      </c>
      <c r="I358" t="str">
        <f t="shared" si="17"/>
        <v>het communiceren over en het toezicht houden op de toepassing van het kwaliteitsbeleid in de organisatie</v>
      </c>
    </row>
    <row r="359" spans="1:9" ht="15.75" thickBot="1" x14ac:dyDescent="0.3">
      <c r="A359" s="10" t="str">
        <f>IFERROR(VLOOKUP($B359,VLookup!$B$3:$C$463,2,FALSE),"")</f>
        <v>2.2.1 TESTMANAGEMENT</v>
      </c>
      <c r="B359" s="17" t="s">
        <v>134</v>
      </c>
      <c r="C359" s="17" t="s">
        <v>89</v>
      </c>
      <c r="D359" s="13">
        <v>2</v>
      </c>
      <c r="E359" s="14" t="str">
        <f t="shared" si="15"/>
        <v>D.07x2</v>
      </c>
      <c r="F359" s="14" t="str">
        <f>IFERROR(VLOOKUP(E359,'Bron competenties'!$A$1:$F$19978,5,FALSE),"")</f>
        <v>het zoeken en verzamelen van data. Het voor analyses voorbereiden van data uit meerdere bronnen en formaten</v>
      </c>
      <c r="G359" s="15" t="str">
        <f>IFERROR(CONCATENATE(C359," ",(VLOOKUP($C359,'Bron competenties'!$B$1:$C$1978,2,FALSE))),"")</f>
        <v>D.07 Datascience en analytics</v>
      </c>
      <c r="H359">
        <f t="shared" si="16"/>
        <v>2</v>
      </c>
      <c r="I359" t="str">
        <f t="shared" si="17"/>
        <v>het zoeken en verzamelen van data. Het voor analyses voorbereiden van data uit meerdere bronnen en formaten</v>
      </c>
    </row>
    <row r="360" spans="1:9" ht="15.75" thickBot="1" x14ac:dyDescent="0.3">
      <c r="A360" s="10" t="str">
        <f>IFERROR(VLOOKUP($B360,VLookup!$B$3:$C$463,2,FALSE),"")</f>
        <v>2.2.1 TESTMANAGEMENT</v>
      </c>
      <c r="B360" s="20" t="s">
        <v>134</v>
      </c>
      <c r="C360" s="17" t="s">
        <v>99</v>
      </c>
      <c r="D360" s="13">
        <v>3</v>
      </c>
      <c r="E360" s="14" t="str">
        <f t="shared" si="15"/>
        <v>B.03x3</v>
      </c>
      <c r="F360" s="14" t="str">
        <f>IFERROR(VLOOKUP(E360,'Bron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360" s="15" t="str">
        <f>IFERROR(CONCATENATE(C360," ",(VLOOKUP($C360,'Bron competenties'!$B$1:$C$1978,2,FALSE))),"")</f>
        <v xml:space="preserve">B.03 Testen </v>
      </c>
      <c r="H360">
        <f t="shared" si="16"/>
        <v>3</v>
      </c>
      <c r="I360" t="str">
        <f t="shared" si="17"/>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361" spans="1:9" ht="15.75" thickBot="1" x14ac:dyDescent="0.3">
      <c r="A361" s="10" t="str">
        <f>IFERROR(VLOOKUP($B361,VLookup!$B$3:$C$463,2,FALSE),"")</f>
        <v>2.2.1 TESTMANAGEMENT</v>
      </c>
      <c r="B361" s="20" t="s">
        <v>134</v>
      </c>
      <c r="C361" s="17" t="s">
        <v>113</v>
      </c>
      <c r="D361" s="13">
        <v>3</v>
      </c>
      <c r="E361" s="14" t="str">
        <f t="shared" si="15"/>
        <v>E.02x3</v>
      </c>
      <c r="F361" s="14" t="str">
        <f>IFERROR(VLOOKUP(E361,'Bron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361" s="15" t="str">
        <f>IFERROR(CONCATENATE(C361," ",(VLOOKUP($C361,'Bron competenties'!$B$1:$C$1978,2,FALSE))),"")</f>
        <v xml:space="preserve">E.02 Project- en portfoliomanagement </v>
      </c>
      <c r="H361">
        <f t="shared" si="16"/>
        <v>3</v>
      </c>
      <c r="I361" t="str">
        <f t="shared" si="17"/>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362" spans="1:9" ht="15.75" thickBot="1" x14ac:dyDescent="0.3">
      <c r="A362" s="10" t="str">
        <f>IFERROR(VLOOKUP($B362,VLookup!$B$3:$C$463,2,FALSE),"")</f>
        <v>2.2.1 TESTMANAGEMENT</v>
      </c>
      <c r="B362" s="20" t="s">
        <v>134</v>
      </c>
      <c r="C362" s="17" t="s">
        <v>101</v>
      </c>
      <c r="D362" s="13">
        <v>3</v>
      </c>
      <c r="E362" s="14" t="str">
        <f t="shared" si="15"/>
        <v>E.06x3</v>
      </c>
      <c r="F362" s="14" t="str">
        <f>IFERROR(VLOOKUP(E362,'Bron competenties'!$A$1:$F$19978,5,FALSE),"")</f>
        <v>het evalueren van kwaliteitsindicatoren en processen op basis van het kwaliteitsbeleid en indien nodig het voorstellen van herstelacties</v>
      </c>
      <c r="G362" s="15" t="str">
        <f>IFERROR(CONCATENATE(C362," ",(VLOOKUP($C362,'Bron competenties'!$B$1:$C$1978,2,FALSE))),"")</f>
        <v xml:space="preserve">E.06 ICT kwaliteitsmanagement </v>
      </c>
      <c r="H362">
        <f t="shared" si="16"/>
        <v>3</v>
      </c>
      <c r="I362" t="str">
        <f t="shared" si="17"/>
        <v>het evalueren van kwaliteitsindicatoren en processen op basis van het kwaliteitsbeleid en indien nodig het voorstellen van herstelacties</v>
      </c>
    </row>
    <row r="363" spans="1:9" ht="15.75" thickBot="1" x14ac:dyDescent="0.3">
      <c r="A363" s="10" t="str">
        <f>IFERROR(VLOOKUP($B363,VLookup!$B$3:$C$463,2,FALSE),"")</f>
        <v>2.2.1 TESTMANAGEMENT</v>
      </c>
      <c r="B363" s="17" t="s">
        <v>134</v>
      </c>
      <c r="C363" s="17" t="s">
        <v>89</v>
      </c>
      <c r="D363" s="13">
        <v>3</v>
      </c>
      <c r="E363" s="14" t="str">
        <f t="shared" si="15"/>
        <v>D.07x3</v>
      </c>
      <c r="F363" s="14" t="str">
        <f>IFERROR(VLOOKUP(E363,'Bron competenties'!$A$1:$F$19978,5,FALSE),"")</f>
        <v>het ontwerpen en creëren van data-analysetools om de organisatorische datalevenscyclus te ondersteunen. Het verifiëren van de waarheidsgetrouwheid van de data. Het verwerken en visualiseren van data-analyseresultaten binnen het domein</v>
      </c>
      <c r="G363" s="15" t="str">
        <f>IFERROR(CONCATENATE(C363," ",(VLOOKUP($C363,'Bron competenties'!$B$1:$C$1978,2,FALSE))),"")</f>
        <v>D.07 Datascience en analytics</v>
      </c>
      <c r="H363">
        <f t="shared" si="16"/>
        <v>3</v>
      </c>
      <c r="I363" t="str">
        <f t="shared" si="17"/>
        <v>het ontwerpen en creëren van data-analysetools om de organisatorische datalevenscyclus te ondersteunen. Het verifiëren van de waarheidsgetrouwheid van de data. Het verwerken en visualiseren van data-analyseresultaten binnen het domein</v>
      </c>
    </row>
    <row r="364" spans="1:9" ht="15.75" thickBot="1" x14ac:dyDescent="0.3">
      <c r="A364" s="10" t="str">
        <f>IFERROR(VLOOKUP($B364,VLookup!$B$3:$C$463,2,FALSE),"")</f>
        <v>2.2.1 TESTMANAGEMENT</v>
      </c>
      <c r="B364" s="20" t="s">
        <v>134</v>
      </c>
      <c r="C364" s="17" t="s">
        <v>99</v>
      </c>
      <c r="D364" s="13">
        <v>4</v>
      </c>
      <c r="E364" s="14" t="str">
        <f t="shared" si="15"/>
        <v>B.03x4</v>
      </c>
      <c r="F364" s="14" t="str">
        <f>IFERROR(VLOOKUP(E364,'Bron competenties'!$A$1:$F$19978,5,FALSE),"")</f>
        <v>het gebruik maken van uiteenlopende specifieke kennis om een proces te ontwerpen voor het gehele testtraject, inclusief het vaststellen van interne teststandaarden en het geven van deskundige begeleiding en advies voor het testteam</v>
      </c>
      <c r="G364" s="15" t="str">
        <f>IFERROR(CONCATENATE(C364," ",(VLOOKUP($C364,'Bron competenties'!$B$1:$C$1978,2,FALSE))),"")</f>
        <v xml:space="preserve">B.03 Testen </v>
      </c>
      <c r="H364">
        <f t="shared" si="16"/>
        <v>4</v>
      </c>
      <c r="I364" t="str">
        <f t="shared" si="17"/>
        <v>het gebruik maken van uiteenlopende specifieke kennis om een proces te ontwerpen voor het gehele testtraject, inclusief het vaststellen van interne teststandaarden en het geven van deskundige begeleiding en advies voor het testteam</v>
      </c>
    </row>
    <row r="365" spans="1:9" ht="15.75" thickBot="1" x14ac:dyDescent="0.3">
      <c r="A365" s="10" t="str">
        <f>IFERROR(VLOOKUP($B365,VLookup!$B$3:$C$463,2,FALSE),"")</f>
        <v>2.2.1 TESTMANAGEMENT</v>
      </c>
      <c r="B365" s="20" t="s">
        <v>134</v>
      </c>
      <c r="C365" s="17" t="s">
        <v>113</v>
      </c>
      <c r="D365" s="13">
        <v>4</v>
      </c>
      <c r="E365" s="14" t="str">
        <f t="shared" si="15"/>
        <v>E.02x4</v>
      </c>
      <c r="F365" s="14" t="str">
        <f>IFERROR(VLOOKUP(E365,'Bron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365" s="15" t="str">
        <f>IFERROR(CONCATENATE(C365," ",(VLOOKUP($C365,'Bron competenties'!$B$1:$C$1978,2,FALSE))),"")</f>
        <v xml:space="preserve">E.02 Project- en portfoliomanagement </v>
      </c>
      <c r="H365">
        <f t="shared" si="16"/>
        <v>4</v>
      </c>
      <c r="I365" t="str">
        <f t="shared" si="17"/>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366" spans="1:9" ht="15.75" thickBot="1" x14ac:dyDescent="0.3">
      <c r="A366" s="10" t="str">
        <f>IFERROR(VLOOKUP($B366,VLookup!$B$3:$C$463,2,FALSE),"")</f>
        <v>2.2.1 TESTMANAGEMENT</v>
      </c>
      <c r="B366" s="20" t="s">
        <v>134</v>
      </c>
      <c r="C366" s="17" t="s">
        <v>101</v>
      </c>
      <c r="D366" s="13">
        <v>4</v>
      </c>
      <c r="E366" s="14" t="str">
        <f t="shared" si="15"/>
        <v>E.06x4</v>
      </c>
      <c r="F366" s="14" t="str">
        <f>IFERROR(VLOOKUP(E366,'Bron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366" s="15" t="str">
        <f>IFERROR(CONCATENATE(C366," ",(VLOOKUP($C366,'Bron competenties'!$B$1:$C$1978,2,FALSE))),"")</f>
        <v xml:space="preserve">E.06 ICT kwaliteitsmanagement </v>
      </c>
      <c r="H366">
        <f t="shared" si="16"/>
        <v>4</v>
      </c>
      <c r="I366" t="str">
        <f t="shared" si="17"/>
        <v>het evalueren en inschatten in hoeverre aan kwaliteitseisen is voldaan en het organiseren en borgen dat het kwaliteitsbeleid wordt geïmplementeerd; het tonen van multifunctioneel leiderschap voor het stellen en overtreffen van kwaliteitsnormen</v>
      </c>
    </row>
    <row r="367" spans="1:9" ht="15.75" thickBot="1" x14ac:dyDescent="0.3">
      <c r="A367" s="10" t="str">
        <f>IFERROR(VLOOKUP($B367,VLookup!$B$3:$C$463,2,FALSE),"")</f>
        <v>2.2.1 TESTMANAGEMENT</v>
      </c>
      <c r="B367" s="21" t="s">
        <v>134</v>
      </c>
      <c r="C367" s="17" t="s">
        <v>90</v>
      </c>
      <c r="D367" s="13">
        <v>9</v>
      </c>
      <c r="E367" s="14" t="str">
        <f t="shared" si="15"/>
        <v>T.01x9</v>
      </c>
      <c r="F367" s="14" t="str">
        <f>IFERROR(VLOOKUP(E367,'Bron competenties'!$A$1:$F$19978,5,FALSE),"")</f>
        <v>Toegankelijkheid is van toepassing op het ontwerp van producten, apparaten, services of omgevingen om ervoor te zorgen dat ze voor iedereen bruikbaar zijn, ongeacht hun persoonlijke capaciteiten</v>
      </c>
      <c r="G367" s="15" t="str">
        <f>IFERROR(CONCATENATE(C367," ",(VLOOKUP($C367,'Bron competenties'!$B$1:$C$1978,2,FALSE))),"")</f>
        <v>T.01 Toegankelijkheid</v>
      </c>
      <c r="H367">
        <f t="shared" si="16"/>
        <v>9</v>
      </c>
      <c r="I367" t="str">
        <f t="shared" si="17"/>
        <v>Toegankelijkheid is van toepassing op het ontwerp van producten, apparaten, services of omgevingen om ervoor te zorgen dat ze voor iedereen bruikbaar zijn, ongeacht hun persoonlijke capaciteiten</v>
      </c>
    </row>
    <row r="368" spans="1:9" ht="15.75" thickBot="1" x14ac:dyDescent="0.3">
      <c r="A368" s="10" t="str">
        <f>IFERROR(VLOOKUP($B368,VLookup!$B$3:$C$463,2,FALSE),"")</f>
        <v>2.2.1 TESTMANAGEMENT</v>
      </c>
      <c r="B368" s="21" t="s">
        <v>134</v>
      </c>
      <c r="C368" s="17" t="s">
        <v>91</v>
      </c>
      <c r="D368" s="13">
        <v>9</v>
      </c>
      <c r="E368" s="14" t="str">
        <f t="shared" si="15"/>
        <v>T.02x9</v>
      </c>
      <c r="F368" s="14" t="str">
        <f>IFERROR(VLOOKUP(E368,'Bron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368" s="15" t="str">
        <f>IFERROR(CONCATENATE(C368," ",(VLOOKUP($C368,'Bron competenties'!$B$1:$C$1978,2,FALSE))),"")</f>
        <v>T.02 Ethiek</v>
      </c>
      <c r="H368">
        <f t="shared" si="16"/>
        <v>9</v>
      </c>
      <c r="I368" t="str">
        <f t="shared" si="17"/>
        <v>Ethiek in ICT behandelt de procedures, waarden en praktijken die ICT en haar gerelateerde disciplines beheersen zonder de integriteit, morele waarden of overtuigingen van een individu, organisatie of de mensheid: professioneel gedrag in de ICT</v>
      </c>
    </row>
    <row r="369" spans="1:9" ht="15.75" thickBot="1" x14ac:dyDescent="0.3">
      <c r="A369" s="10" t="str">
        <f>IFERROR(VLOOKUP($B369,VLookup!$B$3:$C$463,2,FALSE),"")</f>
        <v>2.2.1 TESTMANAGEMENT</v>
      </c>
      <c r="B369" s="21" t="s">
        <v>134</v>
      </c>
      <c r="C369" s="17" t="s">
        <v>92</v>
      </c>
      <c r="D369" s="13">
        <v>9</v>
      </c>
      <c r="E369" s="14" t="str">
        <f t="shared" si="15"/>
        <v>T.03x9</v>
      </c>
      <c r="F369" s="14" t="str">
        <f>IFERROR(VLOOKUP(E369,'Bron competenties'!$A$1:$F$19978,5,FALSE),"")</f>
        <v>Er zijn veel wetten die direct of indirect relevant zijn voor de ICT-industrie, zoals copyright, naleving van octrooien, voorkomen van plagiaat en bescherming van intellectuele eigendom</v>
      </c>
      <c r="G369" s="15" t="str">
        <f>IFERROR(CONCATENATE(C369," ",(VLOOKUP($C369,'Bron competenties'!$B$1:$C$1978,2,FALSE))),"")</f>
        <v>T.03 Juridische kwesties</v>
      </c>
      <c r="H369">
        <f t="shared" si="16"/>
        <v>9</v>
      </c>
      <c r="I369" t="str">
        <f t="shared" si="17"/>
        <v>Er zijn veel wetten die direct of indirect relevant zijn voor de ICT-industrie, zoals copyright, naleving van octrooien, voorkomen van plagiaat en bescherming van intellectuele eigendom</v>
      </c>
    </row>
    <row r="370" spans="1:9" ht="15.75" thickBot="1" x14ac:dyDescent="0.3">
      <c r="A370" s="10" t="str">
        <f>IFERROR(VLOOKUP($B370,VLookup!$B$3:$C$463,2,FALSE),"")</f>
        <v>2.2.1 TESTMANAGEMENT</v>
      </c>
      <c r="B370" s="21" t="s">
        <v>134</v>
      </c>
      <c r="C370" s="17" t="s">
        <v>93</v>
      </c>
      <c r="D370" s="13">
        <v>9</v>
      </c>
      <c r="E370" s="14" t="str">
        <f t="shared" si="15"/>
        <v>T.04x9</v>
      </c>
      <c r="F370" s="14" t="str">
        <f>IFERROR(VLOOKUP(E370,'Bron competenties'!$A$1:$F$19978,5,FALSE),"")</f>
        <v>Privacy is het vermogen van een organisatie of individu te bepalen welke gegevens met derden kunnen worden gedeeld: bijvoorbeeld de algemene verordening gegevensbescherming (AVG) over gegevensbescherming en privacy voor alle individuen</v>
      </c>
      <c r="G370" s="15" t="str">
        <f>IFERROR(CONCATENATE(C370," ",(VLOOKUP($C370,'Bron competenties'!$B$1:$C$1978,2,FALSE))),"")</f>
        <v>T.04 Privacy</v>
      </c>
      <c r="H370">
        <f t="shared" si="16"/>
        <v>9</v>
      </c>
      <c r="I370" t="str">
        <f t="shared" si="17"/>
        <v>Privacy is het vermogen van een organisatie of individu te bepalen welke gegevens met derden kunnen worden gedeeld: bijvoorbeeld de algemene verordening gegevensbescherming (AVG) over gegevensbescherming en privacy voor alle individuen</v>
      </c>
    </row>
    <row r="371" spans="1:9" ht="15.75" thickBot="1" x14ac:dyDescent="0.3">
      <c r="A371" s="10" t="str">
        <f>IFERROR(VLOOKUP($B371,VLookup!$B$3:$C$463,2,FALSE),"")</f>
        <v>2.2.1 TESTMANAGEMENT</v>
      </c>
      <c r="B371" s="21" t="s">
        <v>134</v>
      </c>
      <c r="C371" s="17" t="s">
        <v>94</v>
      </c>
      <c r="D371" s="13">
        <v>9</v>
      </c>
      <c r="E371" s="14" t="str">
        <f t="shared" si="15"/>
        <v>T.05x9</v>
      </c>
      <c r="F371" s="14" t="str">
        <f>IFERROR(VLOOKUP(E371,'Bron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371" s="15" t="str">
        <f>IFERROR(CONCATENATE(C371," ",(VLOOKUP($C371,'Bron competenties'!$B$1:$C$1978,2,FALSE))),"")</f>
        <v>T.05 Beveiliging</v>
      </c>
      <c r="H371">
        <f t="shared" si="16"/>
        <v>9</v>
      </c>
      <c r="I371" t="str">
        <f t="shared" si="17"/>
        <v>Beveiliging omvat (1) informatiebeveiliging: beschermen tegen ongeautoriseerde toegang, gebruik, openbaarmaking, verstoring, wijziging, inzage, inspectie, opname of verwoesting en (2) IT-beveiliging: ongeoorloofde toegang tot computers, netwerken en data voorkomen</v>
      </c>
    </row>
    <row r="372" spans="1:9" ht="15.75" thickBot="1" x14ac:dyDescent="0.3">
      <c r="A372" s="10" t="str">
        <f>IFERROR(VLOOKUP($B372,VLookup!$B$3:$C$463,2,FALSE),"")</f>
        <v>2.2.1 TESTMANAGEMENT</v>
      </c>
      <c r="B372" s="21" t="s">
        <v>134</v>
      </c>
      <c r="C372" s="17" t="s">
        <v>95</v>
      </c>
      <c r="D372" s="13">
        <v>9</v>
      </c>
      <c r="E372" s="14" t="str">
        <f t="shared" si="15"/>
        <v>T.06x9</v>
      </c>
      <c r="F372" s="14" t="str">
        <f>IFERROR(VLOOKUP(E372,'Bron competenties'!$A$1:$F$19978,5,FALSE),"")</f>
        <v xml:space="preserve">Duurzaamheid staat voor het voldoen aan behoeften zonder de toekomst in gevaar te brengen en kan worden gecategoriseerd als ecologische, sociale of economische duurzaamheid. </v>
      </c>
      <c r="G372" s="15" t="str">
        <f>IFERROR(CONCATENATE(C372," ",(VLOOKUP($C372,'Bron competenties'!$B$1:$C$1978,2,FALSE))),"")</f>
        <v>T.06 Duurzaamheid</v>
      </c>
      <c r="H372">
        <f t="shared" si="16"/>
        <v>9</v>
      </c>
      <c r="I372" t="str">
        <f t="shared" si="17"/>
        <v xml:space="preserve">Duurzaamheid staat voor het voldoen aan behoeften zonder de toekomst in gevaar te brengen en kan worden gecategoriseerd als ecologische, sociale of economische duurzaamheid. </v>
      </c>
    </row>
    <row r="373" spans="1:9" ht="15.75" thickBot="1" x14ac:dyDescent="0.3">
      <c r="A373" s="10" t="str">
        <f>IFERROR(VLOOKUP($B373,VLookup!$B$3:$C$463,2,FALSE),"")</f>
        <v>2.2.1 TESTMANAGEMENT</v>
      </c>
      <c r="B373" s="21" t="s">
        <v>134</v>
      </c>
      <c r="C373" s="17" t="s">
        <v>96</v>
      </c>
      <c r="D373" s="13">
        <v>9</v>
      </c>
      <c r="E373" s="14" t="str">
        <f t="shared" si="15"/>
        <v>T.07x9</v>
      </c>
      <c r="F373" s="14" t="str">
        <f>IFERROR(VLOOKUP(E373,'Bron competenties'!$A$1:$F$19978,5,FALSE),"")</f>
        <v>Bruikbaarheid is de kwaliteit van een product, dienst of systeem, zoals ervaren door eindgebruikers, voor specifiek te bereiken doelen, effectief, efficiënt en bevredigend in een vooraf bepaalde context</v>
      </c>
      <c r="G373" s="15" t="str">
        <f>IFERROR(CONCATENATE(C373," ",(VLOOKUP($C373,'Bron competenties'!$B$1:$C$1978,2,FALSE))),"")</f>
        <v>T.07 Bruikbaarheid</v>
      </c>
      <c r="H373">
        <f t="shared" si="16"/>
        <v>9</v>
      </c>
      <c r="I373" t="str">
        <f t="shared" si="17"/>
        <v>Bruikbaarheid is de kwaliteit van een product, dienst of systeem, zoals ervaren door eindgebruikers, voor specifiek te bereiken doelen, effectief, efficiënt en bevredigend in een vooraf bepaalde context</v>
      </c>
    </row>
    <row r="374" spans="1:9" ht="15.75" thickBot="1" x14ac:dyDescent="0.3">
      <c r="A374" s="10" t="str">
        <f>IFERROR(VLOOKUP($B374,VLookup!$B$3:$C$463,2,FALSE),"")</f>
        <v>3.1.1 SYSTEEMBEHEER</v>
      </c>
      <c r="B374" s="20" t="s">
        <v>135</v>
      </c>
      <c r="C374" s="17" t="s">
        <v>99</v>
      </c>
      <c r="D374" s="13">
        <v>1</v>
      </c>
      <c r="E374" s="14" t="str">
        <f t="shared" si="15"/>
        <v>B.03x1</v>
      </c>
      <c r="F374" s="14" t="str">
        <f>IFERROR(VLOOKUP(E374,'Bron competenties'!$A$1:$F$19978,5,FALSE),"")</f>
        <v>het uitvoeren van eenvoudige testen op basis van gedetailleerde instructies</v>
      </c>
      <c r="G374" s="15" t="str">
        <f>IFERROR(CONCATENATE(C374," ",(VLOOKUP($C374,'Bron competenties'!$B$1:$C$1978,2,FALSE))),"")</f>
        <v xml:space="preserve">B.03 Testen </v>
      </c>
      <c r="H374">
        <f t="shared" si="16"/>
        <v>1</v>
      </c>
      <c r="I374" t="str">
        <f t="shared" si="17"/>
        <v>het uitvoeren van eenvoudige testen op basis van gedetailleerde instructies</v>
      </c>
    </row>
    <row r="375" spans="1:9" ht="15.75" thickBot="1" x14ac:dyDescent="0.3">
      <c r="A375" s="10" t="str">
        <f>IFERROR(VLOOKUP($B375,VLookup!$B$3:$C$463,2,FALSE),"")</f>
        <v>3.1.1 SYSTEEMBEHEER</v>
      </c>
      <c r="B375" s="20" t="s">
        <v>135</v>
      </c>
      <c r="C375" s="17" t="s">
        <v>130</v>
      </c>
      <c r="D375" s="13">
        <v>1</v>
      </c>
      <c r="E375" s="14" t="str">
        <f t="shared" si="15"/>
        <v>B.04x1</v>
      </c>
      <c r="F375" s="14" t="str">
        <f>IFERROR(VLOOKUP(E375,'Bron competenties'!$A$1:$F$19978,5,FALSE),"")</f>
        <v>het onder aansturing verwijderen en/of installeren van IV-componenten op basis van gedetailleerde instructies</v>
      </c>
      <c r="G375" s="15" t="str">
        <f>IFERROR(CONCATENATE(C375," ",(VLOOKUP($C375,'Bron competenties'!$B$1:$C$1978,2,FALSE))),"")</f>
        <v xml:space="preserve">B.04 Implementeren oplossingen </v>
      </c>
      <c r="H375">
        <f t="shared" si="16"/>
        <v>1</v>
      </c>
      <c r="I375" t="str">
        <f t="shared" si="17"/>
        <v>het onder aansturing verwijderen en/of installeren van IV-componenten op basis van gedetailleerde instructies</v>
      </c>
    </row>
    <row r="376" spans="1:9" ht="15.75" thickBot="1" x14ac:dyDescent="0.3">
      <c r="A376" s="10" t="str">
        <f>IFERROR(VLOOKUP($B376,VLookup!$B$3:$C$463,2,FALSE),"")</f>
        <v>3.1.1 SYSTEEMBEHEER</v>
      </c>
      <c r="B376" s="20" t="s">
        <v>135</v>
      </c>
      <c r="C376" s="20" t="s">
        <v>136</v>
      </c>
      <c r="D376" s="13">
        <v>1</v>
      </c>
      <c r="E376" s="14" t="str">
        <f t="shared" si="15"/>
        <v>C.03x1</v>
      </c>
      <c r="F376" s="14" t="str">
        <f>IFERROR(VLOOKUP(E376,'Bron competenties'!$A$1:$F$19978,5,FALSE),"")</f>
        <v>het onder begeleiding vastleggen en bijhouden van bedrijfszekerheidsgegevens</v>
      </c>
      <c r="G376" s="15" t="str">
        <f>IFERROR(CONCATENATE(C376," ",(VLOOKUP($C376,'Bron competenties'!$B$1:$C$1978,2,FALSE))),"")</f>
        <v xml:space="preserve">C.03 Dienstverlening </v>
      </c>
      <c r="H376">
        <f t="shared" si="16"/>
        <v>1</v>
      </c>
      <c r="I376" t="str">
        <f t="shared" si="17"/>
        <v>het onder begeleiding vastleggen en bijhouden van bedrijfszekerheidsgegevens</v>
      </c>
    </row>
    <row r="377" spans="1:9" ht="15.75" thickBot="1" x14ac:dyDescent="0.3">
      <c r="A377" s="10" t="str">
        <f>IFERROR(VLOOKUP($B377,VLookup!$B$3:$C$463,2,FALSE),"")</f>
        <v>3.1.1 SYSTEEMBEHEER</v>
      </c>
      <c r="B377" s="20" t="s">
        <v>135</v>
      </c>
      <c r="C377" s="17" t="s">
        <v>137</v>
      </c>
      <c r="D377" s="13">
        <v>1</v>
      </c>
      <c r="E377" s="14" t="str">
        <f t="shared" si="15"/>
        <v>C.05x1</v>
      </c>
      <c r="F377" s="14" t="str">
        <f>IFERROR(VLOOKUP(E377,'Bron competenties'!$A$1:$F$19978,5,FALSE),"")</f>
        <v>het uitvoeren van basale systeemoperaties</v>
      </c>
      <c r="G377" s="15" t="str">
        <f>IFERROR(CONCATENATE(C377," ",(VLOOKUP($C377,'Bron competenties'!$B$1:$C$1978,2,FALSE))),"")</f>
        <v>C.05 Systeembeheer</v>
      </c>
      <c r="H377">
        <f t="shared" si="16"/>
        <v>1</v>
      </c>
      <c r="I377" t="str">
        <f t="shared" si="17"/>
        <v>het uitvoeren van basale systeemoperaties</v>
      </c>
    </row>
    <row r="378" spans="1:9" ht="15.75" thickBot="1" x14ac:dyDescent="0.3">
      <c r="A378" s="10" t="str">
        <f>IFERROR(VLOOKUP($B378,VLookup!$B$3:$C$463,2,FALSE),"")</f>
        <v>3.1.1 SYSTEEMBEHEER</v>
      </c>
      <c r="B378" s="20" t="s">
        <v>135</v>
      </c>
      <c r="C378" s="17" t="s">
        <v>103</v>
      </c>
      <c r="D378" s="13">
        <v>2</v>
      </c>
      <c r="E378" s="14" t="str">
        <f t="shared" si="15"/>
        <v>B.02x2</v>
      </c>
      <c r="F378" s="14" t="str">
        <f>IFERROR(VLOOKUP(E378,'Bron competenties'!$A$1:$F$19978,5,FALSE),"")</f>
        <v>het systematisch handelen om de verenigbaarheid van soft- en hardware specificatie te identificeren, het documenteren van alle activiteiten, afwijkingen en correcties tijdens het installeren</v>
      </c>
      <c r="G378" s="15" t="str">
        <f>IFERROR(CONCATENATE(C378," ",(VLOOKUP($C378,'Bron competenties'!$B$1:$C$1978,2,FALSE))),"")</f>
        <v xml:space="preserve">B.02 Systeemintegratie </v>
      </c>
      <c r="H378">
        <f t="shared" si="16"/>
        <v>2</v>
      </c>
      <c r="I378" t="str">
        <f t="shared" si="17"/>
        <v>het systematisch handelen om de verenigbaarheid van soft- en hardware specificatie te identificeren, het documenteren van alle activiteiten, afwijkingen en correcties tijdens het installeren</v>
      </c>
    </row>
    <row r="379" spans="1:9" ht="15.75" thickBot="1" x14ac:dyDescent="0.3">
      <c r="A379" s="10" t="str">
        <f>IFERROR(VLOOKUP($B379,VLookup!$B$3:$C$463,2,FALSE),"")</f>
        <v>3.1.1 SYSTEEMBEHEER</v>
      </c>
      <c r="B379" s="20" t="s">
        <v>135</v>
      </c>
      <c r="C379" s="17" t="s">
        <v>99</v>
      </c>
      <c r="D379" s="13">
        <v>2</v>
      </c>
      <c r="E379" s="14" t="str">
        <f t="shared" si="15"/>
        <v>B.03x2</v>
      </c>
      <c r="F379" s="14" t="str">
        <f>IFERROR(VLOOKUP(E379,'Bron competenties'!$A$1:$F$19978,5,FALSE),"")</f>
        <v>opzetten van testprogramma’s en het bouwen van testscripts zodat potentiële kwetsbaarheden aan stresstests onderworpen kunnen worden; op analytische wijze documenteren en rapporteren van de uitkomsten</v>
      </c>
      <c r="G379" s="15" t="str">
        <f>IFERROR(CONCATENATE(C379," ",(VLOOKUP($C379,'Bron competenties'!$B$1:$C$1978,2,FALSE))),"")</f>
        <v xml:space="preserve">B.03 Testen </v>
      </c>
      <c r="H379">
        <f t="shared" si="16"/>
        <v>2</v>
      </c>
      <c r="I379" t="str">
        <f t="shared" si="17"/>
        <v>opzetten van testprogramma’s en het bouwen van testscripts zodat potentiële kwetsbaarheden aan stresstests onderworpen kunnen worden; op analytische wijze documenteren en rapporteren van de uitkomsten</v>
      </c>
    </row>
    <row r="380" spans="1:9" ht="15.75" thickBot="1" x14ac:dyDescent="0.3">
      <c r="A380" s="10" t="str">
        <f>IFERROR(VLOOKUP($B380,VLookup!$B$3:$C$463,2,FALSE),"")</f>
        <v>3.1.1 SYSTEEMBEHEER</v>
      </c>
      <c r="B380" s="20" t="s">
        <v>135</v>
      </c>
      <c r="C380" s="17" t="s">
        <v>130</v>
      </c>
      <c r="D380" s="13">
        <v>2</v>
      </c>
      <c r="E380" s="14" t="str">
        <f t="shared" si="15"/>
        <v>B.04x2</v>
      </c>
      <c r="F380" s="14" t="str">
        <f>IFERROR(VLOOKUP(E380,'Bron competenties'!$A$1:$F$19978,5,FALSE),"")</f>
        <v>het systematisch handelen om systeemelementen te bouwen/of deconstrueren, het identificeren van falende componenten en het vaststellen van de hoofdoorzaken van storingen, biedt ondersteuning aan minder ervaren collega's</v>
      </c>
      <c r="G380" s="15" t="str">
        <f>IFERROR(CONCATENATE(C380," ",(VLOOKUP($C380,'Bron competenties'!$B$1:$C$1978,2,FALSE))),"")</f>
        <v xml:space="preserve">B.04 Implementeren oplossingen </v>
      </c>
      <c r="H380">
        <f t="shared" si="16"/>
        <v>2</v>
      </c>
      <c r="I380" t="str">
        <f t="shared" si="17"/>
        <v>het systematisch handelen om systeemelementen te bouwen/of deconstrueren, het identificeren van falende componenten en het vaststellen van de hoofdoorzaken van storingen, biedt ondersteuning aan minder ervaren collega's</v>
      </c>
    </row>
    <row r="381" spans="1:9" ht="15.75" thickBot="1" x14ac:dyDescent="0.3">
      <c r="A381" s="10" t="str">
        <f>IFERROR(VLOOKUP($B381,VLookup!$B$3:$C$463,2,FALSE),"")</f>
        <v>3.1.1 SYSTEEMBEHEER</v>
      </c>
      <c r="B381" s="20" t="s">
        <v>135</v>
      </c>
      <c r="C381" s="20" t="s">
        <v>136</v>
      </c>
      <c r="D381" s="13">
        <v>2</v>
      </c>
      <c r="E381" s="14" t="str">
        <f t="shared" si="15"/>
        <v>C.03x2</v>
      </c>
      <c r="F381" s="14" t="str">
        <f>IFERROR(VLOOKUP(E381,'Bron competenties'!$A$1:$F$19978,5,FALSE),"")</f>
        <v xml:space="preserve">het systematisch analyseren van productdata, het escaleren bij potentiële veiligheidsrisico’s, het nemen van actie om het serviceniveau (continu) te verbeteren </v>
      </c>
      <c r="G381" s="15" t="str">
        <f>IFERROR(CONCATENATE(C381," ",(VLOOKUP($C381,'Bron competenties'!$B$1:$C$1978,2,FALSE))),"")</f>
        <v xml:space="preserve">C.03 Dienstverlening </v>
      </c>
      <c r="H381">
        <f t="shared" si="16"/>
        <v>2</v>
      </c>
      <c r="I381" t="str">
        <f t="shared" si="17"/>
        <v xml:space="preserve">het systematisch analyseren van productdata, het escaleren bij potentiële veiligheidsrisico’s, het nemen van actie om het serviceniveau (continu) te verbeteren </v>
      </c>
    </row>
    <row r="382" spans="1:9" ht="15.75" thickBot="1" x14ac:dyDescent="0.3">
      <c r="A382" s="10" t="str">
        <f>IFERROR(VLOOKUP($B382,VLookup!$B$3:$C$463,2,FALSE),"")</f>
        <v>3.1.1 SYSTEEMBEHEER</v>
      </c>
      <c r="B382" s="20" t="s">
        <v>135</v>
      </c>
      <c r="C382" s="20" t="s">
        <v>127</v>
      </c>
      <c r="D382" s="13">
        <v>2</v>
      </c>
      <c r="E382" s="14" t="str">
        <f t="shared" si="15"/>
        <v>C.04x2</v>
      </c>
      <c r="F382" s="14" t="str">
        <f>IFERROR(VLOOKUP(E382,'Bron competenties'!$A$1:$F$19978,5,FALSE),"")</f>
        <v>het identificeren en classificeren van soorten incident- en service-interrupties, het vastleggen en catalogiseren van incidenten op basis van oorzaak en oplossing</v>
      </c>
      <c r="G382" s="15" t="str">
        <f>IFERROR(CONCATENATE(C382," ",(VLOOKUP($C382,'Bron competenties'!$B$1:$C$1978,2,FALSE))),"")</f>
        <v xml:space="preserve">C.04 Probleemmanagement </v>
      </c>
      <c r="H382">
        <f t="shared" si="16"/>
        <v>2</v>
      </c>
      <c r="I382" t="str">
        <f t="shared" si="17"/>
        <v>het identificeren en classificeren van soorten incident- en service-interrupties, het vastleggen en catalogiseren van incidenten op basis van oorzaak en oplossing</v>
      </c>
    </row>
    <row r="383" spans="1:9" ht="15.75" thickBot="1" x14ac:dyDescent="0.3">
      <c r="A383" s="10" t="str">
        <f>IFERROR(VLOOKUP($B383,VLookup!$B$3:$C$463,2,FALSE),"")</f>
        <v>3.1.1 SYSTEEMBEHEER</v>
      </c>
      <c r="B383" s="20" t="s">
        <v>135</v>
      </c>
      <c r="C383" s="17" t="s">
        <v>137</v>
      </c>
      <c r="D383" s="13">
        <v>2</v>
      </c>
      <c r="E383" s="14" t="str">
        <f t="shared" si="15"/>
        <v>C.05x2</v>
      </c>
      <c r="F383" s="14" t="str">
        <f>IFERROR(VLOOKUP(E383,'Bron competenties'!$A$1:$F$19978,5,FALSE),"")</f>
        <v>het systematisch dagelijks beheer van operationele behoeften in de IT-systemen, het vermijden van serviceonderbrekingen conform de service- ein IT-strategie</v>
      </c>
      <c r="G383" s="15" t="str">
        <f>IFERROR(CONCATENATE(C383," ",(VLOOKUP($C383,'Bron competenties'!$B$1:$C$1978,2,FALSE))),"")</f>
        <v>C.05 Systeembeheer</v>
      </c>
      <c r="H383">
        <f t="shared" si="16"/>
        <v>2</v>
      </c>
      <c r="I383" t="str">
        <f t="shared" si="17"/>
        <v>het systematisch dagelijks beheer van operationele behoeften in de IT-systemen, het vermijden van serviceonderbrekingen conform de service- ein IT-strategie</v>
      </c>
    </row>
    <row r="384" spans="1:9" ht="15.75" thickBot="1" x14ac:dyDescent="0.3">
      <c r="A384" s="10" t="str">
        <f>IFERROR(VLOOKUP($B384,VLookup!$B$3:$C$463,2,FALSE),"")</f>
        <v>3.1.1 SYSTEEMBEHEER</v>
      </c>
      <c r="B384" s="20" t="s">
        <v>135</v>
      </c>
      <c r="C384" s="17" t="s">
        <v>86</v>
      </c>
      <c r="D384" s="13">
        <v>2</v>
      </c>
      <c r="E384" s="14" t="str">
        <f t="shared" si="15"/>
        <v>E.08x2</v>
      </c>
      <c r="F384" s="14" t="str">
        <f>IFERROR(VLOOKUP(E384,'Bron competenties'!$A$1:$F$19978,5,FALSE),"")</f>
        <v>het systematisch scannen van de omgeving om kwetsbaarheden en bedreigingen te identificeren en te bepalen, vast te leggen en het escaleren bij non-compliance</v>
      </c>
      <c r="G384" s="15" t="str">
        <f>IFERROR(CONCATENATE(C384," ",(VLOOKUP($C384,'Bron competenties'!$B$1:$C$1978,2,FALSE))),"")</f>
        <v xml:space="preserve">E.08 Informatiebeveiligingsmanagement </v>
      </c>
      <c r="H384">
        <f t="shared" si="16"/>
        <v>2</v>
      </c>
      <c r="I384" t="str">
        <f t="shared" si="17"/>
        <v>het systematisch scannen van de omgeving om kwetsbaarheden en bedreigingen te identificeren en te bepalen, vast te leggen en het escaleren bij non-compliance</v>
      </c>
    </row>
    <row r="385" spans="1:9" ht="15.75" thickBot="1" x14ac:dyDescent="0.3">
      <c r="A385" s="10" t="str">
        <f>IFERROR(VLOOKUP($B385,VLookup!$B$3:$C$463,2,FALSE),"")</f>
        <v>3.1.1 SYSTEEMBEHEER</v>
      </c>
      <c r="B385" s="20" t="s">
        <v>135</v>
      </c>
      <c r="C385" s="17" t="s">
        <v>138</v>
      </c>
      <c r="D385" s="13">
        <v>3</v>
      </c>
      <c r="E385" s="14" t="str">
        <f t="shared" si="15"/>
        <v>A.02x3</v>
      </c>
      <c r="F385" s="14" t="str">
        <f>IFERROR(VLOOKUP(E385,'Bron competenties'!$A$1:$F$19978,5,FALSE),"")</f>
        <v>de inhoud van de SLA garanderen</v>
      </c>
      <c r="G385" s="15" t="str">
        <f>IFERROR(CONCATENATE(C385," ",(VLOOKUP($C385,'Bron competenties'!$B$1:$C$1978,2,FALSE))),"")</f>
        <v xml:space="preserve">A.02 Management dienstverleningsniveau </v>
      </c>
      <c r="H385">
        <f t="shared" si="16"/>
        <v>3</v>
      </c>
      <c r="I385" t="str">
        <f t="shared" si="17"/>
        <v>de inhoud van de SLA garanderen</v>
      </c>
    </row>
    <row r="386" spans="1:9" ht="15.75" thickBot="1" x14ac:dyDescent="0.3">
      <c r="A386" s="10" t="str">
        <f>IFERROR(VLOOKUP($B386,VLookup!$B$3:$C$463,2,FALSE),"")</f>
        <v>3.1.1 SYSTEEMBEHEER</v>
      </c>
      <c r="B386" s="20" t="s">
        <v>135</v>
      </c>
      <c r="C386" s="17" t="s">
        <v>103</v>
      </c>
      <c r="D386" s="13">
        <v>3</v>
      </c>
      <c r="E386" s="14" t="str">
        <f t="shared" ref="E386:E449" si="18">IFERROR(IF(A386&lt;&gt;"",CONCATENATE(C386,"x",D386),""),"")</f>
        <v>B.02x3</v>
      </c>
      <c r="F386" s="14" t="str">
        <f>IFERROR(VLOOKUP(E386,'Bron competenties'!$A$1:$F$19978,5,FALSE),"")</f>
        <v>verantwoordelijk zijn voor eigen acties en die van anderen in het integratieproces, het naleven van de toepasbare normen en wijzigingsprocedures om de integriteit te bewaren van de gehele functionaliteit en betrouwbaarheid</v>
      </c>
      <c r="G386" s="15" t="str">
        <f>IFERROR(CONCATENATE(C386," ",(VLOOKUP($C386,'Bron competenties'!$B$1:$C$1978,2,FALSE))),"")</f>
        <v xml:space="preserve">B.02 Systeemintegratie </v>
      </c>
      <c r="H386">
        <f t="shared" ref="H386:H449" si="19">IF($G386="","",D386)</f>
        <v>3</v>
      </c>
      <c r="I386" t="str">
        <f t="shared" ref="I386:I449" si="20">IF($G386="","",F386)</f>
        <v>verantwoordelijk zijn voor eigen acties en die van anderen in het integratieproces, het naleven van de toepasbare normen en wijzigingsprocedures om de integriteit te bewaren van de gehele functionaliteit en betrouwbaarheid</v>
      </c>
    </row>
    <row r="387" spans="1:9" ht="15.75" thickBot="1" x14ac:dyDescent="0.3">
      <c r="A387" s="10" t="str">
        <f>IFERROR(VLOOKUP($B387,VLookup!$B$3:$C$463,2,FALSE),"")</f>
        <v>3.1.1 SYSTEEMBEHEER</v>
      </c>
      <c r="B387" s="20" t="s">
        <v>135</v>
      </c>
      <c r="C387" s="17" t="s">
        <v>99</v>
      </c>
      <c r="D387" s="13">
        <v>3</v>
      </c>
      <c r="E387" s="14" t="str">
        <f t="shared" si="18"/>
        <v>B.03x3</v>
      </c>
      <c r="F387" s="14" t="str">
        <f>IFERROR(VLOOKUP(E387,'Bron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387" s="15" t="str">
        <f>IFERROR(CONCATENATE(C387," ",(VLOOKUP($C387,'Bron competenties'!$B$1:$C$1978,2,FALSE))),"")</f>
        <v xml:space="preserve">B.03 Testen </v>
      </c>
      <c r="H387">
        <f t="shared" si="19"/>
        <v>3</v>
      </c>
      <c r="I387" t="str">
        <f t="shared" si="20"/>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388" spans="1:9" ht="15.75" thickBot="1" x14ac:dyDescent="0.3">
      <c r="A388" s="10" t="str">
        <f>IFERROR(VLOOKUP($B388,VLookup!$B$3:$C$463,2,FALSE),"")</f>
        <v>3.1.1 SYSTEEMBEHEER</v>
      </c>
      <c r="B388" s="20" t="s">
        <v>135</v>
      </c>
      <c r="C388" s="17" t="s">
        <v>130</v>
      </c>
      <c r="D388" s="13">
        <v>3</v>
      </c>
      <c r="E388" s="14" t="str">
        <f t="shared" si="18"/>
        <v>B.04x3</v>
      </c>
      <c r="F388" s="14" t="str">
        <f>IFERROR(VLOOKUP(E388,'Bron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388" s="15" t="str">
        <f>IFERROR(CONCATENATE(C388," ",(VLOOKUP($C388,'Bron competenties'!$B$1:$C$1978,2,FALSE))),"")</f>
        <v xml:space="preserve">B.04 Implementeren oplossingen </v>
      </c>
      <c r="H388">
        <f t="shared" si="19"/>
        <v>3</v>
      </c>
      <c r="I388" t="str">
        <f t="shared" si="20"/>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389" spans="1:9" ht="15.75" thickBot="1" x14ac:dyDescent="0.3">
      <c r="A389" s="10" t="str">
        <f>IFERROR(VLOOKUP($B389,VLookup!$B$3:$C$463,2,FALSE),"")</f>
        <v>3.1.1 SYSTEEMBEHEER</v>
      </c>
      <c r="B389" s="20" t="s">
        <v>135</v>
      </c>
      <c r="C389" s="20" t="s">
        <v>136</v>
      </c>
      <c r="D389" s="13">
        <v>3</v>
      </c>
      <c r="E389" s="14" t="str">
        <f t="shared" si="18"/>
        <v>C.03x3</v>
      </c>
      <c r="F389" s="14" t="str">
        <f>IFERROR(VLOOKUP(E389,'Bron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389" s="15" t="str">
        <f>IFERROR(CONCATENATE(C389," ",(VLOOKUP($C389,'Bron competenties'!$B$1:$C$1978,2,FALSE))),"")</f>
        <v xml:space="preserve">C.03 Dienstverlening </v>
      </c>
      <c r="H389">
        <f t="shared" si="19"/>
        <v>3</v>
      </c>
      <c r="I389" t="str">
        <f t="shared" si="20"/>
        <v>het opzetten van roosters voor operationele taken, het beheren van kosten en budget op basis van interne procedures en externe beperkingen, het vaststellen van het optimaal benodigde aantal fte voor de infrastructuur van het Informatiesysteem</v>
      </c>
    </row>
    <row r="390" spans="1:9" ht="15.75" thickBot="1" x14ac:dyDescent="0.3">
      <c r="A390" s="10" t="str">
        <f>IFERROR(VLOOKUP($B390,VLookup!$B$3:$C$463,2,FALSE),"")</f>
        <v>3.1.1 SYSTEEMBEHEER</v>
      </c>
      <c r="B390" s="20" t="s">
        <v>135</v>
      </c>
      <c r="C390" s="17" t="s">
        <v>127</v>
      </c>
      <c r="D390" s="13">
        <v>3</v>
      </c>
      <c r="E390" s="14" t="str">
        <f t="shared" si="18"/>
        <v>C.04x3</v>
      </c>
      <c r="F390" s="14" t="str">
        <f>IFERROR(VLOOKUP(E390,'Bron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390" s="15" t="str">
        <f>IFERROR(CONCATENATE(C390," ",(VLOOKUP($C390,'Bron competenties'!$B$1:$C$1978,2,FALSE))),"")</f>
        <v xml:space="preserve">C.04 Probleemmanagement </v>
      </c>
      <c r="H390">
        <f t="shared" si="19"/>
        <v>3</v>
      </c>
      <c r="I390" t="str">
        <f t="shared" si="20"/>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391" spans="1:9" ht="15.75" thickBot="1" x14ac:dyDescent="0.3">
      <c r="A391" s="10" t="str">
        <f>IFERROR(VLOOKUP($B391,VLookup!$B$3:$C$463,2,FALSE),"")</f>
        <v>3.1.1 SYSTEEMBEHEER</v>
      </c>
      <c r="B391" s="20" t="s">
        <v>135</v>
      </c>
      <c r="C391" s="17" t="s">
        <v>137</v>
      </c>
      <c r="D391" s="13">
        <v>3</v>
      </c>
      <c r="E391" s="14" t="str">
        <f t="shared" si="18"/>
        <v>C.05x3</v>
      </c>
      <c r="F391" s="14" t="str">
        <f>IFERROR(VLOOKUP(E391,'Bron competenties'!$A$1:$F$19978,5,FALSE),"")</f>
        <v>het optimaliseren van technische en cloud-ontwikkeling. Het evalueren van systeemperformance en vragen/problemen van gebruikers. Verantwoordelijk voor tijdige vervanging van resources binnen het toegestane budget</v>
      </c>
      <c r="G391" s="15" t="str">
        <f>IFERROR(CONCATENATE(C391," ",(VLOOKUP($C391,'Bron competenties'!$B$1:$C$1978,2,FALSE))),"")</f>
        <v>C.05 Systeembeheer</v>
      </c>
      <c r="H391">
        <f t="shared" si="19"/>
        <v>3</v>
      </c>
      <c r="I391" t="str">
        <f t="shared" si="20"/>
        <v>het optimaliseren van technische en cloud-ontwikkeling. Het evalueren van systeemperformance en vragen/problemen van gebruikers. Verantwoordelijk voor tijdige vervanging van resources binnen het toegestane budget</v>
      </c>
    </row>
    <row r="392" spans="1:9" ht="15.75" thickBot="1" x14ac:dyDescent="0.3">
      <c r="A392" s="10" t="str">
        <f>IFERROR(VLOOKUP($B392,VLookup!$B$3:$C$463,2,FALSE),"")</f>
        <v>3.1.1 SYSTEEMBEHEER</v>
      </c>
      <c r="B392" s="20" t="s">
        <v>135</v>
      </c>
      <c r="C392" s="17" t="s">
        <v>86</v>
      </c>
      <c r="D392" s="13">
        <v>3</v>
      </c>
      <c r="E392" s="14" t="str">
        <f t="shared" si="18"/>
        <v>E.08x3</v>
      </c>
      <c r="F392" s="14" t="str">
        <f>IFERROR(VLOOKUP(E392,'Bron competenties'!$A$1:$F$19978,5,FALSE),"")</f>
        <v xml:space="preserve">het evalueren van indicatoren en maatregelen op het gebied van security management en bepalen/of ze aan de normen voldoen; het onderzoeken van inbreuken op de beveiliging en het nemen van correctiemaatregelen </v>
      </c>
      <c r="G392" s="15" t="str">
        <f>IFERROR(CONCATENATE(C392," ",(VLOOKUP($C392,'Bron competenties'!$B$1:$C$1978,2,FALSE))),"")</f>
        <v xml:space="preserve">E.08 Informatiebeveiligingsmanagement </v>
      </c>
      <c r="H392">
        <f t="shared" si="19"/>
        <v>3</v>
      </c>
      <c r="I392" t="str">
        <f t="shared" si="20"/>
        <v xml:space="preserve">het evalueren van indicatoren en maatregelen op het gebied van security management en bepalen/of ze aan de normen voldoen; het onderzoeken van inbreuken op de beveiliging en het nemen van correctiemaatregelen </v>
      </c>
    </row>
    <row r="393" spans="1:9" ht="15.75" thickBot="1" x14ac:dyDescent="0.3">
      <c r="A393" s="10" t="str">
        <f>IFERROR(VLOOKUP($B393,VLookup!$B$3:$C$463,2,FALSE),"")</f>
        <v>3.1.1 SYSTEEMBEHEER</v>
      </c>
      <c r="B393" s="21" t="s">
        <v>135</v>
      </c>
      <c r="C393" s="17" t="s">
        <v>90</v>
      </c>
      <c r="D393" s="13">
        <v>9</v>
      </c>
      <c r="E393" s="14" t="str">
        <f t="shared" si="18"/>
        <v>T.01x9</v>
      </c>
      <c r="F393" s="14" t="str">
        <f>IFERROR(VLOOKUP(E393,'Bron competenties'!$A$1:$F$19978,5,FALSE),"")</f>
        <v>Toegankelijkheid is van toepassing op het ontwerp van producten, apparaten, services of omgevingen om ervoor te zorgen dat ze voor iedereen bruikbaar zijn, ongeacht hun persoonlijke capaciteiten</v>
      </c>
      <c r="G393" s="15" t="str">
        <f>IFERROR(CONCATENATE(C393," ",(VLOOKUP($C393,'Bron competenties'!$B$1:$C$1978,2,FALSE))),"")</f>
        <v>T.01 Toegankelijkheid</v>
      </c>
      <c r="H393">
        <f t="shared" si="19"/>
        <v>9</v>
      </c>
      <c r="I393" t="str">
        <f t="shared" si="20"/>
        <v>Toegankelijkheid is van toepassing op het ontwerp van producten, apparaten, services of omgevingen om ervoor te zorgen dat ze voor iedereen bruikbaar zijn, ongeacht hun persoonlijke capaciteiten</v>
      </c>
    </row>
    <row r="394" spans="1:9" ht="15.75" thickBot="1" x14ac:dyDescent="0.3">
      <c r="A394" s="10" t="str">
        <f>IFERROR(VLOOKUP($B394,VLookup!$B$3:$C$463,2,FALSE),"")</f>
        <v>3.1.1 SYSTEEMBEHEER</v>
      </c>
      <c r="B394" s="21" t="s">
        <v>135</v>
      </c>
      <c r="C394" s="17" t="s">
        <v>91</v>
      </c>
      <c r="D394" s="13">
        <v>9</v>
      </c>
      <c r="E394" s="14" t="str">
        <f t="shared" si="18"/>
        <v>T.02x9</v>
      </c>
      <c r="F394" s="14" t="str">
        <f>IFERROR(VLOOKUP(E394,'Bron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394" s="15" t="str">
        <f>IFERROR(CONCATENATE(C394," ",(VLOOKUP($C394,'Bron competenties'!$B$1:$C$1978,2,FALSE))),"")</f>
        <v>T.02 Ethiek</v>
      </c>
      <c r="H394">
        <f t="shared" si="19"/>
        <v>9</v>
      </c>
      <c r="I394" t="str">
        <f t="shared" si="20"/>
        <v>Ethiek in ICT behandelt de procedures, waarden en praktijken die ICT en haar gerelateerde disciplines beheersen zonder de integriteit, morele waarden of overtuigingen van een individu, organisatie of de mensheid: professioneel gedrag in de ICT</v>
      </c>
    </row>
    <row r="395" spans="1:9" ht="15.75" thickBot="1" x14ac:dyDescent="0.3">
      <c r="A395" s="10" t="str">
        <f>IFERROR(VLOOKUP($B395,VLookup!$B$3:$C$463,2,FALSE),"")</f>
        <v>3.1.1 SYSTEEMBEHEER</v>
      </c>
      <c r="B395" s="21" t="s">
        <v>135</v>
      </c>
      <c r="C395" s="17" t="s">
        <v>92</v>
      </c>
      <c r="D395" s="13">
        <v>9</v>
      </c>
      <c r="E395" s="14" t="str">
        <f t="shared" si="18"/>
        <v>T.03x9</v>
      </c>
      <c r="F395" s="14" t="str">
        <f>IFERROR(VLOOKUP(E395,'Bron competenties'!$A$1:$F$19978,5,FALSE),"")</f>
        <v>Er zijn veel wetten die direct of indirect relevant zijn voor de ICT-industrie, zoals copyright, naleving van octrooien, voorkomen van plagiaat en bescherming van intellectuele eigendom</v>
      </c>
      <c r="G395" s="15" t="str">
        <f>IFERROR(CONCATENATE(C395," ",(VLOOKUP($C395,'Bron competenties'!$B$1:$C$1978,2,FALSE))),"")</f>
        <v>T.03 Juridische kwesties</v>
      </c>
      <c r="H395">
        <f t="shared" si="19"/>
        <v>9</v>
      </c>
      <c r="I395" t="str">
        <f t="shared" si="20"/>
        <v>Er zijn veel wetten die direct of indirect relevant zijn voor de ICT-industrie, zoals copyright, naleving van octrooien, voorkomen van plagiaat en bescherming van intellectuele eigendom</v>
      </c>
    </row>
    <row r="396" spans="1:9" ht="15.75" thickBot="1" x14ac:dyDescent="0.3">
      <c r="A396" s="10" t="str">
        <f>IFERROR(VLOOKUP($B396,VLookup!$B$3:$C$463,2,FALSE),"")</f>
        <v>3.1.1 SYSTEEMBEHEER</v>
      </c>
      <c r="B396" s="21" t="s">
        <v>135</v>
      </c>
      <c r="C396" s="17" t="s">
        <v>93</v>
      </c>
      <c r="D396" s="13">
        <v>9</v>
      </c>
      <c r="E396" s="14" t="str">
        <f t="shared" si="18"/>
        <v>T.04x9</v>
      </c>
      <c r="F396" s="14" t="str">
        <f>IFERROR(VLOOKUP(E396,'Bron competenties'!$A$1:$F$19978,5,FALSE),"")</f>
        <v>Privacy is het vermogen van een organisatie of individu te bepalen welke gegevens met derden kunnen worden gedeeld: bijvoorbeeld de algemene verordening gegevensbescherming (AVG) over gegevensbescherming en privacy voor alle individuen</v>
      </c>
      <c r="G396" s="15" t="str">
        <f>IFERROR(CONCATENATE(C396," ",(VLOOKUP($C396,'Bron competenties'!$B$1:$C$1978,2,FALSE))),"")</f>
        <v>T.04 Privacy</v>
      </c>
      <c r="H396">
        <f t="shared" si="19"/>
        <v>9</v>
      </c>
      <c r="I396" t="str">
        <f t="shared" si="20"/>
        <v>Privacy is het vermogen van een organisatie of individu te bepalen welke gegevens met derden kunnen worden gedeeld: bijvoorbeeld de algemene verordening gegevensbescherming (AVG) over gegevensbescherming en privacy voor alle individuen</v>
      </c>
    </row>
    <row r="397" spans="1:9" ht="15.75" thickBot="1" x14ac:dyDescent="0.3">
      <c r="A397" s="10" t="str">
        <f>IFERROR(VLOOKUP($B397,VLookup!$B$3:$C$463,2,FALSE),"")</f>
        <v>3.1.1 SYSTEEMBEHEER</v>
      </c>
      <c r="B397" s="21" t="s">
        <v>135</v>
      </c>
      <c r="C397" s="17" t="s">
        <v>94</v>
      </c>
      <c r="D397" s="13">
        <v>9</v>
      </c>
      <c r="E397" s="14" t="str">
        <f t="shared" si="18"/>
        <v>T.05x9</v>
      </c>
      <c r="F397" s="14" t="str">
        <f>IFERROR(VLOOKUP(E397,'Bron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397" s="15" t="str">
        <f>IFERROR(CONCATENATE(C397," ",(VLOOKUP($C397,'Bron competenties'!$B$1:$C$1978,2,FALSE))),"")</f>
        <v>T.05 Beveiliging</v>
      </c>
      <c r="H397">
        <f t="shared" si="19"/>
        <v>9</v>
      </c>
      <c r="I397" t="str">
        <f t="shared" si="20"/>
        <v>Beveiliging omvat (1) informatiebeveiliging: beschermen tegen ongeautoriseerde toegang, gebruik, openbaarmaking, verstoring, wijziging, inzage, inspectie, opname of verwoesting en (2) IT-beveiliging: ongeoorloofde toegang tot computers, netwerken en data voorkomen</v>
      </c>
    </row>
    <row r="398" spans="1:9" ht="15.75" thickBot="1" x14ac:dyDescent="0.3">
      <c r="A398" s="10" t="str">
        <f>IFERROR(VLOOKUP($B398,VLookup!$B$3:$C$463,2,FALSE),"")</f>
        <v>3.1.1 SYSTEEMBEHEER</v>
      </c>
      <c r="B398" s="21" t="s">
        <v>135</v>
      </c>
      <c r="C398" s="17" t="s">
        <v>95</v>
      </c>
      <c r="D398" s="13">
        <v>9</v>
      </c>
      <c r="E398" s="14" t="str">
        <f t="shared" si="18"/>
        <v>T.06x9</v>
      </c>
      <c r="F398" s="14" t="str">
        <f>IFERROR(VLOOKUP(E398,'Bron competenties'!$A$1:$F$19978,5,FALSE),"")</f>
        <v xml:space="preserve">Duurzaamheid staat voor het voldoen aan behoeften zonder de toekomst in gevaar te brengen en kan worden gecategoriseerd als ecologische, sociale of economische duurzaamheid. </v>
      </c>
      <c r="G398" s="15" t="str">
        <f>IFERROR(CONCATENATE(C398," ",(VLOOKUP($C398,'Bron competenties'!$B$1:$C$1978,2,FALSE))),"")</f>
        <v>T.06 Duurzaamheid</v>
      </c>
      <c r="H398">
        <f t="shared" si="19"/>
        <v>9</v>
      </c>
      <c r="I398" t="str">
        <f t="shared" si="20"/>
        <v xml:space="preserve">Duurzaamheid staat voor het voldoen aan behoeften zonder de toekomst in gevaar te brengen en kan worden gecategoriseerd als ecologische, sociale of economische duurzaamheid. </v>
      </c>
    </row>
    <row r="399" spans="1:9" ht="15.75" thickBot="1" x14ac:dyDescent="0.3">
      <c r="A399" s="10" t="str">
        <f>IFERROR(VLOOKUP($B399,VLookup!$B$3:$C$463,2,FALSE),"")</f>
        <v>3.1.1 SYSTEEMBEHEER</v>
      </c>
      <c r="B399" s="21" t="s">
        <v>135</v>
      </c>
      <c r="C399" s="17" t="s">
        <v>96</v>
      </c>
      <c r="D399" s="13">
        <v>9</v>
      </c>
      <c r="E399" s="14" t="str">
        <f t="shared" si="18"/>
        <v>T.07x9</v>
      </c>
      <c r="F399" s="14" t="str">
        <f>IFERROR(VLOOKUP(E399,'Bron competenties'!$A$1:$F$19978,5,FALSE),"")</f>
        <v>Bruikbaarheid is de kwaliteit van een product, dienst of systeem, zoals ervaren door eindgebruikers, voor specifiek te bereiken doelen, effectief, efficiënt en bevredigend in een vooraf bepaalde context</v>
      </c>
      <c r="G399" s="15" t="str">
        <f>IFERROR(CONCATENATE(C399," ",(VLOOKUP($C399,'Bron competenties'!$B$1:$C$1978,2,FALSE))),"")</f>
        <v>T.07 Bruikbaarheid</v>
      </c>
      <c r="H399">
        <f t="shared" si="19"/>
        <v>9</v>
      </c>
      <c r="I399" t="str">
        <f t="shared" si="20"/>
        <v>Bruikbaarheid is de kwaliteit van een product, dienst of systeem, zoals ervaren door eindgebruikers, voor specifiek te bereiken doelen, effectief, efficiënt en bevredigend in een vooraf bepaalde context</v>
      </c>
    </row>
    <row r="400" spans="1:9" ht="15.75" thickBot="1" x14ac:dyDescent="0.3">
      <c r="A400" s="10" t="str">
        <f>IFERROR(VLOOKUP($B400,VLookup!$B$3:$C$463,2,FALSE),"")</f>
        <v>3.1.2 CHANGE MANAGEMENT</v>
      </c>
      <c r="B400" s="20" t="s">
        <v>139</v>
      </c>
      <c r="C400" s="17" t="s">
        <v>130</v>
      </c>
      <c r="D400" s="13">
        <v>1</v>
      </c>
      <c r="E400" s="14" t="str">
        <f t="shared" si="18"/>
        <v>B.04x1</v>
      </c>
      <c r="F400" s="14" t="str">
        <f>IFERROR(VLOOKUP(E400,'Bron competenties'!$A$1:$F$19978,5,FALSE),"")</f>
        <v>het onder aansturing verwijderen en/of installeren van IV-componenten op basis van gedetailleerde instructies</v>
      </c>
      <c r="G400" s="15" t="str">
        <f>IFERROR(CONCATENATE(C400," ",(VLOOKUP($C400,'Bron competenties'!$B$1:$C$1978,2,FALSE))),"")</f>
        <v xml:space="preserve">B.04 Implementeren oplossingen </v>
      </c>
      <c r="H400">
        <f t="shared" si="19"/>
        <v>1</v>
      </c>
      <c r="I400" t="str">
        <f t="shared" si="20"/>
        <v>het onder aansturing verwijderen en/of installeren van IV-componenten op basis van gedetailleerde instructies</v>
      </c>
    </row>
    <row r="401" spans="1:9" ht="15.75" thickBot="1" x14ac:dyDescent="0.3">
      <c r="A401" s="10" t="str">
        <f>IFERROR(VLOOKUP($B401,VLookup!$B$3:$C$463,2,FALSE),"")</f>
        <v>3.1.2 CHANGE MANAGEMENT</v>
      </c>
      <c r="B401" s="20" t="s">
        <v>139</v>
      </c>
      <c r="C401" s="20" t="s">
        <v>136</v>
      </c>
      <c r="D401" s="13">
        <v>1</v>
      </c>
      <c r="E401" s="14" t="str">
        <f t="shared" si="18"/>
        <v>C.03x1</v>
      </c>
      <c r="F401" s="14" t="str">
        <f>IFERROR(VLOOKUP(E401,'Bron competenties'!$A$1:$F$19978,5,FALSE),"")</f>
        <v>het onder begeleiding vastleggen en bijhouden van bedrijfszekerheidsgegevens</v>
      </c>
      <c r="G401" s="15" t="str">
        <f>IFERROR(CONCATENATE(C401," ",(VLOOKUP($C401,'Bron competenties'!$B$1:$C$1978,2,FALSE))),"")</f>
        <v xml:space="preserve">C.03 Dienstverlening </v>
      </c>
      <c r="H401">
        <f t="shared" si="19"/>
        <v>1</v>
      </c>
      <c r="I401" t="str">
        <f t="shared" si="20"/>
        <v>het onder begeleiding vastleggen en bijhouden van bedrijfszekerheidsgegevens</v>
      </c>
    </row>
    <row r="402" spans="1:9" ht="15.75" thickBot="1" x14ac:dyDescent="0.3">
      <c r="A402" s="10" t="str">
        <f>IFERROR(VLOOKUP($B402,VLookup!$B$3:$C$463,2,FALSE),"")</f>
        <v>3.1.2 CHANGE MANAGEMENT</v>
      </c>
      <c r="B402" s="20" t="s">
        <v>139</v>
      </c>
      <c r="C402" s="17" t="s">
        <v>137</v>
      </c>
      <c r="D402" s="13">
        <v>1</v>
      </c>
      <c r="E402" s="14" t="str">
        <f t="shared" si="18"/>
        <v>C.05x1</v>
      </c>
      <c r="F402" s="14" t="str">
        <f>IFERROR(VLOOKUP(E402,'Bron competenties'!$A$1:$F$19978,5,FALSE),"")</f>
        <v>het uitvoeren van basale systeemoperaties</v>
      </c>
      <c r="G402" s="15" t="str">
        <f>IFERROR(CONCATENATE(C402," ",(VLOOKUP($C402,'Bron competenties'!$B$1:$C$1978,2,FALSE))),"")</f>
        <v>C.05 Systeembeheer</v>
      </c>
      <c r="H402">
        <f t="shared" si="19"/>
        <v>1</v>
      </c>
      <c r="I402" t="str">
        <f t="shared" si="20"/>
        <v>het uitvoeren van basale systeemoperaties</v>
      </c>
    </row>
    <row r="403" spans="1:9" ht="15.75" thickBot="1" x14ac:dyDescent="0.3">
      <c r="A403" s="10" t="str">
        <f>IFERROR(VLOOKUP($B403,VLookup!$B$3:$C$463,2,FALSE),"")</f>
        <v>3.1.2 CHANGE MANAGEMENT</v>
      </c>
      <c r="B403" s="20" t="s">
        <v>139</v>
      </c>
      <c r="C403" s="17" t="s">
        <v>103</v>
      </c>
      <c r="D403" s="13">
        <v>2</v>
      </c>
      <c r="E403" s="14" t="str">
        <f t="shared" si="18"/>
        <v>B.02x2</v>
      </c>
      <c r="F403" s="14" t="str">
        <f>IFERROR(VLOOKUP(E403,'Bron competenties'!$A$1:$F$19978,5,FALSE),"")</f>
        <v>het systematisch handelen om de verenigbaarheid van soft- en hardware specificatie te identificeren, het documenteren van alle activiteiten, afwijkingen en correcties tijdens het installeren</v>
      </c>
      <c r="G403" s="15" t="str">
        <f>IFERROR(CONCATENATE(C403," ",(VLOOKUP($C403,'Bron competenties'!$B$1:$C$1978,2,FALSE))),"")</f>
        <v xml:space="preserve">B.02 Systeemintegratie </v>
      </c>
      <c r="H403">
        <f t="shared" si="19"/>
        <v>2</v>
      </c>
      <c r="I403" t="str">
        <f t="shared" si="20"/>
        <v>het systematisch handelen om de verenigbaarheid van soft- en hardware specificatie te identificeren, het documenteren van alle activiteiten, afwijkingen en correcties tijdens het installeren</v>
      </c>
    </row>
    <row r="404" spans="1:9" ht="15.75" thickBot="1" x14ac:dyDescent="0.3">
      <c r="A404" s="10" t="str">
        <f>IFERROR(VLOOKUP($B404,VLookup!$B$3:$C$463,2,FALSE),"")</f>
        <v>3.1.2 CHANGE MANAGEMENT</v>
      </c>
      <c r="B404" s="20" t="s">
        <v>139</v>
      </c>
      <c r="C404" s="17" t="s">
        <v>130</v>
      </c>
      <c r="D404" s="13">
        <v>2</v>
      </c>
      <c r="E404" s="14" t="str">
        <f t="shared" si="18"/>
        <v>B.04x2</v>
      </c>
      <c r="F404" s="14" t="str">
        <f>IFERROR(VLOOKUP(E404,'Bron competenties'!$A$1:$F$19978,5,FALSE),"")</f>
        <v>het systematisch handelen om systeemelementen te bouwen/of deconstrueren, het identificeren van falende componenten en het vaststellen van de hoofdoorzaken van storingen, biedt ondersteuning aan minder ervaren collega's</v>
      </c>
      <c r="G404" s="15" t="str">
        <f>IFERROR(CONCATENATE(C404," ",(VLOOKUP($C404,'Bron competenties'!$B$1:$C$1978,2,FALSE))),"")</f>
        <v xml:space="preserve">B.04 Implementeren oplossingen </v>
      </c>
      <c r="H404">
        <f t="shared" si="19"/>
        <v>2</v>
      </c>
      <c r="I404" t="str">
        <f t="shared" si="20"/>
        <v>het systematisch handelen om systeemelementen te bouwen/of deconstrueren, het identificeren van falende componenten en het vaststellen van de hoofdoorzaken van storingen, biedt ondersteuning aan minder ervaren collega's</v>
      </c>
    </row>
    <row r="405" spans="1:9" ht="15.75" thickBot="1" x14ac:dyDescent="0.3">
      <c r="A405" s="10" t="str">
        <f>IFERROR(VLOOKUP($B405,VLookup!$B$3:$C$463,2,FALSE),"")</f>
        <v>3.1.2 CHANGE MANAGEMENT</v>
      </c>
      <c r="B405" s="20" t="s">
        <v>139</v>
      </c>
      <c r="C405" s="17" t="s">
        <v>140</v>
      </c>
      <c r="D405" s="13">
        <v>2</v>
      </c>
      <c r="E405" s="14" t="str">
        <f t="shared" si="18"/>
        <v>C.02x2</v>
      </c>
      <c r="F405" s="14" t="str">
        <f>IFERROR(VLOOKUP(E405,'Bron competenties'!$A$1:$F$19978,5,FALSE),"")</f>
        <v>het systematisch handelen om tijdens wijzigingen te reageren op de dagelijkse operationele behoefte, het voorkomen van serviceonderbrekingen en de samenhang met SLA en informatiebeveiligingsvereisten te handhaven</v>
      </c>
      <c r="G405" s="15" t="str">
        <f>IFERROR(CONCATENATE(C405," ",(VLOOKUP($C405,'Bron competenties'!$B$1:$C$1978,2,FALSE))),"")</f>
        <v xml:space="preserve">C.02 Ondersteunen van wijzigingen </v>
      </c>
      <c r="H405">
        <f t="shared" si="19"/>
        <v>2</v>
      </c>
      <c r="I405" t="str">
        <f t="shared" si="20"/>
        <v>het systematisch handelen om tijdens wijzigingen te reageren op de dagelijkse operationele behoefte, het voorkomen van serviceonderbrekingen en de samenhang met SLA en informatiebeveiligingsvereisten te handhaven</v>
      </c>
    </row>
    <row r="406" spans="1:9" ht="15.75" thickBot="1" x14ac:dyDescent="0.3">
      <c r="A406" s="10" t="str">
        <f>IFERROR(VLOOKUP($B406,VLookup!$B$3:$C$463,2,FALSE),"")</f>
        <v>3.1.2 CHANGE MANAGEMENT</v>
      </c>
      <c r="B406" s="20" t="s">
        <v>139</v>
      </c>
      <c r="C406" s="20" t="s">
        <v>136</v>
      </c>
      <c r="D406" s="13">
        <v>2</v>
      </c>
      <c r="E406" s="14" t="str">
        <f t="shared" si="18"/>
        <v>C.03x2</v>
      </c>
      <c r="F406" s="14" t="str">
        <f>IFERROR(VLOOKUP(E406,'Bron competenties'!$A$1:$F$19978,5,FALSE),"")</f>
        <v xml:space="preserve">het systematisch analyseren van productdata, het escaleren bij potentiële veiligheidsrisico’s, het nemen van actie om het serviceniveau (continu) te verbeteren </v>
      </c>
      <c r="G406" s="15" t="str">
        <f>IFERROR(CONCATENATE(C406," ",(VLOOKUP($C406,'Bron competenties'!$B$1:$C$1978,2,FALSE))),"")</f>
        <v xml:space="preserve">C.03 Dienstverlening </v>
      </c>
      <c r="H406">
        <f t="shared" si="19"/>
        <v>2</v>
      </c>
      <c r="I406" t="str">
        <f t="shared" si="20"/>
        <v xml:space="preserve">het systematisch analyseren van productdata, het escaleren bij potentiële veiligheidsrisico’s, het nemen van actie om het serviceniveau (continu) te verbeteren </v>
      </c>
    </row>
    <row r="407" spans="1:9" ht="15.75" thickBot="1" x14ac:dyDescent="0.3">
      <c r="A407" s="10" t="str">
        <f>IFERROR(VLOOKUP($B407,VLookup!$B$3:$C$463,2,FALSE),"")</f>
        <v>3.1.2 CHANGE MANAGEMENT</v>
      </c>
      <c r="B407" s="20" t="s">
        <v>139</v>
      </c>
      <c r="C407" s="17" t="s">
        <v>137</v>
      </c>
      <c r="D407" s="13">
        <v>2</v>
      </c>
      <c r="E407" s="14" t="str">
        <f t="shared" si="18"/>
        <v>C.05x2</v>
      </c>
      <c r="F407" s="14" t="str">
        <f>IFERROR(VLOOKUP(E407,'Bron competenties'!$A$1:$F$19978,5,FALSE),"")</f>
        <v>het systematisch dagelijks beheer van operationele behoeften in de IT-systemen, het vermijden van serviceonderbrekingen conform de service- ein IT-strategie</v>
      </c>
      <c r="G407" s="15" t="str">
        <f>IFERROR(CONCATENATE(C407," ",(VLOOKUP($C407,'Bron competenties'!$B$1:$C$1978,2,FALSE))),"")</f>
        <v>C.05 Systeembeheer</v>
      </c>
      <c r="H407">
        <f t="shared" si="19"/>
        <v>2</v>
      </c>
      <c r="I407" t="str">
        <f t="shared" si="20"/>
        <v>het systematisch dagelijks beheer van operationele behoeften in de IT-systemen, het vermijden van serviceonderbrekingen conform de service- ein IT-strategie</v>
      </c>
    </row>
    <row r="408" spans="1:9" ht="15.75" thickBot="1" x14ac:dyDescent="0.3">
      <c r="A408" s="10" t="str">
        <f>IFERROR(VLOOKUP($B408,VLookup!$B$3:$C$463,2,FALSE),"")</f>
        <v>3.1.2 CHANGE MANAGEMENT</v>
      </c>
      <c r="B408" s="20" t="s">
        <v>139</v>
      </c>
      <c r="C408" s="17" t="s">
        <v>113</v>
      </c>
      <c r="D408" s="13">
        <v>2</v>
      </c>
      <c r="E408" s="14" t="str">
        <f t="shared" si="18"/>
        <v>E.02x2</v>
      </c>
      <c r="F408" s="14" t="str">
        <f>IFERROR(VLOOKUP(E408,'Bron competenties'!$A$1:$F$19978,5,FALSE),"")</f>
        <v xml:space="preserve">het begrijpen en toepassen van projectmanagement principes inclusief het toepassen van methodes, hulpmiddelen en processen om eenvoudige projecten te leiden en de kosten en ‘waste’ te minimaliseren  </v>
      </c>
      <c r="G408" s="15" t="str">
        <f>IFERROR(CONCATENATE(C408," ",(VLOOKUP($C408,'Bron competenties'!$B$1:$C$1978,2,FALSE))),"")</f>
        <v xml:space="preserve">E.02 Project- en portfoliomanagement </v>
      </c>
      <c r="H408">
        <f t="shared" si="19"/>
        <v>2</v>
      </c>
      <c r="I408" t="str">
        <f t="shared" si="20"/>
        <v xml:space="preserve">het begrijpen en toepassen van projectmanagement principes inclusief het toepassen van methodes, hulpmiddelen en processen om eenvoudige projecten te leiden en de kosten en ‘waste’ te minimaliseren  </v>
      </c>
    </row>
    <row r="409" spans="1:9" ht="15.75" thickBot="1" x14ac:dyDescent="0.3">
      <c r="A409" s="10" t="str">
        <f>IFERROR(VLOOKUP($B409,VLookup!$B$3:$C$463,2,FALSE),"")</f>
        <v>3.1.2 CHANGE MANAGEMENT</v>
      </c>
      <c r="B409" s="20" t="s">
        <v>139</v>
      </c>
      <c r="C409" s="17" t="s">
        <v>105</v>
      </c>
      <c r="D409" s="13">
        <v>2</v>
      </c>
      <c r="E409" s="14" t="str">
        <f t="shared" si="18"/>
        <v>E.03x2</v>
      </c>
      <c r="F409" s="14" t="str">
        <f>IFERROR(VLOOKUP(E409,'Bron competenties'!$A$1:$F$19978,5,FALSE),"")</f>
        <v>het begrijpen en toepassen van de principes van risicomanagement en het onderzoeken van IV-oplossingen om geïdentificeerde risico’s te mitigeren</v>
      </c>
      <c r="G409" s="15" t="str">
        <f>IFERROR(CONCATENATE(C409," ",(VLOOKUP($C409,'Bron competenties'!$B$1:$C$1978,2,FALSE))),"")</f>
        <v xml:space="preserve">E.03 Risicomanagement </v>
      </c>
      <c r="H409">
        <f t="shared" si="19"/>
        <v>2</v>
      </c>
      <c r="I409" t="str">
        <f t="shared" si="20"/>
        <v>het begrijpen en toepassen van de principes van risicomanagement en het onderzoeken van IV-oplossingen om geïdentificeerde risico’s te mitigeren</v>
      </c>
    </row>
    <row r="410" spans="1:9" ht="15.75" thickBot="1" x14ac:dyDescent="0.3">
      <c r="A410" s="10" t="str">
        <f>IFERROR(VLOOKUP($B410,VLookup!$B$3:$C$463,2,FALSE),"")</f>
        <v>3.1.2 CHANGE MANAGEMENT</v>
      </c>
      <c r="B410" s="20" t="s">
        <v>139</v>
      </c>
      <c r="C410" s="17" t="s">
        <v>138</v>
      </c>
      <c r="D410" s="13">
        <v>3</v>
      </c>
      <c r="E410" s="14" t="str">
        <f t="shared" si="18"/>
        <v>A.02x3</v>
      </c>
      <c r="F410" s="14" t="str">
        <f>IFERROR(VLOOKUP(E410,'Bron competenties'!$A$1:$F$19978,5,FALSE),"")</f>
        <v>de inhoud van de SLA garanderen</v>
      </c>
      <c r="G410" s="15" t="str">
        <f>IFERROR(CONCATENATE(C410," ",(VLOOKUP($C410,'Bron competenties'!$B$1:$C$1978,2,FALSE))),"")</f>
        <v xml:space="preserve">A.02 Management dienstverleningsniveau </v>
      </c>
      <c r="H410">
        <f t="shared" si="19"/>
        <v>3</v>
      </c>
      <c r="I410" t="str">
        <f t="shared" si="20"/>
        <v>de inhoud van de SLA garanderen</v>
      </c>
    </row>
    <row r="411" spans="1:9" ht="15.75" thickBot="1" x14ac:dyDescent="0.3">
      <c r="A411" s="10" t="str">
        <f>IFERROR(VLOOKUP($B411,VLookup!$B$3:$C$463,2,FALSE),"")</f>
        <v>3.1.2 CHANGE MANAGEMENT</v>
      </c>
      <c r="B411" s="20" t="s">
        <v>139</v>
      </c>
      <c r="C411" s="17" t="s">
        <v>103</v>
      </c>
      <c r="D411" s="13">
        <v>3</v>
      </c>
      <c r="E411" s="14" t="str">
        <f t="shared" si="18"/>
        <v>B.02x3</v>
      </c>
      <c r="F411" s="14" t="str">
        <f>IFERROR(VLOOKUP(E411,'Bron competenties'!$A$1:$F$19978,5,FALSE),"")</f>
        <v>verantwoordelijk zijn voor eigen acties en die van anderen in het integratieproces, het naleven van de toepasbare normen en wijzigingsprocedures om de integriteit te bewaren van de gehele functionaliteit en betrouwbaarheid</v>
      </c>
      <c r="G411" s="15" t="str">
        <f>IFERROR(CONCATENATE(C411," ",(VLOOKUP($C411,'Bron competenties'!$B$1:$C$1978,2,FALSE))),"")</f>
        <v xml:space="preserve">B.02 Systeemintegratie </v>
      </c>
      <c r="H411">
        <f t="shared" si="19"/>
        <v>3</v>
      </c>
      <c r="I411" t="str">
        <f t="shared" si="20"/>
        <v>verantwoordelijk zijn voor eigen acties en die van anderen in het integratieproces, het naleven van de toepasbare normen en wijzigingsprocedures om de integriteit te bewaren van de gehele functionaliteit en betrouwbaarheid</v>
      </c>
    </row>
    <row r="412" spans="1:9" ht="15.75" thickBot="1" x14ac:dyDescent="0.3">
      <c r="A412" s="10" t="str">
        <f>IFERROR(VLOOKUP($B412,VLookup!$B$3:$C$463,2,FALSE),"")</f>
        <v>3.1.2 CHANGE MANAGEMENT</v>
      </c>
      <c r="B412" s="20" t="s">
        <v>139</v>
      </c>
      <c r="C412" s="17" t="s">
        <v>130</v>
      </c>
      <c r="D412" s="13">
        <v>3</v>
      </c>
      <c r="E412" s="14" t="str">
        <f t="shared" si="18"/>
        <v>B.04x3</v>
      </c>
      <c r="F412" s="14" t="str">
        <f>IFERROR(VLOOKUP(E412,'Bron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412" s="15" t="str">
        <f>IFERROR(CONCATENATE(C412," ",(VLOOKUP($C412,'Bron competenties'!$B$1:$C$1978,2,FALSE))),"")</f>
        <v xml:space="preserve">B.04 Implementeren oplossingen </v>
      </c>
      <c r="H412">
        <f t="shared" si="19"/>
        <v>3</v>
      </c>
      <c r="I412" t="str">
        <f t="shared" si="20"/>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413" spans="1:9" ht="15.75" thickBot="1" x14ac:dyDescent="0.3">
      <c r="A413" s="10" t="str">
        <f>IFERROR(VLOOKUP($B413,VLookup!$B$3:$C$463,2,FALSE),"")</f>
        <v>3.1.2 CHANGE MANAGEMENT</v>
      </c>
      <c r="B413" s="20" t="s">
        <v>139</v>
      </c>
      <c r="C413" s="17" t="s">
        <v>140</v>
      </c>
      <c r="D413" s="13">
        <v>3</v>
      </c>
      <c r="E413" s="14" t="str">
        <f t="shared" si="18"/>
        <v>C.02x3</v>
      </c>
      <c r="F413" s="14" t="str">
        <f>IFERROR(VLOOKUP(E413,'Bron competenties'!$A$1:$F$19978,5,FALSE),"")</f>
        <v xml:space="preserve">het zorgen voor de integriteit van het systeem door het toepassen van functionele-updates, software- of hardware toevoegingen en het inregelen van onderhoudsactiviteiten; het voldoen aan de budget requirements </v>
      </c>
      <c r="G413" s="15" t="str">
        <f>IFERROR(CONCATENATE(C413," ",(VLOOKUP($C413,'Bron competenties'!$B$1:$C$1978,2,FALSE))),"")</f>
        <v xml:space="preserve">C.02 Ondersteunen van wijzigingen </v>
      </c>
      <c r="H413">
        <f t="shared" si="19"/>
        <v>3</v>
      </c>
      <c r="I413" t="str">
        <f t="shared" si="20"/>
        <v xml:space="preserve">het zorgen voor de integriteit van het systeem door het toepassen van functionele-updates, software- of hardware toevoegingen en het inregelen van onderhoudsactiviteiten; het voldoen aan de budget requirements </v>
      </c>
    </row>
    <row r="414" spans="1:9" ht="15.75" thickBot="1" x14ac:dyDescent="0.3">
      <c r="A414" s="10" t="str">
        <f>IFERROR(VLOOKUP($B414,VLookup!$B$3:$C$463,2,FALSE),"")</f>
        <v>3.1.2 CHANGE MANAGEMENT</v>
      </c>
      <c r="B414" s="20" t="s">
        <v>139</v>
      </c>
      <c r="C414" s="20" t="s">
        <v>136</v>
      </c>
      <c r="D414" s="13">
        <v>3</v>
      </c>
      <c r="E414" s="14" t="str">
        <f t="shared" si="18"/>
        <v>C.03x3</v>
      </c>
      <c r="F414" s="14" t="str">
        <f>IFERROR(VLOOKUP(E414,'Bron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414" s="15" t="str">
        <f>IFERROR(CONCATENATE(C414," ",(VLOOKUP($C414,'Bron competenties'!$B$1:$C$1978,2,FALSE))),"")</f>
        <v xml:space="preserve">C.03 Dienstverlening </v>
      </c>
      <c r="H414">
        <f t="shared" si="19"/>
        <v>3</v>
      </c>
      <c r="I414" t="str">
        <f t="shared" si="20"/>
        <v>het opzetten van roosters voor operationele taken, het beheren van kosten en budget op basis van interne procedures en externe beperkingen, het vaststellen van het optimaal benodigde aantal fte voor de infrastructuur van het Informatiesysteem</v>
      </c>
    </row>
    <row r="415" spans="1:9" ht="15.75" thickBot="1" x14ac:dyDescent="0.3">
      <c r="A415" s="10" t="str">
        <f>IFERROR(VLOOKUP($B415,VLookup!$B$3:$C$463,2,FALSE),"")</f>
        <v>3.1.2 CHANGE MANAGEMENT</v>
      </c>
      <c r="B415" s="20" t="s">
        <v>139</v>
      </c>
      <c r="C415" s="17" t="s">
        <v>137</v>
      </c>
      <c r="D415" s="13">
        <v>3</v>
      </c>
      <c r="E415" s="14" t="str">
        <f t="shared" si="18"/>
        <v>C.05x3</v>
      </c>
      <c r="F415" s="14" t="str">
        <f>IFERROR(VLOOKUP(E415,'Bron competenties'!$A$1:$F$19978,5,FALSE),"")</f>
        <v>het optimaliseren van technische en cloud-ontwikkeling. Het evalueren van systeemperformance en vragen/problemen van gebruikers. Verantwoordelijk voor tijdige vervanging van resources binnen het toegestane budget</v>
      </c>
      <c r="G415" s="15" t="str">
        <f>IFERROR(CONCATENATE(C415," ",(VLOOKUP($C415,'Bron competenties'!$B$1:$C$1978,2,FALSE))),"")</f>
        <v>C.05 Systeembeheer</v>
      </c>
      <c r="H415">
        <f t="shared" si="19"/>
        <v>3</v>
      </c>
      <c r="I415" t="str">
        <f t="shared" si="20"/>
        <v>het optimaliseren van technische en cloud-ontwikkeling. Het evalueren van systeemperformance en vragen/problemen van gebruikers. Verantwoordelijk voor tijdige vervanging van resources binnen het toegestane budget</v>
      </c>
    </row>
    <row r="416" spans="1:9" ht="15.75" thickBot="1" x14ac:dyDescent="0.3">
      <c r="A416" s="10" t="str">
        <f>IFERROR(VLOOKUP($B416,VLookup!$B$3:$C$463,2,FALSE),"")</f>
        <v>3.1.2 CHANGE MANAGEMENT</v>
      </c>
      <c r="B416" s="20" t="s">
        <v>139</v>
      </c>
      <c r="C416" s="17" t="s">
        <v>84</v>
      </c>
      <c r="D416" s="13">
        <v>3</v>
      </c>
      <c r="E416" s="14" t="str">
        <f t="shared" si="18"/>
        <v>D.11x3</v>
      </c>
      <c r="F416" s="14" t="str">
        <f>IFERROR(VLOOKUP(E416,'Bron competenties'!$A$1:$F$19978,5,FALSE),"")</f>
        <v>betrouwbare relaties met de klanten creëren en helpen in het identificeren van de klantbehoeften</v>
      </c>
      <c r="G416" s="15" t="str">
        <f>IFERROR(CONCATENATE(C416," ",(VLOOKUP($C416,'Bron competenties'!$B$1:$C$1978,2,FALSE))),"")</f>
        <v xml:space="preserve">D.11 Behoeftemanagement </v>
      </c>
      <c r="H416">
        <f t="shared" si="19"/>
        <v>3</v>
      </c>
      <c r="I416" t="str">
        <f t="shared" si="20"/>
        <v>betrouwbare relaties met de klanten creëren en helpen in het identificeren van de klantbehoeften</v>
      </c>
    </row>
    <row r="417" spans="1:9" ht="15.75" thickBot="1" x14ac:dyDescent="0.3">
      <c r="A417" s="10" t="str">
        <f>IFERROR(VLOOKUP($B417,VLookup!$B$3:$C$463,2,FALSE),"")</f>
        <v>3.1.2 CHANGE MANAGEMENT</v>
      </c>
      <c r="B417" s="20" t="s">
        <v>139</v>
      </c>
      <c r="C417" s="17" t="s">
        <v>113</v>
      </c>
      <c r="D417" s="13">
        <v>3</v>
      </c>
      <c r="E417" s="14" t="str">
        <f t="shared" si="18"/>
        <v>E.02x3</v>
      </c>
      <c r="F417" s="14" t="str">
        <f>IFERROR(VLOOKUP(E417,'Bron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417" s="15" t="str">
        <f>IFERROR(CONCATENATE(C417," ",(VLOOKUP($C417,'Bron competenties'!$B$1:$C$1978,2,FALSE))),"")</f>
        <v xml:space="preserve">E.02 Project- en portfoliomanagement </v>
      </c>
      <c r="H417">
        <f t="shared" si="19"/>
        <v>3</v>
      </c>
      <c r="I417" t="str">
        <f t="shared" si="20"/>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418" spans="1:9" ht="15.75" thickBot="1" x14ac:dyDescent="0.3">
      <c r="A418" s="10" t="str">
        <f>IFERROR(VLOOKUP($B418,VLookup!$B$3:$C$463,2,FALSE),"")</f>
        <v>3.1.2 CHANGE MANAGEMENT</v>
      </c>
      <c r="B418" s="20" t="s">
        <v>139</v>
      </c>
      <c r="C418" s="17" t="s">
        <v>105</v>
      </c>
      <c r="D418" s="13">
        <v>3</v>
      </c>
      <c r="E418" s="14" t="str">
        <f t="shared" si="18"/>
        <v>E.03x3</v>
      </c>
      <c r="F418" s="14" t="str">
        <f>IFERROR(VLOOKUP(E418,'Bron competenties'!$A$1:$F$19978,5,FALSE),"")</f>
        <v>het in staat zijn de juiste acties te ondernemen om de veiligheid te borgen en risicoblootstelling te vermijden, evalueert, managet en garandeert de validering van uitzonderingen, voert audits uit op IV-processen en -omgeving</v>
      </c>
      <c r="G418" s="15" t="str">
        <f>IFERROR(CONCATENATE(C418," ",(VLOOKUP($C418,'Bron competenties'!$B$1:$C$1978,2,FALSE))),"")</f>
        <v xml:space="preserve">E.03 Risicomanagement </v>
      </c>
      <c r="H418">
        <f t="shared" si="19"/>
        <v>3</v>
      </c>
      <c r="I418" t="str">
        <f t="shared" si="20"/>
        <v>het in staat zijn de juiste acties te ondernemen om de veiligheid te borgen en risicoblootstelling te vermijden, evalueert, managet en garandeert de validering van uitzonderingen, voert audits uit op IV-processen en -omgeving</v>
      </c>
    </row>
    <row r="419" spans="1:9" ht="15.75" thickBot="1" x14ac:dyDescent="0.3">
      <c r="A419" s="10" t="str">
        <f>IFERROR(VLOOKUP($B419,VLookup!$B$3:$C$463,2,FALSE),"")</f>
        <v>3.1.2 CHANGE MANAGEMENT</v>
      </c>
      <c r="B419" s="21" t="s">
        <v>139</v>
      </c>
      <c r="C419" s="17" t="s">
        <v>90</v>
      </c>
      <c r="D419" s="13">
        <v>9</v>
      </c>
      <c r="E419" s="14" t="str">
        <f t="shared" si="18"/>
        <v>T.01x9</v>
      </c>
      <c r="F419" s="14" t="str">
        <f>IFERROR(VLOOKUP(E419,'Bron competenties'!$A$1:$F$19978,5,FALSE),"")</f>
        <v>Toegankelijkheid is van toepassing op het ontwerp van producten, apparaten, services of omgevingen om ervoor te zorgen dat ze voor iedereen bruikbaar zijn, ongeacht hun persoonlijke capaciteiten</v>
      </c>
      <c r="G419" s="15" t="str">
        <f>IFERROR(CONCATENATE(C419," ",(VLOOKUP($C419,'Bron competenties'!$B$1:$C$1978,2,FALSE))),"")</f>
        <v>T.01 Toegankelijkheid</v>
      </c>
      <c r="H419">
        <f t="shared" si="19"/>
        <v>9</v>
      </c>
      <c r="I419" t="str">
        <f t="shared" si="20"/>
        <v>Toegankelijkheid is van toepassing op het ontwerp van producten, apparaten, services of omgevingen om ervoor te zorgen dat ze voor iedereen bruikbaar zijn, ongeacht hun persoonlijke capaciteiten</v>
      </c>
    </row>
    <row r="420" spans="1:9" ht="15.75" thickBot="1" x14ac:dyDescent="0.3">
      <c r="A420" s="10" t="str">
        <f>IFERROR(VLOOKUP($B420,VLookup!$B$3:$C$463,2,FALSE),"")</f>
        <v>3.1.2 CHANGE MANAGEMENT</v>
      </c>
      <c r="B420" s="21" t="s">
        <v>139</v>
      </c>
      <c r="C420" s="17" t="s">
        <v>91</v>
      </c>
      <c r="D420" s="13">
        <v>9</v>
      </c>
      <c r="E420" s="14" t="str">
        <f t="shared" si="18"/>
        <v>T.02x9</v>
      </c>
      <c r="F420" s="14" t="str">
        <f>IFERROR(VLOOKUP(E420,'Bron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420" s="15" t="str">
        <f>IFERROR(CONCATENATE(C420," ",(VLOOKUP($C420,'Bron competenties'!$B$1:$C$1978,2,FALSE))),"")</f>
        <v>T.02 Ethiek</v>
      </c>
      <c r="H420">
        <f t="shared" si="19"/>
        <v>9</v>
      </c>
      <c r="I420" t="str">
        <f t="shared" si="20"/>
        <v>Ethiek in ICT behandelt de procedures, waarden en praktijken die ICT en haar gerelateerde disciplines beheersen zonder de integriteit, morele waarden of overtuigingen van een individu, organisatie of de mensheid: professioneel gedrag in de ICT</v>
      </c>
    </row>
    <row r="421" spans="1:9" ht="15.75" thickBot="1" x14ac:dyDescent="0.3">
      <c r="A421" s="10" t="str">
        <f>IFERROR(VLOOKUP($B421,VLookup!$B$3:$C$463,2,FALSE),"")</f>
        <v>3.1.2 CHANGE MANAGEMENT</v>
      </c>
      <c r="B421" s="21" t="s">
        <v>139</v>
      </c>
      <c r="C421" s="17" t="s">
        <v>92</v>
      </c>
      <c r="D421" s="13">
        <v>9</v>
      </c>
      <c r="E421" s="14" t="str">
        <f t="shared" si="18"/>
        <v>T.03x9</v>
      </c>
      <c r="F421" s="14" t="str">
        <f>IFERROR(VLOOKUP(E421,'Bron competenties'!$A$1:$F$19978,5,FALSE),"")</f>
        <v>Er zijn veel wetten die direct of indirect relevant zijn voor de ICT-industrie, zoals copyright, naleving van octrooien, voorkomen van plagiaat en bescherming van intellectuele eigendom</v>
      </c>
      <c r="G421" s="15" t="str">
        <f>IFERROR(CONCATENATE(C421," ",(VLOOKUP($C421,'Bron competenties'!$B$1:$C$1978,2,FALSE))),"")</f>
        <v>T.03 Juridische kwesties</v>
      </c>
      <c r="H421">
        <f t="shared" si="19"/>
        <v>9</v>
      </c>
      <c r="I421" t="str">
        <f t="shared" si="20"/>
        <v>Er zijn veel wetten die direct of indirect relevant zijn voor de ICT-industrie, zoals copyright, naleving van octrooien, voorkomen van plagiaat en bescherming van intellectuele eigendom</v>
      </c>
    </row>
    <row r="422" spans="1:9" ht="15.75" thickBot="1" x14ac:dyDescent="0.3">
      <c r="A422" s="10" t="str">
        <f>IFERROR(VLOOKUP($B422,VLookup!$B$3:$C$463,2,FALSE),"")</f>
        <v>3.1.2 CHANGE MANAGEMENT</v>
      </c>
      <c r="B422" s="18" t="s">
        <v>139</v>
      </c>
      <c r="C422" s="16" t="s">
        <v>93</v>
      </c>
      <c r="D422" s="13">
        <v>9</v>
      </c>
      <c r="E422" s="14" t="str">
        <f t="shared" si="18"/>
        <v>T.04x9</v>
      </c>
      <c r="F422" s="14" t="str">
        <f>IFERROR(VLOOKUP(E422,'Bron competenties'!$A$1:$F$19978,5,FALSE),"")</f>
        <v>Privacy is het vermogen van een organisatie of individu te bepalen welke gegevens met derden kunnen worden gedeeld: bijvoorbeeld de algemene verordening gegevensbescherming (AVG) over gegevensbescherming en privacy voor alle individuen</v>
      </c>
      <c r="G422" s="15" t="str">
        <f>IFERROR(CONCATENATE(C422," ",(VLOOKUP($C422,'Bron competenties'!$B$1:$C$1978,2,FALSE))),"")</f>
        <v>T.04 Privacy</v>
      </c>
      <c r="H422">
        <f t="shared" si="19"/>
        <v>9</v>
      </c>
      <c r="I422" t="str">
        <f t="shared" si="20"/>
        <v>Privacy is het vermogen van een organisatie of individu te bepalen welke gegevens met derden kunnen worden gedeeld: bijvoorbeeld de algemene verordening gegevensbescherming (AVG) over gegevensbescherming en privacy voor alle individuen</v>
      </c>
    </row>
    <row r="423" spans="1:9" ht="15.75" thickBot="1" x14ac:dyDescent="0.3">
      <c r="A423" s="10" t="str">
        <f>IFERROR(VLOOKUP($B423,VLookup!$B$3:$C$463,2,FALSE),"")</f>
        <v>3.1.2 CHANGE MANAGEMENT</v>
      </c>
      <c r="B423" s="18" t="s">
        <v>139</v>
      </c>
      <c r="C423" s="16" t="s">
        <v>94</v>
      </c>
      <c r="D423" s="13">
        <v>9</v>
      </c>
      <c r="E423" s="14" t="str">
        <f t="shared" si="18"/>
        <v>T.05x9</v>
      </c>
      <c r="F423" s="14" t="str">
        <f>IFERROR(VLOOKUP(E423,'Bron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423" s="15" t="str">
        <f>IFERROR(CONCATENATE(C423," ",(VLOOKUP($C423,'Bron competenties'!$B$1:$C$1978,2,FALSE))),"")</f>
        <v>T.05 Beveiliging</v>
      </c>
      <c r="H423">
        <f t="shared" si="19"/>
        <v>9</v>
      </c>
      <c r="I423" t="str">
        <f t="shared" si="20"/>
        <v>Beveiliging omvat (1) informatiebeveiliging: beschermen tegen ongeautoriseerde toegang, gebruik, openbaarmaking, verstoring, wijziging, inzage, inspectie, opname of verwoesting en (2) IT-beveiliging: ongeoorloofde toegang tot computers, netwerken en data voorkomen</v>
      </c>
    </row>
    <row r="424" spans="1:9" ht="15.75" thickBot="1" x14ac:dyDescent="0.3">
      <c r="A424" s="10" t="str">
        <f>IFERROR(VLOOKUP($B424,VLookup!$B$3:$C$463,2,FALSE),"")</f>
        <v>3.1.2 CHANGE MANAGEMENT</v>
      </c>
      <c r="B424" s="18" t="s">
        <v>139</v>
      </c>
      <c r="C424" s="16" t="s">
        <v>95</v>
      </c>
      <c r="D424" s="13">
        <v>9</v>
      </c>
      <c r="E424" s="14" t="str">
        <f t="shared" si="18"/>
        <v>T.06x9</v>
      </c>
      <c r="F424" s="14" t="str">
        <f>IFERROR(VLOOKUP(E424,'Bron competenties'!$A$1:$F$19978,5,FALSE),"")</f>
        <v xml:space="preserve">Duurzaamheid staat voor het voldoen aan behoeften zonder de toekomst in gevaar te brengen en kan worden gecategoriseerd als ecologische, sociale of economische duurzaamheid. </v>
      </c>
      <c r="G424" s="15" t="str">
        <f>IFERROR(CONCATENATE(C424," ",(VLOOKUP($C424,'Bron competenties'!$B$1:$C$1978,2,FALSE))),"")</f>
        <v>T.06 Duurzaamheid</v>
      </c>
      <c r="H424">
        <f t="shared" si="19"/>
        <v>9</v>
      </c>
      <c r="I424" t="str">
        <f t="shared" si="20"/>
        <v xml:space="preserve">Duurzaamheid staat voor het voldoen aan behoeften zonder de toekomst in gevaar te brengen en kan worden gecategoriseerd als ecologische, sociale of economische duurzaamheid. </v>
      </c>
    </row>
    <row r="425" spans="1:9" ht="15.75" thickBot="1" x14ac:dyDescent="0.3">
      <c r="A425" s="10" t="str">
        <f>IFERROR(VLOOKUP($B425,VLookup!$B$3:$C$463,2,FALSE),"")</f>
        <v>3.1.2 CHANGE MANAGEMENT</v>
      </c>
      <c r="B425" s="18" t="s">
        <v>139</v>
      </c>
      <c r="C425" s="16" t="s">
        <v>96</v>
      </c>
      <c r="D425" s="13">
        <v>9</v>
      </c>
      <c r="E425" s="14" t="str">
        <f t="shared" si="18"/>
        <v>T.07x9</v>
      </c>
      <c r="F425" s="14" t="str">
        <f>IFERROR(VLOOKUP(E425,'Bron competenties'!$A$1:$F$19978,5,FALSE),"")</f>
        <v>Bruikbaarheid is de kwaliteit van een product, dienst of systeem, zoals ervaren door eindgebruikers, voor specifiek te bereiken doelen, effectief, efficiënt en bevredigend in een vooraf bepaalde context</v>
      </c>
      <c r="G425" s="15" t="str">
        <f>IFERROR(CONCATENATE(C425," ",(VLOOKUP($C425,'Bron competenties'!$B$1:$C$1978,2,FALSE))),"")</f>
        <v>T.07 Bruikbaarheid</v>
      </c>
      <c r="H425">
        <f t="shared" si="19"/>
        <v>9</v>
      </c>
      <c r="I425" t="str">
        <f t="shared" si="20"/>
        <v>Bruikbaarheid is de kwaliteit van een product, dienst of systeem, zoals ervaren door eindgebruikers, voor specifiek te bereiken doelen, effectief, efficiënt en bevredigend in een vooraf bepaalde context</v>
      </c>
    </row>
    <row r="426" spans="1:9" ht="15.75" thickBot="1" x14ac:dyDescent="0.3">
      <c r="A426" s="10" t="str">
        <f>IFERROR(VLOOKUP($B426,VLookup!$B$3:$C$463,2,FALSE),"")</f>
        <v>3.1.3 FUNCTIONEEL BEHEER</v>
      </c>
      <c r="B426" s="16" t="s">
        <v>141</v>
      </c>
      <c r="C426" s="16" t="s">
        <v>99</v>
      </c>
      <c r="D426" s="13">
        <v>1</v>
      </c>
      <c r="E426" s="14" t="str">
        <f t="shared" si="18"/>
        <v>B.03x1</v>
      </c>
      <c r="F426" s="14" t="str">
        <f>IFERROR(VLOOKUP(E426,'Bron competenties'!$A$1:$F$19978,5,FALSE),"")</f>
        <v>het uitvoeren van eenvoudige testen op basis van gedetailleerde instructies</v>
      </c>
      <c r="G426" s="15" t="str">
        <f>IFERROR(CONCATENATE(C426," ",(VLOOKUP($C426,'Bron competenties'!$B$1:$C$1978,2,FALSE))),"")</f>
        <v xml:space="preserve">B.03 Testen </v>
      </c>
      <c r="H426">
        <f t="shared" si="19"/>
        <v>1</v>
      </c>
      <c r="I426" t="str">
        <f t="shared" si="20"/>
        <v>het uitvoeren van eenvoudige testen op basis van gedetailleerde instructies</v>
      </c>
    </row>
    <row r="427" spans="1:9" ht="15.75" thickBot="1" x14ac:dyDescent="0.3">
      <c r="A427" s="10" t="str">
        <f>IFERROR(VLOOKUP($B427,VLookup!$B$3:$C$463,2,FALSE),"")</f>
        <v>3.1.3 FUNCTIONEEL BEHEER</v>
      </c>
      <c r="B427" s="16" t="s">
        <v>141</v>
      </c>
      <c r="C427" s="16" t="s">
        <v>130</v>
      </c>
      <c r="D427" s="13">
        <v>1</v>
      </c>
      <c r="E427" s="14" t="str">
        <f t="shared" si="18"/>
        <v>B.04x1</v>
      </c>
      <c r="F427" s="14" t="str">
        <f>IFERROR(VLOOKUP(E427,'Bron competenties'!$A$1:$F$19978,5,FALSE),"")</f>
        <v>het onder aansturing verwijderen en/of installeren van IV-componenten op basis van gedetailleerde instructies</v>
      </c>
      <c r="G427" s="15" t="str">
        <f>IFERROR(CONCATENATE(C427," ",(VLOOKUP($C427,'Bron competenties'!$B$1:$C$1978,2,FALSE))),"")</f>
        <v xml:space="preserve">B.04 Implementeren oplossingen </v>
      </c>
      <c r="H427">
        <f t="shared" si="19"/>
        <v>1</v>
      </c>
      <c r="I427" t="str">
        <f t="shared" si="20"/>
        <v>het onder aansturing verwijderen en/of installeren van IV-componenten op basis van gedetailleerde instructies</v>
      </c>
    </row>
    <row r="428" spans="1:9" ht="15.75" thickBot="1" x14ac:dyDescent="0.3">
      <c r="A428" s="10" t="str">
        <f>IFERROR(VLOOKUP($B428,VLookup!$B$3:$C$463,2,FALSE),"")</f>
        <v>3.1.3 FUNCTIONEEL BEHEER</v>
      </c>
      <c r="B428" s="16" t="s">
        <v>141</v>
      </c>
      <c r="C428" s="16" t="s">
        <v>142</v>
      </c>
      <c r="D428" s="13">
        <v>1</v>
      </c>
      <c r="E428" s="14" t="str">
        <f t="shared" si="18"/>
        <v>C.01x1</v>
      </c>
      <c r="F428" s="14" t="str">
        <f>IFERROR(VLOOKUP(E428,'Bron competenties'!$A$1:$F$19978,5,FALSE),"")</f>
        <v>de interactie met gebruikers, het toepassen van basis productkennis om verzoeken van gebruikers te beantwoorden, het oplossen van incidenten en het opvolgen van voorgeschreven procedures</v>
      </c>
      <c r="G428" s="15" t="str">
        <f>IFERROR(CONCATENATE(C428," ",(VLOOKUP($C428,'Bron competenties'!$B$1:$C$1978,2,FALSE))),"")</f>
        <v xml:space="preserve">C.01 Gebruikersondersteuning </v>
      </c>
      <c r="H428">
        <f t="shared" si="19"/>
        <v>1</v>
      </c>
      <c r="I428" t="str">
        <f t="shared" si="20"/>
        <v>de interactie met gebruikers, het toepassen van basis productkennis om verzoeken van gebruikers te beantwoorden, het oplossen van incidenten en het opvolgen van voorgeschreven procedures</v>
      </c>
    </row>
    <row r="429" spans="1:9" ht="15.75" thickBot="1" x14ac:dyDescent="0.3">
      <c r="A429" s="10" t="str">
        <f>IFERROR(VLOOKUP($B429,VLookup!$B$3:$C$463,2,FALSE),"")</f>
        <v>3.1.3 FUNCTIONEEL BEHEER</v>
      </c>
      <c r="B429" s="16" t="s">
        <v>141</v>
      </c>
      <c r="C429" s="16" t="s">
        <v>137</v>
      </c>
      <c r="D429" s="13">
        <v>1</v>
      </c>
      <c r="E429" s="14" t="str">
        <f t="shared" si="18"/>
        <v>C.05x1</v>
      </c>
      <c r="F429" s="14" t="str">
        <f>IFERROR(VLOOKUP(E429,'Bron competenties'!$A$1:$F$19978,5,FALSE),"")</f>
        <v>het uitvoeren van basale systeemoperaties</v>
      </c>
      <c r="G429" s="15" t="str">
        <f>IFERROR(CONCATENATE(C429," ",(VLOOKUP($C429,'Bron competenties'!$B$1:$C$1978,2,FALSE))),"")</f>
        <v>C.05 Systeembeheer</v>
      </c>
      <c r="H429">
        <f t="shared" si="19"/>
        <v>1</v>
      </c>
      <c r="I429" t="str">
        <f t="shared" si="20"/>
        <v>het uitvoeren van basale systeemoperaties</v>
      </c>
    </row>
    <row r="430" spans="1:9" ht="15.75" thickBot="1" x14ac:dyDescent="0.3">
      <c r="A430" s="10" t="str">
        <f>IFERROR(VLOOKUP($B430,VLookup!$B$3:$C$463,2,FALSE),"")</f>
        <v>3.1.3 FUNCTIONEEL BEHEER</v>
      </c>
      <c r="B430" s="16" t="s">
        <v>141</v>
      </c>
      <c r="C430" s="16" t="s">
        <v>99</v>
      </c>
      <c r="D430" s="13">
        <v>2</v>
      </c>
      <c r="E430" s="14" t="str">
        <f t="shared" si="18"/>
        <v>B.03x2</v>
      </c>
      <c r="F430" s="14" t="str">
        <f>IFERROR(VLOOKUP(E430,'Bron competenties'!$A$1:$F$19978,5,FALSE),"")</f>
        <v>opzetten van testprogramma’s en het bouwen van testscripts zodat potentiële kwetsbaarheden aan stresstests onderworpen kunnen worden; op analytische wijze documenteren en rapporteren van de uitkomsten</v>
      </c>
      <c r="G430" s="15" t="str">
        <f>IFERROR(CONCATENATE(C430," ",(VLOOKUP($C430,'Bron competenties'!$B$1:$C$1978,2,FALSE))),"")</f>
        <v xml:space="preserve">B.03 Testen </v>
      </c>
      <c r="H430">
        <f t="shared" si="19"/>
        <v>2</v>
      </c>
      <c r="I430" t="str">
        <f t="shared" si="20"/>
        <v>opzetten van testprogramma’s en het bouwen van testscripts zodat potentiële kwetsbaarheden aan stresstests onderworpen kunnen worden; op analytische wijze documenteren en rapporteren van de uitkomsten</v>
      </c>
    </row>
    <row r="431" spans="1:9" ht="15.75" thickBot="1" x14ac:dyDescent="0.3">
      <c r="A431" s="10" t="str">
        <f>IFERROR(VLOOKUP($B431,VLookup!$B$3:$C$463,2,FALSE),"")</f>
        <v>3.1.3 FUNCTIONEEL BEHEER</v>
      </c>
      <c r="B431" s="16" t="s">
        <v>141</v>
      </c>
      <c r="C431" s="16" t="s">
        <v>130</v>
      </c>
      <c r="D431" s="13">
        <v>2</v>
      </c>
      <c r="E431" s="14" t="str">
        <f t="shared" si="18"/>
        <v>B.04x2</v>
      </c>
      <c r="F431" s="14" t="str">
        <f>IFERROR(VLOOKUP(E431,'Bron competenties'!$A$1:$F$19978,5,FALSE),"")</f>
        <v>het systematisch handelen om systeemelementen te bouwen/of deconstrueren, het identificeren van falende componenten en het vaststellen van de hoofdoorzaken van storingen, biedt ondersteuning aan minder ervaren collega's</v>
      </c>
      <c r="G431" s="15" t="str">
        <f>IFERROR(CONCATENATE(C431," ",(VLOOKUP($C431,'Bron competenties'!$B$1:$C$1978,2,FALSE))),"")</f>
        <v xml:space="preserve">B.04 Implementeren oplossingen </v>
      </c>
      <c r="H431">
        <f t="shared" si="19"/>
        <v>2</v>
      </c>
      <c r="I431" t="str">
        <f t="shared" si="20"/>
        <v>het systematisch handelen om systeemelementen te bouwen/of deconstrueren, het identificeren van falende componenten en het vaststellen van de hoofdoorzaken van storingen, biedt ondersteuning aan minder ervaren collega's</v>
      </c>
    </row>
    <row r="432" spans="1:9" ht="15.75" thickBot="1" x14ac:dyDescent="0.3">
      <c r="A432" s="10" t="str">
        <f>IFERROR(VLOOKUP($B432,VLookup!$B$3:$C$463,2,FALSE),"")</f>
        <v>3.1.3 FUNCTIONEEL BEHEER</v>
      </c>
      <c r="B432" s="16" t="s">
        <v>141</v>
      </c>
      <c r="C432" s="20" t="s">
        <v>142</v>
      </c>
      <c r="D432" s="13">
        <v>2</v>
      </c>
      <c r="E432" s="14" t="str">
        <f t="shared" si="18"/>
        <v>C.01x2</v>
      </c>
      <c r="F432" s="14" t="str">
        <f>IFERROR(VLOOKUP(E432,'Bron competenties'!$A$1:$F$19978,5,FALSE),"")</f>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c r="G432" s="15" t="str">
        <f>IFERROR(CONCATENATE(C432," ",(VLOOKUP($C432,'Bron competenties'!$B$1:$C$1978,2,FALSE))),"")</f>
        <v xml:space="preserve">C.01 Gebruikersondersteuning </v>
      </c>
      <c r="H432">
        <f t="shared" si="19"/>
        <v>2</v>
      </c>
      <c r="I432" t="str">
        <f t="shared" si="20"/>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row>
    <row r="433" spans="1:9" ht="15.75" thickBot="1" x14ac:dyDescent="0.3">
      <c r="A433" s="10" t="str">
        <f>IFERROR(VLOOKUP($B433,VLookup!$B$3:$C$463,2,FALSE),"")</f>
        <v>3.1.3 FUNCTIONEEL BEHEER</v>
      </c>
      <c r="B433" s="16" t="s">
        <v>141</v>
      </c>
      <c r="C433" s="17" t="s">
        <v>140</v>
      </c>
      <c r="D433" s="13">
        <v>2</v>
      </c>
      <c r="E433" s="14" t="str">
        <f t="shared" si="18"/>
        <v>C.02x2</v>
      </c>
      <c r="F433" s="14" t="str">
        <f>IFERROR(VLOOKUP(E433,'Bron competenties'!$A$1:$F$19978,5,FALSE),"")</f>
        <v>het systematisch handelen om tijdens wijzigingen te reageren op de dagelijkse operationele behoefte, het voorkomen van serviceonderbrekingen en de samenhang met SLA en informatiebeveiligingsvereisten te handhaven</v>
      </c>
      <c r="G433" s="15" t="str">
        <f>IFERROR(CONCATENATE(C433," ",(VLOOKUP($C433,'Bron competenties'!$B$1:$C$1978,2,FALSE))),"")</f>
        <v xml:space="preserve">C.02 Ondersteunen van wijzigingen </v>
      </c>
      <c r="H433">
        <f t="shared" si="19"/>
        <v>2</v>
      </c>
      <c r="I433" t="str">
        <f t="shared" si="20"/>
        <v>het systematisch handelen om tijdens wijzigingen te reageren op de dagelijkse operationele behoefte, het voorkomen van serviceonderbrekingen en de samenhang met SLA en informatiebeveiligingsvereisten te handhaven</v>
      </c>
    </row>
    <row r="434" spans="1:9" ht="15.75" thickBot="1" x14ac:dyDescent="0.3">
      <c r="A434" s="10" t="str">
        <f>IFERROR(VLOOKUP($B434,VLookup!$B$3:$C$463,2,FALSE),"")</f>
        <v>3.1.3 FUNCTIONEEL BEHEER</v>
      </c>
      <c r="B434" s="16" t="s">
        <v>141</v>
      </c>
      <c r="C434" s="17" t="s">
        <v>137</v>
      </c>
      <c r="D434" s="13">
        <v>2</v>
      </c>
      <c r="E434" s="14" t="str">
        <f t="shared" si="18"/>
        <v>C.05x2</v>
      </c>
      <c r="F434" s="14" t="str">
        <f>IFERROR(VLOOKUP(E434,'Bron competenties'!$A$1:$F$19978,5,FALSE),"")</f>
        <v>het systematisch dagelijks beheer van operationele behoeften in de IT-systemen, het vermijden van serviceonderbrekingen conform de service- ein IT-strategie</v>
      </c>
      <c r="G434" s="15" t="str">
        <f>IFERROR(CONCATENATE(C434," ",(VLOOKUP($C434,'Bron competenties'!$B$1:$C$1978,2,FALSE))),"")</f>
        <v>C.05 Systeembeheer</v>
      </c>
      <c r="H434">
        <f t="shared" si="19"/>
        <v>2</v>
      </c>
      <c r="I434" t="str">
        <f t="shared" si="20"/>
        <v>het systematisch dagelijks beheer van operationele behoeften in de IT-systemen, het vermijden van serviceonderbrekingen conform de service- ein IT-strategie</v>
      </c>
    </row>
    <row r="435" spans="1:9" ht="15.75" thickBot="1" x14ac:dyDescent="0.3">
      <c r="A435" s="10" t="str">
        <f>IFERROR(VLOOKUP($B435,VLookup!$B$3:$C$463,2,FALSE),"")</f>
        <v>3.1.3 FUNCTIONEEL BEHEER</v>
      </c>
      <c r="B435" s="16" t="s">
        <v>141</v>
      </c>
      <c r="C435" s="17" t="s">
        <v>113</v>
      </c>
      <c r="D435" s="13">
        <v>2</v>
      </c>
      <c r="E435" s="14" t="str">
        <f t="shared" si="18"/>
        <v>E.02x2</v>
      </c>
      <c r="F435" s="14" t="str">
        <f>IFERROR(VLOOKUP(E435,'Bron competenties'!$A$1:$F$19978,5,FALSE),"")</f>
        <v xml:space="preserve">het begrijpen en toepassen van projectmanagement principes inclusief het toepassen van methodes, hulpmiddelen en processen om eenvoudige projecten te leiden en de kosten en ‘waste’ te minimaliseren  </v>
      </c>
      <c r="G435" s="15" t="str">
        <f>IFERROR(CONCATENATE(C435," ",(VLOOKUP($C435,'Bron competenties'!$B$1:$C$1978,2,FALSE))),"")</f>
        <v xml:space="preserve">E.02 Project- en portfoliomanagement </v>
      </c>
      <c r="H435">
        <f t="shared" si="19"/>
        <v>2</v>
      </c>
      <c r="I435" t="str">
        <f t="shared" si="20"/>
        <v xml:space="preserve">het begrijpen en toepassen van projectmanagement principes inclusief het toepassen van methodes, hulpmiddelen en processen om eenvoudige projecten te leiden en de kosten en ‘waste’ te minimaliseren  </v>
      </c>
    </row>
    <row r="436" spans="1:9" ht="15.75" thickBot="1" x14ac:dyDescent="0.3">
      <c r="A436" s="10" t="str">
        <f>IFERROR(VLOOKUP($B436,VLookup!$B$3:$C$463,2,FALSE),"")</f>
        <v>3.1.3 FUNCTIONEEL BEHEER</v>
      </c>
      <c r="B436" s="16" t="s">
        <v>141</v>
      </c>
      <c r="C436" s="20" t="s">
        <v>105</v>
      </c>
      <c r="D436" s="13">
        <v>2</v>
      </c>
      <c r="E436" s="14" t="str">
        <f t="shared" si="18"/>
        <v>E.03x2</v>
      </c>
      <c r="F436" s="14" t="str">
        <f>IFERROR(VLOOKUP(E436,'Bron competenties'!$A$1:$F$19978,5,FALSE),"")</f>
        <v>het begrijpen en toepassen van de principes van risicomanagement en het onderzoeken van IV-oplossingen om geïdentificeerde risico’s te mitigeren</v>
      </c>
      <c r="G436" s="15" t="str">
        <f>IFERROR(CONCATENATE(C436," ",(VLOOKUP($C436,'Bron competenties'!$B$1:$C$1978,2,FALSE))),"")</f>
        <v xml:space="preserve">E.03 Risicomanagement </v>
      </c>
      <c r="H436">
        <f t="shared" si="19"/>
        <v>2</v>
      </c>
      <c r="I436" t="str">
        <f t="shared" si="20"/>
        <v>het begrijpen en toepassen van de principes van risicomanagement en het onderzoeken van IV-oplossingen om geïdentificeerde risico’s te mitigeren</v>
      </c>
    </row>
    <row r="437" spans="1:9" ht="15.75" thickBot="1" x14ac:dyDescent="0.3">
      <c r="A437" s="10" t="str">
        <f>IFERROR(VLOOKUP($B437,VLookup!$B$3:$C$463,2,FALSE),"")</f>
        <v>3.1.3 FUNCTIONEEL BEHEER</v>
      </c>
      <c r="B437" s="16" t="s">
        <v>141</v>
      </c>
      <c r="C437" s="20" t="s">
        <v>101</v>
      </c>
      <c r="D437" s="13">
        <v>2</v>
      </c>
      <c r="E437" s="14" t="str">
        <f t="shared" si="18"/>
        <v>E.06x2</v>
      </c>
      <c r="F437" s="14" t="str">
        <f>IFERROR(VLOOKUP(E437,'Bron competenties'!$A$1:$F$19978,5,FALSE),"")</f>
        <v>het communiceren over en het toezicht houden op de toepassing van het kwaliteitsbeleid in de organisatie</v>
      </c>
      <c r="G437" s="15" t="str">
        <f>IFERROR(CONCATENATE(C437," ",(VLOOKUP($C437,'Bron competenties'!$B$1:$C$1978,2,FALSE))),"")</f>
        <v xml:space="preserve">E.06 ICT kwaliteitsmanagement </v>
      </c>
      <c r="H437">
        <f t="shared" si="19"/>
        <v>2</v>
      </c>
      <c r="I437" t="str">
        <f t="shared" si="20"/>
        <v>het communiceren over en het toezicht houden op de toepassing van het kwaliteitsbeleid in de organisatie</v>
      </c>
    </row>
    <row r="438" spans="1:9" ht="15.75" thickBot="1" x14ac:dyDescent="0.3">
      <c r="A438" s="10" t="str">
        <f>IFERROR(VLOOKUP($B438,VLookup!$B$3:$C$463,2,FALSE),"")</f>
        <v>3.1.3 FUNCTIONEEL BEHEER</v>
      </c>
      <c r="B438" s="16" t="s">
        <v>141</v>
      </c>
      <c r="C438" s="17" t="s">
        <v>99</v>
      </c>
      <c r="D438" s="13">
        <v>3</v>
      </c>
      <c r="E438" s="14" t="str">
        <f t="shared" si="18"/>
        <v>B.03x3</v>
      </c>
      <c r="F438" s="14" t="str">
        <f>IFERROR(VLOOKUP(E438,'Bron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438" s="15" t="str">
        <f>IFERROR(CONCATENATE(C438," ",(VLOOKUP($C438,'Bron competenties'!$B$1:$C$1978,2,FALSE))),"")</f>
        <v xml:space="preserve">B.03 Testen </v>
      </c>
      <c r="H438">
        <f t="shared" si="19"/>
        <v>3</v>
      </c>
      <c r="I438" t="str">
        <f t="shared" si="20"/>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439" spans="1:9" ht="15.75" thickBot="1" x14ac:dyDescent="0.3">
      <c r="A439" s="10" t="str">
        <f>IFERROR(VLOOKUP($B439,VLookup!$B$3:$C$463,2,FALSE),"")</f>
        <v>3.1.3 FUNCTIONEEL BEHEER</v>
      </c>
      <c r="B439" s="16" t="s">
        <v>141</v>
      </c>
      <c r="C439" s="17" t="s">
        <v>130</v>
      </c>
      <c r="D439" s="13">
        <v>3</v>
      </c>
      <c r="E439" s="14" t="str">
        <f t="shared" si="18"/>
        <v>B.04x3</v>
      </c>
      <c r="F439" s="14" t="str">
        <f>IFERROR(VLOOKUP(E439,'Bron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439" s="15" t="str">
        <f>IFERROR(CONCATENATE(C439," ",(VLOOKUP($C439,'Bron competenties'!$B$1:$C$1978,2,FALSE))),"")</f>
        <v xml:space="preserve">B.04 Implementeren oplossingen </v>
      </c>
      <c r="H439">
        <f t="shared" si="19"/>
        <v>3</v>
      </c>
      <c r="I439" t="str">
        <f t="shared" si="20"/>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440" spans="1:9" ht="15.75" thickBot="1" x14ac:dyDescent="0.3">
      <c r="A440" s="10" t="str">
        <f>IFERROR(VLOOKUP($B440,VLookup!$B$3:$C$463,2,FALSE),"")</f>
        <v>3.1.3 FUNCTIONEEL BEHEER</v>
      </c>
      <c r="B440" s="16" t="s">
        <v>141</v>
      </c>
      <c r="C440" s="20" t="s">
        <v>142</v>
      </c>
      <c r="D440" s="13">
        <v>3</v>
      </c>
      <c r="E440" s="14" t="str">
        <f t="shared" si="18"/>
        <v>C.01x3</v>
      </c>
      <c r="F440" s="14" t="str">
        <f>IFERROR(VLOOKUP(E440,'Bron competenties'!$A$1:$F$19978,5,FALSE),"")</f>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c r="G440" s="15" t="str">
        <f>IFERROR(CONCATENATE(C440," ",(VLOOKUP($C440,'Bron competenties'!$B$1:$C$1978,2,FALSE))),"")</f>
        <v xml:space="preserve">C.01 Gebruikersondersteuning </v>
      </c>
      <c r="H440">
        <f t="shared" si="19"/>
        <v>3</v>
      </c>
      <c r="I440" t="str">
        <f t="shared" si="20"/>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row>
    <row r="441" spans="1:9" ht="15.75" thickBot="1" x14ac:dyDescent="0.3">
      <c r="A441" s="10" t="str">
        <f>IFERROR(VLOOKUP($B441,VLookup!$B$3:$C$463,2,FALSE),"")</f>
        <v>3.1.3 FUNCTIONEEL BEHEER</v>
      </c>
      <c r="B441" s="16" t="s">
        <v>141</v>
      </c>
      <c r="C441" s="17" t="s">
        <v>140</v>
      </c>
      <c r="D441" s="13">
        <v>3</v>
      </c>
      <c r="E441" s="14" t="str">
        <f t="shared" si="18"/>
        <v>C.02x3</v>
      </c>
      <c r="F441" s="14" t="str">
        <f>IFERROR(VLOOKUP(E441,'Bron competenties'!$A$1:$F$19978,5,FALSE),"")</f>
        <v xml:space="preserve">het zorgen voor de integriteit van het systeem door het toepassen van functionele-updates, software- of hardware toevoegingen en het inregelen van onderhoudsactiviteiten; het voldoen aan de budget requirements </v>
      </c>
      <c r="G441" s="15" t="str">
        <f>IFERROR(CONCATENATE(C441," ",(VLOOKUP($C441,'Bron competenties'!$B$1:$C$1978,2,FALSE))),"")</f>
        <v xml:space="preserve">C.02 Ondersteunen van wijzigingen </v>
      </c>
      <c r="H441">
        <f t="shared" si="19"/>
        <v>3</v>
      </c>
      <c r="I441" t="str">
        <f t="shared" si="20"/>
        <v xml:space="preserve">het zorgen voor de integriteit van het systeem door het toepassen van functionele-updates, software- of hardware toevoegingen en het inregelen van onderhoudsactiviteiten; het voldoen aan de budget requirements </v>
      </c>
    </row>
    <row r="442" spans="1:9" ht="15.75" thickBot="1" x14ac:dyDescent="0.3">
      <c r="A442" s="10" t="str">
        <f>IFERROR(VLOOKUP($B442,VLookup!$B$3:$C$463,2,FALSE),"")</f>
        <v>3.1.3 FUNCTIONEEL BEHEER</v>
      </c>
      <c r="B442" s="16" t="s">
        <v>141</v>
      </c>
      <c r="C442" s="20" t="s">
        <v>137</v>
      </c>
      <c r="D442" s="13">
        <v>3</v>
      </c>
      <c r="E442" s="14" t="str">
        <f t="shared" si="18"/>
        <v>C.05x3</v>
      </c>
      <c r="F442" s="14" t="str">
        <f>IFERROR(VLOOKUP(E442,'Bron competenties'!$A$1:$F$19978,5,FALSE),"")</f>
        <v>het optimaliseren van technische en cloud-ontwikkeling. Het evalueren van systeemperformance en vragen/problemen van gebruikers. Verantwoordelijk voor tijdige vervanging van resources binnen het toegestane budget</v>
      </c>
      <c r="G442" s="15" t="str">
        <f>IFERROR(CONCATENATE(C442," ",(VLOOKUP($C442,'Bron competenties'!$B$1:$C$1978,2,FALSE))),"")</f>
        <v>C.05 Systeembeheer</v>
      </c>
      <c r="H442">
        <f t="shared" si="19"/>
        <v>3</v>
      </c>
      <c r="I442" t="str">
        <f t="shared" si="20"/>
        <v>het optimaliseren van technische en cloud-ontwikkeling. Het evalueren van systeemperformance en vragen/problemen van gebruikers. Verantwoordelijk voor tijdige vervanging van resources binnen het toegestane budget</v>
      </c>
    </row>
    <row r="443" spans="1:9" ht="15.75" thickBot="1" x14ac:dyDescent="0.3">
      <c r="A443" s="10" t="str">
        <f>IFERROR(VLOOKUP($B443,VLookup!$B$3:$C$463,2,FALSE),"")</f>
        <v>3.1.3 FUNCTIONEEL BEHEER</v>
      </c>
      <c r="B443" s="16" t="s">
        <v>141</v>
      </c>
      <c r="C443" s="20" t="s">
        <v>84</v>
      </c>
      <c r="D443" s="13">
        <v>3</v>
      </c>
      <c r="E443" s="14" t="str">
        <f t="shared" si="18"/>
        <v>D.11x3</v>
      </c>
      <c r="F443" s="14" t="str">
        <f>IFERROR(VLOOKUP(E443,'Bron competenties'!$A$1:$F$19978,5,FALSE),"")</f>
        <v>betrouwbare relaties met de klanten creëren en helpen in het identificeren van de klantbehoeften</v>
      </c>
      <c r="G443" s="15" t="str">
        <f>IFERROR(CONCATENATE(C443," ",(VLOOKUP($C443,'Bron competenties'!$B$1:$C$1978,2,FALSE))),"")</f>
        <v xml:space="preserve">D.11 Behoeftemanagement </v>
      </c>
      <c r="H443">
        <f t="shared" si="19"/>
        <v>3</v>
      </c>
      <c r="I443" t="str">
        <f t="shared" si="20"/>
        <v>betrouwbare relaties met de klanten creëren en helpen in het identificeren van de klantbehoeften</v>
      </c>
    </row>
    <row r="444" spans="1:9" ht="15.75" thickBot="1" x14ac:dyDescent="0.3">
      <c r="A444" s="10" t="str">
        <f>IFERROR(VLOOKUP($B444,VLookup!$B$3:$C$463,2,FALSE),"")</f>
        <v>3.1.3 FUNCTIONEEL BEHEER</v>
      </c>
      <c r="B444" s="16" t="s">
        <v>141</v>
      </c>
      <c r="C444" s="20" t="s">
        <v>113</v>
      </c>
      <c r="D444" s="13">
        <v>3</v>
      </c>
      <c r="E444" s="14" t="str">
        <f t="shared" si="18"/>
        <v>E.02x3</v>
      </c>
      <c r="F444" s="14" t="str">
        <f>IFERROR(VLOOKUP(E444,'Bron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444" s="15" t="str">
        <f>IFERROR(CONCATENATE(C444," ",(VLOOKUP($C444,'Bron competenties'!$B$1:$C$1978,2,FALSE))),"")</f>
        <v xml:space="preserve">E.02 Project- en portfoliomanagement </v>
      </c>
      <c r="H444">
        <f t="shared" si="19"/>
        <v>3</v>
      </c>
      <c r="I444" t="str">
        <f t="shared" si="20"/>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445" spans="1:9" ht="15.75" thickBot="1" x14ac:dyDescent="0.3">
      <c r="A445" s="10" t="str">
        <f>IFERROR(VLOOKUP($B445,VLookup!$B$3:$C$463,2,FALSE),"")</f>
        <v>3.1.3 FUNCTIONEEL BEHEER</v>
      </c>
      <c r="B445" s="16" t="s">
        <v>141</v>
      </c>
      <c r="C445" s="20" t="s">
        <v>105</v>
      </c>
      <c r="D445" s="13">
        <v>3</v>
      </c>
      <c r="E445" s="14" t="str">
        <f t="shared" si="18"/>
        <v>E.03x3</v>
      </c>
      <c r="F445" s="14" t="str">
        <f>IFERROR(VLOOKUP(E445,'Bron competenties'!$A$1:$F$19978,5,FALSE),"")</f>
        <v>het in staat zijn de juiste acties te ondernemen om de veiligheid te borgen en risicoblootstelling te vermijden, evalueert, managet en garandeert de validering van uitzonderingen, voert audits uit op IV-processen en -omgeving</v>
      </c>
      <c r="G445" s="15" t="str">
        <f>IFERROR(CONCATENATE(C445," ",(VLOOKUP($C445,'Bron competenties'!$B$1:$C$1978,2,FALSE))),"")</f>
        <v xml:space="preserve">E.03 Risicomanagement </v>
      </c>
      <c r="H445">
        <f t="shared" si="19"/>
        <v>3</v>
      </c>
      <c r="I445" t="str">
        <f t="shared" si="20"/>
        <v>het in staat zijn de juiste acties te ondernemen om de veiligheid te borgen en risicoblootstelling te vermijden, evalueert, managet en garandeert de validering van uitzonderingen, voert audits uit op IV-processen en -omgeving</v>
      </c>
    </row>
    <row r="446" spans="1:9" ht="15.75" thickBot="1" x14ac:dyDescent="0.3">
      <c r="A446" s="10" t="str">
        <f>IFERROR(VLOOKUP($B446,VLookup!$B$3:$C$463,2,FALSE),"")</f>
        <v>3.1.3 FUNCTIONEEL BEHEER</v>
      </c>
      <c r="B446" s="16" t="s">
        <v>141</v>
      </c>
      <c r="C446" s="20" t="s">
        <v>85</v>
      </c>
      <c r="D446" s="13">
        <v>3</v>
      </c>
      <c r="E446" s="14" t="str">
        <f t="shared" si="18"/>
        <v>E.05x3</v>
      </c>
      <c r="F446" s="14" t="str">
        <f>IFERROR(VLOOKUP(E446,'Bron competenties'!$A$1:$F$19978,5,FALSE),"")</f>
        <v>het toepassen van specifieke kennis om bestaande IV-processen en oplossingen te onderzoeken zodat potentiële verbeteringen / innovaties bepaald kunnen worden en het  aanbevelingen kunnen worden opgesteld</v>
      </c>
      <c r="G446" s="15" t="str">
        <f>IFERROR(CONCATENATE(C446," ",(VLOOKUP($C446,'Bron competenties'!$B$1:$C$1978,2,FALSE))),"")</f>
        <v xml:space="preserve">E.05 Procesverbetering </v>
      </c>
      <c r="H446">
        <f t="shared" si="19"/>
        <v>3</v>
      </c>
      <c r="I446" t="str">
        <f t="shared" si="20"/>
        <v>het toepassen van specifieke kennis om bestaande IV-processen en oplossingen te onderzoeken zodat potentiële verbeteringen / innovaties bepaald kunnen worden en het  aanbevelingen kunnen worden opgesteld</v>
      </c>
    </row>
    <row r="447" spans="1:9" ht="15.75" thickBot="1" x14ac:dyDescent="0.3">
      <c r="A447" s="10" t="str">
        <f>IFERROR(VLOOKUP($B447,VLookup!$B$3:$C$463,2,FALSE),"")</f>
        <v>3.1.3 FUNCTIONEEL BEHEER</v>
      </c>
      <c r="B447" s="16" t="s">
        <v>141</v>
      </c>
      <c r="C447" s="20" t="s">
        <v>101</v>
      </c>
      <c r="D447" s="13">
        <v>3</v>
      </c>
      <c r="E447" s="14" t="str">
        <f t="shared" si="18"/>
        <v>E.06x3</v>
      </c>
      <c r="F447" s="14" t="str">
        <f>IFERROR(VLOOKUP(E447,'Bron competenties'!$A$1:$F$19978,5,FALSE),"")</f>
        <v>het evalueren van kwaliteitsindicatoren en processen op basis van het kwaliteitsbeleid en indien nodig het voorstellen van herstelacties</v>
      </c>
      <c r="G447" s="15" t="str">
        <f>IFERROR(CONCATENATE(C447," ",(VLOOKUP($C447,'Bron competenties'!$B$1:$C$1978,2,FALSE))),"")</f>
        <v xml:space="preserve">E.06 ICT kwaliteitsmanagement </v>
      </c>
      <c r="H447">
        <f t="shared" si="19"/>
        <v>3</v>
      </c>
      <c r="I447" t="str">
        <f t="shared" si="20"/>
        <v>het evalueren van kwaliteitsindicatoren en processen op basis van het kwaliteitsbeleid en indien nodig het voorstellen van herstelacties</v>
      </c>
    </row>
    <row r="448" spans="1:9" ht="15.75" thickBot="1" x14ac:dyDescent="0.3">
      <c r="A448" s="10" t="str">
        <f>IFERROR(VLOOKUP($B448,VLookup!$B$3:$C$463,2,FALSE),"")</f>
        <v>3.1.3 FUNCTIONEEL BEHEER</v>
      </c>
      <c r="B448" s="16" t="s">
        <v>141</v>
      </c>
      <c r="C448" s="20" t="s">
        <v>143</v>
      </c>
      <c r="D448" s="13">
        <v>3</v>
      </c>
      <c r="E448" s="14" t="str">
        <f t="shared" si="18"/>
        <v>E.07x3</v>
      </c>
      <c r="F448" s="14" t="str">
        <f>IFERROR(VLOOKUP(E448,'Bron competenties'!$A$1:$F$19978,5,FALSE),"")</f>
        <v>Het evalueren van wijziging requirements en het gebruiken van specifieke vaardigheden om potentiële methoden en standaarden te identificeren die ingezet kunnen worden</v>
      </c>
      <c r="G448" s="15" t="str">
        <f>IFERROR(CONCATENATE(C448," ",(VLOOKUP($C448,'Bron competenties'!$B$1:$C$1978,2,FALSE))),"")</f>
        <v xml:space="preserve">E.07 Management van veranderingen in bedrijfsprocessent </v>
      </c>
      <c r="H448">
        <f t="shared" si="19"/>
        <v>3</v>
      </c>
      <c r="I448" t="str">
        <f t="shared" si="20"/>
        <v>Het evalueren van wijziging requirements en het gebruiken van specifieke vaardigheden om potentiële methoden en standaarden te identificeren die ingezet kunnen worden</v>
      </c>
    </row>
    <row r="449" spans="1:9" ht="15.75" thickBot="1" x14ac:dyDescent="0.3">
      <c r="A449" s="10" t="str">
        <f>IFERROR(VLOOKUP($B449,VLookup!$B$3:$C$463,2,FALSE),"")</f>
        <v>3.1.3 FUNCTIONEEL BEHEER</v>
      </c>
      <c r="B449" s="18" t="s">
        <v>141</v>
      </c>
      <c r="C449" s="20" t="s">
        <v>90</v>
      </c>
      <c r="D449" s="13">
        <v>9</v>
      </c>
      <c r="E449" s="14" t="str">
        <f t="shared" si="18"/>
        <v>T.01x9</v>
      </c>
      <c r="F449" s="14" t="str">
        <f>IFERROR(VLOOKUP(E449,'Bron competenties'!$A$1:$F$19978,5,FALSE),"")</f>
        <v>Toegankelijkheid is van toepassing op het ontwerp van producten, apparaten, services of omgevingen om ervoor te zorgen dat ze voor iedereen bruikbaar zijn, ongeacht hun persoonlijke capaciteiten</v>
      </c>
      <c r="G449" s="15" t="str">
        <f>IFERROR(CONCATENATE(C449," ",(VLOOKUP($C449,'Bron competenties'!$B$1:$C$1978,2,FALSE))),"")</f>
        <v>T.01 Toegankelijkheid</v>
      </c>
      <c r="H449">
        <f t="shared" si="19"/>
        <v>9</v>
      </c>
      <c r="I449" t="str">
        <f t="shared" si="20"/>
        <v>Toegankelijkheid is van toepassing op het ontwerp van producten, apparaten, services of omgevingen om ervoor te zorgen dat ze voor iedereen bruikbaar zijn, ongeacht hun persoonlijke capaciteiten</v>
      </c>
    </row>
    <row r="450" spans="1:9" ht="15.75" thickBot="1" x14ac:dyDescent="0.3">
      <c r="A450" s="10" t="str">
        <f>IFERROR(VLOOKUP($B450,VLookup!$B$3:$C$463,2,FALSE),"")</f>
        <v>3.1.3 FUNCTIONEEL BEHEER</v>
      </c>
      <c r="B450" s="18" t="s">
        <v>141</v>
      </c>
      <c r="C450" s="20" t="s">
        <v>91</v>
      </c>
      <c r="D450" s="13">
        <v>9</v>
      </c>
      <c r="E450" s="14" t="str">
        <f t="shared" ref="E450:E513" si="21">IFERROR(IF(A450&lt;&gt;"",CONCATENATE(C450,"x",D450),""),"")</f>
        <v>T.02x9</v>
      </c>
      <c r="F450" s="14" t="str">
        <f>IFERROR(VLOOKUP(E450,'Bron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450" s="15" t="str">
        <f>IFERROR(CONCATENATE(C450," ",(VLOOKUP($C450,'Bron competenties'!$B$1:$C$1978,2,FALSE))),"")</f>
        <v>T.02 Ethiek</v>
      </c>
      <c r="H450">
        <f t="shared" ref="H450:H513" si="22">IF($G450="","",D450)</f>
        <v>9</v>
      </c>
      <c r="I450" t="str">
        <f t="shared" ref="I450:I513" si="23">IF($G450="","",F450)</f>
        <v>Ethiek in ICT behandelt de procedures, waarden en praktijken die ICT en haar gerelateerde disciplines beheersen zonder de integriteit, morele waarden of overtuigingen van een individu, organisatie of de mensheid: professioneel gedrag in de ICT</v>
      </c>
    </row>
    <row r="451" spans="1:9" ht="15.75" thickBot="1" x14ac:dyDescent="0.3">
      <c r="A451" s="10" t="str">
        <f>IFERROR(VLOOKUP($B451,VLookup!$B$3:$C$463,2,FALSE),"")</f>
        <v>3.1.3 FUNCTIONEEL BEHEER</v>
      </c>
      <c r="B451" s="18" t="s">
        <v>141</v>
      </c>
      <c r="C451" s="20" t="s">
        <v>92</v>
      </c>
      <c r="D451" s="13">
        <v>9</v>
      </c>
      <c r="E451" s="14" t="str">
        <f t="shared" si="21"/>
        <v>T.03x9</v>
      </c>
      <c r="F451" s="14" t="str">
        <f>IFERROR(VLOOKUP(E451,'Bron competenties'!$A$1:$F$19978,5,FALSE),"")</f>
        <v>Er zijn veel wetten die direct of indirect relevant zijn voor de ICT-industrie, zoals copyright, naleving van octrooien, voorkomen van plagiaat en bescherming van intellectuele eigendom</v>
      </c>
      <c r="G451" s="15" t="str">
        <f>IFERROR(CONCATENATE(C451," ",(VLOOKUP($C451,'Bron competenties'!$B$1:$C$1978,2,FALSE))),"")</f>
        <v>T.03 Juridische kwesties</v>
      </c>
      <c r="H451">
        <f t="shared" si="22"/>
        <v>9</v>
      </c>
      <c r="I451" t="str">
        <f t="shared" si="23"/>
        <v>Er zijn veel wetten die direct of indirect relevant zijn voor de ICT-industrie, zoals copyright, naleving van octrooien, voorkomen van plagiaat en bescherming van intellectuele eigendom</v>
      </c>
    </row>
    <row r="452" spans="1:9" ht="15.75" thickBot="1" x14ac:dyDescent="0.3">
      <c r="A452" s="10" t="str">
        <f>IFERROR(VLOOKUP($B452,VLookup!$B$3:$C$463,2,FALSE),"")</f>
        <v>3.1.3 FUNCTIONEEL BEHEER</v>
      </c>
      <c r="B452" s="18" t="s">
        <v>141</v>
      </c>
      <c r="C452" s="20" t="s">
        <v>93</v>
      </c>
      <c r="D452" s="13">
        <v>9</v>
      </c>
      <c r="E452" s="14" t="str">
        <f t="shared" si="21"/>
        <v>T.04x9</v>
      </c>
      <c r="F452" s="14" t="str">
        <f>IFERROR(VLOOKUP(E452,'Bron competenties'!$A$1:$F$19978,5,FALSE),"")</f>
        <v>Privacy is het vermogen van een organisatie of individu te bepalen welke gegevens met derden kunnen worden gedeeld: bijvoorbeeld de algemene verordening gegevensbescherming (AVG) over gegevensbescherming en privacy voor alle individuen</v>
      </c>
      <c r="G452" s="15" t="str">
        <f>IFERROR(CONCATENATE(C452," ",(VLOOKUP($C452,'Bron competenties'!$B$1:$C$1978,2,FALSE))),"")</f>
        <v>T.04 Privacy</v>
      </c>
      <c r="H452">
        <f t="shared" si="22"/>
        <v>9</v>
      </c>
      <c r="I452" t="str">
        <f t="shared" si="23"/>
        <v>Privacy is het vermogen van een organisatie of individu te bepalen welke gegevens met derden kunnen worden gedeeld: bijvoorbeeld de algemene verordening gegevensbescherming (AVG) over gegevensbescherming en privacy voor alle individuen</v>
      </c>
    </row>
    <row r="453" spans="1:9" ht="15.75" thickBot="1" x14ac:dyDescent="0.3">
      <c r="A453" s="10" t="str">
        <f>IFERROR(VLOOKUP($B453,VLookup!$B$3:$C$463,2,FALSE),"")</f>
        <v>3.1.3 FUNCTIONEEL BEHEER</v>
      </c>
      <c r="B453" s="18" t="s">
        <v>141</v>
      </c>
      <c r="C453" s="20" t="s">
        <v>94</v>
      </c>
      <c r="D453" s="13">
        <v>9</v>
      </c>
      <c r="E453" s="14" t="str">
        <f t="shared" si="21"/>
        <v>T.05x9</v>
      </c>
      <c r="F453" s="14" t="str">
        <f>IFERROR(VLOOKUP(E453,'Bron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453" s="15" t="str">
        <f>IFERROR(CONCATENATE(C453," ",(VLOOKUP($C453,'Bron competenties'!$B$1:$C$1978,2,FALSE))),"")</f>
        <v>T.05 Beveiliging</v>
      </c>
      <c r="H453">
        <f t="shared" si="22"/>
        <v>9</v>
      </c>
      <c r="I453" t="str">
        <f t="shared" si="23"/>
        <v>Beveiliging omvat (1) informatiebeveiliging: beschermen tegen ongeautoriseerde toegang, gebruik, openbaarmaking, verstoring, wijziging, inzage, inspectie, opname of verwoesting en (2) IT-beveiliging: ongeoorloofde toegang tot computers, netwerken en data voorkomen</v>
      </c>
    </row>
    <row r="454" spans="1:9" ht="15.75" thickBot="1" x14ac:dyDescent="0.3">
      <c r="A454" s="10" t="str">
        <f>IFERROR(VLOOKUP($B454,VLookup!$B$3:$C$463,2,FALSE),"")</f>
        <v>3.1.3 FUNCTIONEEL BEHEER</v>
      </c>
      <c r="B454" s="18" t="s">
        <v>141</v>
      </c>
      <c r="C454" s="20" t="s">
        <v>95</v>
      </c>
      <c r="D454" s="13">
        <v>9</v>
      </c>
      <c r="E454" s="14" t="str">
        <f t="shared" si="21"/>
        <v>T.06x9</v>
      </c>
      <c r="F454" s="14" t="str">
        <f>IFERROR(VLOOKUP(E454,'Bron competenties'!$A$1:$F$19978,5,FALSE),"")</f>
        <v xml:space="preserve">Duurzaamheid staat voor het voldoen aan behoeften zonder de toekomst in gevaar te brengen en kan worden gecategoriseerd als ecologische, sociale of economische duurzaamheid. </v>
      </c>
      <c r="G454" s="15" t="str">
        <f>IFERROR(CONCATENATE(C454," ",(VLOOKUP($C454,'Bron competenties'!$B$1:$C$1978,2,FALSE))),"")</f>
        <v>T.06 Duurzaamheid</v>
      </c>
      <c r="H454">
        <f t="shared" si="22"/>
        <v>9</v>
      </c>
      <c r="I454" t="str">
        <f t="shared" si="23"/>
        <v xml:space="preserve">Duurzaamheid staat voor het voldoen aan behoeften zonder de toekomst in gevaar te brengen en kan worden gecategoriseerd als ecologische, sociale of economische duurzaamheid. </v>
      </c>
    </row>
    <row r="455" spans="1:9" ht="15.75" thickBot="1" x14ac:dyDescent="0.3">
      <c r="A455" s="10" t="str">
        <f>IFERROR(VLOOKUP($B455,VLookup!$B$3:$C$463,2,FALSE),"")</f>
        <v>3.1.3 FUNCTIONEEL BEHEER</v>
      </c>
      <c r="B455" s="18" t="s">
        <v>141</v>
      </c>
      <c r="C455" s="17" t="s">
        <v>96</v>
      </c>
      <c r="D455" s="13">
        <v>9</v>
      </c>
      <c r="E455" s="14" t="str">
        <f t="shared" si="21"/>
        <v>T.07x9</v>
      </c>
      <c r="F455" s="14" t="str">
        <f>IFERROR(VLOOKUP(E455,'Bron competenties'!$A$1:$F$19978,5,FALSE),"")</f>
        <v>Bruikbaarheid is de kwaliteit van een product, dienst of systeem, zoals ervaren door eindgebruikers, voor specifiek te bereiken doelen, effectief, efficiënt en bevredigend in een vooraf bepaalde context</v>
      </c>
      <c r="G455" s="15" t="str">
        <f>IFERROR(CONCATENATE(C455," ",(VLOOKUP($C455,'Bron competenties'!$B$1:$C$1978,2,FALSE))),"")</f>
        <v>T.07 Bruikbaarheid</v>
      </c>
      <c r="H455">
        <f t="shared" si="22"/>
        <v>9</v>
      </c>
      <c r="I455" t="str">
        <f t="shared" si="23"/>
        <v>Bruikbaarheid is de kwaliteit van een product, dienst of systeem, zoals ervaren door eindgebruikers, voor specifiek te bereiken doelen, effectief, efficiënt en bevredigend in een vooraf bepaalde context</v>
      </c>
    </row>
    <row r="456" spans="1:9" ht="15.75" thickBot="1" x14ac:dyDescent="0.3">
      <c r="A456" s="10" t="str">
        <f>IFERROR(VLOOKUP($B456,VLookup!$B$3:$C$463,2,FALSE),"")</f>
        <v>3.1.4 SERVERBEHEER</v>
      </c>
      <c r="B456" s="16" t="s">
        <v>144</v>
      </c>
      <c r="C456" s="17" t="s">
        <v>99</v>
      </c>
      <c r="D456" s="13">
        <v>1</v>
      </c>
      <c r="E456" s="14" t="str">
        <f t="shared" si="21"/>
        <v>B.03x1</v>
      </c>
      <c r="F456" s="14" t="str">
        <f>IFERROR(VLOOKUP(E456,'Bron competenties'!$A$1:$F$19978,5,FALSE),"")</f>
        <v>het uitvoeren van eenvoudige testen op basis van gedetailleerde instructies</v>
      </c>
      <c r="G456" s="15" t="str">
        <f>IFERROR(CONCATENATE(C456," ",(VLOOKUP($C456,'Bron competenties'!$B$1:$C$1978,2,FALSE))),"")</f>
        <v xml:space="preserve">B.03 Testen </v>
      </c>
      <c r="H456">
        <f t="shared" si="22"/>
        <v>1</v>
      </c>
      <c r="I456" t="str">
        <f t="shared" si="23"/>
        <v>het uitvoeren van eenvoudige testen op basis van gedetailleerde instructies</v>
      </c>
    </row>
    <row r="457" spans="1:9" ht="15.75" thickBot="1" x14ac:dyDescent="0.3">
      <c r="A457" s="10" t="str">
        <f>IFERROR(VLOOKUP($B457,VLookup!$B$3:$C$463,2,FALSE),"")</f>
        <v>3.1.4 SERVERBEHEER</v>
      </c>
      <c r="B457" s="16" t="s">
        <v>144</v>
      </c>
      <c r="C457" s="17" t="s">
        <v>130</v>
      </c>
      <c r="D457" s="13">
        <v>1</v>
      </c>
      <c r="E457" s="14" t="str">
        <f t="shared" si="21"/>
        <v>B.04x1</v>
      </c>
      <c r="F457" s="14" t="str">
        <f>IFERROR(VLOOKUP(E457,'Bron competenties'!$A$1:$F$19978,5,FALSE),"")</f>
        <v>het onder aansturing verwijderen en/of installeren van IV-componenten op basis van gedetailleerde instructies</v>
      </c>
      <c r="G457" s="15" t="str">
        <f>IFERROR(CONCATENATE(C457," ",(VLOOKUP($C457,'Bron competenties'!$B$1:$C$1978,2,FALSE))),"")</f>
        <v xml:space="preserve">B.04 Implementeren oplossingen </v>
      </c>
      <c r="H457">
        <f t="shared" si="22"/>
        <v>1</v>
      </c>
      <c r="I457" t="str">
        <f t="shared" si="23"/>
        <v>het onder aansturing verwijderen en/of installeren van IV-componenten op basis van gedetailleerde instructies</v>
      </c>
    </row>
    <row r="458" spans="1:9" ht="15.75" thickBot="1" x14ac:dyDescent="0.3">
      <c r="A458" s="10" t="str">
        <f>IFERROR(VLOOKUP($B458,VLookup!$B$3:$C$463,2,FALSE),"")</f>
        <v>3.1.4 SERVERBEHEER</v>
      </c>
      <c r="B458" s="16" t="s">
        <v>144</v>
      </c>
      <c r="C458" s="17" t="s">
        <v>136</v>
      </c>
      <c r="D458" s="13">
        <v>1</v>
      </c>
      <c r="E458" s="14" t="str">
        <f t="shared" si="21"/>
        <v>C.03x1</v>
      </c>
      <c r="F458" s="14" t="str">
        <f>IFERROR(VLOOKUP(E458,'Bron competenties'!$A$1:$F$19978,5,FALSE),"")</f>
        <v>het onder begeleiding vastleggen en bijhouden van bedrijfszekerheidsgegevens</v>
      </c>
      <c r="G458" s="15" t="str">
        <f>IFERROR(CONCATENATE(C458," ",(VLOOKUP($C458,'Bron competenties'!$B$1:$C$1978,2,FALSE))),"")</f>
        <v xml:space="preserve">C.03 Dienstverlening </v>
      </c>
      <c r="H458">
        <f t="shared" si="22"/>
        <v>1</v>
      </c>
      <c r="I458" t="str">
        <f t="shared" si="23"/>
        <v>het onder begeleiding vastleggen en bijhouden van bedrijfszekerheidsgegevens</v>
      </c>
    </row>
    <row r="459" spans="1:9" ht="15.75" thickBot="1" x14ac:dyDescent="0.3">
      <c r="A459" s="10" t="str">
        <f>IFERROR(VLOOKUP($B459,VLookup!$B$3:$C$463,2,FALSE),"")</f>
        <v>3.1.4 SERVERBEHEER</v>
      </c>
      <c r="B459" s="16" t="s">
        <v>144</v>
      </c>
      <c r="C459" s="17" t="s">
        <v>137</v>
      </c>
      <c r="D459" s="13">
        <v>1</v>
      </c>
      <c r="E459" s="14" t="str">
        <f t="shared" si="21"/>
        <v>C.05x1</v>
      </c>
      <c r="F459" s="14" t="str">
        <f>IFERROR(VLOOKUP(E459,'Bron competenties'!$A$1:$F$19978,5,FALSE),"")</f>
        <v>het uitvoeren van basale systeemoperaties</v>
      </c>
      <c r="G459" s="15" t="str">
        <f>IFERROR(CONCATENATE(C459," ",(VLOOKUP($C459,'Bron competenties'!$B$1:$C$1978,2,FALSE))),"")</f>
        <v>C.05 Systeembeheer</v>
      </c>
      <c r="H459">
        <f t="shared" si="22"/>
        <v>1</v>
      </c>
      <c r="I459" t="str">
        <f t="shared" si="23"/>
        <v>het uitvoeren van basale systeemoperaties</v>
      </c>
    </row>
    <row r="460" spans="1:9" ht="15.75" thickBot="1" x14ac:dyDescent="0.3">
      <c r="A460" s="10" t="str">
        <f>IFERROR(VLOOKUP($B460,VLookup!$B$3:$C$463,2,FALSE),"")</f>
        <v>3.1.4 SERVERBEHEER</v>
      </c>
      <c r="B460" s="16" t="s">
        <v>144</v>
      </c>
      <c r="C460" s="17" t="s">
        <v>103</v>
      </c>
      <c r="D460" s="13">
        <v>2</v>
      </c>
      <c r="E460" s="14" t="str">
        <f t="shared" si="21"/>
        <v>B.02x2</v>
      </c>
      <c r="F460" s="14" t="str">
        <f>IFERROR(VLOOKUP(E460,'Bron competenties'!$A$1:$F$19978,5,FALSE),"")</f>
        <v>het systematisch handelen om de verenigbaarheid van soft- en hardware specificatie te identificeren, het documenteren van alle activiteiten, afwijkingen en correcties tijdens het installeren</v>
      </c>
      <c r="G460" s="15" t="str">
        <f>IFERROR(CONCATENATE(C460," ",(VLOOKUP($C460,'Bron competenties'!$B$1:$C$1978,2,FALSE))),"")</f>
        <v xml:space="preserve">B.02 Systeemintegratie </v>
      </c>
      <c r="H460">
        <f t="shared" si="22"/>
        <v>2</v>
      </c>
      <c r="I460" t="str">
        <f t="shared" si="23"/>
        <v>het systematisch handelen om de verenigbaarheid van soft- en hardware specificatie te identificeren, het documenteren van alle activiteiten, afwijkingen en correcties tijdens het installeren</v>
      </c>
    </row>
    <row r="461" spans="1:9" ht="15.75" thickBot="1" x14ac:dyDescent="0.3">
      <c r="A461" s="10" t="str">
        <f>IFERROR(VLOOKUP($B461,VLookup!$B$3:$C$463,2,FALSE),"")</f>
        <v>3.1.4 SERVERBEHEER</v>
      </c>
      <c r="B461" s="16" t="s">
        <v>144</v>
      </c>
      <c r="C461" s="17" t="s">
        <v>99</v>
      </c>
      <c r="D461" s="13">
        <v>2</v>
      </c>
      <c r="E461" s="14" t="str">
        <f t="shared" si="21"/>
        <v>B.03x2</v>
      </c>
      <c r="F461" s="14" t="str">
        <f>IFERROR(VLOOKUP(E461,'Bron competenties'!$A$1:$F$19978,5,FALSE),"")</f>
        <v>opzetten van testprogramma’s en het bouwen van testscripts zodat potentiële kwetsbaarheden aan stresstests onderworpen kunnen worden; op analytische wijze documenteren en rapporteren van de uitkomsten</v>
      </c>
      <c r="G461" s="15" t="str">
        <f>IFERROR(CONCATENATE(C461," ",(VLOOKUP($C461,'Bron competenties'!$B$1:$C$1978,2,FALSE))),"")</f>
        <v xml:space="preserve">B.03 Testen </v>
      </c>
      <c r="H461">
        <f t="shared" si="22"/>
        <v>2</v>
      </c>
      <c r="I461" t="str">
        <f t="shared" si="23"/>
        <v>opzetten van testprogramma’s en het bouwen van testscripts zodat potentiële kwetsbaarheden aan stresstests onderworpen kunnen worden; op analytische wijze documenteren en rapporteren van de uitkomsten</v>
      </c>
    </row>
    <row r="462" spans="1:9" ht="15.75" thickBot="1" x14ac:dyDescent="0.3">
      <c r="A462" s="10" t="str">
        <f>IFERROR(VLOOKUP($B462,VLookup!$B$3:$C$463,2,FALSE),"")</f>
        <v>3.1.4 SERVERBEHEER</v>
      </c>
      <c r="B462" s="16" t="s">
        <v>144</v>
      </c>
      <c r="C462" s="17" t="s">
        <v>130</v>
      </c>
      <c r="D462" s="13">
        <v>2</v>
      </c>
      <c r="E462" s="14" t="str">
        <f t="shared" si="21"/>
        <v>B.04x2</v>
      </c>
      <c r="F462" s="14" t="str">
        <f>IFERROR(VLOOKUP(E462,'Bron competenties'!$A$1:$F$19978,5,FALSE),"")</f>
        <v>het systematisch handelen om systeemelementen te bouwen/of deconstrueren, het identificeren van falende componenten en het vaststellen van de hoofdoorzaken van storingen, biedt ondersteuning aan minder ervaren collega's</v>
      </c>
      <c r="G462" s="15" t="str">
        <f>IFERROR(CONCATENATE(C462," ",(VLOOKUP($C462,'Bron competenties'!$B$1:$C$1978,2,FALSE))),"")</f>
        <v xml:space="preserve">B.04 Implementeren oplossingen </v>
      </c>
      <c r="H462">
        <f t="shared" si="22"/>
        <v>2</v>
      </c>
      <c r="I462" t="str">
        <f t="shared" si="23"/>
        <v>het systematisch handelen om systeemelementen te bouwen/of deconstrueren, het identificeren van falende componenten en het vaststellen van de hoofdoorzaken van storingen, biedt ondersteuning aan minder ervaren collega's</v>
      </c>
    </row>
    <row r="463" spans="1:9" ht="15.75" thickBot="1" x14ac:dyDescent="0.3">
      <c r="A463" s="10" t="str">
        <f>IFERROR(VLOOKUP($B463,VLookup!$B$3:$C$463,2,FALSE),"")</f>
        <v>3.1.4 SERVERBEHEER</v>
      </c>
      <c r="B463" s="16" t="s">
        <v>144</v>
      </c>
      <c r="C463" s="17" t="s">
        <v>136</v>
      </c>
      <c r="D463" s="13">
        <v>2</v>
      </c>
      <c r="E463" s="14" t="str">
        <f t="shared" si="21"/>
        <v>C.03x2</v>
      </c>
      <c r="F463" s="14" t="str">
        <f>IFERROR(VLOOKUP(E463,'Bron competenties'!$A$1:$F$19978,5,FALSE),"")</f>
        <v xml:space="preserve">het systematisch analyseren van productdata, het escaleren bij potentiële veiligheidsrisico’s, het nemen van actie om het serviceniveau (continu) te verbeteren </v>
      </c>
      <c r="G463" s="15" t="str">
        <f>IFERROR(CONCATENATE(C463," ",(VLOOKUP($C463,'Bron competenties'!$B$1:$C$1978,2,FALSE))),"")</f>
        <v xml:space="preserve">C.03 Dienstverlening </v>
      </c>
      <c r="H463">
        <f t="shared" si="22"/>
        <v>2</v>
      </c>
      <c r="I463" t="str">
        <f t="shared" si="23"/>
        <v xml:space="preserve">het systematisch analyseren van productdata, het escaleren bij potentiële veiligheidsrisico’s, het nemen van actie om het serviceniveau (continu) te verbeteren </v>
      </c>
    </row>
    <row r="464" spans="1:9" ht="15.75" thickBot="1" x14ac:dyDescent="0.3">
      <c r="A464" s="10" t="str">
        <f>IFERROR(VLOOKUP($B464,VLookup!$B$3:$C$463,2,FALSE),"")</f>
        <v>3.1.4 SERVERBEHEER</v>
      </c>
      <c r="B464" s="16" t="s">
        <v>144</v>
      </c>
      <c r="C464" s="17" t="s">
        <v>127</v>
      </c>
      <c r="D464" s="13">
        <v>2</v>
      </c>
      <c r="E464" s="14" t="str">
        <f t="shared" si="21"/>
        <v>C.04x2</v>
      </c>
      <c r="F464" s="14" t="str">
        <f>IFERROR(VLOOKUP(E464,'Bron competenties'!$A$1:$F$19978,5,FALSE),"")</f>
        <v>het identificeren en classificeren van soorten incident- en service-interrupties, het vastleggen en catalogiseren van incidenten op basis van oorzaak en oplossing</v>
      </c>
      <c r="G464" s="15" t="str">
        <f>IFERROR(CONCATENATE(C464," ",(VLOOKUP($C464,'Bron competenties'!$B$1:$C$1978,2,FALSE))),"")</f>
        <v xml:space="preserve">C.04 Probleemmanagement </v>
      </c>
      <c r="H464">
        <f t="shared" si="22"/>
        <v>2</v>
      </c>
      <c r="I464" t="str">
        <f t="shared" si="23"/>
        <v>het identificeren en classificeren van soorten incident- en service-interrupties, het vastleggen en catalogiseren van incidenten op basis van oorzaak en oplossing</v>
      </c>
    </row>
    <row r="465" spans="1:9" ht="15.75" thickBot="1" x14ac:dyDescent="0.3">
      <c r="A465" s="10" t="str">
        <f>IFERROR(VLOOKUP($B465,VLookup!$B$3:$C$463,2,FALSE),"")</f>
        <v>3.1.4 SERVERBEHEER</v>
      </c>
      <c r="B465" s="16" t="s">
        <v>144</v>
      </c>
      <c r="C465" s="17" t="s">
        <v>137</v>
      </c>
      <c r="D465" s="13">
        <v>2</v>
      </c>
      <c r="E465" s="14" t="str">
        <f t="shared" si="21"/>
        <v>C.05x2</v>
      </c>
      <c r="F465" s="14" t="str">
        <f>IFERROR(VLOOKUP(E465,'Bron competenties'!$A$1:$F$19978,5,FALSE),"")</f>
        <v>het systematisch dagelijks beheer van operationele behoeften in de IT-systemen, het vermijden van serviceonderbrekingen conform de service- ein IT-strategie</v>
      </c>
      <c r="G465" s="15" t="str">
        <f>IFERROR(CONCATENATE(C465," ",(VLOOKUP($C465,'Bron competenties'!$B$1:$C$1978,2,FALSE))),"")</f>
        <v>C.05 Systeembeheer</v>
      </c>
      <c r="H465">
        <f t="shared" si="22"/>
        <v>2</v>
      </c>
      <c r="I465" t="str">
        <f t="shared" si="23"/>
        <v>het systematisch dagelijks beheer van operationele behoeften in de IT-systemen, het vermijden van serviceonderbrekingen conform de service- ein IT-strategie</v>
      </c>
    </row>
    <row r="466" spans="1:9" ht="15.75" thickBot="1" x14ac:dyDescent="0.3">
      <c r="A466" s="10" t="str">
        <f>IFERROR(VLOOKUP($B466,VLookup!$B$3:$C$463,2,FALSE),"")</f>
        <v>3.1.4 SERVERBEHEER</v>
      </c>
      <c r="B466" s="16" t="s">
        <v>144</v>
      </c>
      <c r="C466" s="17" t="s">
        <v>105</v>
      </c>
      <c r="D466" s="13">
        <v>2</v>
      </c>
      <c r="E466" s="14" t="str">
        <f t="shared" si="21"/>
        <v>E.03x2</v>
      </c>
      <c r="F466" s="14" t="str">
        <f>IFERROR(VLOOKUP(E466,'Bron competenties'!$A$1:$F$19978,5,FALSE),"")</f>
        <v>het begrijpen en toepassen van de principes van risicomanagement en het onderzoeken van IV-oplossingen om geïdentificeerde risico’s te mitigeren</v>
      </c>
      <c r="G466" s="15" t="str">
        <f>IFERROR(CONCATENATE(C466," ",(VLOOKUP($C466,'Bron competenties'!$B$1:$C$1978,2,FALSE))),"")</f>
        <v xml:space="preserve">E.03 Risicomanagement </v>
      </c>
      <c r="H466">
        <f t="shared" si="22"/>
        <v>2</v>
      </c>
      <c r="I466" t="str">
        <f t="shared" si="23"/>
        <v>het begrijpen en toepassen van de principes van risicomanagement en het onderzoeken van IV-oplossingen om geïdentificeerde risico’s te mitigeren</v>
      </c>
    </row>
    <row r="467" spans="1:9" ht="15.75" thickBot="1" x14ac:dyDescent="0.3">
      <c r="A467" s="10" t="str">
        <f>IFERROR(VLOOKUP($B467,VLookup!$B$3:$C$463,2,FALSE),"")</f>
        <v>3.1.4 SERVERBEHEER</v>
      </c>
      <c r="B467" s="16" t="s">
        <v>144</v>
      </c>
      <c r="C467" s="17" t="s">
        <v>101</v>
      </c>
      <c r="D467" s="13">
        <v>2</v>
      </c>
      <c r="E467" s="14" t="str">
        <f t="shared" si="21"/>
        <v>E.06x2</v>
      </c>
      <c r="F467" s="14" t="str">
        <f>IFERROR(VLOOKUP(E467,'Bron competenties'!$A$1:$F$19978,5,FALSE),"")</f>
        <v>het communiceren over en het toezicht houden op de toepassing van het kwaliteitsbeleid in de organisatie</v>
      </c>
      <c r="G467" s="15" t="str">
        <f>IFERROR(CONCATENATE(C467," ",(VLOOKUP($C467,'Bron competenties'!$B$1:$C$1978,2,FALSE))),"")</f>
        <v xml:space="preserve">E.06 ICT kwaliteitsmanagement </v>
      </c>
      <c r="H467">
        <f t="shared" si="22"/>
        <v>2</v>
      </c>
      <c r="I467" t="str">
        <f t="shared" si="23"/>
        <v>het communiceren over en het toezicht houden op de toepassing van het kwaliteitsbeleid in de organisatie</v>
      </c>
    </row>
    <row r="468" spans="1:9" ht="15.75" thickBot="1" x14ac:dyDescent="0.3">
      <c r="A468" s="10" t="str">
        <f>IFERROR(VLOOKUP($B468,VLookup!$B$3:$C$463,2,FALSE),"")</f>
        <v>3.1.4 SERVERBEHEER</v>
      </c>
      <c r="B468" s="16" t="s">
        <v>144</v>
      </c>
      <c r="C468" s="17" t="s">
        <v>86</v>
      </c>
      <c r="D468" s="13">
        <v>2</v>
      </c>
      <c r="E468" s="14" t="str">
        <f t="shared" si="21"/>
        <v>E.08x2</v>
      </c>
      <c r="F468" s="14" t="str">
        <f>IFERROR(VLOOKUP(E468,'Bron competenties'!$A$1:$F$19978,5,FALSE),"")</f>
        <v>het systematisch scannen van de omgeving om kwetsbaarheden en bedreigingen te identificeren en te bepalen, vast te leggen en het escaleren bij non-compliance</v>
      </c>
      <c r="G468" s="15" t="str">
        <f>IFERROR(CONCATENATE(C468," ",(VLOOKUP($C468,'Bron competenties'!$B$1:$C$1978,2,FALSE))),"")</f>
        <v xml:space="preserve">E.08 Informatiebeveiligingsmanagement </v>
      </c>
      <c r="H468">
        <f t="shared" si="22"/>
        <v>2</v>
      </c>
      <c r="I468" t="str">
        <f t="shared" si="23"/>
        <v>het systematisch scannen van de omgeving om kwetsbaarheden en bedreigingen te identificeren en te bepalen, vast te leggen en het escaleren bij non-compliance</v>
      </c>
    </row>
    <row r="469" spans="1:9" ht="15.75" thickBot="1" x14ac:dyDescent="0.3">
      <c r="A469" s="10" t="str">
        <f>IFERROR(VLOOKUP($B469,VLookup!$B$3:$C$463,2,FALSE),"")</f>
        <v>3.1.4 SERVERBEHEER</v>
      </c>
      <c r="B469" s="16" t="s">
        <v>144</v>
      </c>
      <c r="C469" s="20" t="s">
        <v>103</v>
      </c>
      <c r="D469" s="13">
        <v>3</v>
      </c>
      <c r="E469" s="14" t="str">
        <f t="shared" si="21"/>
        <v>B.02x3</v>
      </c>
      <c r="F469" s="14" t="str">
        <f>IFERROR(VLOOKUP(E469,'Bron competenties'!$A$1:$F$19978,5,FALSE),"")</f>
        <v>verantwoordelijk zijn voor eigen acties en die van anderen in het integratieproces, het naleven van de toepasbare normen en wijzigingsprocedures om de integriteit te bewaren van de gehele functionaliteit en betrouwbaarheid</v>
      </c>
      <c r="G469" s="15" t="str">
        <f>IFERROR(CONCATENATE(C469," ",(VLOOKUP($C469,'Bron competenties'!$B$1:$C$1978,2,FALSE))),"")</f>
        <v xml:space="preserve">B.02 Systeemintegratie </v>
      </c>
      <c r="H469">
        <f t="shared" si="22"/>
        <v>3</v>
      </c>
      <c r="I469" t="str">
        <f t="shared" si="23"/>
        <v>verantwoordelijk zijn voor eigen acties en die van anderen in het integratieproces, het naleven van de toepasbare normen en wijzigingsprocedures om de integriteit te bewaren van de gehele functionaliteit en betrouwbaarheid</v>
      </c>
    </row>
    <row r="470" spans="1:9" ht="15.75" thickBot="1" x14ac:dyDescent="0.3">
      <c r="A470" s="10" t="str">
        <f>IFERROR(VLOOKUP($B470,VLookup!$B$3:$C$463,2,FALSE),"")</f>
        <v>3.1.4 SERVERBEHEER</v>
      </c>
      <c r="B470" s="16" t="s">
        <v>144</v>
      </c>
      <c r="C470" s="17" t="s">
        <v>99</v>
      </c>
      <c r="D470" s="13">
        <v>3</v>
      </c>
      <c r="E470" s="14" t="str">
        <f t="shared" si="21"/>
        <v>B.03x3</v>
      </c>
      <c r="F470" s="14" t="str">
        <f>IFERROR(VLOOKUP(E470,'Bron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470" s="15" t="str">
        <f>IFERROR(CONCATENATE(C470," ",(VLOOKUP($C470,'Bron competenties'!$B$1:$C$1978,2,FALSE))),"")</f>
        <v xml:space="preserve">B.03 Testen </v>
      </c>
      <c r="H470">
        <f t="shared" si="22"/>
        <v>3</v>
      </c>
      <c r="I470" t="str">
        <f t="shared" si="23"/>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471" spans="1:9" ht="15.75" thickBot="1" x14ac:dyDescent="0.3">
      <c r="A471" s="10" t="str">
        <f>IFERROR(VLOOKUP($B471,VLookup!$B$3:$C$463,2,FALSE),"")</f>
        <v>3.1.4 SERVERBEHEER</v>
      </c>
      <c r="B471" s="16" t="s">
        <v>144</v>
      </c>
      <c r="C471" s="17" t="s">
        <v>130</v>
      </c>
      <c r="D471" s="13">
        <v>3</v>
      </c>
      <c r="E471" s="14" t="str">
        <f t="shared" si="21"/>
        <v>B.04x3</v>
      </c>
      <c r="F471" s="14" t="str">
        <f>IFERROR(VLOOKUP(E471,'Bron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471" s="15" t="str">
        <f>IFERROR(CONCATENATE(C471," ",(VLOOKUP($C471,'Bron competenties'!$B$1:$C$1978,2,FALSE))),"")</f>
        <v xml:space="preserve">B.04 Implementeren oplossingen </v>
      </c>
      <c r="H471">
        <f t="shared" si="22"/>
        <v>3</v>
      </c>
      <c r="I471" t="str">
        <f t="shared" si="23"/>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472" spans="1:9" ht="15.75" thickBot="1" x14ac:dyDescent="0.3">
      <c r="A472" s="10" t="str">
        <f>IFERROR(VLOOKUP($B472,VLookup!$B$3:$C$463,2,FALSE),"")</f>
        <v>3.1.4 SERVERBEHEER</v>
      </c>
      <c r="B472" s="16" t="s">
        <v>144</v>
      </c>
      <c r="C472" s="17" t="s">
        <v>136</v>
      </c>
      <c r="D472" s="13">
        <v>3</v>
      </c>
      <c r="E472" s="14" t="str">
        <f t="shared" si="21"/>
        <v>C.03x3</v>
      </c>
      <c r="F472" s="14" t="str">
        <f>IFERROR(VLOOKUP(E472,'Bron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472" s="15" t="str">
        <f>IFERROR(CONCATENATE(C472," ",(VLOOKUP($C472,'Bron competenties'!$B$1:$C$1978,2,FALSE))),"")</f>
        <v xml:space="preserve">C.03 Dienstverlening </v>
      </c>
      <c r="H472">
        <f t="shared" si="22"/>
        <v>3</v>
      </c>
      <c r="I472" t="str">
        <f t="shared" si="23"/>
        <v>het opzetten van roosters voor operationele taken, het beheren van kosten en budget op basis van interne procedures en externe beperkingen, het vaststellen van het optimaal benodigde aantal fte voor de infrastructuur van het Informatiesysteem</v>
      </c>
    </row>
    <row r="473" spans="1:9" ht="15.75" thickBot="1" x14ac:dyDescent="0.3">
      <c r="A473" s="10" t="str">
        <f>IFERROR(VLOOKUP($B473,VLookup!$B$3:$C$463,2,FALSE),"")</f>
        <v>3.1.4 SERVERBEHEER</v>
      </c>
      <c r="B473" s="16" t="s">
        <v>144</v>
      </c>
      <c r="C473" s="17" t="s">
        <v>127</v>
      </c>
      <c r="D473" s="13">
        <v>3</v>
      </c>
      <c r="E473" s="14" t="str">
        <f t="shared" si="21"/>
        <v>C.04x3</v>
      </c>
      <c r="F473" s="14" t="str">
        <f>IFERROR(VLOOKUP(E473,'Bron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473" s="15" t="str">
        <f>IFERROR(CONCATENATE(C473," ",(VLOOKUP($C473,'Bron competenties'!$B$1:$C$1978,2,FALSE))),"")</f>
        <v xml:space="preserve">C.04 Probleemmanagement </v>
      </c>
      <c r="H473">
        <f t="shared" si="22"/>
        <v>3</v>
      </c>
      <c r="I473" t="str">
        <f t="shared" si="23"/>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474" spans="1:9" ht="15.75" thickBot="1" x14ac:dyDescent="0.3">
      <c r="A474" s="10" t="str">
        <f>IFERROR(VLOOKUP($B474,VLookup!$B$3:$C$463,2,FALSE),"")</f>
        <v>3.1.4 SERVERBEHEER</v>
      </c>
      <c r="B474" s="16" t="s">
        <v>144</v>
      </c>
      <c r="C474" s="17" t="s">
        <v>137</v>
      </c>
      <c r="D474" s="13">
        <v>3</v>
      </c>
      <c r="E474" s="14" t="str">
        <f t="shared" si="21"/>
        <v>C.05x3</v>
      </c>
      <c r="F474" s="14" t="str">
        <f>IFERROR(VLOOKUP(E474,'Bron competenties'!$A$1:$F$19978,5,FALSE),"")</f>
        <v>het optimaliseren van technische en cloud-ontwikkeling. Het evalueren van systeemperformance en vragen/problemen van gebruikers. Verantwoordelijk voor tijdige vervanging van resources binnen het toegestane budget</v>
      </c>
      <c r="G474" s="15" t="str">
        <f>IFERROR(CONCATENATE(C474," ",(VLOOKUP($C474,'Bron competenties'!$B$1:$C$1978,2,FALSE))),"")</f>
        <v>C.05 Systeembeheer</v>
      </c>
      <c r="H474">
        <f t="shared" si="22"/>
        <v>3</v>
      </c>
      <c r="I474" t="str">
        <f t="shared" si="23"/>
        <v>het optimaliseren van technische en cloud-ontwikkeling. Het evalueren van systeemperformance en vragen/problemen van gebruikers. Verantwoordelijk voor tijdige vervanging van resources binnen het toegestane budget</v>
      </c>
    </row>
    <row r="475" spans="1:9" ht="15.75" thickBot="1" x14ac:dyDescent="0.3">
      <c r="A475" s="10" t="str">
        <f>IFERROR(VLOOKUP($B475,VLookup!$B$3:$C$463,2,FALSE),"")</f>
        <v>3.1.4 SERVERBEHEER</v>
      </c>
      <c r="B475" s="16" t="s">
        <v>144</v>
      </c>
      <c r="C475" s="17" t="s">
        <v>105</v>
      </c>
      <c r="D475" s="13">
        <v>3</v>
      </c>
      <c r="E475" s="14" t="str">
        <f t="shared" si="21"/>
        <v>E.03x3</v>
      </c>
      <c r="F475" s="14" t="str">
        <f>IFERROR(VLOOKUP(E475,'Bron competenties'!$A$1:$F$19978,5,FALSE),"")</f>
        <v>het in staat zijn de juiste acties te ondernemen om de veiligheid te borgen en risicoblootstelling te vermijden, evalueert, managet en garandeert de validering van uitzonderingen, voert audits uit op IV-processen en -omgeving</v>
      </c>
      <c r="G475" s="15" t="str">
        <f>IFERROR(CONCATENATE(C475," ",(VLOOKUP($C475,'Bron competenties'!$B$1:$C$1978,2,FALSE))),"")</f>
        <v xml:space="preserve">E.03 Risicomanagement </v>
      </c>
      <c r="H475">
        <f t="shared" si="22"/>
        <v>3</v>
      </c>
      <c r="I475" t="str">
        <f t="shared" si="23"/>
        <v>het in staat zijn de juiste acties te ondernemen om de veiligheid te borgen en risicoblootstelling te vermijden, evalueert, managet en garandeert de validering van uitzonderingen, voert audits uit op IV-processen en -omgeving</v>
      </c>
    </row>
    <row r="476" spans="1:9" ht="15.75" thickBot="1" x14ac:dyDescent="0.3">
      <c r="A476" s="10" t="str">
        <f>IFERROR(VLOOKUP($B476,VLookup!$B$3:$C$463,2,FALSE),"")</f>
        <v>3.1.4 SERVERBEHEER</v>
      </c>
      <c r="B476" s="16" t="s">
        <v>144</v>
      </c>
      <c r="C476" s="17" t="s">
        <v>101</v>
      </c>
      <c r="D476" s="13">
        <v>3</v>
      </c>
      <c r="E476" s="14" t="str">
        <f t="shared" si="21"/>
        <v>E.06x3</v>
      </c>
      <c r="F476" s="14" t="str">
        <f>IFERROR(VLOOKUP(E476,'Bron competenties'!$A$1:$F$19978,5,FALSE),"")</f>
        <v>het evalueren van kwaliteitsindicatoren en processen op basis van het kwaliteitsbeleid en indien nodig het voorstellen van herstelacties</v>
      </c>
      <c r="G476" s="15" t="str">
        <f>IFERROR(CONCATENATE(C476," ",(VLOOKUP($C476,'Bron competenties'!$B$1:$C$1978,2,FALSE))),"")</f>
        <v xml:space="preserve">E.06 ICT kwaliteitsmanagement </v>
      </c>
      <c r="H476">
        <f t="shared" si="22"/>
        <v>3</v>
      </c>
      <c r="I476" t="str">
        <f t="shared" si="23"/>
        <v>het evalueren van kwaliteitsindicatoren en processen op basis van het kwaliteitsbeleid en indien nodig het voorstellen van herstelacties</v>
      </c>
    </row>
    <row r="477" spans="1:9" ht="15.75" thickBot="1" x14ac:dyDescent="0.3">
      <c r="A477" s="10" t="str">
        <f>IFERROR(VLOOKUP($B477,VLookup!$B$3:$C$463,2,FALSE),"")</f>
        <v>3.1.4 SERVERBEHEER</v>
      </c>
      <c r="B477" s="16" t="s">
        <v>144</v>
      </c>
      <c r="C477" s="17" t="s">
        <v>86</v>
      </c>
      <c r="D477" s="13">
        <v>3</v>
      </c>
      <c r="E477" s="14" t="str">
        <f t="shared" si="21"/>
        <v>E.08x3</v>
      </c>
      <c r="F477" s="14" t="str">
        <f>IFERROR(VLOOKUP(E477,'Bron competenties'!$A$1:$F$19978,5,FALSE),"")</f>
        <v xml:space="preserve">het evalueren van indicatoren en maatregelen op het gebied van security management en bepalen/of ze aan de normen voldoen; het onderzoeken van inbreuken op de beveiliging en het nemen van correctiemaatregelen </v>
      </c>
      <c r="G477" s="15" t="str">
        <f>IFERROR(CONCATENATE(C477," ",(VLOOKUP($C477,'Bron competenties'!$B$1:$C$1978,2,FALSE))),"")</f>
        <v xml:space="preserve">E.08 Informatiebeveiligingsmanagement </v>
      </c>
      <c r="H477">
        <f t="shared" si="22"/>
        <v>3</v>
      </c>
      <c r="I477" t="str">
        <f t="shared" si="23"/>
        <v xml:space="preserve">het evalueren van indicatoren en maatregelen op het gebied van security management en bepalen/of ze aan de normen voldoen; het onderzoeken van inbreuken op de beveiliging en het nemen van correctiemaatregelen </v>
      </c>
    </row>
    <row r="478" spans="1:9" ht="15.75" thickBot="1" x14ac:dyDescent="0.3">
      <c r="A478" s="10" t="str">
        <f>IFERROR(VLOOKUP($B478,VLookup!$B$3:$C$463,2,FALSE),"")</f>
        <v>3.1.4 SERVERBEHEER</v>
      </c>
      <c r="B478" s="18" t="s">
        <v>144</v>
      </c>
      <c r="C478" s="17" t="s">
        <v>90</v>
      </c>
      <c r="D478" s="13">
        <v>9</v>
      </c>
      <c r="E478" s="14" t="str">
        <f t="shared" si="21"/>
        <v>T.01x9</v>
      </c>
      <c r="F478" s="14" t="str">
        <f>IFERROR(VLOOKUP(E478,'Bron competenties'!$A$1:$F$19978,5,FALSE),"")</f>
        <v>Toegankelijkheid is van toepassing op het ontwerp van producten, apparaten, services of omgevingen om ervoor te zorgen dat ze voor iedereen bruikbaar zijn, ongeacht hun persoonlijke capaciteiten</v>
      </c>
      <c r="G478" s="15" t="str">
        <f>IFERROR(CONCATENATE(C478," ",(VLOOKUP($C478,'Bron competenties'!$B$1:$C$1978,2,FALSE))),"")</f>
        <v>T.01 Toegankelijkheid</v>
      </c>
      <c r="H478">
        <f t="shared" si="22"/>
        <v>9</v>
      </c>
      <c r="I478" t="str">
        <f t="shared" si="23"/>
        <v>Toegankelijkheid is van toepassing op het ontwerp van producten, apparaten, services of omgevingen om ervoor te zorgen dat ze voor iedereen bruikbaar zijn, ongeacht hun persoonlijke capaciteiten</v>
      </c>
    </row>
    <row r="479" spans="1:9" ht="15.75" thickBot="1" x14ac:dyDescent="0.3">
      <c r="A479" s="10" t="str">
        <f>IFERROR(VLOOKUP($B479,VLookup!$B$3:$C$463,2,FALSE),"")</f>
        <v>3.1.4 SERVERBEHEER</v>
      </c>
      <c r="B479" s="18" t="s">
        <v>144</v>
      </c>
      <c r="C479" s="17" t="s">
        <v>91</v>
      </c>
      <c r="D479" s="13">
        <v>9</v>
      </c>
      <c r="E479" s="14" t="str">
        <f t="shared" si="21"/>
        <v>T.02x9</v>
      </c>
      <c r="F479" s="14" t="str">
        <f>IFERROR(VLOOKUP(E479,'Bron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479" s="15" t="str">
        <f>IFERROR(CONCATENATE(C479," ",(VLOOKUP($C479,'Bron competenties'!$B$1:$C$1978,2,FALSE))),"")</f>
        <v>T.02 Ethiek</v>
      </c>
      <c r="H479">
        <f t="shared" si="22"/>
        <v>9</v>
      </c>
      <c r="I479" t="str">
        <f t="shared" si="23"/>
        <v>Ethiek in ICT behandelt de procedures, waarden en praktijken die ICT en haar gerelateerde disciplines beheersen zonder de integriteit, morele waarden of overtuigingen van een individu, organisatie of de mensheid: professioneel gedrag in de ICT</v>
      </c>
    </row>
    <row r="480" spans="1:9" ht="15.75" thickBot="1" x14ac:dyDescent="0.3">
      <c r="A480" s="10" t="str">
        <f>IFERROR(VLOOKUP($B480,VLookup!$B$3:$C$463,2,FALSE),"")</f>
        <v>3.1.4 SERVERBEHEER</v>
      </c>
      <c r="B480" s="18" t="s">
        <v>144</v>
      </c>
      <c r="C480" s="17" t="s">
        <v>92</v>
      </c>
      <c r="D480" s="13">
        <v>9</v>
      </c>
      <c r="E480" s="14" t="str">
        <f t="shared" si="21"/>
        <v>T.03x9</v>
      </c>
      <c r="F480" s="14" t="str">
        <f>IFERROR(VLOOKUP(E480,'Bron competenties'!$A$1:$F$19978,5,FALSE),"")</f>
        <v>Er zijn veel wetten die direct of indirect relevant zijn voor de ICT-industrie, zoals copyright, naleving van octrooien, voorkomen van plagiaat en bescherming van intellectuele eigendom</v>
      </c>
      <c r="G480" s="15" t="str">
        <f>IFERROR(CONCATENATE(C480," ",(VLOOKUP($C480,'Bron competenties'!$B$1:$C$1978,2,FALSE))),"")</f>
        <v>T.03 Juridische kwesties</v>
      </c>
      <c r="H480">
        <f t="shared" si="22"/>
        <v>9</v>
      </c>
      <c r="I480" t="str">
        <f t="shared" si="23"/>
        <v>Er zijn veel wetten die direct of indirect relevant zijn voor de ICT-industrie, zoals copyright, naleving van octrooien, voorkomen van plagiaat en bescherming van intellectuele eigendom</v>
      </c>
    </row>
    <row r="481" spans="1:9" ht="15.75" thickBot="1" x14ac:dyDescent="0.3">
      <c r="A481" s="10" t="str">
        <f>IFERROR(VLOOKUP($B481,VLookup!$B$3:$C$463,2,FALSE),"")</f>
        <v>3.1.4 SERVERBEHEER</v>
      </c>
      <c r="B481" s="18" t="s">
        <v>144</v>
      </c>
      <c r="C481" s="17" t="s">
        <v>93</v>
      </c>
      <c r="D481" s="13">
        <v>9</v>
      </c>
      <c r="E481" s="14" t="str">
        <f t="shared" si="21"/>
        <v>T.04x9</v>
      </c>
      <c r="F481" s="14" t="str">
        <f>IFERROR(VLOOKUP(E481,'Bron competenties'!$A$1:$F$19978,5,FALSE),"")</f>
        <v>Privacy is het vermogen van een organisatie of individu te bepalen welke gegevens met derden kunnen worden gedeeld: bijvoorbeeld de algemene verordening gegevensbescherming (AVG) over gegevensbescherming en privacy voor alle individuen</v>
      </c>
      <c r="G481" s="15" t="str">
        <f>IFERROR(CONCATENATE(C481," ",(VLOOKUP($C481,'Bron competenties'!$B$1:$C$1978,2,FALSE))),"")</f>
        <v>T.04 Privacy</v>
      </c>
      <c r="H481">
        <f t="shared" si="22"/>
        <v>9</v>
      </c>
      <c r="I481" t="str">
        <f t="shared" si="23"/>
        <v>Privacy is het vermogen van een organisatie of individu te bepalen welke gegevens met derden kunnen worden gedeeld: bijvoorbeeld de algemene verordening gegevensbescherming (AVG) over gegevensbescherming en privacy voor alle individuen</v>
      </c>
    </row>
    <row r="482" spans="1:9" ht="15.75" thickBot="1" x14ac:dyDescent="0.3">
      <c r="A482" s="10" t="str">
        <f>IFERROR(VLOOKUP($B482,VLookup!$B$3:$C$463,2,FALSE),"")</f>
        <v>3.1.4 SERVERBEHEER</v>
      </c>
      <c r="B482" s="18" t="s">
        <v>144</v>
      </c>
      <c r="C482" s="17" t="s">
        <v>94</v>
      </c>
      <c r="D482" s="13">
        <v>9</v>
      </c>
      <c r="E482" s="14" t="str">
        <f t="shared" si="21"/>
        <v>T.05x9</v>
      </c>
      <c r="F482" s="14" t="str">
        <f>IFERROR(VLOOKUP(E482,'Bron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482" s="15" t="str">
        <f>IFERROR(CONCATENATE(C482," ",(VLOOKUP($C482,'Bron competenties'!$B$1:$C$1978,2,FALSE))),"")</f>
        <v>T.05 Beveiliging</v>
      </c>
      <c r="H482">
        <f t="shared" si="22"/>
        <v>9</v>
      </c>
      <c r="I482" t="str">
        <f t="shared" si="23"/>
        <v>Beveiliging omvat (1) informatiebeveiliging: beschermen tegen ongeautoriseerde toegang, gebruik, openbaarmaking, verstoring, wijziging, inzage, inspectie, opname of verwoesting en (2) IT-beveiliging: ongeoorloofde toegang tot computers, netwerken en data voorkomen</v>
      </c>
    </row>
    <row r="483" spans="1:9" ht="15.75" thickBot="1" x14ac:dyDescent="0.3">
      <c r="A483" s="10" t="str">
        <f>IFERROR(VLOOKUP($B483,VLookup!$B$3:$C$463,2,FALSE),"")</f>
        <v>3.1.4 SERVERBEHEER</v>
      </c>
      <c r="B483" s="18" t="s">
        <v>144</v>
      </c>
      <c r="C483" s="17" t="s">
        <v>95</v>
      </c>
      <c r="D483" s="13">
        <v>9</v>
      </c>
      <c r="E483" s="14" t="str">
        <f t="shared" si="21"/>
        <v>T.06x9</v>
      </c>
      <c r="F483" s="14" t="str">
        <f>IFERROR(VLOOKUP(E483,'Bron competenties'!$A$1:$F$19978,5,FALSE),"")</f>
        <v xml:space="preserve">Duurzaamheid staat voor het voldoen aan behoeften zonder de toekomst in gevaar te brengen en kan worden gecategoriseerd als ecologische, sociale of economische duurzaamheid. </v>
      </c>
      <c r="G483" s="15" t="str">
        <f>IFERROR(CONCATENATE(C483," ",(VLOOKUP($C483,'Bron competenties'!$B$1:$C$1978,2,FALSE))),"")</f>
        <v>T.06 Duurzaamheid</v>
      </c>
      <c r="H483">
        <f t="shared" si="22"/>
        <v>9</v>
      </c>
      <c r="I483" t="str">
        <f t="shared" si="23"/>
        <v xml:space="preserve">Duurzaamheid staat voor het voldoen aan behoeften zonder de toekomst in gevaar te brengen en kan worden gecategoriseerd als ecologische, sociale of economische duurzaamheid. </v>
      </c>
    </row>
    <row r="484" spans="1:9" ht="15.75" thickBot="1" x14ac:dyDescent="0.3">
      <c r="A484" s="10" t="str">
        <f>IFERROR(VLOOKUP($B484,VLookup!$B$3:$C$463,2,FALSE),"")</f>
        <v>3.1.4 SERVERBEHEER</v>
      </c>
      <c r="B484" s="18" t="s">
        <v>144</v>
      </c>
      <c r="C484" s="20" t="s">
        <v>96</v>
      </c>
      <c r="D484" s="13">
        <v>9</v>
      </c>
      <c r="E484" s="14" t="str">
        <f t="shared" si="21"/>
        <v>T.07x9</v>
      </c>
      <c r="F484" s="14" t="str">
        <f>IFERROR(VLOOKUP(E484,'Bron competenties'!$A$1:$F$19978,5,FALSE),"")</f>
        <v>Bruikbaarheid is de kwaliteit van een product, dienst of systeem, zoals ervaren door eindgebruikers, voor specifiek te bereiken doelen, effectief, efficiënt en bevredigend in een vooraf bepaalde context</v>
      </c>
      <c r="G484" s="15" t="str">
        <f>IFERROR(CONCATENATE(C484," ",(VLOOKUP($C484,'Bron competenties'!$B$1:$C$1978,2,FALSE))),"")</f>
        <v>T.07 Bruikbaarheid</v>
      </c>
      <c r="H484">
        <f t="shared" si="22"/>
        <v>9</v>
      </c>
      <c r="I484" t="str">
        <f t="shared" si="23"/>
        <v>Bruikbaarheid is de kwaliteit van een product, dienst of systeem, zoals ervaren door eindgebruikers, voor specifiek te bereiken doelen, effectief, efficiënt en bevredigend in een vooraf bepaalde context</v>
      </c>
    </row>
    <row r="485" spans="1:9" ht="15.75" thickBot="1" x14ac:dyDescent="0.3">
      <c r="A485" s="10" t="str">
        <f>IFERROR(VLOOKUP($B485,VLookup!$B$3:$C$463,2,FALSE),"")</f>
        <v>3.1.5 NETWERKBEHEER</v>
      </c>
      <c r="B485" s="16" t="s">
        <v>145</v>
      </c>
      <c r="C485" s="20" t="s">
        <v>99</v>
      </c>
      <c r="D485" s="13">
        <v>1</v>
      </c>
      <c r="E485" s="14" t="str">
        <f t="shared" si="21"/>
        <v>B.03x1</v>
      </c>
      <c r="F485" s="14" t="str">
        <f>IFERROR(VLOOKUP(E485,'Bron competenties'!$A$1:$F$19978,5,FALSE),"")</f>
        <v>het uitvoeren van eenvoudige testen op basis van gedetailleerde instructies</v>
      </c>
      <c r="G485" s="15" t="str">
        <f>IFERROR(CONCATENATE(C485," ",(VLOOKUP($C485,'Bron competenties'!$B$1:$C$1978,2,FALSE))),"")</f>
        <v xml:space="preserve">B.03 Testen </v>
      </c>
      <c r="H485">
        <f t="shared" si="22"/>
        <v>1</v>
      </c>
      <c r="I485" t="str">
        <f t="shared" si="23"/>
        <v>het uitvoeren van eenvoudige testen op basis van gedetailleerde instructies</v>
      </c>
    </row>
    <row r="486" spans="1:9" ht="15.75" thickBot="1" x14ac:dyDescent="0.3">
      <c r="A486" s="10" t="str">
        <f>IFERROR(VLOOKUP($B486,VLookup!$B$3:$C$463,2,FALSE),"")</f>
        <v>3.1.5 NETWERKBEHEER</v>
      </c>
      <c r="B486" s="16" t="s">
        <v>145</v>
      </c>
      <c r="C486" s="20" t="s">
        <v>130</v>
      </c>
      <c r="D486" s="13">
        <v>1</v>
      </c>
      <c r="E486" s="14" t="str">
        <f t="shared" si="21"/>
        <v>B.04x1</v>
      </c>
      <c r="F486" s="14" t="str">
        <f>IFERROR(VLOOKUP(E486,'Bron competenties'!$A$1:$F$19978,5,FALSE),"")</f>
        <v>het onder aansturing verwijderen en/of installeren van IV-componenten op basis van gedetailleerde instructies</v>
      </c>
      <c r="G486" s="15" t="str">
        <f>IFERROR(CONCATENATE(C486," ",(VLOOKUP($C486,'Bron competenties'!$B$1:$C$1978,2,FALSE))),"")</f>
        <v xml:space="preserve">B.04 Implementeren oplossingen </v>
      </c>
      <c r="H486">
        <f t="shared" si="22"/>
        <v>1</v>
      </c>
      <c r="I486" t="str">
        <f t="shared" si="23"/>
        <v>het onder aansturing verwijderen en/of installeren van IV-componenten op basis van gedetailleerde instructies</v>
      </c>
    </row>
    <row r="487" spans="1:9" ht="15.75" thickBot="1" x14ac:dyDescent="0.3">
      <c r="A487" s="10" t="str">
        <f>IFERROR(VLOOKUP($B487,VLookup!$B$3:$C$463,2,FALSE),"")</f>
        <v>3.1.5 NETWERKBEHEER</v>
      </c>
      <c r="B487" s="16" t="s">
        <v>145</v>
      </c>
      <c r="C487" s="20" t="s">
        <v>136</v>
      </c>
      <c r="D487" s="13">
        <v>1</v>
      </c>
      <c r="E487" s="14" t="str">
        <f t="shared" si="21"/>
        <v>C.03x1</v>
      </c>
      <c r="F487" s="14" t="str">
        <f>IFERROR(VLOOKUP(E487,'Bron competenties'!$A$1:$F$19978,5,FALSE),"")</f>
        <v>het onder begeleiding vastleggen en bijhouden van bedrijfszekerheidsgegevens</v>
      </c>
      <c r="G487" s="15" t="str">
        <f>IFERROR(CONCATENATE(C487," ",(VLOOKUP($C487,'Bron competenties'!$B$1:$C$1978,2,FALSE))),"")</f>
        <v xml:space="preserve">C.03 Dienstverlening </v>
      </c>
      <c r="H487">
        <f t="shared" si="22"/>
        <v>1</v>
      </c>
      <c r="I487" t="str">
        <f t="shared" si="23"/>
        <v>het onder begeleiding vastleggen en bijhouden van bedrijfszekerheidsgegevens</v>
      </c>
    </row>
    <row r="488" spans="1:9" ht="15.75" thickBot="1" x14ac:dyDescent="0.3">
      <c r="A488" s="10" t="str">
        <f>IFERROR(VLOOKUP($B488,VLookup!$B$3:$C$463,2,FALSE),"")</f>
        <v>3.1.5 NETWERKBEHEER</v>
      </c>
      <c r="B488" s="16" t="s">
        <v>145</v>
      </c>
      <c r="C488" s="17" t="s">
        <v>137</v>
      </c>
      <c r="D488" s="13">
        <v>1</v>
      </c>
      <c r="E488" s="14" t="str">
        <f t="shared" si="21"/>
        <v>C.05x1</v>
      </c>
      <c r="F488" s="14" t="str">
        <f>IFERROR(VLOOKUP(E488,'Bron competenties'!$A$1:$F$19978,5,FALSE),"")</f>
        <v>het uitvoeren van basale systeemoperaties</v>
      </c>
      <c r="G488" s="15" t="str">
        <f>IFERROR(CONCATENATE(C488," ",(VLOOKUP($C488,'Bron competenties'!$B$1:$C$1978,2,FALSE))),"")</f>
        <v>C.05 Systeembeheer</v>
      </c>
      <c r="H488">
        <f t="shared" si="22"/>
        <v>1</v>
      </c>
      <c r="I488" t="str">
        <f t="shared" si="23"/>
        <v>het uitvoeren van basale systeemoperaties</v>
      </c>
    </row>
    <row r="489" spans="1:9" ht="15.75" thickBot="1" x14ac:dyDescent="0.3">
      <c r="A489" s="10" t="str">
        <f>IFERROR(VLOOKUP($B489,VLookup!$B$3:$C$463,2,FALSE),"")</f>
        <v>3.1.5 NETWERKBEHEER</v>
      </c>
      <c r="B489" s="16" t="s">
        <v>145</v>
      </c>
      <c r="C489" s="20" t="s">
        <v>103</v>
      </c>
      <c r="D489" s="13">
        <v>2</v>
      </c>
      <c r="E489" s="14" t="str">
        <f t="shared" si="21"/>
        <v>B.02x2</v>
      </c>
      <c r="F489" s="14" t="str">
        <f>IFERROR(VLOOKUP(E489,'Bron competenties'!$A$1:$F$19978,5,FALSE),"")</f>
        <v>het systematisch handelen om de verenigbaarheid van soft- en hardware specificatie te identificeren, het documenteren van alle activiteiten, afwijkingen en correcties tijdens het installeren</v>
      </c>
      <c r="G489" s="15" t="str">
        <f>IFERROR(CONCATENATE(C489," ",(VLOOKUP($C489,'Bron competenties'!$B$1:$C$1978,2,FALSE))),"")</f>
        <v xml:space="preserve">B.02 Systeemintegratie </v>
      </c>
      <c r="H489">
        <f t="shared" si="22"/>
        <v>2</v>
      </c>
      <c r="I489" t="str">
        <f t="shared" si="23"/>
        <v>het systematisch handelen om de verenigbaarheid van soft- en hardware specificatie te identificeren, het documenteren van alle activiteiten, afwijkingen en correcties tijdens het installeren</v>
      </c>
    </row>
    <row r="490" spans="1:9" ht="15.75" thickBot="1" x14ac:dyDescent="0.3">
      <c r="A490" s="10" t="str">
        <f>IFERROR(VLOOKUP($B490,VLookup!$B$3:$C$463,2,FALSE),"")</f>
        <v>3.1.5 NETWERKBEHEER</v>
      </c>
      <c r="B490" s="16" t="s">
        <v>145</v>
      </c>
      <c r="C490" s="20" t="s">
        <v>99</v>
      </c>
      <c r="D490" s="13">
        <v>2</v>
      </c>
      <c r="E490" s="14" t="str">
        <f t="shared" si="21"/>
        <v>B.03x2</v>
      </c>
      <c r="F490" s="14" t="str">
        <f>IFERROR(VLOOKUP(E490,'Bron competenties'!$A$1:$F$19978,5,FALSE),"")</f>
        <v>opzetten van testprogramma’s en het bouwen van testscripts zodat potentiële kwetsbaarheden aan stresstests onderworpen kunnen worden; op analytische wijze documenteren en rapporteren van de uitkomsten</v>
      </c>
      <c r="G490" s="15" t="str">
        <f>IFERROR(CONCATENATE(C490," ",(VLOOKUP($C490,'Bron competenties'!$B$1:$C$1978,2,FALSE))),"")</f>
        <v xml:space="preserve">B.03 Testen </v>
      </c>
      <c r="H490">
        <f t="shared" si="22"/>
        <v>2</v>
      </c>
      <c r="I490" t="str">
        <f t="shared" si="23"/>
        <v>opzetten van testprogramma’s en het bouwen van testscripts zodat potentiële kwetsbaarheden aan stresstests onderworpen kunnen worden; op analytische wijze documenteren en rapporteren van de uitkomsten</v>
      </c>
    </row>
    <row r="491" spans="1:9" ht="15.75" thickBot="1" x14ac:dyDescent="0.3">
      <c r="A491" s="10" t="str">
        <f>IFERROR(VLOOKUP($B491,VLookup!$B$3:$C$463,2,FALSE),"")</f>
        <v>3.1.5 NETWERKBEHEER</v>
      </c>
      <c r="B491" s="16" t="s">
        <v>145</v>
      </c>
      <c r="C491" s="20" t="s">
        <v>130</v>
      </c>
      <c r="D491" s="13">
        <v>2</v>
      </c>
      <c r="E491" s="14" t="str">
        <f t="shared" si="21"/>
        <v>B.04x2</v>
      </c>
      <c r="F491" s="14" t="str">
        <f>IFERROR(VLOOKUP(E491,'Bron competenties'!$A$1:$F$19978,5,FALSE),"")</f>
        <v>het systematisch handelen om systeemelementen te bouwen/of deconstrueren, het identificeren van falende componenten en het vaststellen van de hoofdoorzaken van storingen, biedt ondersteuning aan minder ervaren collega's</v>
      </c>
      <c r="G491" s="15" t="str">
        <f>IFERROR(CONCATENATE(C491," ",(VLOOKUP($C491,'Bron competenties'!$B$1:$C$1978,2,FALSE))),"")</f>
        <v xml:space="preserve">B.04 Implementeren oplossingen </v>
      </c>
      <c r="H491">
        <f t="shared" si="22"/>
        <v>2</v>
      </c>
      <c r="I491" t="str">
        <f t="shared" si="23"/>
        <v>het systematisch handelen om systeemelementen te bouwen/of deconstrueren, het identificeren van falende componenten en het vaststellen van de hoofdoorzaken van storingen, biedt ondersteuning aan minder ervaren collega's</v>
      </c>
    </row>
    <row r="492" spans="1:9" ht="15.75" thickBot="1" x14ac:dyDescent="0.3">
      <c r="A492" s="10" t="str">
        <f>IFERROR(VLOOKUP($B492,VLookup!$B$3:$C$463,2,FALSE),"")</f>
        <v>3.1.5 NETWERKBEHEER</v>
      </c>
      <c r="B492" s="16" t="s">
        <v>145</v>
      </c>
      <c r="C492" s="17" t="s">
        <v>136</v>
      </c>
      <c r="D492" s="13">
        <v>2</v>
      </c>
      <c r="E492" s="14" t="str">
        <f t="shared" si="21"/>
        <v>C.03x2</v>
      </c>
      <c r="F492" s="14" t="str">
        <f>IFERROR(VLOOKUP(E492,'Bron competenties'!$A$1:$F$19978,5,FALSE),"")</f>
        <v xml:space="preserve">het systematisch analyseren van productdata, het escaleren bij potentiële veiligheidsrisico’s, het nemen van actie om het serviceniveau (continu) te verbeteren </v>
      </c>
      <c r="G492" s="15" t="str">
        <f>IFERROR(CONCATENATE(C492," ",(VLOOKUP($C492,'Bron competenties'!$B$1:$C$1978,2,FALSE))),"")</f>
        <v xml:space="preserve">C.03 Dienstverlening </v>
      </c>
      <c r="H492">
        <f t="shared" si="22"/>
        <v>2</v>
      </c>
      <c r="I492" t="str">
        <f t="shared" si="23"/>
        <v xml:space="preserve">het systematisch analyseren van productdata, het escaleren bij potentiële veiligheidsrisico’s, het nemen van actie om het serviceniveau (continu) te verbeteren </v>
      </c>
    </row>
    <row r="493" spans="1:9" ht="15.75" thickBot="1" x14ac:dyDescent="0.3">
      <c r="A493" s="10" t="str">
        <f>IFERROR(VLOOKUP($B493,VLookup!$B$3:$C$463,2,FALSE),"")</f>
        <v>3.1.5 NETWERKBEHEER</v>
      </c>
      <c r="B493" s="16" t="s">
        <v>145</v>
      </c>
      <c r="C493" s="17" t="s">
        <v>127</v>
      </c>
      <c r="D493" s="13">
        <v>2</v>
      </c>
      <c r="E493" s="14" t="str">
        <f t="shared" si="21"/>
        <v>C.04x2</v>
      </c>
      <c r="F493" s="14" t="str">
        <f>IFERROR(VLOOKUP(E493,'Bron competenties'!$A$1:$F$19978,5,FALSE),"")</f>
        <v>het identificeren en classificeren van soorten incident- en service-interrupties, het vastleggen en catalogiseren van incidenten op basis van oorzaak en oplossing</v>
      </c>
      <c r="G493" s="15" t="str">
        <f>IFERROR(CONCATENATE(C493," ",(VLOOKUP($C493,'Bron competenties'!$B$1:$C$1978,2,FALSE))),"")</f>
        <v xml:space="preserve">C.04 Probleemmanagement </v>
      </c>
      <c r="H493">
        <f t="shared" si="22"/>
        <v>2</v>
      </c>
      <c r="I493" t="str">
        <f t="shared" si="23"/>
        <v>het identificeren en classificeren van soorten incident- en service-interrupties, het vastleggen en catalogiseren van incidenten op basis van oorzaak en oplossing</v>
      </c>
    </row>
    <row r="494" spans="1:9" ht="15.75" thickBot="1" x14ac:dyDescent="0.3">
      <c r="A494" s="10" t="str">
        <f>IFERROR(VLOOKUP($B494,VLookup!$B$3:$C$463,2,FALSE),"")</f>
        <v>3.1.5 NETWERKBEHEER</v>
      </c>
      <c r="B494" s="16" t="s">
        <v>145</v>
      </c>
      <c r="C494" s="17" t="s">
        <v>137</v>
      </c>
      <c r="D494" s="13">
        <v>2</v>
      </c>
      <c r="E494" s="14" t="str">
        <f t="shared" si="21"/>
        <v>C.05x2</v>
      </c>
      <c r="F494" s="14" t="str">
        <f>IFERROR(VLOOKUP(E494,'Bron competenties'!$A$1:$F$19978,5,FALSE),"")</f>
        <v>het systematisch dagelijks beheer van operationele behoeften in de IT-systemen, het vermijden van serviceonderbrekingen conform de service- ein IT-strategie</v>
      </c>
      <c r="G494" s="15" t="str">
        <f>IFERROR(CONCATENATE(C494," ",(VLOOKUP($C494,'Bron competenties'!$B$1:$C$1978,2,FALSE))),"")</f>
        <v>C.05 Systeembeheer</v>
      </c>
      <c r="H494">
        <f t="shared" si="22"/>
        <v>2</v>
      </c>
      <c r="I494" t="str">
        <f t="shared" si="23"/>
        <v>het systematisch dagelijks beheer van operationele behoeften in de IT-systemen, het vermijden van serviceonderbrekingen conform de service- ein IT-strategie</v>
      </c>
    </row>
    <row r="495" spans="1:9" ht="15.75" thickBot="1" x14ac:dyDescent="0.3">
      <c r="A495" s="10" t="str">
        <f>IFERROR(VLOOKUP($B495,VLookup!$B$3:$C$463,2,FALSE),"")</f>
        <v>3.1.5 NETWERKBEHEER</v>
      </c>
      <c r="B495" s="16" t="s">
        <v>145</v>
      </c>
      <c r="C495" s="17" t="s">
        <v>105</v>
      </c>
      <c r="D495" s="13">
        <v>2</v>
      </c>
      <c r="E495" s="14" t="str">
        <f t="shared" si="21"/>
        <v>E.03x2</v>
      </c>
      <c r="F495" s="14" t="str">
        <f>IFERROR(VLOOKUP(E495,'Bron competenties'!$A$1:$F$19978,5,FALSE),"")</f>
        <v>het begrijpen en toepassen van de principes van risicomanagement en het onderzoeken van IV-oplossingen om geïdentificeerde risico’s te mitigeren</v>
      </c>
      <c r="G495" s="15" t="str">
        <f>IFERROR(CONCATENATE(C495," ",(VLOOKUP($C495,'Bron competenties'!$B$1:$C$1978,2,FALSE))),"")</f>
        <v xml:space="preserve">E.03 Risicomanagement </v>
      </c>
      <c r="H495">
        <f t="shared" si="22"/>
        <v>2</v>
      </c>
      <c r="I495" t="str">
        <f t="shared" si="23"/>
        <v>het begrijpen en toepassen van de principes van risicomanagement en het onderzoeken van IV-oplossingen om geïdentificeerde risico’s te mitigeren</v>
      </c>
    </row>
    <row r="496" spans="1:9" ht="15.75" thickBot="1" x14ac:dyDescent="0.3">
      <c r="A496" s="10" t="str">
        <f>IFERROR(VLOOKUP($B496,VLookup!$B$3:$C$463,2,FALSE),"")</f>
        <v>3.1.5 NETWERKBEHEER</v>
      </c>
      <c r="B496" s="16" t="s">
        <v>145</v>
      </c>
      <c r="C496" s="17" t="s">
        <v>101</v>
      </c>
      <c r="D496" s="13">
        <v>2</v>
      </c>
      <c r="E496" s="14" t="str">
        <f t="shared" si="21"/>
        <v>E.06x2</v>
      </c>
      <c r="F496" s="14" t="str">
        <f>IFERROR(VLOOKUP(E496,'Bron competenties'!$A$1:$F$19978,5,FALSE),"")</f>
        <v>het communiceren over en het toezicht houden op de toepassing van het kwaliteitsbeleid in de organisatie</v>
      </c>
      <c r="G496" s="15" t="str">
        <f>IFERROR(CONCATENATE(C496," ",(VLOOKUP($C496,'Bron competenties'!$B$1:$C$1978,2,FALSE))),"")</f>
        <v xml:space="preserve">E.06 ICT kwaliteitsmanagement </v>
      </c>
      <c r="H496">
        <f t="shared" si="22"/>
        <v>2</v>
      </c>
      <c r="I496" t="str">
        <f t="shared" si="23"/>
        <v>het communiceren over en het toezicht houden op de toepassing van het kwaliteitsbeleid in de organisatie</v>
      </c>
    </row>
    <row r="497" spans="1:9" ht="15.75" thickBot="1" x14ac:dyDescent="0.3">
      <c r="A497" s="10" t="str">
        <f>IFERROR(VLOOKUP($B497,VLookup!$B$3:$C$463,2,FALSE),"")</f>
        <v>3.1.5 NETWERKBEHEER</v>
      </c>
      <c r="B497" s="16" t="s">
        <v>145</v>
      </c>
      <c r="C497" s="20" t="s">
        <v>86</v>
      </c>
      <c r="D497" s="13">
        <v>2</v>
      </c>
      <c r="E497" s="14" t="str">
        <f t="shared" si="21"/>
        <v>E.08x2</v>
      </c>
      <c r="F497" s="14" t="str">
        <f>IFERROR(VLOOKUP(E497,'Bron competenties'!$A$1:$F$19978,5,FALSE),"")</f>
        <v>het systematisch scannen van de omgeving om kwetsbaarheden en bedreigingen te identificeren en te bepalen, vast te leggen en het escaleren bij non-compliance</v>
      </c>
      <c r="G497" s="15" t="str">
        <f>IFERROR(CONCATENATE(C497," ",(VLOOKUP($C497,'Bron competenties'!$B$1:$C$1978,2,FALSE))),"")</f>
        <v xml:space="preserve">E.08 Informatiebeveiligingsmanagement </v>
      </c>
      <c r="H497">
        <f t="shared" si="22"/>
        <v>2</v>
      </c>
      <c r="I497" t="str">
        <f t="shared" si="23"/>
        <v>het systematisch scannen van de omgeving om kwetsbaarheden en bedreigingen te identificeren en te bepalen, vast te leggen en het escaleren bij non-compliance</v>
      </c>
    </row>
    <row r="498" spans="1:9" ht="15.75" thickBot="1" x14ac:dyDescent="0.3">
      <c r="A498" s="10" t="str">
        <f>IFERROR(VLOOKUP($B498,VLookup!$B$3:$C$463,2,FALSE),"")</f>
        <v>3.1.5 NETWERKBEHEER</v>
      </c>
      <c r="B498" s="16" t="s">
        <v>145</v>
      </c>
      <c r="C498" s="20" t="s">
        <v>103</v>
      </c>
      <c r="D498" s="13">
        <v>3</v>
      </c>
      <c r="E498" s="14" t="str">
        <f t="shared" si="21"/>
        <v>B.02x3</v>
      </c>
      <c r="F498" s="14" t="str">
        <f>IFERROR(VLOOKUP(E498,'Bron competenties'!$A$1:$F$19978,5,FALSE),"")</f>
        <v>verantwoordelijk zijn voor eigen acties en die van anderen in het integratieproces, het naleven van de toepasbare normen en wijzigingsprocedures om de integriteit te bewaren van de gehele functionaliteit en betrouwbaarheid</v>
      </c>
      <c r="G498" s="15" t="str">
        <f>IFERROR(CONCATENATE(C498," ",(VLOOKUP($C498,'Bron competenties'!$B$1:$C$1978,2,FALSE))),"")</f>
        <v xml:space="preserve">B.02 Systeemintegratie </v>
      </c>
      <c r="H498">
        <f t="shared" si="22"/>
        <v>3</v>
      </c>
      <c r="I498" t="str">
        <f t="shared" si="23"/>
        <v>verantwoordelijk zijn voor eigen acties en die van anderen in het integratieproces, het naleven van de toepasbare normen en wijzigingsprocedures om de integriteit te bewaren van de gehele functionaliteit en betrouwbaarheid</v>
      </c>
    </row>
    <row r="499" spans="1:9" ht="15.75" thickBot="1" x14ac:dyDescent="0.3">
      <c r="A499" s="10" t="str">
        <f>IFERROR(VLOOKUP($B499,VLookup!$B$3:$C$463,2,FALSE),"")</f>
        <v>3.1.5 NETWERKBEHEER</v>
      </c>
      <c r="B499" s="16" t="s">
        <v>145</v>
      </c>
      <c r="C499" s="20" t="s">
        <v>99</v>
      </c>
      <c r="D499" s="13">
        <v>3</v>
      </c>
      <c r="E499" s="14" t="str">
        <f t="shared" si="21"/>
        <v>B.03x3</v>
      </c>
      <c r="F499" s="14" t="str">
        <f>IFERROR(VLOOKUP(E499,'Bron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499" s="15" t="str">
        <f>IFERROR(CONCATENATE(C499," ",(VLOOKUP($C499,'Bron competenties'!$B$1:$C$1978,2,FALSE))),"")</f>
        <v xml:space="preserve">B.03 Testen </v>
      </c>
      <c r="H499">
        <f t="shared" si="22"/>
        <v>3</v>
      </c>
      <c r="I499" t="str">
        <f t="shared" si="23"/>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500" spans="1:9" ht="15.75" thickBot="1" x14ac:dyDescent="0.3">
      <c r="A500" s="10" t="str">
        <f>IFERROR(VLOOKUP($B500,VLookup!$B$3:$C$463,2,FALSE),"")</f>
        <v>3.1.5 NETWERKBEHEER</v>
      </c>
      <c r="B500" s="16" t="s">
        <v>145</v>
      </c>
      <c r="C500" s="20" t="s">
        <v>130</v>
      </c>
      <c r="D500" s="13">
        <v>3</v>
      </c>
      <c r="E500" s="14" t="str">
        <f t="shared" si="21"/>
        <v>B.04x3</v>
      </c>
      <c r="F500" s="14" t="str">
        <f>IFERROR(VLOOKUP(E500,'Bron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500" s="15" t="str">
        <f>IFERROR(CONCATENATE(C500," ",(VLOOKUP($C500,'Bron competenties'!$B$1:$C$1978,2,FALSE))),"")</f>
        <v xml:space="preserve">B.04 Implementeren oplossingen </v>
      </c>
      <c r="H500">
        <f t="shared" si="22"/>
        <v>3</v>
      </c>
      <c r="I500" t="str">
        <f t="shared" si="23"/>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501" spans="1:9" ht="15.75" thickBot="1" x14ac:dyDescent="0.3">
      <c r="A501" s="10" t="str">
        <f>IFERROR(VLOOKUP($B501,VLookup!$B$3:$C$463,2,FALSE),"")</f>
        <v>3.1.5 NETWERKBEHEER</v>
      </c>
      <c r="B501" s="16" t="s">
        <v>145</v>
      </c>
      <c r="C501" s="17" t="s">
        <v>136</v>
      </c>
      <c r="D501" s="13">
        <v>3</v>
      </c>
      <c r="E501" s="14" t="str">
        <f t="shared" si="21"/>
        <v>C.03x3</v>
      </c>
      <c r="F501" s="14" t="str">
        <f>IFERROR(VLOOKUP(E501,'Bron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501" s="15" t="str">
        <f>IFERROR(CONCATENATE(C501," ",(VLOOKUP($C501,'Bron competenties'!$B$1:$C$1978,2,FALSE))),"")</f>
        <v xml:space="preserve">C.03 Dienstverlening </v>
      </c>
      <c r="H501">
        <f t="shared" si="22"/>
        <v>3</v>
      </c>
      <c r="I501" t="str">
        <f t="shared" si="23"/>
        <v>het opzetten van roosters voor operationele taken, het beheren van kosten en budget op basis van interne procedures en externe beperkingen, het vaststellen van het optimaal benodigde aantal fte voor de infrastructuur van het Informatiesysteem</v>
      </c>
    </row>
    <row r="502" spans="1:9" ht="15.75" thickBot="1" x14ac:dyDescent="0.3">
      <c r="A502" s="10" t="str">
        <f>IFERROR(VLOOKUP($B502,VLookup!$B$3:$C$463,2,FALSE),"")</f>
        <v>3.1.5 NETWERKBEHEER</v>
      </c>
      <c r="B502" s="16" t="s">
        <v>145</v>
      </c>
      <c r="C502" s="17" t="s">
        <v>127</v>
      </c>
      <c r="D502" s="13">
        <v>3</v>
      </c>
      <c r="E502" s="14" t="str">
        <f t="shared" si="21"/>
        <v>C.04x3</v>
      </c>
      <c r="F502" s="14" t="str">
        <f>IFERROR(VLOOKUP(E502,'Bron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502" s="15" t="str">
        <f>IFERROR(CONCATENATE(C502," ",(VLOOKUP($C502,'Bron competenties'!$B$1:$C$1978,2,FALSE))),"")</f>
        <v xml:space="preserve">C.04 Probleemmanagement </v>
      </c>
      <c r="H502">
        <f t="shared" si="22"/>
        <v>3</v>
      </c>
      <c r="I502" t="str">
        <f t="shared" si="23"/>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503" spans="1:9" ht="15.75" thickBot="1" x14ac:dyDescent="0.3">
      <c r="A503" s="10" t="str">
        <f>IFERROR(VLOOKUP($B503,VLookup!$B$3:$C$463,2,FALSE),"")</f>
        <v>3.1.5 NETWERKBEHEER</v>
      </c>
      <c r="B503" s="16" t="s">
        <v>145</v>
      </c>
      <c r="C503" s="17" t="s">
        <v>137</v>
      </c>
      <c r="D503" s="13">
        <v>3</v>
      </c>
      <c r="E503" s="14" t="str">
        <f t="shared" si="21"/>
        <v>C.05x3</v>
      </c>
      <c r="F503" s="14" t="str">
        <f>IFERROR(VLOOKUP(E503,'Bron competenties'!$A$1:$F$19978,5,FALSE),"")</f>
        <v>het optimaliseren van technische en cloud-ontwikkeling. Het evalueren van systeemperformance en vragen/problemen van gebruikers. Verantwoordelijk voor tijdige vervanging van resources binnen het toegestane budget</v>
      </c>
      <c r="G503" s="15" t="str">
        <f>IFERROR(CONCATENATE(C503," ",(VLOOKUP($C503,'Bron competenties'!$B$1:$C$1978,2,FALSE))),"")</f>
        <v>C.05 Systeembeheer</v>
      </c>
      <c r="H503">
        <f t="shared" si="22"/>
        <v>3</v>
      </c>
      <c r="I503" t="str">
        <f t="shared" si="23"/>
        <v>het optimaliseren van technische en cloud-ontwikkeling. Het evalueren van systeemperformance en vragen/problemen van gebruikers. Verantwoordelijk voor tijdige vervanging van resources binnen het toegestane budget</v>
      </c>
    </row>
    <row r="504" spans="1:9" ht="15.75" thickBot="1" x14ac:dyDescent="0.3">
      <c r="A504" s="10" t="str">
        <f>IFERROR(VLOOKUP($B504,VLookup!$B$3:$C$463,2,FALSE),"")</f>
        <v>3.1.5 NETWERKBEHEER</v>
      </c>
      <c r="B504" s="16" t="s">
        <v>145</v>
      </c>
      <c r="C504" s="17" t="s">
        <v>105</v>
      </c>
      <c r="D504" s="13">
        <v>3</v>
      </c>
      <c r="E504" s="14" t="str">
        <f t="shared" si="21"/>
        <v>E.03x3</v>
      </c>
      <c r="F504" s="14" t="str">
        <f>IFERROR(VLOOKUP(E504,'Bron competenties'!$A$1:$F$19978,5,FALSE),"")</f>
        <v>het in staat zijn de juiste acties te ondernemen om de veiligheid te borgen en risicoblootstelling te vermijden, evalueert, managet en garandeert de validering van uitzonderingen, voert audits uit op IV-processen en -omgeving</v>
      </c>
      <c r="G504" s="15" t="str">
        <f>IFERROR(CONCATENATE(C504," ",(VLOOKUP($C504,'Bron competenties'!$B$1:$C$1978,2,FALSE))),"")</f>
        <v xml:space="preserve">E.03 Risicomanagement </v>
      </c>
      <c r="H504">
        <f t="shared" si="22"/>
        <v>3</v>
      </c>
      <c r="I504" t="str">
        <f t="shared" si="23"/>
        <v>het in staat zijn de juiste acties te ondernemen om de veiligheid te borgen en risicoblootstelling te vermijden, evalueert, managet en garandeert de validering van uitzonderingen, voert audits uit op IV-processen en -omgeving</v>
      </c>
    </row>
    <row r="505" spans="1:9" ht="15.75" thickBot="1" x14ac:dyDescent="0.3">
      <c r="A505" s="10" t="str">
        <f>IFERROR(VLOOKUP($B505,VLookup!$B$3:$C$463,2,FALSE),"")</f>
        <v>3.1.5 NETWERKBEHEER</v>
      </c>
      <c r="B505" s="16" t="s">
        <v>145</v>
      </c>
      <c r="C505" s="20" t="s">
        <v>101</v>
      </c>
      <c r="D505" s="13">
        <v>3</v>
      </c>
      <c r="E505" s="14" t="str">
        <f t="shared" si="21"/>
        <v>E.06x3</v>
      </c>
      <c r="F505" s="14" t="str">
        <f>IFERROR(VLOOKUP(E505,'Bron competenties'!$A$1:$F$19978,5,FALSE),"")</f>
        <v>het evalueren van kwaliteitsindicatoren en processen op basis van het kwaliteitsbeleid en indien nodig het voorstellen van herstelacties</v>
      </c>
      <c r="G505" s="15" t="str">
        <f>IFERROR(CONCATENATE(C505," ",(VLOOKUP($C505,'Bron competenties'!$B$1:$C$1978,2,FALSE))),"")</f>
        <v xml:space="preserve">E.06 ICT kwaliteitsmanagement </v>
      </c>
      <c r="H505">
        <f t="shared" si="22"/>
        <v>3</v>
      </c>
      <c r="I505" t="str">
        <f t="shared" si="23"/>
        <v>het evalueren van kwaliteitsindicatoren en processen op basis van het kwaliteitsbeleid en indien nodig het voorstellen van herstelacties</v>
      </c>
    </row>
    <row r="506" spans="1:9" ht="15.75" thickBot="1" x14ac:dyDescent="0.3">
      <c r="A506" s="10" t="str">
        <f>IFERROR(VLOOKUP($B506,VLookup!$B$3:$C$463,2,FALSE),"")</f>
        <v>3.1.5 NETWERKBEHEER</v>
      </c>
      <c r="B506" s="16" t="s">
        <v>145</v>
      </c>
      <c r="C506" s="20" t="s">
        <v>86</v>
      </c>
      <c r="D506" s="13">
        <v>3</v>
      </c>
      <c r="E506" s="14" t="str">
        <f t="shared" si="21"/>
        <v>E.08x3</v>
      </c>
      <c r="F506" s="14" t="str">
        <f>IFERROR(VLOOKUP(E506,'Bron competenties'!$A$1:$F$19978,5,FALSE),"")</f>
        <v xml:space="preserve">het evalueren van indicatoren en maatregelen op het gebied van security management en bepalen/of ze aan de normen voldoen; het onderzoeken van inbreuken op de beveiliging en het nemen van correctiemaatregelen </v>
      </c>
      <c r="G506" s="15" t="str">
        <f>IFERROR(CONCATENATE(C506," ",(VLOOKUP($C506,'Bron competenties'!$B$1:$C$1978,2,FALSE))),"")</f>
        <v xml:space="preserve">E.08 Informatiebeveiligingsmanagement </v>
      </c>
      <c r="H506">
        <f t="shared" si="22"/>
        <v>3</v>
      </c>
      <c r="I506" t="str">
        <f t="shared" si="23"/>
        <v xml:space="preserve">het evalueren van indicatoren en maatregelen op het gebied van security management en bepalen/of ze aan de normen voldoen; het onderzoeken van inbreuken op de beveiliging en het nemen van correctiemaatregelen </v>
      </c>
    </row>
    <row r="507" spans="1:9" ht="15.75" thickBot="1" x14ac:dyDescent="0.3">
      <c r="A507" s="10" t="str">
        <f>IFERROR(VLOOKUP($B507,VLookup!$B$3:$C$463,2,FALSE),"")</f>
        <v>3.1.5 NETWERKBEHEER</v>
      </c>
      <c r="B507" s="18" t="s">
        <v>145</v>
      </c>
      <c r="C507" s="20" t="s">
        <v>90</v>
      </c>
      <c r="D507" s="13">
        <v>9</v>
      </c>
      <c r="E507" s="14" t="str">
        <f t="shared" si="21"/>
        <v>T.01x9</v>
      </c>
      <c r="F507" s="14" t="str">
        <f>IFERROR(VLOOKUP(E507,'Bron competenties'!$A$1:$F$19978,5,FALSE),"")</f>
        <v>Toegankelijkheid is van toepassing op het ontwerp van producten, apparaten, services of omgevingen om ervoor te zorgen dat ze voor iedereen bruikbaar zijn, ongeacht hun persoonlijke capaciteiten</v>
      </c>
      <c r="G507" s="15" t="str">
        <f>IFERROR(CONCATENATE(C507," ",(VLOOKUP($C507,'Bron competenties'!$B$1:$C$1978,2,FALSE))),"")</f>
        <v>T.01 Toegankelijkheid</v>
      </c>
      <c r="H507">
        <f t="shared" si="22"/>
        <v>9</v>
      </c>
      <c r="I507" t="str">
        <f t="shared" si="23"/>
        <v>Toegankelijkheid is van toepassing op het ontwerp van producten, apparaten, services of omgevingen om ervoor te zorgen dat ze voor iedereen bruikbaar zijn, ongeacht hun persoonlijke capaciteiten</v>
      </c>
    </row>
    <row r="508" spans="1:9" ht="15.75" thickBot="1" x14ac:dyDescent="0.3">
      <c r="A508" s="10" t="str">
        <f>IFERROR(VLOOKUP($B508,VLookup!$B$3:$C$463,2,FALSE),"")</f>
        <v>3.1.5 NETWERKBEHEER</v>
      </c>
      <c r="B508" s="18" t="s">
        <v>145</v>
      </c>
      <c r="C508" s="20" t="s">
        <v>91</v>
      </c>
      <c r="D508" s="13">
        <v>9</v>
      </c>
      <c r="E508" s="14" t="str">
        <f t="shared" si="21"/>
        <v>T.02x9</v>
      </c>
      <c r="F508" s="14" t="str">
        <f>IFERROR(VLOOKUP(E508,'Bron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508" s="15" t="str">
        <f>IFERROR(CONCATENATE(C508," ",(VLOOKUP($C508,'Bron competenties'!$B$1:$C$1978,2,FALSE))),"")</f>
        <v>T.02 Ethiek</v>
      </c>
      <c r="H508">
        <f t="shared" si="22"/>
        <v>9</v>
      </c>
      <c r="I508" t="str">
        <f t="shared" si="23"/>
        <v>Ethiek in ICT behandelt de procedures, waarden en praktijken die ICT en haar gerelateerde disciplines beheersen zonder de integriteit, morele waarden of overtuigingen van een individu, organisatie of de mensheid: professioneel gedrag in de ICT</v>
      </c>
    </row>
    <row r="509" spans="1:9" ht="15.75" thickBot="1" x14ac:dyDescent="0.3">
      <c r="A509" s="10" t="str">
        <f>IFERROR(VLOOKUP($B509,VLookup!$B$3:$C$463,2,FALSE),"")</f>
        <v>3.1.5 NETWERKBEHEER</v>
      </c>
      <c r="B509" s="18" t="s">
        <v>145</v>
      </c>
      <c r="C509" s="20" t="s">
        <v>92</v>
      </c>
      <c r="D509" s="13">
        <v>9</v>
      </c>
      <c r="E509" s="14" t="str">
        <f t="shared" si="21"/>
        <v>T.03x9</v>
      </c>
      <c r="F509" s="14" t="str">
        <f>IFERROR(VLOOKUP(E509,'Bron competenties'!$A$1:$F$19978,5,FALSE),"")</f>
        <v>Er zijn veel wetten die direct of indirect relevant zijn voor de ICT-industrie, zoals copyright, naleving van octrooien, voorkomen van plagiaat en bescherming van intellectuele eigendom</v>
      </c>
      <c r="G509" s="15" t="str">
        <f>IFERROR(CONCATENATE(C509," ",(VLOOKUP($C509,'Bron competenties'!$B$1:$C$1978,2,FALSE))),"")</f>
        <v>T.03 Juridische kwesties</v>
      </c>
      <c r="H509">
        <f t="shared" si="22"/>
        <v>9</v>
      </c>
      <c r="I509" t="str">
        <f t="shared" si="23"/>
        <v>Er zijn veel wetten die direct of indirect relevant zijn voor de ICT-industrie, zoals copyright, naleving van octrooien, voorkomen van plagiaat en bescherming van intellectuele eigendom</v>
      </c>
    </row>
    <row r="510" spans="1:9" ht="15.75" thickBot="1" x14ac:dyDescent="0.3">
      <c r="A510" s="10" t="str">
        <f>IFERROR(VLOOKUP($B510,VLookup!$B$3:$C$463,2,FALSE),"")</f>
        <v>3.1.5 NETWERKBEHEER</v>
      </c>
      <c r="B510" s="18" t="s">
        <v>145</v>
      </c>
      <c r="C510" s="20" t="s">
        <v>93</v>
      </c>
      <c r="D510" s="13">
        <v>9</v>
      </c>
      <c r="E510" s="14" t="str">
        <f t="shared" si="21"/>
        <v>T.04x9</v>
      </c>
      <c r="F510" s="14" t="str">
        <f>IFERROR(VLOOKUP(E510,'Bron competenties'!$A$1:$F$19978,5,FALSE),"")</f>
        <v>Privacy is het vermogen van een organisatie of individu te bepalen welke gegevens met derden kunnen worden gedeeld: bijvoorbeeld de algemene verordening gegevensbescherming (AVG) over gegevensbescherming en privacy voor alle individuen</v>
      </c>
      <c r="G510" s="15" t="str">
        <f>IFERROR(CONCATENATE(C510," ",(VLOOKUP($C510,'Bron competenties'!$B$1:$C$1978,2,FALSE))),"")</f>
        <v>T.04 Privacy</v>
      </c>
      <c r="H510">
        <f t="shared" si="22"/>
        <v>9</v>
      </c>
      <c r="I510" t="str">
        <f t="shared" si="23"/>
        <v>Privacy is het vermogen van een organisatie of individu te bepalen welke gegevens met derden kunnen worden gedeeld: bijvoorbeeld de algemene verordening gegevensbescherming (AVG) over gegevensbescherming en privacy voor alle individuen</v>
      </c>
    </row>
    <row r="511" spans="1:9" ht="15.75" thickBot="1" x14ac:dyDescent="0.3">
      <c r="A511" s="10" t="str">
        <f>IFERROR(VLOOKUP($B511,VLookup!$B$3:$C$463,2,FALSE),"")</f>
        <v>3.1.5 NETWERKBEHEER</v>
      </c>
      <c r="B511" s="18" t="s">
        <v>145</v>
      </c>
      <c r="C511" s="20" t="s">
        <v>94</v>
      </c>
      <c r="D511" s="13">
        <v>9</v>
      </c>
      <c r="E511" s="14" t="str">
        <f t="shared" si="21"/>
        <v>T.05x9</v>
      </c>
      <c r="F511" s="14" t="str">
        <f>IFERROR(VLOOKUP(E511,'Bron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511" s="15" t="str">
        <f>IFERROR(CONCATENATE(C511," ",(VLOOKUP($C511,'Bron competenties'!$B$1:$C$1978,2,FALSE))),"")</f>
        <v>T.05 Beveiliging</v>
      </c>
      <c r="H511">
        <f t="shared" si="22"/>
        <v>9</v>
      </c>
      <c r="I511" t="str">
        <f t="shared" si="23"/>
        <v>Beveiliging omvat (1) informatiebeveiliging: beschermen tegen ongeautoriseerde toegang, gebruik, openbaarmaking, verstoring, wijziging, inzage, inspectie, opname of verwoesting en (2) IT-beveiliging: ongeoorloofde toegang tot computers, netwerken en data voorkomen</v>
      </c>
    </row>
    <row r="512" spans="1:9" ht="15.75" thickBot="1" x14ac:dyDescent="0.3">
      <c r="A512" s="10" t="str">
        <f>IFERROR(VLOOKUP($B512,VLookup!$B$3:$C$463,2,FALSE),"")</f>
        <v>3.1.5 NETWERKBEHEER</v>
      </c>
      <c r="B512" s="18" t="s">
        <v>145</v>
      </c>
      <c r="C512" s="20" t="s">
        <v>95</v>
      </c>
      <c r="D512" s="13">
        <v>9</v>
      </c>
      <c r="E512" s="14" t="str">
        <f t="shared" si="21"/>
        <v>T.06x9</v>
      </c>
      <c r="F512" s="14" t="str">
        <f>IFERROR(VLOOKUP(E512,'Bron competenties'!$A$1:$F$19978,5,FALSE),"")</f>
        <v xml:space="preserve">Duurzaamheid staat voor het voldoen aan behoeften zonder de toekomst in gevaar te brengen en kan worden gecategoriseerd als ecologische, sociale of economische duurzaamheid. </v>
      </c>
      <c r="G512" s="15" t="str">
        <f>IFERROR(CONCATENATE(C512," ",(VLOOKUP($C512,'Bron competenties'!$B$1:$C$1978,2,FALSE))),"")</f>
        <v>T.06 Duurzaamheid</v>
      </c>
      <c r="H512">
        <f t="shared" si="22"/>
        <v>9</v>
      </c>
      <c r="I512" t="str">
        <f t="shared" si="23"/>
        <v xml:space="preserve">Duurzaamheid staat voor het voldoen aan behoeften zonder de toekomst in gevaar te brengen en kan worden gecategoriseerd als ecologische, sociale of economische duurzaamheid. </v>
      </c>
    </row>
    <row r="513" spans="1:9" ht="15.75" thickBot="1" x14ac:dyDescent="0.3">
      <c r="A513" s="10" t="str">
        <f>IFERROR(VLOOKUP($B513,VLookup!$B$3:$C$463,2,FALSE),"")</f>
        <v>3.1.5 NETWERKBEHEER</v>
      </c>
      <c r="B513" s="18" t="s">
        <v>145</v>
      </c>
      <c r="C513" s="20" t="s">
        <v>96</v>
      </c>
      <c r="D513" s="13">
        <v>9</v>
      </c>
      <c r="E513" s="14" t="str">
        <f t="shared" si="21"/>
        <v>T.07x9</v>
      </c>
      <c r="F513" s="14" t="str">
        <f>IFERROR(VLOOKUP(E513,'Bron competenties'!$A$1:$F$19978,5,FALSE),"")</f>
        <v>Bruikbaarheid is de kwaliteit van een product, dienst of systeem, zoals ervaren door eindgebruikers, voor specifiek te bereiken doelen, effectief, efficiënt en bevredigend in een vooraf bepaalde context</v>
      </c>
      <c r="G513" s="15" t="str">
        <f>IFERROR(CONCATENATE(C513," ",(VLOOKUP($C513,'Bron competenties'!$B$1:$C$1978,2,FALSE))),"")</f>
        <v>T.07 Bruikbaarheid</v>
      </c>
      <c r="H513">
        <f t="shared" si="22"/>
        <v>9</v>
      </c>
      <c r="I513" t="str">
        <f t="shared" si="23"/>
        <v>Bruikbaarheid is de kwaliteit van een product, dienst of systeem, zoals ervaren door eindgebruikers, voor specifiek te bereiken doelen, effectief, efficiënt en bevredigend in een vooraf bepaalde context</v>
      </c>
    </row>
    <row r="514" spans="1:9" ht="15.75" thickBot="1" x14ac:dyDescent="0.3">
      <c r="A514" s="10" t="str">
        <f>IFERROR(VLOOKUP($B514,VLookup!$B$3:$C$463,2,FALSE),"")</f>
        <v>3.1.6 APPLICATIEBEHEER</v>
      </c>
      <c r="B514" s="16" t="s">
        <v>146</v>
      </c>
      <c r="C514" s="17" t="s">
        <v>98</v>
      </c>
      <c r="D514" s="13">
        <v>1</v>
      </c>
      <c r="E514" s="14" t="str">
        <f t="shared" ref="E514:E577" si="24">IFERROR(IF(A514&lt;&gt;"",CONCATENATE(C514,"x",D514),""),"")</f>
        <v>A.06x1</v>
      </c>
      <c r="F514" s="14" t="str">
        <f>IFERROR(VLOOKUP(E514,'Bron competenties'!$A$1:$F$19978,5,FALSE),"")</f>
        <v>het bijdragen aan het ontwerp van applicaties, aan generieke functionele specificaties en aan koppelvlakken</v>
      </c>
      <c r="G514" s="15" t="str">
        <f>IFERROR(CONCATENATE(C514," ",(VLOOKUP($C514,'Bron competenties'!$B$1:$C$1978,2,FALSE))),"")</f>
        <v xml:space="preserve">A.06 Ontwerp van Applicaties </v>
      </c>
      <c r="H514">
        <f t="shared" ref="H514:H577" si="25">IF($G514="","",D514)</f>
        <v>1</v>
      </c>
      <c r="I514" t="str">
        <f t="shared" ref="I514:I577" si="26">IF($G514="","",F514)</f>
        <v>het bijdragen aan het ontwerp van applicaties, aan generieke functionele specificaties en aan koppelvlakken</v>
      </c>
    </row>
    <row r="515" spans="1:9" ht="15.75" thickBot="1" x14ac:dyDescent="0.3">
      <c r="A515" s="10" t="str">
        <f>IFERROR(VLOOKUP($B515,VLookup!$B$3:$C$463,2,FALSE),"")</f>
        <v>3.1.6 APPLICATIEBEHEER</v>
      </c>
      <c r="B515" s="16" t="s">
        <v>146</v>
      </c>
      <c r="C515" s="17" t="s">
        <v>126</v>
      </c>
      <c r="D515" s="13">
        <v>1</v>
      </c>
      <c r="E515" s="14" t="str">
        <f t="shared" si="24"/>
        <v>B.01x1</v>
      </c>
      <c r="F515" s="14" t="str">
        <f>IFERROR(VLOOKUP(E515,'Bron competenties'!$A$1:$F$19978,5,FALSE),"")</f>
        <v>het onder aansturing ontwikkelen, testen en documenteren van applicaties</v>
      </c>
      <c r="G515" s="15" t="str">
        <f>IFERROR(CONCATENATE(C515," ",(VLOOKUP($C515,'Bron competenties'!$B$1:$C$1978,2,FALSE))),"")</f>
        <v>B.01 Applicatie Ontwikkeling</v>
      </c>
      <c r="H515">
        <f t="shared" si="25"/>
        <v>1</v>
      </c>
      <c r="I515" t="str">
        <f t="shared" si="26"/>
        <v>het onder aansturing ontwikkelen, testen en documenteren van applicaties</v>
      </c>
    </row>
    <row r="516" spans="1:9" ht="15.75" thickBot="1" x14ac:dyDescent="0.3">
      <c r="A516" s="10" t="str">
        <f>IFERROR(VLOOKUP($B516,VLookup!$B$3:$C$463,2,FALSE),"")</f>
        <v>3.1.6 APPLICATIEBEHEER</v>
      </c>
      <c r="B516" s="16" t="s">
        <v>146</v>
      </c>
      <c r="C516" s="17" t="s">
        <v>99</v>
      </c>
      <c r="D516" s="13">
        <v>1</v>
      </c>
      <c r="E516" s="14" t="str">
        <f t="shared" si="24"/>
        <v>B.03x1</v>
      </c>
      <c r="F516" s="14" t="str">
        <f>IFERROR(VLOOKUP(E516,'Bron competenties'!$A$1:$F$19978,5,FALSE),"")</f>
        <v>het uitvoeren van eenvoudige testen op basis van gedetailleerde instructies</v>
      </c>
      <c r="G516" s="15" t="str">
        <f>IFERROR(CONCATENATE(C516," ",(VLOOKUP($C516,'Bron competenties'!$B$1:$C$1978,2,FALSE))),"")</f>
        <v xml:space="preserve">B.03 Testen </v>
      </c>
      <c r="H516">
        <f t="shared" si="25"/>
        <v>1</v>
      </c>
      <c r="I516" t="str">
        <f t="shared" si="26"/>
        <v>het uitvoeren van eenvoudige testen op basis van gedetailleerde instructies</v>
      </c>
    </row>
    <row r="517" spans="1:9" ht="15.75" thickBot="1" x14ac:dyDescent="0.3">
      <c r="A517" s="10" t="str">
        <f>IFERROR(VLOOKUP($B517,VLookup!$B$3:$C$463,2,FALSE),"")</f>
        <v>3.1.6 APPLICATIEBEHEER</v>
      </c>
      <c r="B517" s="16" t="s">
        <v>146</v>
      </c>
      <c r="C517" s="17" t="s">
        <v>130</v>
      </c>
      <c r="D517" s="13">
        <v>1</v>
      </c>
      <c r="E517" s="14" t="str">
        <f t="shared" si="24"/>
        <v>B.04x1</v>
      </c>
      <c r="F517" s="14" t="str">
        <f>IFERROR(VLOOKUP(E517,'Bron competenties'!$A$1:$F$19978,5,FALSE),"")</f>
        <v>het onder aansturing verwijderen en/of installeren van IV-componenten op basis van gedetailleerde instructies</v>
      </c>
      <c r="G517" s="15" t="str">
        <f>IFERROR(CONCATENATE(C517," ",(VLOOKUP($C517,'Bron competenties'!$B$1:$C$1978,2,FALSE))),"")</f>
        <v xml:space="preserve">B.04 Implementeren oplossingen </v>
      </c>
      <c r="H517">
        <f t="shared" si="25"/>
        <v>1</v>
      </c>
      <c r="I517" t="str">
        <f t="shared" si="26"/>
        <v>het onder aansturing verwijderen en/of installeren van IV-componenten op basis van gedetailleerde instructies</v>
      </c>
    </row>
    <row r="518" spans="1:9" ht="15.75" thickBot="1" x14ac:dyDescent="0.3">
      <c r="A518" s="10" t="str">
        <f>IFERROR(VLOOKUP($B518,VLookup!$B$3:$C$463,2,FALSE),"")</f>
        <v>3.1.6 APPLICATIEBEHEER</v>
      </c>
      <c r="B518" s="16" t="s">
        <v>146</v>
      </c>
      <c r="C518" s="20" t="s">
        <v>100</v>
      </c>
      <c r="D518" s="13">
        <v>1</v>
      </c>
      <c r="E518" s="14" t="str">
        <f t="shared" si="24"/>
        <v>B.05x1</v>
      </c>
      <c r="F518" s="14" t="str">
        <f>IFERROR(VLOOKUP(E518,'Bron competenties'!$A$1:$F$19978,5,FALSE),"")</f>
        <v>het gebruiken en /of toepassen van standaarden om de documentatiestructuur te bepalen</v>
      </c>
      <c r="G518" s="15" t="str">
        <f>IFERROR(CONCATENATE(C518," ",(VLOOKUP($C518,'Bron competenties'!$B$1:$C$1978,2,FALSE))),"")</f>
        <v xml:space="preserve">B.05 Vervaardigen van documentatie </v>
      </c>
      <c r="H518">
        <f t="shared" si="25"/>
        <v>1</v>
      </c>
      <c r="I518" t="str">
        <f t="shared" si="26"/>
        <v>het gebruiken en /of toepassen van standaarden om de documentatiestructuur te bepalen</v>
      </c>
    </row>
    <row r="519" spans="1:9" ht="15.75" thickBot="1" x14ac:dyDescent="0.3">
      <c r="A519" s="10" t="str">
        <f>IFERROR(VLOOKUP($B519,VLookup!$B$3:$C$463,2,FALSE),"")</f>
        <v>3.1.6 APPLICATIEBEHEER</v>
      </c>
      <c r="B519" s="16" t="s">
        <v>146</v>
      </c>
      <c r="C519" s="17" t="s">
        <v>137</v>
      </c>
      <c r="D519" s="13">
        <v>1</v>
      </c>
      <c r="E519" s="14" t="str">
        <f t="shared" si="24"/>
        <v>C.05x1</v>
      </c>
      <c r="F519" s="14" t="str">
        <f>IFERROR(VLOOKUP(E519,'Bron competenties'!$A$1:$F$19978,5,FALSE),"")</f>
        <v>het uitvoeren van basale systeemoperaties</v>
      </c>
      <c r="G519" s="15" t="str">
        <f>IFERROR(CONCATENATE(C519," ",(VLOOKUP($C519,'Bron competenties'!$B$1:$C$1978,2,FALSE))),"")</f>
        <v>C.05 Systeembeheer</v>
      </c>
      <c r="H519">
        <f t="shared" si="25"/>
        <v>1</v>
      </c>
      <c r="I519" t="str">
        <f t="shared" si="26"/>
        <v>het uitvoeren van basale systeemoperaties</v>
      </c>
    </row>
    <row r="520" spans="1:9" ht="15.75" thickBot="1" x14ac:dyDescent="0.3">
      <c r="A520" s="10" t="str">
        <f>IFERROR(VLOOKUP($B520,VLookup!$B$3:$C$463,2,FALSE),"")</f>
        <v>3.1.6 APPLICATIEBEHEER</v>
      </c>
      <c r="B520" s="16" t="s">
        <v>146</v>
      </c>
      <c r="C520" s="17" t="s">
        <v>98</v>
      </c>
      <c r="D520" s="13">
        <v>2</v>
      </c>
      <c r="E520" s="14" t="str">
        <f t="shared" si="24"/>
        <v>A.06x2</v>
      </c>
      <c r="F520" s="14" t="str">
        <f>IFERROR(VLOOKUP(E520,'Bron competenties'!$A$1:$F$19978,5,FALSE),"")</f>
        <v>het organiseren van de totale planning van het ontwerp van de applicatie</v>
      </c>
      <c r="G520" s="15" t="str">
        <f>IFERROR(CONCATENATE(C520," ",(VLOOKUP($C520,'Bron competenties'!$B$1:$C$1978,2,FALSE))),"")</f>
        <v xml:space="preserve">A.06 Ontwerp van Applicaties </v>
      </c>
      <c r="H520">
        <f t="shared" si="25"/>
        <v>2</v>
      </c>
      <c r="I520" t="str">
        <f t="shared" si="26"/>
        <v>het organiseren van de totale planning van het ontwerp van de applicatie</v>
      </c>
    </row>
    <row r="521" spans="1:9" ht="15.75" thickBot="1" x14ac:dyDescent="0.3">
      <c r="A521" s="10" t="str">
        <f>IFERROR(VLOOKUP($B521,VLookup!$B$3:$C$463,2,FALSE),"")</f>
        <v>3.1.6 APPLICATIEBEHEER</v>
      </c>
      <c r="B521" s="16" t="s">
        <v>146</v>
      </c>
      <c r="C521" s="17" t="s">
        <v>126</v>
      </c>
      <c r="D521" s="13">
        <v>2</v>
      </c>
      <c r="E521" s="14" t="str">
        <f t="shared" si="24"/>
        <v>B.01x2</v>
      </c>
      <c r="F521" s="14" t="str">
        <f>IFERROR(VLOOKUP(E521,'Bron competenties'!$A$1:$F$19978,5,FALSE),"")</f>
        <v>het systematisch ontwikkelen en valideren van applicaties</v>
      </c>
      <c r="G521" s="15" t="str">
        <f>IFERROR(CONCATENATE(C521," ",(VLOOKUP($C521,'Bron competenties'!$B$1:$C$1978,2,FALSE))),"")</f>
        <v>B.01 Applicatie Ontwikkeling</v>
      </c>
      <c r="H521">
        <f t="shared" si="25"/>
        <v>2</v>
      </c>
      <c r="I521" t="str">
        <f t="shared" si="26"/>
        <v>het systematisch ontwikkelen en valideren van applicaties</v>
      </c>
    </row>
    <row r="522" spans="1:9" ht="15.75" thickBot="1" x14ac:dyDescent="0.3">
      <c r="A522" s="10" t="str">
        <f>IFERROR(VLOOKUP($B522,VLookup!$B$3:$C$463,2,FALSE),"")</f>
        <v>3.1.6 APPLICATIEBEHEER</v>
      </c>
      <c r="B522" s="16" t="s">
        <v>146</v>
      </c>
      <c r="C522" s="17" t="s">
        <v>103</v>
      </c>
      <c r="D522" s="13">
        <v>2</v>
      </c>
      <c r="E522" s="14" t="str">
        <f t="shared" si="24"/>
        <v>B.02x2</v>
      </c>
      <c r="F522" s="14" t="str">
        <f>IFERROR(VLOOKUP(E522,'Bron competenties'!$A$1:$F$19978,5,FALSE),"")</f>
        <v>het systematisch handelen om de verenigbaarheid van soft- en hardware specificatie te identificeren, het documenteren van alle activiteiten, afwijkingen en correcties tijdens het installeren</v>
      </c>
      <c r="G522" s="15" t="str">
        <f>IFERROR(CONCATENATE(C522," ",(VLOOKUP($C522,'Bron competenties'!$B$1:$C$1978,2,FALSE))),"")</f>
        <v xml:space="preserve">B.02 Systeemintegratie </v>
      </c>
      <c r="H522">
        <f t="shared" si="25"/>
        <v>2</v>
      </c>
      <c r="I522" t="str">
        <f t="shared" si="26"/>
        <v>het systematisch handelen om de verenigbaarheid van soft- en hardware specificatie te identificeren, het documenteren van alle activiteiten, afwijkingen en correcties tijdens het installeren</v>
      </c>
    </row>
    <row r="523" spans="1:9" ht="15.75" thickBot="1" x14ac:dyDescent="0.3">
      <c r="A523" s="10" t="str">
        <f>IFERROR(VLOOKUP($B523,VLookup!$B$3:$C$463,2,FALSE),"")</f>
        <v>3.1.6 APPLICATIEBEHEER</v>
      </c>
      <c r="B523" s="16" t="s">
        <v>146</v>
      </c>
      <c r="C523" s="17" t="s">
        <v>99</v>
      </c>
      <c r="D523" s="13">
        <v>2</v>
      </c>
      <c r="E523" s="14" t="str">
        <f t="shared" si="24"/>
        <v>B.03x2</v>
      </c>
      <c r="F523" s="14" t="str">
        <f>IFERROR(VLOOKUP(E523,'Bron competenties'!$A$1:$F$19978,5,FALSE),"")</f>
        <v>opzetten van testprogramma’s en het bouwen van testscripts zodat potentiële kwetsbaarheden aan stresstests onderworpen kunnen worden; op analytische wijze documenteren en rapporteren van de uitkomsten</v>
      </c>
      <c r="G523" s="15" t="str">
        <f>IFERROR(CONCATENATE(C523," ",(VLOOKUP($C523,'Bron competenties'!$B$1:$C$1978,2,FALSE))),"")</f>
        <v xml:space="preserve">B.03 Testen </v>
      </c>
      <c r="H523">
        <f t="shared" si="25"/>
        <v>2</v>
      </c>
      <c r="I523" t="str">
        <f t="shared" si="26"/>
        <v>opzetten van testprogramma’s en het bouwen van testscripts zodat potentiële kwetsbaarheden aan stresstests onderworpen kunnen worden; op analytische wijze documenteren en rapporteren van de uitkomsten</v>
      </c>
    </row>
    <row r="524" spans="1:9" ht="15.75" thickBot="1" x14ac:dyDescent="0.3">
      <c r="A524" s="10" t="str">
        <f>IFERROR(VLOOKUP($B524,VLookup!$B$3:$C$463,2,FALSE),"")</f>
        <v>3.1.6 APPLICATIEBEHEER</v>
      </c>
      <c r="B524" s="16" t="s">
        <v>146</v>
      </c>
      <c r="C524" s="17" t="s">
        <v>130</v>
      </c>
      <c r="D524" s="13">
        <v>2</v>
      </c>
      <c r="E524" s="14" t="str">
        <f t="shared" si="24"/>
        <v>B.04x2</v>
      </c>
      <c r="F524" s="14" t="str">
        <f>IFERROR(VLOOKUP(E524,'Bron competenties'!$A$1:$F$19978,5,FALSE),"")</f>
        <v>het systematisch handelen om systeemelementen te bouwen/of deconstrueren, het identificeren van falende componenten en het vaststellen van de hoofdoorzaken van storingen, biedt ondersteuning aan minder ervaren collega's</v>
      </c>
      <c r="G524" s="15" t="str">
        <f>IFERROR(CONCATENATE(C524," ",(VLOOKUP($C524,'Bron competenties'!$B$1:$C$1978,2,FALSE))),"")</f>
        <v xml:space="preserve">B.04 Implementeren oplossingen </v>
      </c>
      <c r="H524">
        <f t="shared" si="25"/>
        <v>2</v>
      </c>
      <c r="I524" t="str">
        <f t="shared" si="26"/>
        <v>het systematisch handelen om systeemelementen te bouwen/of deconstrueren, het identificeren van falende componenten en het vaststellen van de hoofdoorzaken van storingen, biedt ondersteuning aan minder ervaren collega's</v>
      </c>
    </row>
    <row r="525" spans="1:9" ht="15.75" thickBot="1" x14ac:dyDescent="0.3">
      <c r="A525" s="10" t="str">
        <f>IFERROR(VLOOKUP($B525,VLookup!$B$3:$C$463,2,FALSE),"")</f>
        <v>3.1.6 APPLICATIEBEHEER</v>
      </c>
      <c r="B525" s="16" t="s">
        <v>146</v>
      </c>
      <c r="C525" s="20" t="s">
        <v>100</v>
      </c>
      <c r="D525" s="13">
        <v>2</v>
      </c>
      <c r="E525" s="14" t="str">
        <f t="shared" si="24"/>
        <v>B.05x2</v>
      </c>
      <c r="F525" s="14" t="str">
        <f>IFERROR(VLOOKUP(E525,'Bron competenties'!$A$1:$F$19978,5,FALSE),"")</f>
        <v>het bepalen van documentatie eisen op basis van het doel en de doelgroep</v>
      </c>
      <c r="G525" s="15" t="str">
        <f>IFERROR(CONCATENATE(C525," ",(VLOOKUP($C525,'Bron competenties'!$B$1:$C$1978,2,FALSE))),"")</f>
        <v xml:space="preserve">B.05 Vervaardigen van documentatie </v>
      </c>
      <c r="H525">
        <f t="shared" si="25"/>
        <v>2</v>
      </c>
      <c r="I525" t="str">
        <f t="shared" si="26"/>
        <v>het bepalen van documentatie eisen op basis van het doel en de doelgroep</v>
      </c>
    </row>
    <row r="526" spans="1:9" ht="15.75" thickBot="1" x14ac:dyDescent="0.3">
      <c r="A526" s="10" t="str">
        <f>IFERROR(VLOOKUP($B526,VLookup!$B$3:$C$463,2,FALSE),"")</f>
        <v>3.1.6 APPLICATIEBEHEER</v>
      </c>
      <c r="B526" s="16" t="s">
        <v>146</v>
      </c>
      <c r="C526" s="20" t="s">
        <v>127</v>
      </c>
      <c r="D526" s="13">
        <v>2</v>
      </c>
      <c r="E526" s="14" t="str">
        <f t="shared" si="24"/>
        <v>C.04x2</v>
      </c>
      <c r="F526" s="14" t="str">
        <f>IFERROR(VLOOKUP(E526,'Bron competenties'!$A$1:$F$19978,5,FALSE),"")</f>
        <v>het identificeren en classificeren van soorten incident- en service-interrupties, het vastleggen en catalogiseren van incidenten op basis van oorzaak en oplossing</v>
      </c>
      <c r="G526" s="15" t="str">
        <f>IFERROR(CONCATENATE(C526," ",(VLOOKUP($C526,'Bron competenties'!$B$1:$C$1978,2,FALSE))),"")</f>
        <v xml:space="preserve">C.04 Probleemmanagement </v>
      </c>
      <c r="H526">
        <f t="shared" si="25"/>
        <v>2</v>
      </c>
      <c r="I526" t="str">
        <f t="shared" si="26"/>
        <v>het identificeren en classificeren van soorten incident- en service-interrupties, het vastleggen en catalogiseren van incidenten op basis van oorzaak en oplossing</v>
      </c>
    </row>
    <row r="527" spans="1:9" ht="15.75" thickBot="1" x14ac:dyDescent="0.3">
      <c r="A527" s="10" t="str">
        <f>IFERROR(VLOOKUP($B527,VLookup!$B$3:$C$463,2,FALSE),"")</f>
        <v>3.1.6 APPLICATIEBEHEER</v>
      </c>
      <c r="B527" s="16" t="s">
        <v>146</v>
      </c>
      <c r="C527" s="17" t="s">
        <v>137</v>
      </c>
      <c r="D527" s="13">
        <v>2</v>
      </c>
      <c r="E527" s="14" t="str">
        <f t="shared" si="24"/>
        <v>C.05x2</v>
      </c>
      <c r="F527" s="14" t="str">
        <f>IFERROR(VLOOKUP(E527,'Bron competenties'!$A$1:$F$19978,5,FALSE),"")</f>
        <v>het systematisch dagelijks beheer van operationele behoeften in de IT-systemen, het vermijden van serviceonderbrekingen conform de service- ein IT-strategie</v>
      </c>
      <c r="G527" s="15" t="str">
        <f>IFERROR(CONCATENATE(C527," ",(VLOOKUP($C527,'Bron competenties'!$B$1:$C$1978,2,FALSE))),"")</f>
        <v>C.05 Systeembeheer</v>
      </c>
      <c r="H527">
        <f t="shared" si="25"/>
        <v>2</v>
      </c>
      <c r="I527" t="str">
        <f t="shared" si="26"/>
        <v>het systematisch dagelijks beheer van operationele behoeften in de IT-systemen, het vermijden van serviceonderbrekingen conform de service- ein IT-strategie</v>
      </c>
    </row>
    <row r="528" spans="1:9" ht="15.75" thickBot="1" x14ac:dyDescent="0.3">
      <c r="A528" s="10" t="str">
        <f>IFERROR(VLOOKUP($B528,VLookup!$B$3:$C$463,2,FALSE),"")</f>
        <v>3.1.6 APPLICATIEBEHEER</v>
      </c>
      <c r="B528" s="16" t="s">
        <v>146</v>
      </c>
      <c r="C528" s="20" t="s">
        <v>113</v>
      </c>
      <c r="D528" s="13">
        <v>2</v>
      </c>
      <c r="E528" s="14" t="str">
        <f t="shared" si="24"/>
        <v>E.02x2</v>
      </c>
      <c r="F528" s="14" t="str">
        <f>IFERROR(VLOOKUP(E528,'Bron competenties'!$A$1:$F$19978,5,FALSE),"")</f>
        <v xml:space="preserve">het begrijpen en toepassen van projectmanagement principes inclusief het toepassen van methodes, hulpmiddelen en processen om eenvoudige projecten te leiden en de kosten en ‘waste’ te minimaliseren  </v>
      </c>
      <c r="G528" s="15" t="str">
        <f>IFERROR(CONCATENATE(C528," ",(VLOOKUP($C528,'Bron competenties'!$B$1:$C$1978,2,FALSE))),"")</f>
        <v xml:space="preserve">E.02 Project- en portfoliomanagement </v>
      </c>
      <c r="H528">
        <f t="shared" si="25"/>
        <v>2</v>
      </c>
      <c r="I528" t="str">
        <f t="shared" si="26"/>
        <v xml:space="preserve">het begrijpen en toepassen van projectmanagement principes inclusief het toepassen van methodes, hulpmiddelen en processen om eenvoudige projecten te leiden en de kosten en ‘waste’ te minimaliseren  </v>
      </c>
    </row>
    <row r="529" spans="1:9" ht="15.75" thickBot="1" x14ac:dyDescent="0.3">
      <c r="A529" s="10" t="str">
        <f>IFERROR(VLOOKUP($B529,VLookup!$B$3:$C$463,2,FALSE),"")</f>
        <v>3.1.6 APPLICATIEBEHEER</v>
      </c>
      <c r="B529" s="16" t="s">
        <v>146</v>
      </c>
      <c r="C529" s="20" t="s">
        <v>105</v>
      </c>
      <c r="D529" s="13">
        <v>2</v>
      </c>
      <c r="E529" s="14" t="str">
        <f t="shared" si="24"/>
        <v>E.03x2</v>
      </c>
      <c r="F529" s="14" t="str">
        <f>IFERROR(VLOOKUP(E529,'Bron competenties'!$A$1:$F$19978,5,FALSE),"")</f>
        <v>het begrijpen en toepassen van de principes van risicomanagement en het onderzoeken van IV-oplossingen om geïdentificeerde risico’s te mitigeren</v>
      </c>
      <c r="G529" s="15" t="str">
        <f>IFERROR(CONCATENATE(C529," ",(VLOOKUP($C529,'Bron competenties'!$B$1:$C$1978,2,FALSE))),"")</f>
        <v xml:space="preserve">E.03 Risicomanagement </v>
      </c>
      <c r="H529">
        <f t="shared" si="25"/>
        <v>2</v>
      </c>
      <c r="I529" t="str">
        <f t="shared" si="26"/>
        <v>het begrijpen en toepassen van de principes van risicomanagement en het onderzoeken van IV-oplossingen om geïdentificeerde risico’s te mitigeren</v>
      </c>
    </row>
    <row r="530" spans="1:9" ht="15.75" thickBot="1" x14ac:dyDescent="0.3">
      <c r="A530" s="10" t="str">
        <f>IFERROR(VLOOKUP($B530,VLookup!$B$3:$C$463,2,FALSE),"")</f>
        <v>3.1.6 APPLICATIEBEHEER</v>
      </c>
      <c r="B530" s="16" t="s">
        <v>146</v>
      </c>
      <c r="C530" s="20" t="s">
        <v>101</v>
      </c>
      <c r="D530" s="13">
        <v>2</v>
      </c>
      <c r="E530" s="14" t="str">
        <f t="shared" si="24"/>
        <v>E.06x2</v>
      </c>
      <c r="F530" s="14" t="str">
        <f>IFERROR(VLOOKUP(E530,'Bron competenties'!$A$1:$F$19978,5,FALSE),"")</f>
        <v>het communiceren over en het toezicht houden op de toepassing van het kwaliteitsbeleid in de organisatie</v>
      </c>
      <c r="G530" s="15" t="str">
        <f>IFERROR(CONCATENATE(C530," ",(VLOOKUP($C530,'Bron competenties'!$B$1:$C$1978,2,FALSE))),"")</f>
        <v xml:space="preserve">E.06 ICT kwaliteitsmanagement </v>
      </c>
      <c r="H530">
        <f t="shared" si="25"/>
        <v>2</v>
      </c>
      <c r="I530" t="str">
        <f t="shared" si="26"/>
        <v>het communiceren over en het toezicht houden op de toepassing van het kwaliteitsbeleid in de organisatie</v>
      </c>
    </row>
    <row r="531" spans="1:9" ht="15.75" thickBot="1" x14ac:dyDescent="0.3">
      <c r="A531" s="10" t="str">
        <f>IFERROR(VLOOKUP($B531,VLookup!$B$3:$C$463,2,FALSE),"")</f>
        <v>3.1.6 APPLICATIEBEHEER</v>
      </c>
      <c r="B531" s="16" t="s">
        <v>146</v>
      </c>
      <c r="C531" s="20" t="s">
        <v>86</v>
      </c>
      <c r="D531" s="13">
        <v>2</v>
      </c>
      <c r="E531" s="14" t="str">
        <f t="shared" si="24"/>
        <v>E.08x2</v>
      </c>
      <c r="F531" s="14" t="str">
        <f>IFERROR(VLOOKUP(E531,'Bron competenties'!$A$1:$F$19978,5,FALSE),"")</f>
        <v>het systematisch scannen van de omgeving om kwetsbaarheden en bedreigingen te identificeren en te bepalen, vast te leggen en het escaleren bij non-compliance</v>
      </c>
      <c r="G531" s="15" t="str">
        <f>IFERROR(CONCATENATE(C531," ",(VLOOKUP($C531,'Bron competenties'!$B$1:$C$1978,2,FALSE))),"")</f>
        <v xml:space="preserve">E.08 Informatiebeveiligingsmanagement </v>
      </c>
      <c r="H531">
        <f t="shared" si="25"/>
        <v>2</v>
      </c>
      <c r="I531" t="str">
        <f t="shared" si="26"/>
        <v>het systematisch scannen van de omgeving om kwetsbaarheden en bedreigingen te identificeren en te bepalen, vast te leggen en het escaleren bij non-compliance</v>
      </c>
    </row>
    <row r="532" spans="1:9" ht="15.75" thickBot="1" x14ac:dyDescent="0.3">
      <c r="A532" s="10" t="str">
        <f>IFERROR(VLOOKUP($B532,VLookup!$B$3:$C$463,2,FALSE),"")</f>
        <v>3.1.6 APPLICATIEBEHEER</v>
      </c>
      <c r="B532" s="16" t="s">
        <v>146</v>
      </c>
      <c r="C532" s="20" t="s">
        <v>98</v>
      </c>
      <c r="D532" s="13">
        <v>3</v>
      </c>
      <c r="E532" s="14" t="str">
        <f t="shared" si="24"/>
        <v>A.06x3</v>
      </c>
      <c r="F532" s="14" t="str">
        <f>IFERROR(VLOOKUP(E532,'Bron competenties'!$A$1:$F$19978,5,FALSE),"")</f>
        <v xml:space="preserve">de verantwoordelijkheid nemen voor eigen acties en die van anderen om te garanderen dat de applicatie op een correcte manier is geïntegreerd in een complexe omgeving en voldoet aan de behoeften van gebruikers / klanten </v>
      </c>
      <c r="G532" s="15" t="str">
        <f>IFERROR(CONCATENATE(C532," ",(VLOOKUP($C532,'Bron competenties'!$B$1:$C$1978,2,FALSE))),"")</f>
        <v xml:space="preserve">A.06 Ontwerp van Applicaties </v>
      </c>
      <c r="H532">
        <f t="shared" si="25"/>
        <v>3</v>
      </c>
      <c r="I532" t="str">
        <f t="shared" si="26"/>
        <v xml:space="preserve">de verantwoordelijkheid nemen voor eigen acties en die van anderen om te garanderen dat de applicatie op een correcte manier is geïntegreerd in een complexe omgeving en voldoet aan de behoeften van gebruikers / klanten </v>
      </c>
    </row>
    <row r="533" spans="1:9" ht="15.75" thickBot="1" x14ac:dyDescent="0.3">
      <c r="A533" s="10" t="str">
        <f>IFERROR(VLOOKUP($B533,VLookup!$B$3:$C$463,2,FALSE),"")</f>
        <v>3.1.6 APPLICATIEBEHEER</v>
      </c>
      <c r="B533" s="16" t="s">
        <v>146</v>
      </c>
      <c r="C533" s="20" t="s">
        <v>126</v>
      </c>
      <c r="D533" s="13">
        <v>3</v>
      </c>
      <c r="E533" s="14" t="str">
        <f t="shared" si="24"/>
        <v>B.01x3</v>
      </c>
      <c r="F533" s="14" t="str">
        <f>IFERROR(VLOOKUP(E533,'Bron competenties'!$A$1:$F$19978,5,FALSE),"")</f>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c r="G533" s="15" t="str">
        <f>IFERROR(CONCATENATE(C533," ",(VLOOKUP($C533,'Bron competenties'!$B$1:$C$1978,2,FALSE))),"")</f>
        <v>B.01 Applicatie Ontwikkeling</v>
      </c>
      <c r="H533">
        <f t="shared" si="25"/>
        <v>3</v>
      </c>
      <c r="I533" t="str">
        <f t="shared" si="26"/>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row>
    <row r="534" spans="1:9" ht="15.75" thickBot="1" x14ac:dyDescent="0.3">
      <c r="A534" s="10" t="str">
        <f>IFERROR(VLOOKUP($B534,VLookup!$B$3:$C$463,2,FALSE),"")</f>
        <v>3.1.6 APPLICATIEBEHEER</v>
      </c>
      <c r="B534" s="16" t="s">
        <v>146</v>
      </c>
      <c r="C534" s="20" t="s">
        <v>103</v>
      </c>
      <c r="D534" s="13">
        <v>3</v>
      </c>
      <c r="E534" s="14" t="str">
        <f t="shared" si="24"/>
        <v>B.02x3</v>
      </c>
      <c r="F534" s="14" t="str">
        <f>IFERROR(VLOOKUP(E534,'Bron competenties'!$A$1:$F$19978,5,FALSE),"")</f>
        <v>verantwoordelijk zijn voor eigen acties en die van anderen in het integratieproces, het naleven van de toepasbare normen en wijzigingsprocedures om de integriteit te bewaren van de gehele functionaliteit en betrouwbaarheid</v>
      </c>
      <c r="G534" s="15" t="str">
        <f>IFERROR(CONCATENATE(C534," ",(VLOOKUP($C534,'Bron competenties'!$B$1:$C$1978,2,FALSE))),"")</f>
        <v xml:space="preserve">B.02 Systeemintegratie </v>
      </c>
      <c r="H534">
        <f t="shared" si="25"/>
        <v>3</v>
      </c>
      <c r="I534" t="str">
        <f t="shared" si="26"/>
        <v>verantwoordelijk zijn voor eigen acties en die van anderen in het integratieproces, het naleven van de toepasbare normen en wijzigingsprocedures om de integriteit te bewaren van de gehele functionaliteit en betrouwbaarheid</v>
      </c>
    </row>
    <row r="535" spans="1:9" ht="15.75" thickBot="1" x14ac:dyDescent="0.3">
      <c r="A535" s="10" t="str">
        <f>IFERROR(VLOOKUP($B535,VLookup!$B$3:$C$463,2,FALSE),"")</f>
        <v>3.1.6 APPLICATIEBEHEER</v>
      </c>
      <c r="B535" s="16" t="s">
        <v>146</v>
      </c>
      <c r="C535" s="20" t="s">
        <v>99</v>
      </c>
      <c r="D535" s="13">
        <v>3</v>
      </c>
      <c r="E535" s="14" t="str">
        <f t="shared" si="24"/>
        <v>B.03x3</v>
      </c>
      <c r="F535" s="14" t="str">
        <f>IFERROR(VLOOKUP(E535,'Bron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535" s="15" t="str">
        <f>IFERROR(CONCATENATE(C535," ",(VLOOKUP($C535,'Bron competenties'!$B$1:$C$1978,2,FALSE))),"")</f>
        <v xml:space="preserve">B.03 Testen </v>
      </c>
      <c r="H535">
        <f t="shared" si="25"/>
        <v>3</v>
      </c>
      <c r="I535" t="str">
        <f t="shared" si="26"/>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536" spans="1:9" ht="15.75" thickBot="1" x14ac:dyDescent="0.3">
      <c r="A536" s="10" t="str">
        <f>IFERROR(VLOOKUP($B536,VLookup!$B$3:$C$463,2,FALSE),"")</f>
        <v>3.1.6 APPLICATIEBEHEER</v>
      </c>
      <c r="B536" s="16" t="s">
        <v>146</v>
      </c>
      <c r="C536" s="20" t="s">
        <v>130</v>
      </c>
      <c r="D536" s="13">
        <v>3</v>
      </c>
      <c r="E536" s="14" t="str">
        <f t="shared" si="24"/>
        <v>B.04x3</v>
      </c>
      <c r="F536" s="14" t="str">
        <f>IFERROR(VLOOKUP(E536,'Bron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536" s="15" t="str">
        <f>IFERROR(CONCATENATE(C536," ",(VLOOKUP($C536,'Bron competenties'!$B$1:$C$1978,2,FALSE))),"")</f>
        <v xml:space="preserve">B.04 Implementeren oplossingen </v>
      </c>
      <c r="H536">
        <f t="shared" si="25"/>
        <v>3</v>
      </c>
      <c r="I536" t="str">
        <f t="shared" si="26"/>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537" spans="1:9" ht="15.75" thickBot="1" x14ac:dyDescent="0.3">
      <c r="A537" s="10" t="str">
        <f>IFERROR(VLOOKUP($B537,VLookup!$B$3:$C$463,2,FALSE),"")</f>
        <v>3.1.6 APPLICATIEBEHEER</v>
      </c>
      <c r="B537" s="16" t="s">
        <v>146</v>
      </c>
      <c r="C537" s="20" t="s">
        <v>100</v>
      </c>
      <c r="D537" s="13">
        <v>3</v>
      </c>
      <c r="E537" s="14" t="str">
        <f t="shared" si="24"/>
        <v>B.05x3</v>
      </c>
      <c r="F537" s="14" t="str">
        <f>IFERROR(VLOOKUP(E537,'Bron competenties'!$A$1:$F$19978,5,FALSE),"")</f>
        <v xml:space="preserve">het detailniveau bepalen op basis van het doel en de doelgroep </v>
      </c>
      <c r="G537" s="15" t="str">
        <f>IFERROR(CONCATENATE(C537," ",(VLOOKUP($C537,'Bron competenties'!$B$1:$C$1978,2,FALSE))),"")</f>
        <v xml:space="preserve">B.05 Vervaardigen van documentatie </v>
      </c>
      <c r="H537">
        <f t="shared" si="25"/>
        <v>3</v>
      </c>
      <c r="I537" t="str">
        <f t="shared" si="26"/>
        <v xml:space="preserve">het detailniveau bepalen op basis van het doel en de doelgroep </v>
      </c>
    </row>
    <row r="538" spans="1:9" ht="15.75" thickBot="1" x14ac:dyDescent="0.3">
      <c r="A538" s="10" t="str">
        <f>IFERROR(VLOOKUP($B538,VLookup!$B$3:$C$463,2,FALSE),"")</f>
        <v>3.1.6 APPLICATIEBEHEER</v>
      </c>
      <c r="B538" s="16" t="s">
        <v>146</v>
      </c>
      <c r="C538" s="20" t="s">
        <v>127</v>
      </c>
      <c r="D538" s="13">
        <v>3</v>
      </c>
      <c r="E538" s="14" t="str">
        <f t="shared" si="24"/>
        <v>C.04x3</v>
      </c>
      <c r="F538" s="14" t="str">
        <f>IFERROR(VLOOKUP(E538,'Bron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538" s="15" t="str">
        <f>IFERROR(CONCATENATE(C538," ",(VLOOKUP($C538,'Bron competenties'!$B$1:$C$1978,2,FALSE))),"")</f>
        <v xml:space="preserve">C.04 Probleemmanagement </v>
      </c>
      <c r="H538">
        <f t="shared" si="25"/>
        <v>3</v>
      </c>
      <c r="I538" t="str">
        <f t="shared" si="26"/>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539" spans="1:9" ht="15.75" thickBot="1" x14ac:dyDescent="0.3">
      <c r="A539" s="10" t="str">
        <f>IFERROR(VLOOKUP($B539,VLookup!$B$3:$C$463,2,FALSE),"")</f>
        <v>3.1.6 APPLICATIEBEHEER</v>
      </c>
      <c r="B539" s="16" t="s">
        <v>146</v>
      </c>
      <c r="C539" s="20" t="s">
        <v>137</v>
      </c>
      <c r="D539" s="13">
        <v>3</v>
      </c>
      <c r="E539" s="14" t="str">
        <f t="shared" si="24"/>
        <v>C.05x3</v>
      </c>
      <c r="F539" s="14" t="str">
        <f>IFERROR(VLOOKUP(E539,'Bron competenties'!$A$1:$F$19978,5,FALSE),"")</f>
        <v>het optimaliseren van technische en cloud-ontwikkeling. Het evalueren van systeemperformance en vragen/problemen van gebruikers. Verantwoordelijk voor tijdige vervanging van resources binnen het toegestane budget</v>
      </c>
      <c r="G539" s="15" t="str">
        <f>IFERROR(CONCATENATE(C539," ",(VLOOKUP($C539,'Bron competenties'!$B$1:$C$1978,2,FALSE))),"")</f>
        <v>C.05 Systeembeheer</v>
      </c>
      <c r="H539">
        <f t="shared" si="25"/>
        <v>3</v>
      </c>
      <c r="I539" t="str">
        <f t="shared" si="26"/>
        <v>het optimaliseren van technische en cloud-ontwikkeling. Het evalueren van systeemperformance en vragen/problemen van gebruikers. Verantwoordelijk voor tijdige vervanging van resources binnen het toegestane budget</v>
      </c>
    </row>
    <row r="540" spans="1:9" ht="15.75" thickBot="1" x14ac:dyDescent="0.3">
      <c r="A540" s="10" t="str">
        <f>IFERROR(VLOOKUP($B540,VLookup!$B$3:$C$463,2,FALSE),"")</f>
        <v>3.1.6 APPLICATIEBEHEER</v>
      </c>
      <c r="B540" s="16" t="s">
        <v>146</v>
      </c>
      <c r="C540" s="20" t="s">
        <v>113</v>
      </c>
      <c r="D540" s="13">
        <v>3</v>
      </c>
      <c r="E540" s="14" t="str">
        <f t="shared" si="24"/>
        <v>E.02x3</v>
      </c>
      <c r="F540" s="14" t="str">
        <f>IFERROR(VLOOKUP(E540,'Bron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540" s="15" t="str">
        <f>IFERROR(CONCATENATE(C540," ",(VLOOKUP($C540,'Bron competenties'!$B$1:$C$1978,2,FALSE))),"")</f>
        <v xml:space="preserve">E.02 Project- en portfoliomanagement </v>
      </c>
      <c r="H540">
        <f t="shared" si="25"/>
        <v>3</v>
      </c>
      <c r="I540" t="str">
        <f t="shared" si="26"/>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541" spans="1:9" ht="15.75" thickBot="1" x14ac:dyDescent="0.3">
      <c r="A541" s="10" t="str">
        <f>IFERROR(VLOOKUP($B541,VLookup!$B$3:$C$463,2,FALSE),"")</f>
        <v>3.1.6 APPLICATIEBEHEER</v>
      </c>
      <c r="B541" s="16" t="s">
        <v>146</v>
      </c>
      <c r="C541" s="20" t="s">
        <v>105</v>
      </c>
      <c r="D541" s="13">
        <v>3</v>
      </c>
      <c r="E541" s="14" t="str">
        <f t="shared" si="24"/>
        <v>E.03x3</v>
      </c>
      <c r="F541" s="14" t="str">
        <f>IFERROR(VLOOKUP(E541,'Bron competenties'!$A$1:$F$19978,5,FALSE),"")</f>
        <v>het in staat zijn de juiste acties te ondernemen om de veiligheid te borgen en risicoblootstelling te vermijden, evalueert, managet en garandeert de validering van uitzonderingen, voert audits uit op IV-processen en -omgeving</v>
      </c>
      <c r="G541" s="15" t="str">
        <f>IFERROR(CONCATENATE(C541," ",(VLOOKUP($C541,'Bron competenties'!$B$1:$C$1978,2,FALSE))),"")</f>
        <v xml:space="preserve">E.03 Risicomanagement </v>
      </c>
      <c r="H541">
        <f t="shared" si="25"/>
        <v>3</v>
      </c>
      <c r="I541" t="str">
        <f t="shared" si="26"/>
        <v>het in staat zijn de juiste acties te ondernemen om de veiligheid te borgen en risicoblootstelling te vermijden, evalueert, managet en garandeert de validering van uitzonderingen, voert audits uit op IV-processen en -omgeving</v>
      </c>
    </row>
    <row r="542" spans="1:9" ht="15.75" thickBot="1" x14ac:dyDescent="0.3">
      <c r="A542" s="10" t="str">
        <f>IFERROR(VLOOKUP($B542,VLookup!$B$3:$C$463,2,FALSE),"")</f>
        <v>3.1.6 APPLICATIEBEHEER</v>
      </c>
      <c r="B542" s="16" t="s">
        <v>146</v>
      </c>
      <c r="C542" s="17" t="s">
        <v>101</v>
      </c>
      <c r="D542" s="13">
        <v>3</v>
      </c>
      <c r="E542" s="14" t="str">
        <f t="shared" si="24"/>
        <v>E.06x3</v>
      </c>
      <c r="F542" s="14" t="str">
        <f>IFERROR(VLOOKUP(E542,'Bron competenties'!$A$1:$F$19978,5,FALSE),"")</f>
        <v>het evalueren van kwaliteitsindicatoren en processen op basis van het kwaliteitsbeleid en indien nodig het voorstellen van herstelacties</v>
      </c>
      <c r="G542" s="15" t="str">
        <f>IFERROR(CONCATENATE(C542," ",(VLOOKUP($C542,'Bron competenties'!$B$1:$C$1978,2,FALSE))),"")</f>
        <v xml:space="preserve">E.06 ICT kwaliteitsmanagement </v>
      </c>
      <c r="H542">
        <f t="shared" si="25"/>
        <v>3</v>
      </c>
      <c r="I542" t="str">
        <f t="shared" si="26"/>
        <v>het evalueren van kwaliteitsindicatoren en processen op basis van het kwaliteitsbeleid en indien nodig het voorstellen van herstelacties</v>
      </c>
    </row>
    <row r="543" spans="1:9" ht="15.75" thickBot="1" x14ac:dyDescent="0.3">
      <c r="A543" s="10" t="str">
        <f>IFERROR(VLOOKUP($B543,VLookup!$B$3:$C$463,2,FALSE),"")</f>
        <v>3.1.6 APPLICATIEBEHEER</v>
      </c>
      <c r="B543" s="16" t="s">
        <v>146</v>
      </c>
      <c r="C543" s="17" t="s">
        <v>86</v>
      </c>
      <c r="D543" s="13">
        <v>3</v>
      </c>
      <c r="E543" s="14" t="str">
        <f t="shared" si="24"/>
        <v>E.08x3</v>
      </c>
      <c r="F543" s="14" t="str">
        <f>IFERROR(VLOOKUP(E543,'Bron competenties'!$A$1:$F$19978,5,FALSE),"")</f>
        <v xml:space="preserve">het evalueren van indicatoren en maatregelen op het gebied van security management en bepalen/of ze aan de normen voldoen; het onderzoeken van inbreuken op de beveiliging en het nemen van correctiemaatregelen </v>
      </c>
      <c r="G543" s="15" t="str">
        <f>IFERROR(CONCATENATE(C543," ",(VLOOKUP($C543,'Bron competenties'!$B$1:$C$1978,2,FALSE))),"")</f>
        <v xml:space="preserve">E.08 Informatiebeveiligingsmanagement </v>
      </c>
      <c r="H543">
        <f t="shared" si="25"/>
        <v>3</v>
      </c>
      <c r="I543" t="str">
        <f t="shared" si="26"/>
        <v xml:space="preserve">het evalueren van indicatoren en maatregelen op het gebied van security management en bepalen/of ze aan de normen voldoen; het onderzoeken van inbreuken op de beveiliging en het nemen van correctiemaatregelen </v>
      </c>
    </row>
    <row r="544" spans="1:9" ht="15.75" thickBot="1" x14ac:dyDescent="0.3">
      <c r="A544" s="10" t="str">
        <f>IFERROR(VLOOKUP($B544,VLookup!$B$3:$C$463,2,FALSE),"")</f>
        <v>3.1.6 APPLICATIEBEHEER</v>
      </c>
      <c r="B544" s="18" t="s">
        <v>146</v>
      </c>
      <c r="C544" s="17" t="s">
        <v>90</v>
      </c>
      <c r="D544" s="13">
        <v>9</v>
      </c>
      <c r="E544" s="14" t="str">
        <f t="shared" si="24"/>
        <v>T.01x9</v>
      </c>
      <c r="F544" s="14" t="str">
        <f>IFERROR(VLOOKUP(E544,'Bron competenties'!$A$1:$F$19978,5,FALSE),"")</f>
        <v>Toegankelijkheid is van toepassing op het ontwerp van producten, apparaten, services of omgevingen om ervoor te zorgen dat ze voor iedereen bruikbaar zijn, ongeacht hun persoonlijke capaciteiten</v>
      </c>
      <c r="G544" s="15" t="str">
        <f>IFERROR(CONCATENATE(C544," ",(VLOOKUP($C544,'Bron competenties'!$B$1:$C$1978,2,FALSE))),"")</f>
        <v>T.01 Toegankelijkheid</v>
      </c>
      <c r="H544">
        <f t="shared" si="25"/>
        <v>9</v>
      </c>
      <c r="I544" t="str">
        <f t="shared" si="26"/>
        <v>Toegankelijkheid is van toepassing op het ontwerp van producten, apparaten, services of omgevingen om ervoor te zorgen dat ze voor iedereen bruikbaar zijn, ongeacht hun persoonlijke capaciteiten</v>
      </c>
    </row>
    <row r="545" spans="1:9" ht="15.75" thickBot="1" x14ac:dyDescent="0.3">
      <c r="A545" s="10" t="str">
        <f>IFERROR(VLOOKUP($B545,VLookup!$B$3:$C$463,2,FALSE),"")</f>
        <v>3.1.6 APPLICATIEBEHEER</v>
      </c>
      <c r="B545" s="18" t="s">
        <v>146</v>
      </c>
      <c r="C545" s="17" t="s">
        <v>91</v>
      </c>
      <c r="D545" s="13">
        <v>9</v>
      </c>
      <c r="E545" s="14" t="str">
        <f t="shared" si="24"/>
        <v>T.02x9</v>
      </c>
      <c r="F545" s="14" t="str">
        <f>IFERROR(VLOOKUP(E545,'Bron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545" s="15" t="str">
        <f>IFERROR(CONCATENATE(C545," ",(VLOOKUP($C545,'Bron competenties'!$B$1:$C$1978,2,FALSE))),"")</f>
        <v>T.02 Ethiek</v>
      </c>
      <c r="H545">
        <f t="shared" si="25"/>
        <v>9</v>
      </c>
      <c r="I545" t="str">
        <f t="shared" si="26"/>
        <v>Ethiek in ICT behandelt de procedures, waarden en praktijken die ICT en haar gerelateerde disciplines beheersen zonder de integriteit, morele waarden of overtuigingen van een individu, organisatie of de mensheid: professioneel gedrag in de ICT</v>
      </c>
    </row>
    <row r="546" spans="1:9" ht="15.75" thickBot="1" x14ac:dyDescent="0.3">
      <c r="A546" s="10" t="str">
        <f>IFERROR(VLOOKUP($B546,VLookup!$B$3:$C$463,2,FALSE),"")</f>
        <v>3.1.6 APPLICATIEBEHEER</v>
      </c>
      <c r="B546" s="18" t="s">
        <v>146</v>
      </c>
      <c r="C546" s="17" t="s">
        <v>92</v>
      </c>
      <c r="D546" s="13">
        <v>9</v>
      </c>
      <c r="E546" s="14" t="str">
        <f t="shared" si="24"/>
        <v>T.03x9</v>
      </c>
      <c r="F546" s="14" t="str">
        <f>IFERROR(VLOOKUP(E546,'Bron competenties'!$A$1:$F$19978,5,FALSE),"")</f>
        <v>Er zijn veel wetten die direct of indirect relevant zijn voor de ICT-industrie, zoals copyright, naleving van octrooien, voorkomen van plagiaat en bescherming van intellectuele eigendom</v>
      </c>
      <c r="G546" s="15" t="str">
        <f>IFERROR(CONCATENATE(C546," ",(VLOOKUP($C546,'Bron competenties'!$B$1:$C$1978,2,FALSE))),"")</f>
        <v>T.03 Juridische kwesties</v>
      </c>
      <c r="H546">
        <f t="shared" si="25"/>
        <v>9</v>
      </c>
      <c r="I546" t="str">
        <f t="shared" si="26"/>
        <v>Er zijn veel wetten die direct of indirect relevant zijn voor de ICT-industrie, zoals copyright, naleving van octrooien, voorkomen van plagiaat en bescherming van intellectuele eigendom</v>
      </c>
    </row>
    <row r="547" spans="1:9" ht="15.75" thickBot="1" x14ac:dyDescent="0.3">
      <c r="A547" s="10" t="str">
        <f>IFERROR(VLOOKUP($B547,VLookup!$B$3:$C$463,2,FALSE),"")</f>
        <v>3.1.6 APPLICATIEBEHEER</v>
      </c>
      <c r="B547" s="18" t="s">
        <v>146</v>
      </c>
      <c r="C547" s="17" t="s">
        <v>93</v>
      </c>
      <c r="D547" s="13">
        <v>9</v>
      </c>
      <c r="E547" s="14" t="str">
        <f t="shared" si="24"/>
        <v>T.04x9</v>
      </c>
      <c r="F547" s="14" t="str">
        <f>IFERROR(VLOOKUP(E547,'Bron competenties'!$A$1:$F$19978,5,FALSE),"")</f>
        <v>Privacy is het vermogen van een organisatie of individu te bepalen welke gegevens met derden kunnen worden gedeeld: bijvoorbeeld de algemene verordening gegevensbescherming (AVG) over gegevensbescherming en privacy voor alle individuen</v>
      </c>
      <c r="G547" s="15" t="str">
        <f>IFERROR(CONCATENATE(C547," ",(VLOOKUP($C547,'Bron competenties'!$B$1:$C$1978,2,FALSE))),"")</f>
        <v>T.04 Privacy</v>
      </c>
      <c r="H547">
        <f t="shared" si="25"/>
        <v>9</v>
      </c>
      <c r="I547" t="str">
        <f t="shared" si="26"/>
        <v>Privacy is het vermogen van een organisatie of individu te bepalen welke gegevens met derden kunnen worden gedeeld: bijvoorbeeld de algemene verordening gegevensbescherming (AVG) over gegevensbescherming en privacy voor alle individuen</v>
      </c>
    </row>
    <row r="548" spans="1:9" ht="15.75" thickBot="1" x14ac:dyDescent="0.3">
      <c r="A548" s="10" t="str">
        <f>IFERROR(VLOOKUP($B548,VLookup!$B$3:$C$463,2,FALSE),"")</f>
        <v>3.1.6 APPLICATIEBEHEER</v>
      </c>
      <c r="B548" s="18" t="s">
        <v>146</v>
      </c>
      <c r="C548" s="17" t="s">
        <v>94</v>
      </c>
      <c r="D548" s="13">
        <v>9</v>
      </c>
      <c r="E548" s="14" t="str">
        <f t="shared" si="24"/>
        <v>T.05x9</v>
      </c>
      <c r="F548" s="14" t="str">
        <f>IFERROR(VLOOKUP(E548,'Bron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548" s="15" t="str">
        <f>IFERROR(CONCATENATE(C548," ",(VLOOKUP($C548,'Bron competenties'!$B$1:$C$1978,2,FALSE))),"")</f>
        <v>T.05 Beveiliging</v>
      </c>
      <c r="H548">
        <f t="shared" si="25"/>
        <v>9</v>
      </c>
      <c r="I548" t="str">
        <f t="shared" si="26"/>
        <v>Beveiliging omvat (1) informatiebeveiliging: beschermen tegen ongeautoriseerde toegang, gebruik, openbaarmaking, verstoring, wijziging, inzage, inspectie, opname of verwoesting en (2) IT-beveiliging: ongeoorloofde toegang tot computers, netwerken en data voorkomen</v>
      </c>
    </row>
    <row r="549" spans="1:9" ht="15.75" thickBot="1" x14ac:dyDescent="0.3">
      <c r="A549" s="10" t="str">
        <f>IFERROR(VLOOKUP($B549,VLookup!$B$3:$C$463,2,FALSE),"")</f>
        <v>3.1.6 APPLICATIEBEHEER</v>
      </c>
      <c r="B549" s="18" t="s">
        <v>146</v>
      </c>
      <c r="C549" s="17" t="s">
        <v>95</v>
      </c>
      <c r="D549" s="13">
        <v>9</v>
      </c>
      <c r="E549" s="14" t="str">
        <f t="shared" si="24"/>
        <v>T.06x9</v>
      </c>
      <c r="F549" s="14" t="str">
        <f>IFERROR(VLOOKUP(E549,'Bron competenties'!$A$1:$F$19978,5,FALSE),"")</f>
        <v xml:space="preserve">Duurzaamheid staat voor het voldoen aan behoeften zonder de toekomst in gevaar te brengen en kan worden gecategoriseerd als ecologische, sociale of economische duurzaamheid. </v>
      </c>
      <c r="G549" s="15" t="str">
        <f>IFERROR(CONCATENATE(C549," ",(VLOOKUP($C549,'Bron competenties'!$B$1:$C$1978,2,FALSE))),"")</f>
        <v>T.06 Duurzaamheid</v>
      </c>
      <c r="H549">
        <f t="shared" si="25"/>
        <v>9</v>
      </c>
      <c r="I549" t="str">
        <f t="shared" si="26"/>
        <v xml:space="preserve">Duurzaamheid staat voor het voldoen aan behoeften zonder de toekomst in gevaar te brengen en kan worden gecategoriseerd als ecologische, sociale of economische duurzaamheid. </v>
      </c>
    </row>
    <row r="550" spans="1:9" ht="15.75" thickBot="1" x14ac:dyDescent="0.3">
      <c r="A550" s="10" t="str">
        <f>IFERROR(VLOOKUP($B550,VLookup!$B$3:$C$463,2,FALSE),"")</f>
        <v>3.1.6 APPLICATIEBEHEER</v>
      </c>
      <c r="B550" s="18" t="s">
        <v>146</v>
      </c>
      <c r="C550" s="17" t="s">
        <v>96</v>
      </c>
      <c r="D550" s="13">
        <v>9</v>
      </c>
      <c r="E550" s="14" t="str">
        <f t="shared" si="24"/>
        <v>T.07x9</v>
      </c>
      <c r="F550" s="14" t="str">
        <f>IFERROR(VLOOKUP(E550,'Bron competenties'!$A$1:$F$19978,5,FALSE),"")</f>
        <v>Bruikbaarheid is de kwaliteit van een product, dienst of systeem, zoals ervaren door eindgebruikers, voor specifiek te bereiken doelen, effectief, efficiënt en bevredigend in een vooraf bepaalde context</v>
      </c>
      <c r="G550" s="15" t="str">
        <f>IFERROR(CONCATENATE(C550," ",(VLOOKUP($C550,'Bron competenties'!$B$1:$C$1978,2,FALSE))),"")</f>
        <v>T.07 Bruikbaarheid</v>
      </c>
      <c r="H550">
        <f t="shared" si="25"/>
        <v>9</v>
      </c>
      <c r="I550" t="str">
        <f t="shared" si="26"/>
        <v>Bruikbaarheid is de kwaliteit van een product, dienst of systeem, zoals ervaren door eindgebruikers, voor specifiek te bereiken doelen, effectief, efficiënt en bevredigend in een vooraf bepaalde context</v>
      </c>
    </row>
    <row r="551" spans="1:9" ht="15.75" thickBot="1" x14ac:dyDescent="0.3">
      <c r="A551" s="10" t="str">
        <f>IFERROR(VLOOKUP($B551,VLookup!$B$3:$C$463,2,FALSE),"")</f>
        <v>3.1.7 DATABASEBEHEER</v>
      </c>
      <c r="B551" s="16" t="s">
        <v>147</v>
      </c>
      <c r="C551" s="17" t="s">
        <v>98</v>
      </c>
      <c r="D551" s="13">
        <v>1</v>
      </c>
      <c r="E551" s="14" t="str">
        <f t="shared" si="24"/>
        <v>A.06x1</v>
      </c>
      <c r="F551" s="14" t="str">
        <f>IFERROR(VLOOKUP(E551,'Bron competenties'!$A$1:$F$19978,5,FALSE),"")</f>
        <v>het bijdragen aan het ontwerp van applicaties, aan generieke functionele specificaties en aan koppelvlakken</v>
      </c>
      <c r="G551" s="15" t="str">
        <f>IFERROR(CONCATENATE(C551," ",(VLOOKUP($C551,'Bron competenties'!$B$1:$C$1978,2,FALSE))),"")</f>
        <v xml:space="preserve">A.06 Ontwerp van Applicaties </v>
      </c>
      <c r="H551">
        <f t="shared" si="25"/>
        <v>1</v>
      </c>
      <c r="I551" t="str">
        <f t="shared" si="26"/>
        <v>het bijdragen aan het ontwerp van applicaties, aan generieke functionele specificaties en aan koppelvlakken</v>
      </c>
    </row>
    <row r="552" spans="1:9" ht="15.75" thickBot="1" x14ac:dyDescent="0.3">
      <c r="A552" s="10" t="str">
        <f>IFERROR(VLOOKUP($B552,VLookup!$B$3:$C$463,2,FALSE),"")</f>
        <v>3.1.7 DATABASEBEHEER</v>
      </c>
      <c r="B552" s="16" t="s">
        <v>147</v>
      </c>
      <c r="C552" s="17" t="s">
        <v>100</v>
      </c>
      <c r="D552" s="13">
        <v>1</v>
      </c>
      <c r="E552" s="14" t="str">
        <f t="shared" si="24"/>
        <v>B.05x1</v>
      </c>
      <c r="F552" s="14" t="str">
        <f>IFERROR(VLOOKUP(E552,'Bron competenties'!$A$1:$F$19978,5,FALSE),"")</f>
        <v>het gebruiken en /of toepassen van standaarden om de documentatiestructuur te bepalen</v>
      </c>
      <c r="G552" s="15" t="str">
        <f>IFERROR(CONCATENATE(C552," ",(VLOOKUP($C552,'Bron competenties'!$B$1:$C$1978,2,FALSE))),"")</f>
        <v xml:space="preserve">B.05 Vervaardigen van documentatie </v>
      </c>
      <c r="H552">
        <f t="shared" si="25"/>
        <v>1</v>
      </c>
      <c r="I552" t="str">
        <f t="shared" si="26"/>
        <v>het gebruiken en /of toepassen van standaarden om de documentatiestructuur te bepalen</v>
      </c>
    </row>
    <row r="553" spans="1:9" ht="15.75" thickBot="1" x14ac:dyDescent="0.3">
      <c r="A553" s="10" t="str">
        <f>IFERROR(VLOOKUP($B553,VLookup!$B$3:$C$463,2,FALSE),"")</f>
        <v>3.1.7 DATABASEBEHEER</v>
      </c>
      <c r="B553" s="16" t="s">
        <v>147</v>
      </c>
      <c r="C553" s="17" t="s">
        <v>137</v>
      </c>
      <c r="D553" s="13">
        <v>1</v>
      </c>
      <c r="E553" s="14" t="str">
        <f t="shared" si="24"/>
        <v>C.05x1</v>
      </c>
      <c r="F553" s="14" t="str">
        <f>IFERROR(VLOOKUP(E553,'Bron competenties'!$A$1:$F$19978,5,FALSE),"")</f>
        <v>het uitvoeren van basale systeemoperaties</v>
      </c>
      <c r="G553" s="15" t="str">
        <f>IFERROR(CONCATENATE(C553," ",(VLOOKUP($C553,'Bron competenties'!$B$1:$C$1978,2,FALSE))),"")</f>
        <v>C.05 Systeembeheer</v>
      </c>
      <c r="H553">
        <f t="shared" si="25"/>
        <v>1</v>
      </c>
      <c r="I553" t="str">
        <f t="shared" si="26"/>
        <v>het uitvoeren van basale systeemoperaties</v>
      </c>
    </row>
    <row r="554" spans="1:9" ht="15.75" thickBot="1" x14ac:dyDescent="0.3">
      <c r="A554" s="10" t="str">
        <f>IFERROR(VLOOKUP($B554,VLookup!$B$3:$C$463,2,FALSE),"")</f>
        <v>3.1.7 DATABASEBEHEER</v>
      </c>
      <c r="B554" s="16" t="s">
        <v>147</v>
      </c>
      <c r="C554" s="17" t="s">
        <v>98</v>
      </c>
      <c r="D554" s="13">
        <v>2</v>
      </c>
      <c r="E554" s="14" t="str">
        <f t="shared" si="24"/>
        <v>A.06x2</v>
      </c>
      <c r="F554" s="14" t="str">
        <f>IFERROR(VLOOKUP(E554,'Bron competenties'!$A$1:$F$19978,5,FALSE),"")</f>
        <v>het organiseren van de totale planning van het ontwerp van de applicatie</v>
      </c>
      <c r="G554" s="15" t="str">
        <f>IFERROR(CONCATENATE(C554," ",(VLOOKUP($C554,'Bron competenties'!$B$1:$C$1978,2,FALSE))),"")</f>
        <v xml:space="preserve">A.06 Ontwerp van Applicaties </v>
      </c>
      <c r="H554">
        <f t="shared" si="25"/>
        <v>2</v>
      </c>
      <c r="I554" t="str">
        <f t="shared" si="26"/>
        <v>het organiseren van de totale planning van het ontwerp van de applicatie</v>
      </c>
    </row>
    <row r="555" spans="1:9" ht="15.75" thickBot="1" x14ac:dyDescent="0.3">
      <c r="A555" s="10" t="str">
        <f>IFERROR(VLOOKUP($B555,VLookup!$B$3:$C$463,2,FALSE),"")</f>
        <v>3.1.7 DATABASEBEHEER</v>
      </c>
      <c r="B555" s="16" t="s">
        <v>147</v>
      </c>
      <c r="C555" s="17" t="s">
        <v>100</v>
      </c>
      <c r="D555" s="13">
        <v>2</v>
      </c>
      <c r="E555" s="14" t="str">
        <f t="shared" si="24"/>
        <v>B.05x2</v>
      </c>
      <c r="F555" s="14" t="str">
        <f>IFERROR(VLOOKUP(E555,'Bron competenties'!$A$1:$F$19978,5,FALSE),"")</f>
        <v>het bepalen van documentatie eisen op basis van het doel en de doelgroep</v>
      </c>
      <c r="G555" s="15" t="str">
        <f>IFERROR(CONCATENATE(C555," ",(VLOOKUP($C555,'Bron competenties'!$B$1:$C$1978,2,FALSE))),"")</f>
        <v xml:space="preserve">B.05 Vervaardigen van documentatie </v>
      </c>
      <c r="H555">
        <f t="shared" si="25"/>
        <v>2</v>
      </c>
      <c r="I555" t="str">
        <f t="shared" si="26"/>
        <v>het bepalen van documentatie eisen op basis van het doel en de doelgroep</v>
      </c>
    </row>
    <row r="556" spans="1:9" ht="15.75" thickBot="1" x14ac:dyDescent="0.3">
      <c r="A556" s="10" t="str">
        <f>IFERROR(VLOOKUP($B556,VLookup!$B$3:$C$463,2,FALSE),"")</f>
        <v>3.1.7 DATABASEBEHEER</v>
      </c>
      <c r="B556" s="16" t="s">
        <v>147</v>
      </c>
      <c r="C556" s="17" t="s">
        <v>137</v>
      </c>
      <c r="D556" s="13">
        <v>2</v>
      </c>
      <c r="E556" s="14" t="str">
        <f t="shared" si="24"/>
        <v>C.05x2</v>
      </c>
      <c r="F556" s="14" t="str">
        <f>IFERROR(VLOOKUP(E556,'Bron competenties'!$A$1:$F$19978,5,FALSE),"")</f>
        <v>het systematisch dagelijks beheer van operationele behoeften in de IT-systemen, het vermijden van serviceonderbrekingen conform de service- ein IT-strategie</v>
      </c>
      <c r="G556" s="15" t="str">
        <f>IFERROR(CONCATENATE(C556," ",(VLOOKUP($C556,'Bron competenties'!$B$1:$C$1978,2,FALSE))),"")</f>
        <v>C.05 Systeembeheer</v>
      </c>
      <c r="H556">
        <f t="shared" si="25"/>
        <v>2</v>
      </c>
      <c r="I556" t="str">
        <f t="shared" si="26"/>
        <v>het systematisch dagelijks beheer van operationele behoeften in de IT-systemen, het vermijden van serviceonderbrekingen conform de service- ein IT-strategie</v>
      </c>
    </row>
    <row r="557" spans="1:9" ht="15.75" thickBot="1" x14ac:dyDescent="0.3">
      <c r="A557" s="10" t="str">
        <f>IFERROR(VLOOKUP($B557,VLookup!$B$3:$C$463,2,FALSE),"")</f>
        <v>3.1.7 DATABASEBEHEER</v>
      </c>
      <c r="B557" s="16" t="s">
        <v>147</v>
      </c>
      <c r="C557" s="17" t="s">
        <v>101</v>
      </c>
      <c r="D557" s="13">
        <v>2</v>
      </c>
      <c r="E557" s="14" t="str">
        <f t="shared" si="24"/>
        <v>E.06x2</v>
      </c>
      <c r="F557" s="14" t="str">
        <f>IFERROR(VLOOKUP(E557,'Bron competenties'!$A$1:$F$19978,5,FALSE),"")</f>
        <v>het communiceren over en het toezicht houden op de toepassing van het kwaliteitsbeleid in de organisatie</v>
      </c>
      <c r="G557" s="15" t="str">
        <f>IFERROR(CONCATENATE(C557," ",(VLOOKUP($C557,'Bron competenties'!$B$1:$C$1978,2,FALSE))),"")</f>
        <v xml:space="preserve">E.06 ICT kwaliteitsmanagement </v>
      </c>
      <c r="H557">
        <f t="shared" si="25"/>
        <v>2</v>
      </c>
      <c r="I557" t="str">
        <f t="shared" si="26"/>
        <v>het communiceren over en het toezicht houden op de toepassing van het kwaliteitsbeleid in de organisatie</v>
      </c>
    </row>
    <row r="558" spans="1:9" ht="15.75" thickBot="1" x14ac:dyDescent="0.3">
      <c r="A558" s="10" t="str">
        <f>IFERROR(VLOOKUP($B558,VLookup!$B$3:$C$463,2,FALSE),"")</f>
        <v>3.1.7 DATABASEBEHEER</v>
      </c>
      <c r="B558" s="16" t="s">
        <v>147</v>
      </c>
      <c r="C558" s="17" t="s">
        <v>86</v>
      </c>
      <c r="D558" s="13">
        <v>2</v>
      </c>
      <c r="E558" s="14" t="str">
        <f t="shared" si="24"/>
        <v>E.08x2</v>
      </c>
      <c r="F558" s="14" t="str">
        <f>IFERROR(VLOOKUP(E558,'Bron competenties'!$A$1:$F$19978,5,FALSE),"")</f>
        <v>het systematisch scannen van de omgeving om kwetsbaarheden en bedreigingen te identificeren en te bepalen, vast te leggen en het escaleren bij non-compliance</v>
      </c>
      <c r="G558" s="15" t="str">
        <f>IFERROR(CONCATENATE(C558," ",(VLOOKUP($C558,'Bron competenties'!$B$1:$C$1978,2,FALSE))),"")</f>
        <v xml:space="preserve">E.08 Informatiebeveiligingsmanagement </v>
      </c>
      <c r="H558">
        <f t="shared" si="25"/>
        <v>2</v>
      </c>
      <c r="I558" t="str">
        <f t="shared" si="26"/>
        <v>het systematisch scannen van de omgeving om kwetsbaarheden en bedreigingen te identificeren en te bepalen, vast te leggen en het escaleren bij non-compliance</v>
      </c>
    </row>
    <row r="559" spans="1:9" ht="15.75" thickBot="1" x14ac:dyDescent="0.3">
      <c r="A559" s="10" t="str">
        <f>IFERROR(VLOOKUP($B559,VLookup!$B$3:$C$463,2,FALSE),"")</f>
        <v>3.1.7 DATABASEBEHEER</v>
      </c>
      <c r="B559" s="16" t="s">
        <v>147</v>
      </c>
      <c r="C559" s="17" t="s">
        <v>81</v>
      </c>
      <c r="D559" s="13">
        <v>3</v>
      </c>
      <c r="E559" s="14" t="str">
        <f t="shared" si="24"/>
        <v>A.05x3</v>
      </c>
      <c r="F559" s="14" t="str">
        <f>IFERROR(VLOOKUP(E559,'Bron competenties'!$A$1:$F$19978,5,FALSE),"")</f>
        <v>het gebruik maken van specifieke kennis om relevante IV-technologie en -specificaties te definiëren die kunnen worden ingezet bij de bouw van meerdere IV-projecten, toepassingen/of infrastructuurverbeteringen</v>
      </c>
      <c r="G559" s="15" t="str">
        <f>IFERROR(CONCATENATE(C559," ",(VLOOKUP($C559,'Bron competenties'!$B$1:$C$1978,2,FALSE))),"")</f>
        <v xml:space="preserve">A.05 Ontwerpen van Architectuur </v>
      </c>
      <c r="H559">
        <f t="shared" si="25"/>
        <v>3</v>
      </c>
      <c r="I559" t="str">
        <f t="shared" si="26"/>
        <v>het gebruik maken van specifieke kennis om relevante IV-technologie en -specificaties te definiëren die kunnen worden ingezet bij de bouw van meerdere IV-projecten, toepassingen/of infrastructuurverbeteringen</v>
      </c>
    </row>
    <row r="560" spans="1:9" ht="15.75" thickBot="1" x14ac:dyDescent="0.3">
      <c r="A560" s="10" t="str">
        <f>IFERROR(VLOOKUP($B560,VLookup!$B$3:$C$463,2,FALSE),"")</f>
        <v>3.1.7 DATABASEBEHEER</v>
      </c>
      <c r="B560" s="16" t="s">
        <v>147</v>
      </c>
      <c r="C560" s="17" t="s">
        <v>98</v>
      </c>
      <c r="D560" s="13">
        <v>3</v>
      </c>
      <c r="E560" s="14" t="str">
        <f t="shared" si="24"/>
        <v>A.06x3</v>
      </c>
      <c r="F560" s="14" t="str">
        <f>IFERROR(VLOOKUP(E560,'Bron competenties'!$A$1:$F$19978,5,FALSE),"")</f>
        <v xml:space="preserve">de verantwoordelijkheid nemen voor eigen acties en die van anderen om te garanderen dat de applicatie op een correcte manier is geïntegreerd in een complexe omgeving en voldoet aan de behoeften van gebruikers / klanten </v>
      </c>
      <c r="G560" s="15" t="str">
        <f>IFERROR(CONCATENATE(C560," ",(VLOOKUP($C560,'Bron competenties'!$B$1:$C$1978,2,FALSE))),"")</f>
        <v xml:space="preserve">A.06 Ontwerp van Applicaties </v>
      </c>
      <c r="H560">
        <f t="shared" si="25"/>
        <v>3</v>
      </c>
      <c r="I560" t="str">
        <f t="shared" si="26"/>
        <v xml:space="preserve">de verantwoordelijkheid nemen voor eigen acties en die van anderen om te garanderen dat de applicatie op een correcte manier is geïntegreerd in een complexe omgeving en voldoet aan de behoeften van gebruikers / klanten </v>
      </c>
    </row>
    <row r="561" spans="1:9" ht="15.75" thickBot="1" x14ac:dyDescent="0.3">
      <c r="A561" s="10" t="str">
        <f>IFERROR(VLOOKUP($B561,VLookup!$B$3:$C$463,2,FALSE),"")</f>
        <v>3.1.7 DATABASEBEHEER</v>
      </c>
      <c r="B561" s="16" t="s">
        <v>147</v>
      </c>
      <c r="C561" s="17" t="s">
        <v>100</v>
      </c>
      <c r="D561" s="13">
        <v>3</v>
      </c>
      <c r="E561" s="14" t="str">
        <f t="shared" si="24"/>
        <v>B.05x3</v>
      </c>
      <c r="F561" s="14" t="str">
        <f>IFERROR(VLOOKUP(E561,'Bron competenties'!$A$1:$F$19978,5,FALSE),"")</f>
        <v xml:space="preserve">het detailniveau bepalen op basis van het doel en de doelgroep </v>
      </c>
      <c r="G561" s="15" t="str">
        <f>IFERROR(CONCATENATE(C561," ",(VLOOKUP($C561,'Bron competenties'!$B$1:$C$1978,2,FALSE))),"")</f>
        <v xml:space="preserve">B.05 Vervaardigen van documentatie </v>
      </c>
      <c r="H561">
        <f t="shared" si="25"/>
        <v>3</v>
      </c>
      <c r="I561" t="str">
        <f t="shared" si="26"/>
        <v xml:space="preserve">het detailniveau bepalen op basis van het doel en de doelgroep </v>
      </c>
    </row>
    <row r="562" spans="1:9" ht="15.75" thickBot="1" x14ac:dyDescent="0.3">
      <c r="A562" s="10" t="str">
        <f>IFERROR(VLOOKUP($B562,VLookup!$B$3:$C$463,2,FALSE),"")</f>
        <v>3.1.7 DATABASEBEHEER</v>
      </c>
      <c r="B562" s="16" t="s">
        <v>147</v>
      </c>
      <c r="C562" s="20" t="s">
        <v>137</v>
      </c>
      <c r="D562" s="13">
        <v>3</v>
      </c>
      <c r="E562" s="14" t="str">
        <f t="shared" si="24"/>
        <v>C.05x3</v>
      </c>
      <c r="F562" s="14" t="str">
        <f>IFERROR(VLOOKUP(E562,'Bron competenties'!$A$1:$F$19978,5,FALSE),"")</f>
        <v>het optimaliseren van technische en cloud-ontwikkeling. Het evalueren van systeemperformance en vragen/problemen van gebruikers. Verantwoordelijk voor tijdige vervanging van resources binnen het toegestane budget</v>
      </c>
      <c r="G562" s="15" t="str">
        <f>IFERROR(CONCATENATE(C562," ",(VLOOKUP($C562,'Bron competenties'!$B$1:$C$1978,2,FALSE))),"")</f>
        <v>C.05 Systeembeheer</v>
      </c>
      <c r="H562">
        <f t="shared" si="25"/>
        <v>3</v>
      </c>
      <c r="I562" t="str">
        <f t="shared" si="26"/>
        <v>het optimaliseren van technische en cloud-ontwikkeling. Het evalueren van systeemperformance en vragen/problemen van gebruikers. Verantwoordelijk voor tijdige vervanging van resources binnen het toegestane budget</v>
      </c>
    </row>
    <row r="563" spans="1:9" ht="15.75" thickBot="1" x14ac:dyDescent="0.3">
      <c r="A563" s="10" t="str">
        <f>IFERROR(VLOOKUP($B563,VLookup!$B$3:$C$463,2,FALSE),"")</f>
        <v>3.1.7 DATABASEBEHEER</v>
      </c>
      <c r="B563" s="16" t="s">
        <v>147</v>
      </c>
      <c r="C563" s="20" t="s">
        <v>83</v>
      </c>
      <c r="D563" s="13">
        <v>3</v>
      </c>
      <c r="E563" s="14" t="str">
        <f t="shared" si="24"/>
        <v>D.10x3</v>
      </c>
      <c r="F563" s="14" t="str">
        <f>IFERROR(VLOOKUP(E563,'Bron competenties'!$A$1:$F$19978,5,FALSE),"")</f>
        <v>het analyseren van bedrijfsprocessen en bijbehorende informatie-eisen en het daarmee voorzien in de meest geschikte informatiestructuur</v>
      </c>
      <c r="G563" s="15" t="str">
        <f>IFERROR(CONCATENATE(C563," ",(VLOOKUP($C563,'Bron competenties'!$B$1:$C$1978,2,FALSE))),"")</f>
        <v xml:space="preserve">D.10 Informatie- en kennismanagement </v>
      </c>
      <c r="H563">
        <f t="shared" si="25"/>
        <v>3</v>
      </c>
      <c r="I563" t="str">
        <f t="shared" si="26"/>
        <v>het analyseren van bedrijfsprocessen en bijbehorende informatie-eisen en het daarmee voorzien in de meest geschikte informatiestructuur</v>
      </c>
    </row>
    <row r="564" spans="1:9" ht="15.75" thickBot="1" x14ac:dyDescent="0.3">
      <c r="A564" s="10" t="str">
        <f>IFERROR(VLOOKUP($B564,VLookup!$B$3:$C$463,2,FALSE),"")</f>
        <v>3.1.7 DATABASEBEHEER</v>
      </c>
      <c r="B564" s="16" t="s">
        <v>147</v>
      </c>
      <c r="C564" s="20" t="s">
        <v>101</v>
      </c>
      <c r="D564" s="13">
        <v>3</v>
      </c>
      <c r="E564" s="14" t="str">
        <f t="shared" si="24"/>
        <v>E.06x3</v>
      </c>
      <c r="F564" s="14" t="str">
        <f>IFERROR(VLOOKUP(E564,'Bron competenties'!$A$1:$F$19978,5,FALSE),"")</f>
        <v>het evalueren van kwaliteitsindicatoren en processen op basis van het kwaliteitsbeleid en indien nodig het voorstellen van herstelacties</v>
      </c>
      <c r="G564" s="15" t="str">
        <f>IFERROR(CONCATENATE(C564," ",(VLOOKUP($C564,'Bron competenties'!$B$1:$C$1978,2,FALSE))),"")</f>
        <v xml:space="preserve">E.06 ICT kwaliteitsmanagement </v>
      </c>
      <c r="H564">
        <f t="shared" si="25"/>
        <v>3</v>
      </c>
      <c r="I564" t="str">
        <f t="shared" si="26"/>
        <v>het evalueren van kwaliteitsindicatoren en processen op basis van het kwaliteitsbeleid en indien nodig het voorstellen van herstelacties</v>
      </c>
    </row>
    <row r="565" spans="1:9" ht="15.75" thickBot="1" x14ac:dyDescent="0.3">
      <c r="A565" s="10" t="str">
        <f>IFERROR(VLOOKUP($B565,VLookup!$B$3:$C$463,2,FALSE),"")</f>
        <v>3.1.7 DATABASEBEHEER</v>
      </c>
      <c r="B565" s="16" t="s">
        <v>147</v>
      </c>
      <c r="C565" s="20" t="s">
        <v>86</v>
      </c>
      <c r="D565" s="13">
        <v>3</v>
      </c>
      <c r="E565" s="14" t="str">
        <f t="shared" si="24"/>
        <v>E.08x3</v>
      </c>
      <c r="F565" s="14" t="str">
        <f>IFERROR(VLOOKUP(E565,'Bron competenties'!$A$1:$F$19978,5,FALSE),"")</f>
        <v xml:space="preserve">het evalueren van indicatoren en maatregelen op het gebied van security management en bepalen/of ze aan de normen voldoen; het onderzoeken van inbreuken op de beveiliging en het nemen van correctiemaatregelen </v>
      </c>
      <c r="G565" s="15" t="str">
        <f>IFERROR(CONCATENATE(C565," ",(VLOOKUP($C565,'Bron competenties'!$B$1:$C$1978,2,FALSE))),"")</f>
        <v xml:space="preserve">E.08 Informatiebeveiligingsmanagement </v>
      </c>
      <c r="H565">
        <f t="shared" si="25"/>
        <v>3</v>
      </c>
      <c r="I565" t="str">
        <f t="shared" si="26"/>
        <v xml:space="preserve">het evalueren van indicatoren en maatregelen op het gebied van security management en bepalen/of ze aan de normen voldoen; het onderzoeken van inbreuken op de beveiliging en het nemen van correctiemaatregelen </v>
      </c>
    </row>
    <row r="566" spans="1:9" ht="15.75" thickBot="1" x14ac:dyDescent="0.3">
      <c r="A566" s="10" t="str">
        <f>IFERROR(VLOOKUP($B566,VLookup!$B$3:$C$463,2,FALSE),"")</f>
        <v>3.1.7 DATABASEBEHEER</v>
      </c>
      <c r="B566" s="18" t="s">
        <v>147</v>
      </c>
      <c r="C566" s="17" t="s">
        <v>90</v>
      </c>
      <c r="D566" s="13">
        <v>9</v>
      </c>
      <c r="E566" s="14" t="str">
        <f t="shared" si="24"/>
        <v>T.01x9</v>
      </c>
      <c r="F566" s="14" t="str">
        <f>IFERROR(VLOOKUP(E566,'Bron competenties'!$A$1:$F$19978,5,FALSE),"")</f>
        <v>Toegankelijkheid is van toepassing op het ontwerp van producten, apparaten, services of omgevingen om ervoor te zorgen dat ze voor iedereen bruikbaar zijn, ongeacht hun persoonlijke capaciteiten</v>
      </c>
      <c r="G566" s="15" t="str">
        <f>IFERROR(CONCATENATE(C566," ",(VLOOKUP($C566,'Bron competenties'!$B$1:$C$1978,2,FALSE))),"")</f>
        <v>T.01 Toegankelijkheid</v>
      </c>
      <c r="H566">
        <f t="shared" si="25"/>
        <v>9</v>
      </c>
      <c r="I566" t="str">
        <f t="shared" si="26"/>
        <v>Toegankelijkheid is van toepassing op het ontwerp van producten, apparaten, services of omgevingen om ervoor te zorgen dat ze voor iedereen bruikbaar zijn, ongeacht hun persoonlijke capaciteiten</v>
      </c>
    </row>
    <row r="567" spans="1:9" ht="15.75" thickBot="1" x14ac:dyDescent="0.3">
      <c r="A567" s="10" t="str">
        <f>IFERROR(VLOOKUP($B567,VLookup!$B$3:$C$463,2,FALSE),"")</f>
        <v>3.1.7 DATABASEBEHEER</v>
      </c>
      <c r="B567" s="18" t="s">
        <v>147</v>
      </c>
      <c r="C567" s="17" t="s">
        <v>91</v>
      </c>
      <c r="D567" s="13">
        <v>9</v>
      </c>
      <c r="E567" s="14" t="str">
        <f t="shared" si="24"/>
        <v>T.02x9</v>
      </c>
      <c r="F567" s="14" t="str">
        <f>IFERROR(VLOOKUP(E567,'Bron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567" s="15" t="str">
        <f>IFERROR(CONCATENATE(C567," ",(VLOOKUP($C567,'Bron competenties'!$B$1:$C$1978,2,FALSE))),"")</f>
        <v>T.02 Ethiek</v>
      </c>
      <c r="H567">
        <f t="shared" si="25"/>
        <v>9</v>
      </c>
      <c r="I567" t="str">
        <f t="shared" si="26"/>
        <v>Ethiek in ICT behandelt de procedures, waarden en praktijken die ICT en haar gerelateerde disciplines beheersen zonder de integriteit, morele waarden of overtuigingen van een individu, organisatie of de mensheid: professioneel gedrag in de ICT</v>
      </c>
    </row>
    <row r="568" spans="1:9" ht="15.75" thickBot="1" x14ac:dyDescent="0.3">
      <c r="A568" s="10" t="str">
        <f>IFERROR(VLOOKUP($B568,VLookup!$B$3:$C$463,2,FALSE),"")</f>
        <v>3.1.7 DATABASEBEHEER</v>
      </c>
      <c r="B568" s="18" t="s">
        <v>147</v>
      </c>
      <c r="C568" s="17" t="s">
        <v>92</v>
      </c>
      <c r="D568" s="13">
        <v>9</v>
      </c>
      <c r="E568" s="14" t="str">
        <f t="shared" si="24"/>
        <v>T.03x9</v>
      </c>
      <c r="F568" s="14" t="str">
        <f>IFERROR(VLOOKUP(E568,'Bron competenties'!$A$1:$F$19978,5,FALSE),"")</f>
        <v>Er zijn veel wetten die direct of indirect relevant zijn voor de ICT-industrie, zoals copyright, naleving van octrooien, voorkomen van plagiaat en bescherming van intellectuele eigendom</v>
      </c>
      <c r="G568" s="15" t="str">
        <f>IFERROR(CONCATENATE(C568," ",(VLOOKUP($C568,'Bron competenties'!$B$1:$C$1978,2,FALSE))),"")</f>
        <v>T.03 Juridische kwesties</v>
      </c>
      <c r="H568">
        <f t="shared" si="25"/>
        <v>9</v>
      </c>
      <c r="I568" t="str">
        <f t="shared" si="26"/>
        <v>Er zijn veel wetten die direct of indirect relevant zijn voor de ICT-industrie, zoals copyright, naleving van octrooien, voorkomen van plagiaat en bescherming van intellectuele eigendom</v>
      </c>
    </row>
    <row r="569" spans="1:9" ht="15.75" thickBot="1" x14ac:dyDescent="0.3">
      <c r="A569" s="10" t="str">
        <f>IFERROR(VLOOKUP($B569,VLookup!$B$3:$C$463,2,FALSE),"")</f>
        <v>3.1.7 DATABASEBEHEER</v>
      </c>
      <c r="B569" s="18" t="s">
        <v>147</v>
      </c>
      <c r="C569" s="17" t="s">
        <v>93</v>
      </c>
      <c r="D569" s="13">
        <v>9</v>
      </c>
      <c r="E569" s="14" t="str">
        <f t="shared" si="24"/>
        <v>T.04x9</v>
      </c>
      <c r="F569" s="14" t="str">
        <f>IFERROR(VLOOKUP(E569,'Bron competenties'!$A$1:$F$19978,5,FALSE),"")</f>
        <v>Privacy is het vermogen van een organisatie of individu te bepalen welke gegevens met derden kunnen worden gedeeld: bijvoorbeeld de algemene verordening gegevensbescherming (AVG) over gegevensbescherming en privacy voor alle individuen</v>
      </c>
      <c r="G569" s="15" t="str">
        <f>IFERROR(CONCATENATE(C569," ",(VLOOKUP($C569,'Bron competenties'!$B$1:$C$1978,2,FALSE))),"")</f>
        <v>T.04 Privacy</v>
      </c>
      <c r="H569">
        <f t="shared" si="25"/>
        <v>9</v>
      </c>
      <c r="I569" t="str">
        <f t="shared" si="26"/>
        <v>Privacy is het vermogen van een organisatie of individu te bepalen welke gegevens met derden kunnen worden gedeeld: bijvoorbeeld de algemene verordening gegevensbescherming (AVG) over gegevensbescherming en privacy voor alle individuen</v>
      </c>
    </row>
    <row r="570" spans="1:9" ht="15.75" thickBot="1" x14ac:dyDescent="0.3">
      <c r="A570" s="10" t="str">
        <f>IFERROR(VLOOKUP($B570,VLookup!$B$3:$C$463,2,FALSE),"")</f>
        <v>3.1.7 DATABASEBEHEER</v>
      </c>
      <c r="B570" s="18" t="s">
        <v>147</v>
      </c>
      <c r="C570" s="17" t="s">
        <v>94</v>
      </c>
      <c r="D570" s="13">
        <v>9</v>
      </c>
      <c r="E570" s="14" t="str">
        <f t="shared" si="24"/>
        <v>T.05x9</v>
      </c>
      <c r="F570" s="14" t="str">
        <f>IFERROR(VLOOKUP(E570,'Bron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570" s="15" t="str">
        <f>IFERROR(CONCATENATE(C570," ",(VLOOKUP($C570,'Bron competenties'!$B$1:$C$1978,2,FALSE))),"")</f>
        <v>T.05 Beveiliging</v>
      </c>
      <c r="H570">
        <f t="shared" si="25"/>
        <v>9</v>
      </c>
      <c r="I570" t="str">
        <f t="shared" si="26"/>
        <v>Beveiliging omvat (1) informatiebeveiliging: beschermen tegen ongeautoriseerde toegang, gebruik, openbaarmaking, verstoring, wijziging, inzage, inspectie, opname of verwoesting en (2) IT-beveiliging: ongeoorloofde toegang tot computers, netwerken en data voorkomen</v>
      </c>
    </row>
    <row r="571" spans="1:9" ht="15.75" thickBot="1" x14ac:dyDescent="0.3">
      <c r="A571" s="10" t="str">
        <f>IFERROR(VLOOKUP($B571,VLookup!$B$3:$C$463,2,FALSE),"")</f>
        <v>3.1.7 DATABASEBEHEER</v>
      </c>
      <c r="B571" s="18" t="s">
        <v>147</v>
      </c>
      <c r="C571" s="17" t="s">
        <v>95</v>
      </c>
      <c r="D571" s="13">
        <v>9</v>
      </c>
      <c r="E571" s="14" t="str">
        <f t="shared" si="24"/>
        <v>T.06x9</v>
      </c>
      <c r="F571" s="14" t="str">
        <f>IFERROR(VLOOKUP(E571,'Bron competenties'!$A$1:$F$19978,5,FALSE),"")</f>
        <v xml:space="preserve">Duurzaamheid staat voor het voldoen aan behoeften zonder de toekomst in gevaar te brengen en kan worden gecategoriseerd als ecologische, sociale of economische duurzaamheid. </v>
      </c>
      <c r="G571" s="15" t="str">
        <f>IFERROR(CONCATENATE(C571," ",(VLOOKUP($C571,'Bron competenties'!$B$1:$C$1978,2,FALSE))),"")</f>
        <v>T.06 Duurzaamheid</v>
      </c>
      <c r="H571">
        <f t="shared" si="25"/>
        <v>9</v>
      </c>
      <c r="I571" t="str">
        <f t="shared" si="26"/>
        <v xml:space="preserve">Duurzaamheid staat voor het voldoen aan behoeften zonder de toekomst in gevaar te brengen en kan worden gecategoriseerd als ecologische, sociale of economische duurzaamheid. </v>
      </c>
    </row>
    <row r="572" spans="1:9" ht="15.75" thickBot="1" x14ac:dyDescent="0.3">
      <c r="A572" s="10" t="str">
        <f>IFERROR(VLOOKUP($B572,VLookup!$B$3:$C$463,2,FALSE),"")</f>
        <v>3.1.7 DATABASEBEHEER</v>
      </c>
      <c r="B572" s="18" t="s">
        <v>147</v>
      </c>
      <c r="C572" s="17" t="s">
        <v>96</v>
      </c>
      <c r="D572" s="13">
        <v>9</v>
      </c>
      <c r="E572" s="14" t="str">
        <f t="shared" si="24"/>
        <v>T.07x9</v>
      </c>
      <c r="F572" s="14" t="str">
        <f>IFERROR(VLOOKUP(E572,'Bron competenties'!$A$1:$F$19978,5,FALSE),"")</f>
        <v>Bruikbaarheid is de kwaliteit van een product, dienst of systeem, zoals ervaren door eindgebruikers, voor specifiek te bereiken doelen, effectief, efficiënt en bevredigend in een vooraf bepaalde context</v>
      </c>
      <c r="G572" s="15" t="str">
        <f>IFERROR(CONCATENATE(C572," ",(VLOOKUP($C572,'Bron competenties'!$B$1:$C$1978,2,FALSE))),"")</f>
        <v>T.07 Bruikbaarheid</v>
      </c>
      <c r="H572">
        <f t="shared" si="25"/>
        <v>9</v>
      </c>
      <c r="I572" t="str">
        <f t="shared" si="26"/>
        <v>Bruikbaarheid is de kwaliteit van een product, dienst of systeem, zoals ervaren door eindgebruikers, voor specifiek te bereiken doelen, effectief, efficiënt en bevredigend in een vooraf bepaalde context</v>
      </c>
    </row>
    <row r="573" spans="1:9" ht="15.75" thickBot="1" x14ac:dyDescent="0.3">
      <c r="A573" s="10" t="str">
        <f>IFERROR(VLOOKUP($B573,VLookup!$B$3:$C$463,2,FALSE),"")</f>
        <v>3.1.8 RECORDBEHEER</v>
      </c>
      <c r="B573" s="16" t="s">
        <v>148</v>
      </c>
      <c r="C573" s="17" t="s">
        <v>100</v>
      </c>
      <c r="D573" s="13">
        <v>1</v>
      </c>
      <c r="E573" s="14" t="str">
        <f t="shared" si="24"/>
        <v>B.05x1</v>
      </c>
      <c r="F573" s="14" t="str">
        <f>IFERROR(VLOOKUP(E573,'Bron competenties'!$A$1:$F$19978,5,FALSE),"")</f>
        <v>het gebruiken en /of toepassen van standaarden om de documentatiestructuur te bepalen</v>
      </c>
      <c r="G573" s="15" t="str">
        <f>IFERROR(CONCATENATE(C573," ",(VLOOKUP($C573,'Bron competenties'!$B$1:$C$1978,2,FALSE))),"")</f>
        <v xml:space="preserve">B.05 Vervaardigen van documentatie </v>
      </c>
      <c r="H573">
        <f t="shared" si="25"/>
        <v>1</v>
      </c>
      <c r="I573" t="str">
        <f t="shared" si="26"/>
        <v>het gebruiken en /of toepassen van standaarden om de documentatiestructuur te bepalen</v>
      </c>
    </row>
    <row r="574" spans="1:9" ht="15.75" thickBot="1" x14ac:dyDescent="0.3">
      <c r="A574" s="10" t="str">
        <f>IFERROR(VLOOKUP($B574,VLookup!$B$3:$C$463,2,FALSE),"")</f>
        <v>3.1.8 RECORDBEHEER</v>
      </c>
      <c r="B574" s="16" t="s">
        <v>148</v>
      </c>
      <c r="C574" s="20" t="s">
        <v>142</v>
      </c>
      <c r="D574" s="13">
        <v>1</v>
      </c>
      <c r="E574" s="14" t="str">
        <f t="shared" si="24"/>
        <v>C.01x1</v>
      </c>
      <c r="F574" s="14" t="str">
        <f>IFERROR(VLOOKUP(E574,'Bron competenties'!$A$1:$F$19978,5,FALSE),"")</f>
        <v>de interactie met gebruikers, het toepassen van basis productkennis om verzoeken van gebruikers te beantwoorden, het oplossen van incidenten en het opvolgen van voorgeschreven procedures</v>
      </c>
      <c r="G574" s="15" t="str">
        <f>IFERROR(CONCATENATE(C574," ",(VLOOKUP($C574,'Bron competenties'!$B$1:$C$1978,2,FALSE))),"")</f>
        <v xml:space="preserve">C.01 Gebruikersondersteuning </v>
      </c>
      <c r="H574">
        <f t="shared" si="25"/>
        <v>1</v>
      </c>
      <c r="I574" t="str">
        <f t="shared" si="26"/>
        <v>de interactie met gebruikers, het toepassen van basis productkennis om verzoeken van gebruikers te beantwoorden, het oplossen van incidenten en het opvolgen van voorgeschreven procedures</v>
      </c>
    </row>
    <row r="575" spans="1:9" ht="15.75" thickBot="1" x14ac:dyDescent="0.3">
      <c r="A575" s="10" t="str">
        <f>IFERROR(VLOOKUP($B575,VLookup!$B$3:$C$463,2,FALSE),"")</f>
        <v>3.1.8 RECORDBEHEER</v>
      </c>
      <c r="B575" s="16" t="s">
        <v>148</v>
      </c>
      <c r="C575" s="17" t="s">
        <v>137</v>
      </c>
      <c r="D575" s="13">
        <v>1</v>
      </c>
      <c r="E575" s="14" t="str">
        <f t="shared" si="24"/>
        <v>C.05x1</v>
      </c>
      <c r="F575" s="14" t="str">
        <f>IFERROR(VLOOKUP(E575,'Bron competenties'!$A$1:$F$19978,5,FALSE),"")</f>
        <v>het uitvoeren van basale systeemoperaties</v>
      </c>
      <c r="G575" s="15" t="str">
        <f>IFERROR(CONCATENATE(C575," ",(VLOOKUP($C575,'Bron competenties'!$B$1:$C$1978,2,FALSE))),"")</f>
        <v>C.05 Systeembeheer</v>
      </c>
      <c r="H575">
        <f t="shared" si="25"/>
        <v>1</v>
      </c>
      <c r="I575" t="str">
        <f t="shared" si="26"/>
        <v>het uitvoeren van basale systeemoperaties</v>
      </c>
    </row>
    <row r="576" spans="1:9" ht="15.75" thickBot="1" x14ac:dyDescent="0.3">
      <c r="A576" s="10" t="str">
        <f>IFERROR(VLOOKUP($B576,VLookup!$B$3:$C$463,2,FALSE),"")</f>
        <v>3.1.8 RECORDBEHEER</v>
      </c>
      <c r="B576" s="16" t="s">
        <v>148</v>
      </c>
      <c r="C576" s="17" t="s">
        <v>100</v>
      </c>
      <c r="D576" s="13">
        <v>2</v>
      </c>
      <c r="E576" s="14" t="str">
        <f t="shared" si="24"/>
        <v>B.05x2</v>
      </c>
      <c r="F576" s="14" t="str">
        <f>IFERROR(VLOOKUP(E576,'Bron competenties'!$A$1:$F$19978,5,FALSE),"")</f>
        <v>het bepalen van documentatie eisen op basis van het doel en de doelgroep</v>
      </c>
      <c r="G576" s="15" t="str">
        <f>IFERROR(CONCATENATE(C576," ",(VLOOKUP($C576,'Bron competenties'!$B$1:$C$1978,2,FALSE))),"")</f>
        <v xml:space="preserve">B.05 Vervaardigen van documentatie </v>
      </c>
      <c r="H576">
        <f t="shared" si="25"/>
        <v>2</v>
      </c>
      <c r="I576" t="str">
        <f t="shared" si="26"/>
        <v>het bepalen van documentatie eisen op basis van het doel en de doelgroep</v>
      </c>
    </row>
    <row r="577" spans="1:9" ht="15.75" thickBot="1" x14ac:dyDescent="0.3">
      <c r="A577" s="10" t="str">
        <f>IFERROR(VLOOKUP($B577,VLookup!$B$3:$C$463,2,FALSE),"")</f>
        <v>3.1.8 RECORDBEHEER</v>
      </c>
      <c r="B577" s="16" t="s">
        <v>148</v>
      </c>
      <c r="C577" s="20" t="s">
        <v>142</v>
      </c>
      <c r="D577" s="13">
        <v>2</v>
      </c>
      <c r="E577" s="14" t="str">
        <f t="shared" si="24"/>
        <v>C.01x2</v>
      </c>
      <c r="F577" s="14" t="str">
        <f>IFERROR(VLOOKUP(E577,'Bron competenties'!$A$1:$F$19978,5,FALSE),"")</f>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c r="G577" s="15" t="str">
        <f>IFERROR(CONCATENATE(C577," ",(VLOOKUP($C577,'Bron competenties'!$B$1:$C$1978,2,FALSE))),"")</f>
        <v xml:space="preserve">C.01 Gebruikersondersteuning </v>
      </c>
      <c r="H577">
        <f t="shared" si="25"/>
        <v>2</v>
      </c>
      <c r="I577" t="str">
        <f t="shared" si="26"/>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row>
    <row r="578" spans="1:9" ht="15.75" thickBot="1" x14ac:dyDescent="0.3">
      <c r="A578" s="10" t="str">
        <f>IFERROR(VLOOKUP($B578,VLookup!$B$3:$C$463,2,FALSE),"")</f>
        <v>3.1.8 RECORDBEHEER</v>
      </c>
      <c r="B578" s="16" t="s">
        <v>148</v>
      </c>
      <c r="C578" s="17" t="s">
        <v>137</v>
      </c>
      <c r="D578" s="13">
        <v>2</v>
      </c>
      <c r="E578" s="14" t="str">
        <f t="shared" ref="E578:E641" si="27">IFERROR(IF(A578&lt;&gt;"",CONCATENATE(C578,"x",D578),""),"")</f>
        <v>C.05x2</v>
      </c>
      <c r="F578" s="14" t="str">
        <f>IFERROR(VLOOKUP(E578,'Bron competenties'!$A$1:$F$19978,5,FALSE),"")</f>
        <v>het systematisch dagelijks beheer van operationele behoeften in de IT-systemen, het vermijden van serviceonderbrekingen conform de service- ein IT-strategie</v>
      </c>
      <c r="G578" s="15" t="str">
        <f>IFERROR(CONCATENATE(C578," ",(VLOOKUP($C578,'Bron competenties'!$B$1:$C$1978,2,FALSE))),"")</f>
        <v>C.05 Systeembeheer</v>
      </c>
      <c r="H578">
        <f t="shared" ref="H578:H641" si="28">IF($G578="","",D578)</f>
        <v>2</v>
      </c>
      <c r="I578" t="str">
        <f t="shared" ref="I578:I641" si="29">IF($G578="","",F578)</f>
        <v>het systematisch dagelijks beheer van operationele behoeften in de IT-systemen, het vermijden van serviceonderbrekingen conform de service- ein IT-strategie</v>
      </c>
    </row>
    <row r="579" spans="1:9" ht="15.75" thickBot="1" x14ac:dyDescent="0.3">
      <c r="A579" s="10" t="str">
        <f>IFERROR(VLOOKUP($B579,VLookup!$B$3:$C$463,2,FALSE),"")</f>
        <v>3.1.8 RECORDBEHEER</v>
      </c>
      <c r="B579" s="16" t="s">
        <v>148</v>
      </c>
      <c r="C579" s="20" t="s">
        <v>100</v>
      </c>
      <c r="D579" s="13">
        <v>3</v>
      </c>
      <c r="E579" s="14" t="str">
        <f t="shared" si="27"/>
        <v>B.05x3</v>
      </c>
      <c r="F579" s="14" t="str">
        <f>IFERROR(VLOOKUP(E579,'Bron competenties'!$A$1:$F$19978,5,FALSE),"")</f>
        <v xml:space="preserve">het detailniveau bepalen op basis van het doel en de doelgroep </v>
      </c>
      <c r="G579" s="15" t="str">
        <f>IFERROR(CONCATENATE(C579," ",(VLOOKUP($C579,'Bron competenties'!$B$1:$C$1978,2,FALSE))),"")</f>
        <v xml:space="preserve">B.05 Vervaardigen van documentatie </v>
      </c>
      <c r="H579">
        <f t="shared" si="28"/>
        <v>3</v>
      </c>
      <c r="I579" t="str">
        <f t="shared" si="29"/>
        <v xml:space="preserve">het detailniveau bepalen op basis van het doel en de doelgroep </v>
      </c>
    </row>
    <row r="580" spans="1:9" ht="15.75" thickBot="1" x14ac:dyDescent="0.3">
      <c r="A580" s="10" t="str">
        <f>IFERROR(VLOOKUP($B580,VLookup!$B$3:$C$463,2,FALSE),"")</f>
        <v>3.1.8 RECORDBEHEER</v>
      </c>
      <c r="B580" s="16" t="s">
        <v>148</v>
      </c>
      <c r="C580" s="20" t="s">
        <v>142</v>
      </c>
      <c r="D580" s="13">
        <v>3</v>
      </c>
      <c r="E580" s="14" t="str">
        <f t="shared" si="27"/>
        <v>C.01x3</v>
      </c>
      <c r="F580" s="14" t="str">
        <f>IFERROR(VLOOKUP(E580,'Bron competenties'!$A$1:$F$19978,5,FALSE),"")</f>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c r="G580" s="15" t="str">
        <f>IFERROR(CONCATENATE(C580," ",(VLOOKUP($C580,'Bron competenties'!$B$1:$C$1978,2,FALSE))),"")</f>
        <v xml:space="preserve">C.01 Gebruikersondersteuning </v>
      </c>
      <c r="H580">
        <f t="shared" si="28"/>
        <v>3</v>
      </c>
      <c r="I580" t="str">
        <f t="shared" si="29"/>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row>
    <row r="581" spans="1:9" ht="15.75" thickBot="1" x14ac:dyDescent="0.3">
      <c r="A581" s="10" t="str">
        <f>IFERROR(VLOOKUP($B581,VLookup!$B$3:$C$463,2,FALSE),"")</f>
        <v>3.1.8 RECORDBEHEER</v>
      </c>
      <c r="B581" s="16" t="s">
        <v>148</v>
      </c>
      <c r="C581" s="20" t="s">
        <v>137</v>
      </c>
      <c r="D581" s="13">
        <v>3</v>
      </c>
      <c r="E581" s="14" t="str">
        <f t="shared" si="27"/>
        <v>C.05x3</v>
      </c>
      <c r="F581" s="14" t="str">
        <f>IFERROR(VLOOKUP(E581,'Bron competenties'!$A$1:$F$19978,5,FALSE),"")</f>
        <v>het optimaliseren van technische en cloud-ontwikkeling. Het evalueren van systeemperformance en vragen/problemen van gebruikers. Verantwoordelijk voor tijdige vervanging van resources binnen het toegestane budget</v>
      </c>
      <c r="G581" s="15" t="str">
        <f>IFERROR(CONCATENATE(C581," ",(VLOOKUP($C581,'Bron competenties'!$B$1:$C$1978,2,FALSE))),"")</f>
        <v>C.05 Systeembeheer</v>
      </c>
      <c r="H581">
        <f t="shared" si="28"/>
        <v>3</v>
      </c>
      <c r="I581" t="str">
        <f t="shared" si="29"/>
        <v>het optimaliseren van technische en cloud-ontwikkeling. Het evalueren van systeemperformance en vragen/problemen van gebruikers. Verantwoordelijk voor tijdige vervanging van resources binnen het toegestane budget</v>
      </c>
    </row>
    <row r="582" spans="1:9" ht="15.75" thickBot="1" x14ac:dyDescent="0.3">
      <c r="A582" s="10" t="str">
        <f>IFERROR(VLOOKUP($B582,VLookup!$B$3:$C$463,2,FALSE),"")</f>
        <v>3.1.8 RECORDBEHEER</v>
      </c>
      <c r="B582" s="16" t="s">
        <v>148</v>
      </c>
      <c r="C582" s="20" t="s">
        <v>83</v>
      </c>
      <c r="D582" s="13">
        <v>3</v>
      </c>
      <c r="E582" s="14" t="str">
        <f t="shared" si="27"/>
        <v>D.10x3</v>
      </c>
      <c r="F582" s="14" t="str">
        <f>IFERROR(VLOOKUP(E582,'Bron competenties'!$A$1:$F$19978,5,FALSE),"")</f>
        <v>het analyseren van bedrijfsprocessen en bijbehorende informatie-eisen en het daarmee voorzien in de meest geschikte informatiestructuur</v>
      </c>
      <c r="G582" s="15" t="str">
        <f>IFERROR(CONCATENATE(C582," ",(VLOOKUP($C582,'Bron competenties'!$B$1:$C$1978,2,FALSE))),"")</f>
        <v xml:space="preserve">D.10 Informatie- en kennismanagement </v>
      </c>
      <c r="H582">
        <f t="shared" si="28"/>
        <v>3</v>
      </c>
      <c r="I582" t="str">
        <f t="shared" si="29"/>
        <v>het analyseren van bedrijfsprocessen en bijbehorende informatie-eisen en het daarmee voorzien in de meest geschikte informatiestructuur</v>
      </c>
    </row>
    <row r="583" spans="1:9" ht="15.75" thickBot="1" x14ac:dyDescent="0.3">
      <c r="A583" s="10" t="str">
        <f>IFERROR(VLOOKUP($B583,VLookup!$B$3:$C$463,2,FALSE),"")</f>
        <v>3.1.8 RECORDBEHEER</v>
      </c>
      <c r="B583" s="18" t="s">
        <v>148</v>
      </c>
      <c r="C583" s="17" t="s">
        <v>90</v>
      </c>
      <c r="D583" s="13">
        <v>9</v>
      </c>
      <c r="E583" s="14" t="str">
        <f t="shared" si="27"/>
        <v>T.01x9</v>
      </c>
      <c r="F583" s="14" t="str">
        <f>IFERROR(VLOOKUP(E583,'Bron competenties'!$A$1:$F$19978,5,FALSE),"")</f>
        <v>Toegankelijkheid is van toepassing op het ontwerp van producten, apparaten, services of omgevingen om ervoor te zorgen dat ze voor iedereen bruikbaar zijn, ongeacht hun persoonlijke capaciteiten</v>
      </c>
      <c r="G583" s="15" t="str">
        <f>IFERROR(CONCATENATE(C583," ",(VLOOKUP($C583,'Bron competenties'!$B$1:$C$1978,2,FALSE))),"")</f>
        <v>T.01 Toegankelijkheid</v>
      </c>
      <c r="H583">
        <f t="shared" si="28"/>
        <v>9</v>
      </c>
      <c r="I583" t="str">
        <f t="shared" si="29"/>
        <v>Toegankelijkheid is van toepassing op het ontwerp van producten, apparaten, services of omgevingen om ervoor te zorgen dat ze voor iedereen bruikbaar zijn, ongeacht hun persoonlijke capaciteiten</v>
      </c>
    </row>
    <row r="584" spans="1:9" ht="15.75" thickBot="1" x14ac:dyDescent="0.3">
      <c r="A584" s="10" t="str">
        <f>IFERROR(VLOOKUP($B584,VLookup!$B$3:$C$463,2,FALSE),"")</f>
        <v>3.1.8 RECORDBEHEER</v>
      </c>
      <c r="B584" s="18" t="s">
        <v>148</v>
      </c>
      <c r="C584" s="17" t="s">
        <v>91</v>
      </c>
      <c r="D584" s="13">
        <v>9</v>
      </c>
      <c r="E584" s="14" t="str">
        <f t="shared" si="27"/>
        <v>T.02x9</v>
      </c>
      <c r="F584" s="14" t="str">
        <f>IFERROR(VLOOKUP(E584,'Bron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584" s="15" t="str">
        <f>IFERROR(CONCATENATE(C584," ",(VLOOKUP($C584,'Bron competenties'!$B$1:$C$1978,2,FALSE))),"")</f>
        <v>T.02 Ethiek</v>
      </c>
      <c r="H584">
        <f t="shared" si="28"/>
        <v>9</v>
      </c>
      <c r="I584" t="str">
        <f t="shared" si="29"/>
        <v>Ethiek in ICT behandelt de procedures, waarden en praktijken die ICT en haar gerelateerde disciplines beheersen zonder de integriteit, morele waarden of overtuigingen van een individu, organisatie of de mensheid: professioneel gedrag in de ICT</v>
      </c>
    </row>
    <row r="585" spans="1:9" ht="15.75" thickBot="1" x14ac:dyDescent="0.3">
      <c r="A585" s="10" t="str">
        <f>IFERROR(VLOOKUP($B585,VLookup!$B$3:$C$463,2,FALSE),"")</f>
        <v>3.1.8 RECORDBEHEER</v>
      </c>
      <c r="B585" s="18" t="s">
        <v>148</v>
      </c>
      <c r="C585" s="17" t="s">
        <v>92</v>
      </c>
      <c r="D585" s="13">
        <v>9</v>
      </c>
      <c r="E585" s="14" t="str">
        <f t="shared" si="27"/>
        <v>T.03x9</v>
      </c>
      <c r="F585" s="14" t="str">
        <f>IFERROR(VLOOKUP(E585,'Bron competenties'!$A$1:$F$19978,5,FALSE),"")</f>
        <v>Er zijn veel wetten die direct of indirect relevant zijn voor de ICT-industrie, zoals copyright, naleving van octrooien, voorkomen van plagiaat en bescherming van intellectuele eigendom</v>
      </c>
      <c r="G585" s="15" t="str">
        <f>IFERROR(CONCATENATE(C585," ",(VLOOKUP($C585,'Bron competenties'!$B$1:$C$1978,2,FALSE))),"")</f>
        <v>T.03 Juridische kwesties</v>
      </c>
      <c r="H585">
        <f t="shared" si="28"/>
        <v>9</v>
      </c>
      <c r="I585" t="str">
        <f t="shared" si="29"/>
        <v>Er zijn veel wetten die direct of indirect relevant zijn voor de ICT-industrie, zoals copyright, naleving van octrooien, voorkomen van plagiaat en bescherming van intellectuele eigendom</v>
      </c>
    </row>
    <row r="586" spans="1:9" ht="15.75" thickBot="1" x14ac:dyDescent="0.3">
      <c r="A586" s="10" t="str">
        <f>IFERROR(VLOOKUP($B586,VLookup!$B$3:$C$463,2,FALSE),"")</f>
        <v>3.1.8 RECORDBEHEER</v>
      </c>
      <c r="B586" s="18" t="s">
        <v>148</v>
      </c>
      <c r="C586" s="17" t="s">
        <v>93</v>
      </c>
      <c r="D586" s="13">
        <v>9</v>
      </c>
      <c r="E586" s="14" t="str">
        <f t="shared" si="27"/>
        <v>T.04x9</v>
      </c>
      <c r="F586" s="14" t="str">
        <f>IFERROR(VLOOKUP(E586,'Bron competenties'!$A$1:$F$19978,5,FALSE),"")</f>
        <v>Privacy is het vermogen van een organisatie of individu te bepalen welke gegevens met derden kunnen worden gedeeld: bijvoorbeeld de algemene verordening gegevensbescherming (AVG) over gegevensbescherming en privacy voor alle individuen</v>
      </c>
      <c r="G586" s="15" t="str">
        <f>IFERROR(CONCATENATE(C586," ",(VLOOKUP($C586,'Bron competenties'!$B$1:$C$1978,2,FALSE))),"")</f>
        <v>T.04 Privacy</v>
      </c>
      <c r="H586">
        <f t="shared" si="28"/>
        <v>9</v>
      </c>
      <c r="I586" t="str">
        <f t="shared" si="29"/>
        <v>Privacy is het vermogen van een organisatie of individu te bepalen welke gegevens met derden kunnen worden gedeeld: bijvoorbeeld de algemene verordening gegevensbescherming (AVG) over gegevensbescherming en privacy voor alle individuen</v>
      </c>
    </row>
    <row r="587" spans="1:9" ht="15.75" thickBot="1" x14ac:dyDescent="0.3">
      <c r="A587" s="10" t="str">
        <f>IFERROR(VLOOKUP($B587,VLookup!$B$3:$C$463,2,FALSE),"")</f>
        <v>3.1.8 RECORDBEHEER</v>
      </c>
      <c r="B587" s="18" t="s">
        <v>148</v>
      </c>
      <c r="C587" s="17" t="s">
        <v>94</v>
      </c>
      <c r="D587" s="13">
        <v>9</v>
      </c>
      <c r="E587" s="14" t="str">
        <f t="shared" si="27"/>
        <v>T.05x9</v>
      </c>
      <c r="F587" s="14" t="str">
        <f>IFERROR(VLOOKUP(E587,'Bron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587" s="15" t="str">
        <f>IFERROR(CONCATENATE(C587," ",(VLOOKUP($C587,'Bron competenties'!$B$1:$C$1978,2,FALSE))),"")</f>
        <v>T.05 Beveiliging</v>
      </c>
      <c r="H587">
        <f t="shared" si="28"/>
        <v>9</v>
      </c>
      <c r="I587" t="str">
        <f t="shared" si="29"/>
        <v>Beveiliging omvat (1) informatiebeveiliging: beschermen tegen ongeautoriseerde toegang, gebruik, openbaarmaking, verstoring, wijziging, inzage, inspectie, opname of verwoesting en (2) IT-beveiliging: ongeoorloofde toegang tot computers, netwerken en data voorkomen</v>
      </c>
    </row>
    <row r="588" spans="1:9" ht="15.75" thickBot="1" x14ac:dyDescent="0.3">
      <c r="A588" s="10" t="str">
        <f>IFERROR(VLOOKUP($B588,VLookup!$B$3:$C$463,2,FALSE),"")</f>
        <v>3.1.8 RECORDBEHEER</v>
      </c>
      <c r="B588" s="18" t="s">
        <v>148</v>
      </c>
      <c r="C588" s="17" t="s">
        <v>95</v>
      </c>
      <c r="D588" s="13">
        <v>9</v>
      </c>
      <c r="E588" s="14" t="str">
        <f t="shared" si="27"/>
        <v>T.06x9</v>
      </c>
      <c r="F588" s="14" t="str">
        <f>IFERROR(VLOOKUP(E588,'Bron competenties'!$A$1:$F$19978,5,FALSE),"")</f>
        <v xml:space="preserve">Duurzaamheid staat voor het voldoen aan behoeften zonder de toekomst in gevaar te brengen en kan worden gecategoriseerd als ecologische, sociale of economische duurzaamheid. </v>
      </c>
      <c r="G588" s="15" t="str">
        <f>IFERROR(CONCATENATE(C588," ",(VLOOKUP($C588,'Bron competenties'!$B$1:$C$1978,2,FALSE))),"")</f>
        <v>T.06 Duurzaamheid</v>
      </c>
      <c r="H588">
        <f t="shared" si="28"/>
        <v>9</v>
      </c>
      <c r="I588" t="str">
        <f t="shared" si="29"/>
        <v xml:space="preserve">Duurzaamheid staat voor het voldoen aan behoeften zonder de toekomst in gevaar te brengen en kan worden gecategoriseerd als ecologische, sociale of economische duurzaamheid. </v>
      </c>
    </row>
    <row r="589" spans="1:9" ht="15.75" thickBot="1" x14ac:dyDescent="0.3">
      <c r="A589" s="10" t="str">
        <f>IFERROR(VLOOKUP($B589,VLookup!$B$3:$C$463,2,FALSE),"")</f>
        <v>3.1.8 RECORDBEHEER</v>
      </c>
      <c r="B589" s="18" t="s">
        <v>148</v>
      </c>
      <c r="C589" s="17" t="s">
        <v>96</v>
      </c>
      <c r="D589" s="13">
        <v>9</v>
      </c>
      <c r="E589" s="14" t="str">
        <f t="shared" si="27"/>
        <v>T.07x9</v>
      </c>
      <c r="F589" s="14" t="str">
        <f>IFERROR(VLOOKUP(E589,'Bron competenties'!$A$1:$F$19978,5,FALSE),"")</f>
        <v>Bruikbaarheid is de kwaliteit van een product, dienst of systeem, zoals ervaren door eindgebruikers, voor specifiek te bereiken doelen, effectief, efficiënt en bevredigend in een vooraf bepaalde context</v>
      </c>
      <c r="G589" s="15" t="str">
        <f>IFERROR(CONCATENATE(C589," ",(VLOOKUP($C589,'Bron competenties'!$B$1:$C$1978,2,FALSE))),"")</f>
        <v>T.07 Bruikbaarheid</v>
      </c>
      <c r="H589">
        <f t="shared" si="28"/>
        <v>9</v>
      </c>
      <c r="I589" t="str">
        <f t="shared" si="29"/>
        <v>Bruikbaarheid is de kwaliteit van een product, dienst of systeem, zoals ervaren door eindgebruikers, voor specifiek te bereiken doelen, effectief, efficiënt en bevredigend in een vooraf bepaalde context</v>
      </c>
    </row>
    <row r="590" spans="1:9" ht="15.75" thickBot="1" x14ac:dyDescent="0.3">
      <c r="A590" s="10" t="str">
        <f>IFERROR(VLOOKUP($B590,VLookup!$B$3:$C$463,2,FALSE),"")</f>
        <v>3.1.9 DATA STEWARDSHIP</v>
      </c>
      <c r="B590" s="16" t="s">
        <v>149</v>
      </c>
      <c r="C590" s="17" t="s">
        <v>137</v>
      </c>
      <c r="D590" s="13">
        <v>1</v>
      </c>
      <c r="E590" s="14" t="str">
        <f t="shared" si="27"/>
        <v>C.05x1</v>
      </c>
      <c r="F590" s="14" t="str">
        <f>IFERROR(VLOOKUP(E590,'Bron competenties'!$A$1:$F$19978,5,FALSE),"")</f>
        <v>het uitvoeren van basale systeemoperaties</v>
      </c>
      <c r="G590" s="15" t="str">
        <f>IFERROR(CONCATENATE(C590," ",(VLOOKUP($C590,'Bron competenties'!$B$1:$C$1978,2,FALSE))),"")</f>
        <v>C.05 Systeembeheer</v>
      </c>
      <c r="H590">
        <f t="shared" si="28"/>
        <v>1</v>
      </c>
      <c r="I590" t="str">
        <f t="shared" si="29"/>
        <v>het uitvoeren van basale systeemoperaties</v>
      </c>
    </row>
    <row r="591" spans="1:9" ht="15.75" thickBot="1" x14ac:dyDescent="0.3">
      <c r="A591" s="10" t="str">
        <f>IFERROR(VLOOKUP($B591,VLookup!$B$3:$C$463,2,FALSE),"")</f>
        <v>3.1.9 DATA STEWARDSHIP</v>
      </c>
      <c r="B591" s="16" t="s">
        <v>149</v>
      </c>
      <c r="C591" s="17" t="s">
        <v>99</v>
      </c>
      <c r="D591" s="13">
        <v>2</v>
      </c>
      <c r="E591" s="14" t="str">
        <f t="shared" si="27"/>
        <v>B.03x2</v>
      </c>
      <c r="F591" s="14" t="str">
        <f>IFERROR(VLOOKUP(E591,'Bron competenties'!$A$1:$F$19978,5,FALSE),"")</f>
        <v>opzetten van testprogramma’s en het bouwen van testscripts zodat potentiële kwetsbaarheden aan stresstests onderworpen kunnen worden; op analytische wijze documenteren en rapporteren van de uitkomsten</v>
      </c>
      <c r="G591" s="15" t="str">
        <f>IFERROR(CONCATENATE(C591," ",(VLOOKUP($C591,'Bron competenties'!$B$1:$C$1978,2,FALSE))),"")</f>
        <v xml:space="preserve">B.03 Testen </v>
      </c>
      <c r="H591">
        <f t="shared" si="28"/>
        <v>2</v>
      </c>
      <c r="I591" t="str">
        <f t="shared" si="29"/>
        <v>opzetten van testprogramma’s en het bouwen van testscripts zodat potentiële kwetsbaarheden aan stresstests onderworpen kunnen worden; op analytische wijze documenteren en rapporteren van de uitkomsten</v>
      </c>
    </row>
    <row r="592" spans="1:9" ht="15.75" thickBot="1" x14ac:dyDescent="0.3">
      <c r="A592" s="10" t="str">
        <f>IFERROR(VLOOKUP($B592,VLookup!$B$3:$C$463,2,FALSE),"")</f>
        <v>3.1.9 DATA STEWARDSHIP</v>
      </c>
      <c r="B592" s="16" t="s">
        <v>149</v>
      </c>
      <c r="C592" s="17" t="s">
        <v>130</v>
      </c>
      <c r="D592" s="13">
        <v>2</v>
      </c>
      <c r="E592" s="14" t="str">
        <f t="shared" si="27"/>
        <v>B.04x2</v>
      </c>
      <c r="F592" s="14" t="str">
        <f>IFERROR(VLOOKUP(E592,'Bron competenties'!$A$1:$F$19978,5,FALSE),"")</f>
        <v>het systematisch handelen om systeemelementen te bouwen/of deconstrueren, het identificeren van falende componenten en het vaststellen van de hoofdoorzaken van storingen, biedt ondersteuning aan minder ervaren collega's</v>
      </c>
      <c r="G592" s="15" t="str">
        <f>IFERROR(CONCATENATE(C592," ",(VLOOKUP($C592,'Bron competenties'!$B$1:$C$1978,2,FALSE))),"")</f>
        <v xml:space="preserve">B.04 Implementeren oplossingen </v>
      </c>
      <c r="H592">
        <f t="shared" si="28"/>
        <v>2</v>
      </c>
      <c r="I592" t="str">
        <f t="shared" si="29"/>
        <v>het systematisch handelen om systeemelementen te bouwen/of deconstrueren, het identificeren van falende componenten en het vaststellen van de hoofdoorzaken van storingen, biedt ondersteuning aan minder ervaren collega's</v>
      </c>
    </row>
    <row r="593" spans="1:9" ht="15.75" thickBot="1" x14ac:dyDescent="0.3">
      <c r="A593" s="10" t="str">
        <f>IFERROR(VLOOKUP($B593,VLookup!$B$3:$C$463,2,FALSE),"")</f>
        <v>3.1.9 DATA STEWARDSHIP</v>
      </c>
      <c r="B593" s="16" t="s">
        <v>149</v>
      </c>
      <c r="C593" s="17" t="s">
        <v>142</v>
      </c>
      <c r="D593" s="13">
        <v>2</v>
      </c>
      <c r="E593" s="14" t="str">
        <f t="shared" si="27"/>
        <v>C.01x2</v>
      </c>
      <c r="F593" s="14" t="str">
        <f>IFERROR(VLOOKUP(E593,'Bron competenties'!$A$1:$F$19978,5,FALSE),"")</f>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c r="G593" s="15" t="str">
        <f>IFERROR(CONCATENATE(C593," ",(VLOOKUP($C593,'Bron competenties'!$B$1:$C$1978,2,FALSE))),"")</f>
        <v xml:space="preserve">C.01 Gebruikersondersteuning </v>
      </c>
      <c r="H593">
        <f t="shared" si="28"/>
        <v>2</v>
      </c>
      <c r="I593" t="str">
        <f t="shared" si="29"/>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row>
    <row r="594" spans="1:9" ht="15.75" thickBot="1" x14ac:dyDescent="0.3">
      <c r="A594" s="10" t="str">
        <f>IFERROR(VLOOKUP($B594,VLookup!$B$3:$C$463,2,FALSE),"")</f>
        <v>3.1.9 DATA STEWARDSHIP</v>
      </c>
      <c r="B594" s="16" t="s">
        <v>149</v>
      </c>
      <c r="C594" s="17" t="s">
        <v>140</v>
      </c>
      <c r="D594" s="13">
        <v>2</v>
      </c>
      <c r="E594" s="14" t="str">
        <f t="shared" si="27"/>
        <v>C.02x2</v>
      </c>
      <c r="F594" s="14" t="str">
        <f>IFERROR(VLOOKUP(E594,'Bron competenties'!$A$1:$F$19978,5,FALSE),"")</f>
        <v>het systematisch handelen om tijdens wijzigingen te reageren op de dagelijkse operationele behoefte, het voorkomen van serviceonderbrekingen en de samenhang met SLA en informatiebeveiligingsvereisten te handhaven</v>
      </c>
      <c r="G594" s="15" t="str">
        <f>IFERROR(CONCATENATE(C594," ",(VLOOKUP($C594,'Bron competenties'!$B$1:$C$1978,2,FALSE))),"")</f>
        <v xml:space="preserve">C.02 Ondersteunen van wijzigingen </v>
      </c>
      <c r="H594">
        <f t="shared" si="28"/>
        <v>2</v>
      </c>
      <c r="I594" t="str">
        <f t="shared" si="29"/>
        <v>het systematisch handelen om tijdens wijzigingen te reageren op de dagelijkse operationele behoefte, het voorkomen van serviceonderbrekingen en de samenhang met SLA en informatiebeveiligingsvereisten te handhaven</v>
      </c>
    </row>
    <row r="595" spans="1:9" ht="15.75" thickBot="1" x14ac:dyDescent="0.3">
      <c r="A595" s="10" t="str">
        <f>IFERROR(VLOOKUP($B595,VLookup!$B$3:$C$463,2,FALSE),"")</f>
        <v>3.1.9 DATA STEWARDSHIP</v>
      </c>
      <c r="B595" s="16" t="s">
        <v>149</v>
      </c>
      <c r="C595" s="17" t="s">
        <v>137</v>
      </c>
      <c r="D595" s="13">
        <v>2</v>
      </c>
      <c r="E595" s="14" t="str">
        <f t="shared" si="27"/>
        <v>C.05x2</v>
      </c>
      <c r="F595" s="14" t="str">
        <f>IFERROR(VLOOKUP(E595,'Bron competenties'!$A$1:$F$19978,5,FALSE),"")</f>
        <v>het systematisch dagelijks beheer van operationele behoeften in de IT-systemen, het vermijden van serviceonderbrekingen conform de service- ein IT-strategie</v>
      </c>
      <c r="G595" s="15" t="str">
        <f>IFERROR(CONCATENATE(C595," ",(VLOOKUP($C595,'Bron competenties'!$B$1:$C$1978,2,FALSE))),"")</f>
        <v>C.05 Systeembeheer</v>
      </c>
      <c r="H595">
        <f t="shared" si="28"/>
        <v>2</v>
      </c>
      <c r="I595" t="str">
        <f t="shared" si="29"/>
        <v>het systematisch dagelijks beheer van operationele behoeften in de IT-systemen, het vermijden van serviceonderbrekingen conform de service- ein IT-strategie</v>
      </c>
    </row>
    <row r="596" spans="1:9" ht="15.75" thickBot="1" x14ac:dyDescent="0.3">
      <c r="A596" s="10" t="str">
        <f>IFERROR(VLOOKUP($B596,VLookup!$B$3:$C$463,2,FALSE),"")</f>
        <v>3.1.9 DATA STEWARDSHIP</v>
      </c>
      <c r="B596" s="16" t="s">
        <v>149</v>
      </c>
      <c r="C596" s="17" t="s">
        <v>113</v>
      </c>
      <c r="D596" s="13">
        <v>2</v>
      </c>
      <c r="E596" s="14" t="str">
        <f t="shared" si="27"/>
        <v>E.02x2</v>
      </c>
      <c r="F596" s="14" t="str">
        <f>IFERROR(VLOOKUP(E596,'Bron competenties'!$A$1:$F$19978,5,FALSE),"")</f>
        <v xml:space="preserve">het begrijpen en toepassen van projectmanagement principes inclusief het toepassen van methodes, hulpmiddelen en processen om eenvoudige projecten te leiden en de kosten en ‘waste’ te minimaliseren  </v>
      </c>
      <c r="G596" s="15" t="str">
        <f>IFERROR(CONCATENATE(C596," ",(VLOOKUP($C596,'Bron competenties'!$B$1:$C$1978,2,FALSE))),"")</f>
        <v xml:space="preserve">E.02 Project- en portfoliomanagement </v>
      </c>
      <c r="H596">
        <f t="shared" si="28"/>
        <v>2</v>
      </c>
      <c r="I596" t="str">
        <f t="shared" si="29"/>
        <v xml:space="preserve">het begrijpen en toepassen van projectmanagement principes inclusief het toepassen van methodes, hulpmiddelen en processen om eenvoudige projecten te leiden en de kosten en ‘waste’ te minimaliseren  </v>
      </c>
    </row>
    <row r="597" spans="1:9" ht="15.75" thickBot="1" x14ac:dyDescent="0.3">
      <c r="A597" s="10" t="str">
        <f>IFERROR(VLOOKUP($B597,VLookup!$B$3:$C$463,2,FALSE),"")</f>
        <v>3.1.9 DATA STEWARDSHIP</v>
      </c>
      <c r="B597" s="16" t="s">
        <v>149</v>
      </c>
      <c r="C597" s="17" t="s">
        <v>105</v>
      </c>
      <c r="D597" s="13">
        <v>2</v>
      </c>
      <c r="E597" s="14" t="str">
        <f t="shared" si="27"/>
        <v>E.03x2</v>
      </c>
      <c r="F597" s="14" t="str">
        <f>IFERROR(VLOOKUP(E597,'Bron competenties'!$A$1:$F$19978,5,FALSE),"")</f>
        <v>het begrijpen en toepassen van de principes van risicomanagement en het onderzoeken van IV-oplossingen om geïdentificeerde risico’s te mitigeren</v>
      </c>
      <c r="G597" s="15" t="str">
        <f>IFERROR(CONCATENATE(C597," ",(VLOOKUP($C597,'Bron competenties'!$B$1:$C$1978,2,FALSE))),"")</f>
        <v xml:space="preserve">E.03 Risicomanagement </v>
      </c>
      <c r="H597">
        <f t="shared" si="28"/>
        <v>2</v>
      </c>
      <c r="I597" t="str">
        <f t="shared" si="29"/>
        <v>het begrijpen en toepassen van de principes van risicomanagement en het onderzoeken van IV-oplossingen om geïdentificeerde risico’s te mitigeren</v>
      </c>
    </row>
    <row r="598" spans="1:9" ht="15.75" thickBot="1" x14ac:dyDescent="0.3">
      <c r="A598" s="10" t="str">
        <f>IFERROR(VLOOKUP($B598,VLookup!$B$3:$C$463,2,FALSE),"")</f>
        <v>3.1.9 DATA STEWARDSHIP</v>
      </c>
      <c r="B598" s="16" t="s">
        <v>149</v>
      </c>
      <c r="C598" s="17" t="s">
        <v>101</v>
      </c>
      <c r="D598" s="13">
        <v>2</v>
      </c>
      <c r="E598" s="14" t="str">
        <f t="shared" si="27"/>
        <v>E.06x2</v>
      </c>
      <c r="F598" s="14" t="str">
        <f>IFERROR(VLOOKUP(E598,'Bron competenties'!$A$1:$F$19978,5,FALSE),"")</f>
        <v>het communiceren over en het toezicht houden op de toepassing van het kwaliteitsbeleid in de organisatie</v>
      </c>
      <c r="G598" s="15" t="str">
        <f>IFERROR(CONCATENATE(C598," ",(VLOOKUP($C598,'Bron competenties'!$B$1:$C$1978,2,FALSE))),"")</f>
        <v xml:space="preserve">E.06 ICT kwaliteitsmanagement </v>
      </c>
      <c r="H598">
        <f t="shared" si="28"/>
        <v>2</v>
      </c>
      <c r="I598" t="str">
        <f t="shared" si="29"/>
        <v>het communiceren over en het toezicht houden op de toepassing van het kwaliteitsbeleid in de organisatie</v>
      </c>
    </row>
    <row r="599" spans="1:9" ht="15.75" thickBot="1" x14ac:dyDescent="0.3">
      <c r="A599" s="10" t="str">
        <f>IFERROR(VLOOKUP($B599,VLookup!$B$3:$C$463,2,FALSE),"")</f>
        <v>3.1.9 DATA STEWARDSHIP</v>
      </c>
      <c r="B599" s="16" t="s">
        <v>149</v>
      </c>
      <c r="C599" s="20" t="s">
        <v>99</v>
      </c>
      <c r="D599" s="13">
        <v>3</v>
      </c>
      <c r="E599" s="14" t="str">
        <f t="shared" si="27"/>
        <v>B.03x3</v>
      </c>
      <c r="F599" s="14" t="str">
        <f>IFERROR(VLOOKUP(E599,'Bron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599" s="15" t="str">
        <f>IFERROR(CONCATENATE(C599," ",(VLOOKUP($C599,'Bron competenties'!$B$1:$C$1978,2,FALSE))),"")</f>
        <v xml:space="preserve">B.03 Testen </v>
      </c>
      <c r="H599">
        <f t="shared" si="28"/>
        <v>3</v>
      </c>
      <c r="I599" t="str">
        <f t="shared" si="29"/>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600" spans="1:9" ht="15.75" thickBot="1" x14ac:dyDescent="0.3">
      <c r="A600" s="10" t="str">
        <f>IFERROR(VLOOKUP($B600,VLookup!$B$3:$C$463,2,FALSE),"")</f>
        <v>3.1.9 DATA STEWARDSHIP</v>
      </c>
      <c r="B600" s="16" t="s">
        <v>149</v>
      </c>
      <c r="C600" s="20" t="s">
        <v>130</v>
      </c>
      <c r="D600" s="13">
        <v>3</v>
      </c>
      <c r="E600" s="14" t="str">
        <f t="shared" si="27"/>
        <v>B.04x3</v>
      </c>
      <c r="F600" s="14" t="str">
        <f>IFERROR(VLOOKUP(E600,'Bron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600" s="15" t="str">
        <f>IFERROR(CONCATENATE(C600," ",(VLOOKUP($C600,'Bron competenties'!$B$1:$C$1978,2,FALSE))),"")</f>
        <v xml:space="preserve">B.04 Implementeren oplossingen </v>
      </c>
      <c r="H600">
        <f t="shared" si="28"/>
        <v>3</v>
      </c>
      <c r="I600" t="str">
        <f t="shared" si="29"/>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601" spans="1:9" ht="15.75" thickBot="1" x14ac:dyDescent="0.3">
      <c r="A601" s="10" t="str">
        <f>IFERROR(VLOOKUP($B601,VLookup!$B$3:$C$463,2,FALSE),"")</f>
        <v>3.1.9 DATA STEWARDSHIP</v>
      </c>
      <c r="B601" s="16" t="s">
        <v>149</v>
      </c>
      <c r="C601" s="17" t="s">
        <v>142</v>
      </c>
      <c r="D601" s="13">
        <v>3</v>
      </c>
      <c r="E601" s="14" t="str">
        <f t="shared" si="27"/>
        <v>C.01x3</v>
      </c>
      <c r="F601" s="14" t="str">
        <f>IFERROR(VLOOKUP(E601,'Bron competenties'!$A$1:$F$19978,5,FALSE),"")</f>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c r="G601" s="15" t="str">
        <f>IFERROR(CONCATENATE(C601," ",(VLOOKUP($C601,'Bron competenties'!$B$1:$C$1978,2,FALSE))),"")</f>
        <v xml:space="preserve">C.01 Gebruikersondersteuning </v>
      </c>
      <c r="H601">
        <f t="shared" si="28"/>
        <v>3</v>
      </c>
      <c r="I601" t="str">
        <f t="shared" si="29"/>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row>
    <row r="602" spans="1:9" ht="15.75" thickBot="1" x14ac:dyDescent="0.3">
      <c r="A602" s="10" t="str">
        <f>IFERROR(VLOOKUP($B602,VLookup!$B$3:$C$463,2,FALSE),"")</f>
        <v>3.1.9 DATA STEWARDSHIP</v>
      </c>
      <c r="B602" s="16" t="s">
        <v>149</v>
      </c>
      <c r="C602" s="17" t="s">
        <v>140</v>
      </c>
      <c r="D602" s="13">
        <v>3</v>
      </c>
      <c r="E602" s="14" t="str">
        <f t="shared" si="27"/>
        <v>C.02x3</v>
      </c>
      <c r="F602" s="14" t="str">
        <f>IFERROR(VLOOKUP(E602,'Bron competenties'!$A$1:$F$19978,5,FALSE),"")</f>
        <v xml:space="preserve">het zorgen voor de integriteit van het systeem door het toepassen van functionele-updates, software- of hardware toevoegingen en het inregelen van onderhoudsactiviteiten; het voldoen aan de budget requirements </v>
      </c>
      <c r="G602" s="15" t="str">
        <f>IFERROR(CONCATENATE(C602," ",(VLOOKUP($C602,'Bron competenties'!$B$1:$C$1978,2,FALSE))),"")</f>
        <v xml:space="preserve">C.02 Ondersteunen van wijzigingen </v>
      </c>
      <c r="H602">
        <f t="shared" si="28"/>
        <v>3</v>
      </c>
      <c r="I602" t="str">
        <f t="shared" si="29"/>
        <v xml:space="preserve">het zorgen voor de integriteit van het systeem door het toepassen van functionele-updates, software- of hardware toevoegingen en het inregelen van onderhoudsactiviteiten; het voldoen aan de budget requirements </v>
      </c>
    </row>
    <row r="603" spans="1:9" ht="15.75" thickBot="1" x14ac:dyDescent="0.3">
      <c r="A603" s="10" t="str">
        <f>IFERROR(VLOOKUP($B603,VLookup!$B$3:$C$463,2,FALSE),"")</f>
        <v>3.1.9 DATA STEWARDSHIP</v>
      </c>
      <c r="B603" s="16" t="s">
        <v>149</v>
      </c>
      <c r="C603" s="17" t="s">
        <v>137</v>
      </c>
      <c r="D603" s="13">
        <v>3</v>
      </c>
      <c r="E603" s="14" t="str">
        <f t="shared" si="27"/>
        <v>C.05x3</v>
      </c>
      <c r="F603" s="14" t="str">
        <f>IFERROR(VLOOKUP(E603,'Bron competenties'!$A$1:$F$19978,5,FALSE),"")</f>
        <v>het optimaliseren van technische en cloud-ontwikkeling. Het evalueren van systeemperformance en vragen/problemen van gebruikers. Verantwoordelijk voor tijdige vervanging van resources binnen het toegestane budget</v>
      </c>
      <c r="G603" s="15" t="str">
        <f>IFERROR(CONCATENATE(C603," ",(VLOOKUP($C603,'Bron competenties'!$B$1:$C$1978,2,FALSE))),"")</f>
        <v>C.05 Systeembeheer</v>
      </c>
      <c r="H603">
        <f t="shared" si="28"/>
        <v>3</v>
      </c>
      <c r="I603" t="str">
        <f t="shared" si="29"/>
        <v>het optimaliseren van technische en cloud-ontwikkeling. Het evalueren van systeemperformance en vragen/problemen van gebruikers. Verantwoordelijk voor tijdige vervanging van resources binnen het toegestane budget</v>
      </c>
    </row>
    <row r="604" spans="1:9" ht="15.75" thickBot="1" x14ac:dyDescent="0.3">
      <c r="A604" s="10" t="str">
        <f>IFERROR(VLOOKUP($B604,VLookup!$B$3:$C$463,2,FALSE),"")</f>
        <v>3.1.9 DATA STEWARDSHIP</v>
      </c>
      <c r="B604" s="16" t="s">
        <v>149</v>
      </c>
      <c r="C604" s="17" t="s">
        <v>84</v>
      </c>
      <c r="D604" s="13">
        <v>3</v>
      </c>
      <c r="E604" s="14" t="str">
        <f t="shared" si="27"/>
        <v>D.11x3</v>
      </c>
      <c r="F604" s="14" t="str">
        <f>IFERROR(VLOOKUP(E604,'Bron competenties'!$A$1:$F$19978,5,FALSE),"")</f>
        <v>betrouwbare relaties met de klanten creëren en helpen in het identificeren van de klantbehoeften</v>
      </c>
      <c r="G604" s="15" t="str">
        <f>IFERROR(CONCATENATE(C604," ",(VLOOKUP($C604,'Bron competenties'!$B$1:$C$1978,2,FALSE))),"")</f>
        <v xml:space="preserve">D.11 Behoeftemanagement </v>
      </c>
      <c r="H604">
        <f t="shared" si="28"/>
        <v>3</v>
      </c>
      <c r="I604" t="str">
        <f t="shared" si="29"/>
        <v>betrouwbare relaties met de klanten creëren en helpen in het identificeren van de klantbehoeften</v>
      </c>
    </row>
    <row r="605" spans="1:9" ht="15.75" thickBot="1" x14ac:dyDescent="0.3">
      <c r="A605" s="10" t="str">
        <f>IFERROR(VLOOKUP($B605,VLookup!$B$3:$C$463,2,FALSE),"")</f>
        <v>3.1.9 DATA STEWARDSHIP</v>
      </c>
      <c r="B605" s="16" t="s">
        <v>149</v>
      </c>
      <c r="C605" s="17" t="s">
        <v>113</v>
      </c>
      <c r="D605" s="13">
        <v>3</v>
      </c>
      <c r="E605" s="14" t="str">
        <f t="shared" si="27"/>
        <v>E.02x3</v>
      </c>
      <c r="F605" s="14" t="str">
        <f>IFERROR(VLOOKUP(E605,'Bron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605" s="15" t="str">
        <f>IFERROR(CONCATENATE(C605," ",(VLOOKUP($C605,'Bron competenties'!$B$1:$C$1978,2,FALSE))),"")</f>
        <v xml:space="preserve">E.02 Project- en portfoliomanagement </v>
      </c>
      <c r="H605">
        <f t="shared" si="28"/>
        <v>3</v>
      </c>
      <c r="I605" t="str">
        <f t="shared" si="29"/>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606" spans="1:9" ht="15.75" thickBot="1" x14ac:dyDescent="0.3">
      <c r="A606" s="10" t="str">
        <f>IFERROR(VLOOKUP($B606,VLookup!$B$3:$C$463,2,FALSE),"")</f>
        <v>3.1.9 DATA STEWARDSHIP</v>
      </c>
      <c r="B606" s="16" t="s">
        <v>149</v>
      </c>
      <c r="C606" s="17" t="s">
        <v>105</v>
      </c>
      <c r="D606" s="13">
        <v>3</v>
      </c>
      <c r="E606" s="14" t="str">
        <f t="shared" si="27"/>
        <v>E.03x3</v>
      </c>
      <c r="F606" s="14" t="str">
        <f>IFERROR(VLOOKUP(E606,'Bron competenties'!$A$1:$F$19978,5,FALSE),"")</f>
        <v>het in staat zijn de juiste acties te ondernemen om de veiligheid te borgen en risicoblootstelling te vermijden, evalueert, managet en garandeert de validering van uitzonderingen, voert audits uit op IV-processen en -omgeving</v>
      </c>
      <c r="G606" s="15" t="str">
        <f>IFERROR(CONCATENATE(C606," ",(VLOOKUP($C606,'Bron competenties'!$B$1:$C$1978,2,FALSE))),"")</f>
        <v xml:space="preserve">E.03 Risicomanagement </v>
      </c>
      <c r="H606">
        <f t="shared" si="28"/>
        <v>3</v>
      </c>
      <c r="I606" t="str">
        <f t="shared" si="29"/>
        <v>het in staat zijn de juiste acties te ondernemen om de veiligheid te borgen en risicoblootstelling te vermijden, evalueert, managet en garandeert de validering van uitzonderingen, voert audits uit op IV-processen en -omgeving</v>
      </c>
    </row>
    <row r="607" spans="1:9" ht="15.75" thickBot="1" x14ac:dyDescent="0.3">
      <c r="A607" s="10" t="str">
        <f>IFERROR(VLOOKUP($B607,VLookup!$B$3:$C$463,2,FALSE),"")</f>
        <v>3.1.9 DATA STEWARDSHIP</v>
      </c>
      <c r="B607" s="16" t="s">
        <v>149</v>
      </c>
      <c r="C607" s="17" t="s">
        <v>85</v>
      </c>
      <c r="D607" s="13">
        <v>3</v>
      </c>
      <c r="E607" s="14" t="str">
        <f t="shared" si="27"/>
        <v>E.05x3</v>
      </c>
      <c r="F607" s="14" t="str">
        <f>IFERROR(VLOOKUP(E607,'Bron competenties'!$A$1:$F$19978,5,FALSE),"")</f>
        <v>het toepassen van specifieke kennis om bestaande IV-processen en oplossingen te onderzoeken zodat potentiële verbeteringen / innovaties bepaald kunnen worden en het  aanbevelingen kunnen worden opgesteld</v>
      </c>
      <c r="G607" s="15" t="str">
        <f>IFERROR(CONCATENATE(C607," ",(VLOOKUP($C607,'Bron competenties'!$B$1:$C$1978,2,FALSE))),"")</f>
        <v xml:space="preserve">E.05 Procesverbetering </v>
      </c>
      <c r="H607">
        <f t="shared" si="28"/>
        <v>3</v>
      </c>
      <c r="I607" t="str">
        <f t="shared" si="29"/>
        <v>het toepassen van specifieke kennis om bestaande IV-processen en oplossingen te onderzoeken zodat potentiële verbeteringen / innovaties bepaald kunnen worden en het  aanbevelingen kunnen worden opgesteld</v>
      </c>
    </row>
    <row r="608" spans="1:9" ht="15.75" thickBot="1" x14ac:dyDescent="0.3">
      <c r="A608" s="10" t="str">
        <f>IFERROR(VLOOKUP($B608,VLookup!$B$3:$C$463,2,FALSE),"")</f>
        <v>3.1.9 DATA STEWARDSHIP</v>
      </c>
      <c r="B608" s="16" t="s">
        <v>149</v>
      </c>
      <c r="C608" s="17" t="s">
        <v>101</v>
      </c>
      <c r="D608" s="13">
        <v>3</v>
      </c>
      <c r="E608" s="14" t="str">
        <f t="shared" si="27"/>
        <v>E.06x3</v>
      </c>
      <c r="F608" s="14" t="str">
        <f>IFERROR(VLOOKUP(E608,'Bron competenties'!$A$1:$F$19978,5,FALSE),"")</f>
        <v>het evalueren van kwaliteitsindicatoren en processen op basis van het kwaliteitsbeleid en indien nodig het voorstellen van herstelacties</v>
      </c>
      <c r="G608" s="15" t="str">
        <f>IFERROR(CONCATENATE(C608," ",(VLOOKUP($C608,'Bron competenties'!$B$1:$C$1978,2,FALSE))),"")</f>
        <v xml:space="preserve">E.06 ICT kwaliteitsmanagement </v>
      </c>
      <c r="H608">
        <f t="shared" si="28"/>
        <v>3</v>
      </c>
      <c r="I608" t="str">
        <f t="shared" si="29"/>
        <v>het evalueren van kwaliteitsindicatoren en processen op basis van het kwaliteitsbeleid en indien nodig het voorstellen van herstelacties</v>
      </c>
    </row>
    <row r="609" spans="1:9" ht="15.75" thickBot="1" x14ac:dyDescent="0.3">
      <c r="A609" s="10" t="str">
        <f>IFERROR(VLOOKUP($B609,VLookup!$B$3:$C$463,2,FALSE),"")</f>
        <v>3.1.9 DATA STEWARDSHIP</v>
      </c>
      <c r="B609" s="16" t="s">
        <v>149</v>
      </c>
      <c r="C609" s="17" t="s">
        <v>143</v>
      </c>
      <c r="D609" s="13">
        <v>3</v>
      </c>
      <c r="E609" s="14" t="str">
        <f t="shared" si="27"/>
        <v>E.07x3</v>
      </c>
      <c r="F609" s="14" t="str">
        <f>IFERROR(VLOOKUP(E609,'Bron competenties'!$A$1:$F$19978,5,FALSE),"")</f>
        <v>Het evalueren van wijziging requirements en het gebruiken van specifieke vaardigheden om potentiële methoden en standaarden te identificeren die ingezet kunnen worden</v>
      </c>
      <c r="G609" s="15" t="str">
        <f>IFERROR(CONCATENATE(C609," ",(VLOOKUP($C609,'Bron competenties'!$B$1:$C$1978,2,FALSE))),"")</f>
        <v xml:space="preserve">E.07 Management van veranderingen in bedrijfsprocessent </v>
      </c>
      <c r="H609">
        <f t="shared" si="28"/>
        <v>3</v>
      </c>
      <c r="I609" t="str">
        <f t="shared" si="29"/>
        <v>Het evalueren van wijziging requirements en het gebruiken van specifieke vaardigheden om potentiële methoden en standaarden te identificeren die ingezet kunnen worden</v>
      </c>
    </row>
    <row r="610" spans="1:9" ht="15.75" thickBot="1" x14ac:dyDescent="0.3">
      <c r="A610" s="10" t="str">
        <f>IFERROR(VLOOKUP($B610,VLookup!$B$3:$C$463,2,FALSE),"")</f>
        <v>3.1.9 DATA STEWARDSHIP</v>
      </c>
      <c r="B610" s="18" t="s">
        <v>149</v>
      </c>
      <c r="C610" s="17" t="s">
        <v>90</v>
      </c>
      <c r="D610" s="13">
        <v>9</v>
      </c>
      <c r="E610" s="14" t="str">
        <f t="shared" si="27"/>
        <v>T.01x9</v>
      </c>
      <c r="F610" s="14" t="str">
        <f>IFERROR(VLOOKUP(E610,'Bron competenties'!$A$1:$F$19978,5,FALSE),"")</f>
        <v>Toegankelijkheid is van toepassing op het ontwerp van producten, apparaten, services of omgevingen om ervoor te zorgen dat ze voor iedereen bruikbaar zijn, ongeacht hun persoonlijke capaciteiten</v>
      </c>
      <c r="G610" s="15" t="str">
        <f>IFERROR(CONCATENATE(C610," ",(VLOOKUP($C610,'Bron competenties'!$B$1:$C$1978,2,FALSE))),"")</f>
        <v>T.01 Toegankelijkheid</v>
      </c>
      <c r="H610">
        <f t="shared" si="28"/>
        <v>9</v>
      </c>
      <c r="I610" t="str">
        <f t="shared" si="29"/>
        <v>Toegankelijkheid is van toepassing op het ontwerp van producten, apparaten, services of omgevingen om ervoor te zorgen dat ze voor iedereen bruikbaar zijn, ongeacht hun persoonlijke capaciteiten</v>
      </c>
    </row>
    <row r="611" spans="1:9" ht="15.75" thickBot="1" x14ac:dyDescent="0.3">
      <c r="A611" s="10" t="str">
        <f>IFERROR(VLOOKUP($B611,VLookup!$B$3:$C$463,2,FALSE),"")</f>
        <v>3.1.9 DATA STEWARDSHIP</v>
      </c>
      <c r="B611" s="18" t="s">
        <v>149</v>
      </c>
      <c r="C611" s="17" t="s">
        <v>91</v>
      </c>
      <c r="D611" s="13">
        <v>9</v>
      </c>
      <c r="E611" s="14" t="str">
        <f t="shared" si="27"/>
        <v>T.02x9</v>
      </c>
      <c r="F611" s="14" t="str">
        <f>IFERROR(VLOOKUP(E611,'Bron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611" s="15" t="str">
        <f>IFERROR(CONCATENATE(C611," ",(VLOOKUP($C611,'Bron competenties'!$B$1:$C$1978,2,FALSE))),"")</f>
        <v>T.02 Ethiek</v>
      </c>
      <c r="H611">
        <f t="shared" si="28"/>
        <v>9</v>
      </c>
      <c r="I611" t="str">
        <f t="shared" si="29"/>
        <v>Ethiek in ICT behandelt de procedures, waarden en praktijken die ICT en haar gerelateerde disciplines beheersen zonder de integriteit, morele waarden of overtuigingen van een individu, organisatie of de mensheid: professioneel gedrag in de ICT</v>
      </c>
    </row>
    <row r="612" spans="1:9" ht="15.75" thickBot="1" x14ac:dyDescent="0.3">
      <c r="A612" s="10" t="str">
        <f>IFERROR(VLOOKUP($B612,VLookup!$B$3:$C$463,2,FALSE),"")</f>
        <v>3.1.9 DATA STEWARDSHIP</v>
      </c>
      <c r="B612" s="18" t="s">
        <v>149</v>
      </c>
      <c r="C612" s="17" t="s">
        <v>92</v>
      </c>
      <c r="D612" s="13">
        <v>9</v>
      </c>
      <c r="E612" s="14" t="str">
        <f t="shared" si="27"/>
        <v>T.03x9</v>
      </c>
      <c r="F612" s="14" t="str">
        <f>IFERROR(VLOOKUP(E612,'Bron competenties'!$A$1:$F$19978,5,FALSE),"")</f>
        <v>Er zijn veel wetten die direct of indirect relevant zijn voor de ICT-industrie, zoals copyright, naleving van octrooien, voorkomen van plagiaat en bescherming van intellectuele eigendom</v>
      </c>
      <c r="G612" s="15" t="str">
        <f>IFERROR(CONCATENATE(C612," ",(VLOOKUP($C612,'Bron competenties'!$B$1:$C$1978,2,FALSE))),"")</f>
        <v>T.03 Juridische kwesties</v>
      </c>
      <c r="H612">
        <f t="shared" si="28"/>
        <v>9</v>
      </c>
      <c r="I612" t="str">
        <f t="shared" si="29"/>
        <v>Er zijn veel wetten die direct of indirect relevant zijn voor de ICT-industrie, zoals copyright, naleving van octrooien, voorkomen van plagiaat en bescherming van intellectuele eigendom</v>
      </c>
    </row>
    <row r="613" spans="1:9" ht="15.75" thickBot="1" x14ac:dyDescent="0.3">
      <c r="A613" s="10" t="str">
        <f>IFERROR(VLOOKUP($B613,VLookup!$B$3:$C$463,2,FALSE),"")</f>
        <v>3.1.9 DATA STEWARDSHIP</v>
      </c>
      <c r="B613" s="18" t="s">
        <v>149</v>
      </c>
      <c r="C613" s="17" t="s">
        <v>93</v>
      </c>
      <c r="D613" s="13">
        <v>9</v>
      </c>
      <c r="E613" s="14" t="str">
        <f t="shared" si="27"/>
        <v>T.04x9</v>
      </c>
      <c r="F613" s="14" t="str">
        <f>IFERROR(VLOOKUP(E613,'Bron competenties'!$A$1:$F$19978,5,FALSE),"")</f>
        <v>Privacy is het vermogen van een organisatie of individu te bepalen welke gegevens met derden kunnen worden gedeeld: bijvoorbeeld de algemene verordening gegevensbescherming (AVG) over gegevensbescherming en privacy voor alle individuen</v>
      </c>
      <c r="G613" s="15" t="str">
        <f>IFERROR(CONCATENATE(C613," ",(VLOOKUP($C613,'Bron competenties'!$B$1:$C$1978,2,FALSE))),"")</f>
        <v>T.04 Privacy</v>
      </c>
      <c r="H613">
        <f t="shared" si="28"/>
        <v>9</v>
      </c>
      <c r="I613" t="str">
        <f t="shared" si="29"/>
        <v>Privacy is het vermogen van een organisatie of individu te bepalen welke gegevens met derden kunnen worden gedeeld: bijvoorbeeld de algemene verordening gegevensbescherming (AVG) over gegevensbescherming en privacy voor alle individuen</v>
      </c>
    </row>
    <row r="614" spans="1:9" ht="15.75" thickBot="1" x14ac:dyDescent="0.3">
      <c r="A614" s="10" t="str">
        <f>IFERROR(VLOOKUP($B614,VLookup!$B$3:$C$463,2,FALSE),"")</f>
        <v>3.1.9 DATA STEWARDSHIP</v>
      </c>
      <c r="B614" s="18" t="s">
        <v>149</v>
      </c>
      <c r="C614" s="17" t="s">
        <v>94</v>
      </c>
      <c r="D614" s="13">
        <v>9</v>
      </c>
      <c r="E614" s="14" t="str">
        <f t="shared" si="27"/>
        <v>T.05x9</v>
      </c>
      <c r="F614" s="14" t="str">
        <f>IFERROR(VLOOKUP(E614,'Bron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614" s="15" t="str">
        <f>IFERROR(CONCATENATE(C614," ",(VLOOKUP($C614,'Bron competenties'!$B$1:$C$1978,2,FALSE))),"")</f>
        <v>T.05 Beveiliging</v>
      </c>
      <c r="H614">
        <f t="shared" si="28"/>
        <v>9</v>
      </c>
      <c r="I614" t="str">
        <f t="shared" si="29"/>
        <v>Beveiliging omvat (1) informatiebeveiliging: beschermen tegen ongeautoriseerde toegang, gebruik, openbaarmaking, verstoring, wijziging, inzage, inspectie, opname of verwoesting en (2) IT-beveiliging: ongeoorloofde toegang tot computers, netwerken en data voorkomen</v>
      </c>
    </row>
    <row r="615" spans="1:9" ht="15.75" thickBot="1" x14ac:dyDescent="0.3">
      <c r="A615" s="10" t="str">
        <f>IFERROR(VLOOKUP($B615,VLookup!$B$3:$C$463,2,FALSE),"")</f>
        <v>3.1.9 DATA STEWARDSHIP</v>
      </c>
      <c r="B615" s="18" t="s">
        <v>149</v>
      </c>
      <c r="C615" s="17" t="s">
        <v>95</v>
      </c>
      <c r="D615" s="13">
        <v>9</v>
      </c>
      <c r="E615" s="14" t="str">
        <f t="shared" si="27"/>
        <v>T.06x9</v>
      </c>
      <c r="F615" s="14" t="str">
        <f>IFERROR(VLOOKUP(E615,'Bron competenties'!$A$1:$F$19978,5,FALSE),"")</f>
        <v xml:space="preserve">Duurzaamheid staat voor het voldoen aan behoeften zonder de toekomst in gevaar te brengen en kan worden gecategoriseerd als ecologische, sociale of economische duurzaamheid. </v>
      </c>
      <c r="G615" s="15" t="str">
        <f>IFERROR(CONCATENATE(C615," ",(VLOOKUP($C615,'Bron competenties'!$B$1:$C$1978,2,FALSE))),"")</f>
        <v>T.06 Duurzaamheid</v>
      </c>
      <c r="H615">
        <f t="shared" si="28"/>
        <v>9</v>
      </c>
      <c r="I615" t="str">
        <f t="shared" si="29"/>
        <v xml:space="preserve">Duurzaamheid staat voor het voldoen aan behoeften zonder de toekomst in gevaar te brengen en kan worden gecategoriseerd als ecologische, sociale of economische duurzaamheid. </v>
      </c>
    </row>
    <row r="616" spans="1:9" ht="15.75" thickBot="1" x14ac:dyDescent="0.3">
      <c r="A616" s="10" t="str">
        <f>IFERROR(VLOOKUP($B616,VLookup!$B$3:$C$463,2,FALSE),"")</f>
        <v>3.1.9 DATA STEWARDSHIP</v>
      </c>
      <c r="B616" s="18" t="s">
        <v>149</v>
      </c>
      <c r="C616" s="17" t="s">
        <v>96</v>
      </c>
      <c r="D616" s="13">
        <v>9</v>
      </c>
      <c r="E616" s="14" t="str">
        <f t="shared" si="27"/>
        <v>T.07x9</v>
      </c>
      <c r="F616" s="14" t="str">
        <f>IFERROR(VLOOKUP(E616,'Bron competenties'!$A$1:$F$19978,5,FALSE),"")</f>
        <v>Bruikbaarheid is de kwaliteit van een product, dienst of systeem, zoals ervaren door eindgebruikers, voor specifiek te bereiken doelen, effectief, efficiënt en bevredigend in een vooraf bepaalde context</v>
      </c>
      <c r="G616" s="15" t="str">
        <f>IFERROR(CONCATENATE(C616," ",(VLOOKUP($C616,'Bron competenties'!$B$1:$C$1978,2,FALSE))),"")</f>
        <v>T.07 Bruikbaarheid</v>
      </c>
      <c r="H616">
        <f t="shared" si="28"/>
        <v>9</v>
      </c>
      <c r="I616" t="str">
        <f t="shared" si="29"/>
        <v>Bruikbaarheid is de kwaliteit van een product, dienst of systeem, zoals ervaren door eindgebruikers, voor specifiek te bereiken doelen, effectief, efficiënt en bevredigend in een vooraf bepaalde context</v>
      </c>
    </row>
    <row r="617" spans="1:9" ht="15.75" thickBot="1" x14ac:dyDescent="0.3">
      <c r="A617" s="10" t="str">
        <f>IFERROR(VLOOKUP($B617,VLookup!$B$3:$C$463,2,FALSE),"")</f>
        <v>3.2.1 TECHNICAL SUPPORT</v>
      </c>
      <c r="B617" s="16" t="s">
        <v>150</v>
      </c>
      <c r="C617" s="17" t="s">
        <v>100</v>
      </c>
      <c r="D617" s="13">
        <v>1</v>
      </c>
      <c r="E617" s="14" t="str">
        <f t="shared" si="27"/>
        <v>B.05x1</v>
      </c>
      <c r="F617" s="14" t="str">
        <f>IFERROR(VLOOKUP(E617,'Bron competenties'!$A$1:$F$19978,5,FALSE),"")</f>
        <v>het gebruiken en /of toepassen van standaarden om de documentatiestructuur te bepalen</v>
      </c>
      <c r="G617" s="15" t="str">
        <f>IFERROR(CONCATENATE(C617," ",(VLOOKUP($C617,'Bron competenties'!$B$1:$C$1978,2,FALSE))),"")</f>
        <v xml:space="preserve">B.05 Vervaardigen van documentatie </v>
      </c>
      <c r="H617">
        <f t="shared" si="28"/>
        <v>1</v>
      </c>
      <c r="I617" t="str">
        <f t="shared" si="29"/>
        <v>het gebruiken en /of toepassen van standaarden om de documentatiestructuur te bepalen</v>
      </c>
    </row>
    <row r="618" spans="1:9" ht="15.75" thickBot="1" x14ac:dyDescent="0.3">
      <c r="A618" s="10" t="str">
        <f>IFERROR(VLOOKUP($B618,VLookup!$B$3:$C$463,2,FALSE),"")</f>
        <v>3.2.1 TECHNICAL SUPPORT</v>
      </c>
      <c r="B618" s="16" t="s">
        <v>150</v>
      </c>
      <c r="C618" s="17" t="s">
        <v>142</v>
      </c>
      <c r="D618" s="13">
        <v>1</v>
      </c>
      <c r="E618" s="14" t="str">
        <f t="shared" si="27"/>
        <v>C.01x1</v>
      </c>
      <c r="F618" s="14" t="str">
        <f>IFERROR(VLOOKUP(E618,'Bron competenties'!$A$1:$F$19978,5,FALSE),"")</f>
        <v>de interactie met gebruikers, het toepassen van basis productkennis om verzoeken van gebruikers te beantwoorden, het oplossen van incidenten en het opvolgen van voorgeschreven procedures</v>
      </c>
      <c r="G618" s="15" t="str">
        <f>IFERROR(CONCATENATE(C618," ",(VLOOKUP($C618,'Bron competenties'!$B$1:$C$1978,2,FALSE))),"")</f>
        <v xml:space="preserve">C.01 Gebruikersondersteuning </v>
      </c>
      <c r="H618">
        <f t="shared" si="28"/>
        <v>1</v>
      </c>
      <c r="I618" t="str">
        <f t="shared" si="29"/>
        <v>de interactie met gebruikers, het toepassen van basis productkennis om verzoeken van gebruikers te beantwoorden, het oplossen van incidenten en het opvolgen van voorgeschreven procedures</v>
      </c>
    </row>
    <row r="619" spans="1:9" ht="15.75" thickBot="1" x14ac:dyDescent="0.3">
      <c r="A619" s="10" t="str">
        <f>IFERROR(VLOOKUP($B619,VLookup!$B$3:$C$463,2,FALSE),"")</f>
        <v>3.2.1 TECHNICAL SUPPORT</v>
      </c>
      <c r="B619" s="16" t="s">
        <v>150</v>
      </c>
      <c r="C619" s="17" t="s">
        <v>137</v>
      </c>
      <c r="D619" s="13">
        <v>1</v>
      </c>
      <c r="E619" s="14" t="str">
        <f t="shared" si="27"/>
        <v>C.05x1</v>
      </c>
      <c r="F619" s="14" t="str">
        <f>IFERROR(VLOOKUP(E619,'Bron competenties'!$A$1:$F$19978,5,FALSE),"")</f>
        <v>het uitvoeren van basale systeemoperaties</v>
      </c>
      <c r="G619" s="15" t="str">
        <f>IFERROR(CONCATENATE(C619," ",(VLOOKUP($C619,'Bron competenties'!$B$1:$C$1978,2,FALSE))),"")</f>
        <v>C.05 Systeembeheer</v>
      </c>
      <c r="H619">
        <f t="shared" si="28"/>
        <v>1</v>
      </c>
      <c r="I619" t="str">
        <f t="shared" si="29"/>
        <v>het uitvoeren van basale systeemoperaties</v>
      </c>
    </row>
    <row r="620" spans="1:9" ht="15.75" thickBot="1" x14ac:dyDescent="0.3">
      <c r="A620" s="10" t="str">
        <f>IFERROR(VLOOKUP($B620,VLookup!$B$3:$C$463,2,FALSE),"")</f>
        <v>3.2.1 TECHNICAL SUPPORT</v>
      </c>
      <c r="B620" s="16" t="s">
        <v>150</v>
      </c>
      <c r="C620" s="17" t="s">
        <v>100</v>
      </c>
      <c r="D620" s="13">
        <v>2</v>
      </c>
      <c r="E620" s="14" t="str">
        <f t="shared" si="27"/>
        <v>B.05x2</v>
      </c>
      <c r="F620" s="14" t="str">
        <f>IFERROR(VLOOKUP(E620,'Bron competenties'!$A$1:$F$19978,5,FALSE),"")</f>
        <v>het bepalen van documentatie eisen op basis van het doel en de doelgroep</v>
      </c>
      <c r="G620" s="15" t="str">
        <f>IFERROR(CONCATENATE(C620," ",(VLOOKUP($C620,'Bron competenties'!$B$1:$C$1978,2,FALSE))),"")</f>
        <v xml:space="preserve">B.05 Vervaardigen van documentatie </v>
      </c>
      <c r="H620">
        <f t="shared" si="28"/>
        <v>2</v>
      </c>
      <c r="I620" t="str">
        <f t="shared" si="29"/>
        <v>het bepalen van documentatie eisen op basis van het doel en de doelgroep</v>
      </c>
    </row>
    <row r="621" spans="1:9" ht="15.75" thickBot="1" x14ac:dyDescent="0.3">
      <c r="A621" s="10" t="str">
        <f>IFERROR(VLOOKUP($B621,VLookup!$B$3:$C$463,2,FALSE),"")</f>
        <v>3.2.1 TECHNICAL SUPPORT</v>
      </c>
      <c r="B621" s="16" t="s">
        <v>150</v>
      </c>
      <c r="C621" s="17" t="s">
        <v>142</v>
      </c>
      <c r="D621" s="13">
        <v>2</v>
      </c>
      <c r="E621" s="14" t="str">
        <f t="shared" si="27"/>
        <v>C.01x2</v>
      </c>
      <c r="F621" s="14" t="str">
        <f>IFERROR(VLOOKUP(E621,'Bron competenties'!$A$1:$F$19978,5,FALSE),"")</f>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c r="G621" s="15" t="str">
        <f>IFERROR(CONCATENATE(C621," ",(VLOOKUP($C621,'Bron competenties'!$B$1:$C$1978,2,FALSE))),"")</f>
        <v xml:space="preserve">C.01 Gebruikersondersteuning </v>
      </c>
      <c r="H621">
        <f t="shared" si="28"/>
        <v>2</v>
      </c>
      <c r="I621" t="str">
        <f t="shared" si="29"/>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row>
    <row r="622" spans="1:9" ht="15.75" thickBot="1" x14ac:dyDescent="0.3">
      <c r="A622" s="10" t="str">
        <f>IFERROR(VLOOKUP($B622,VLookup!$B$3:$C$463,2,FALSE),"")</f>
        <v>3.2.1 TECHNICAL SUPPORT</v>
      </c>
      <c r="B622" s="16" t="s">
        <v>150</v>
      </c>
      <c r="C622" s="17" t="s">
        <v>140</v>
      </c>
      <c r="D622" s="13">
        <v>2</v>
      </c>
      <c r="E622" s="14" t="str">
        <f t="shared" si="27"/>
        <v>C.02x2</v>
      </c>
      <c r="F622" s="14" t="str">
        <f>IFERROR(VLOOKUP(E622,'Bron competenties'!$A$1:$F$19978,5,FALSE),"")</f>
        <v>het systematisch handelen om tijdens wijzigingen te reageren op de dagelijkse operationele behoefte, het voorkomen van serviceonderbrekingen en de samenhang met SLA en informatiebeveiligingsvereisten te handhaven</v>
      </c>
      <c r="G622" s="15" t="str">
        <f>IFERROR(CONCATENATE(C622," ",(VLOOKUP($C622,'Bron competenties'!$B$1:$C$1978,2,FALSE))),"")</f>
        <v xml:space="preserve">C.02 Ondersteunen van wijzigingen </v>
      </c>
      <c r="H622">
        <f t="shared" si="28"/>
        <v>2</v>
      </c>
      <c r="I622" t="str">
        <f t="shared" si="29"/>
        <v>het systematisch handelen om tijdens wijzigingen te reageren op de dagelijkse operationele behoefte, het voorkomen van serviceonderbrekingen en de samenhang met SLA en informatiebeveiligingsvereisten te handhaven</v>
      </c>
    </row>
    <row r="623" spans="1:9" ht="15.75" thickBot="1" x14ac:dyDescent="0.3">
      <c r="A623" s="10" t="str">
        <f>IFERROR(VLOOKUP($B623,VLookup!$B$3:$C$463,2,FALSE),"")</f>
        <v>3.2.1 TECHNICAL SUPPORT</v>
      </c>
      <c r="B623" s="16" t="s">
        <v>150</v>
      </c>
      <c r="C623" s="17" t="s">
        <v>137</v>
      </c>
      <c r="D623" s="13">
        <v>2</v>
      </c>
      <c r="E623" s="14" t="str">
        <f t="shared" si="27"/>
        <v>C.05x2</v>
      </c>
      <c r="F623" s="14" t="str">
        <f>IFERROR(VLOOKUP(E623,'Bron competenties'!$A$1:$F$19978,5,FALSE),"")</f>
        <v>het systematisch dagelijks beheer van operationele behoeften in de IT-systemen, het vermijden van serviceonderbrekingen conform de service- ein IT-strategie</v>
      </c>
      <c r="G623" s="15" t="str">
        <f>IFERROR(CONCATENATE(C623," ",(VLOOKUP($C623,'Bron competenties'!$B$1:$C$1978,2,FALSE))),"")</f>
        <v>C.05 Systeembeheer</v>
      </c>
      <c r="H623">
        <f t="shared" si="28"/>
        <v>2</v>
      </c>
      <c r="I623" t="str">
        <f t="shared" si="29"/>
        <v>het systematisch dagelijks beheer van operationele behoeften in de IT-systemen, het vermijden van serviceonderbrekingen conform de service- ein IT-strategie</v>
      </c>
    </row>
    <row r="624" spans="1:9" ht="15.75" thickBot="1" x14ac:dyDescent="0.3">
      <c r="A624" s="10" t="str">
        <f>IFERROR(VLOOKUP($B624,VLookup!$B$3:$C$463,2,FALSE),"")</f>
        <v>3.2.1 TECHNICAL SUPPORT</v>
      </c>
      <c r="B624" s="16" t="s">
        <v>150</v>
      </c>
      <c r="C624" s="17" t="s">
        <v>101</v>
      </c>
      <c r="D624" s="13">
        <v>2</v>
      </c>
      <c r="E624" s="14" t="str">
        <f t="shared" si="27"/>
        <v>E.06x2</v>
      </c>
      <c r="F624" s="14" t="str">
        <f>IFERROR(VLOOKUP(E624,'Bron competenties'!$A$1:$F$19978,5,FALSE),"")</f>
        <v>het communiceren over en het toezicht houden op de toepassing van het kwaliteitsbeleid in de organisatie</v>
      </c>
      <c r="G624" s="15" t="str">
        <f>IFERROR(CONCATENATE(C624," ",(VLOOKUP($C624,'Bron competenties'!$B$1:$C$1978,2,FALSE))),"")</f>
        <v xml:space="preserve">E.06 ICT kwaliteitsmanagement </v>
      </c>
      <c r="H624">
        <f t="shared" si="28"/>
        <v>2</v>
      </c>
      <c r="I624" t="str">
        <f t="shared" si="29"/>
        <v>het communiceren over en het toezicht houden op de toepassing van het kwaliteitsbeleid in de organisatie</v>
      </c>
    </row>
    <row r="625" spans="1:9" ht="15.75" thickBot="1" x14ac:dyDescent="0.3">
      <c r="A625" s="10" t="str">
        <f>IFERROR(VLOOKUP($B625,VLookup!$B$3:$C$463,2,FALSE),"")</f>
        <v>3.2.1 TECHNICAL SUPPORT</v>
      </c>
      <c r="B625" s="16" t="s">
        <v>150</v>
      </c>
      <c r="C625" s="17" t="s">
        <v>100</v>
      </c>
      <c r="D625" s="13">
        <v>3</v>
      </c>
      <c r="E625" s="14" t="str">
        <f t="shared" si="27"/>
        <v>B.05x3</v>
      </c>
      <c r="F625" s="14" t="str">
        <f>IFERROR(VLOOKUP(E625,'Bron competenties'!$A$1:$F$19978,5,FALSE),"")</f>
        <v xml:space="preserve">het detailniveau bepalen op basis van het doel en de doelgroep </v>
      </c>
      <c r="G625" s="15" t="str">
        <f>IFERROR(CONCATENATE(C625," ",(VLOOKUP($C625,'Bron competenties'!$B$1:$C$1978,2,FALSE))),"")</f>
        <v xml:space="preserve">B.05 Vervaardigen van documentatie </v>
      </c>
      <c r="H625">
        <f t="shared" si="28"/>
        <v>3</v>
      </c>
      <c r="I625" t="str">
        <f t="shared" si="29"/>
        <v xml:space="preserve">het detailniveau bepalen op basis van het doel en de doelgroep </v>
      </c>
    </row>
    <row r="626" spans="1:9" ht="15.75" thickBot="1" x14ac:dyDescent="0.3">
      <c r="A626" s="10" t="str">
        <f>IFERROR(VLOOKUP($B626,VLookup!$B$3:$C$463,2,FALSE),"")</f>
        <v>3.2.1 TECHNICAL SUPPORT</v>
      </c>
      <c r="B626" s="16" t="s">
        <v>150</v>
      </c>
      <c r="C626" s="17" t="s">
        <v>142</v>
      </c>
      <c r="D626" s="13">
        <v>3</v>
      </c>
      <c r="E626" s="14" t="str">
        <f t="shared" si="27"/>
        <v>C.01x3</v>
      </c>
      <c r="F626" s="14" t="str">
        <f>IFERROR(VLOOKUP(E626,'Bron competenties'!$A$1:$F$19978,5,FALSE),"")</f>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c r="G626" s="15" t="str">
        <f>IFERROR(CONCATENATE(C626," ",(VLOOKUP($C626,'Bron competenties'!$B$1:$C$1978,2,FALSE))),"")</f>
        <v xml:space="preserve">C.01 Gebruikersondersteuning </v>
      </c>
      <c r="H626">
        <f t="shared" si="28"/>
        <v>3</v>
      </c>
      <c r="I626" t="str">
        <f t="shared" si="29"/>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row>
    <row r="627" spans="1:9" ht="15.75" thickBot="1" x14ac:dyDescent="0.3">
      <c r="A627" s="10" t="str">
        <f>IFERROR(VLOOKUP($B627,VLookup!$B$3:$C$463,2,FALSE),"")</f>
        <v>3.2.1 TECHNICAL SUPPORT</v>
      </c>
      <c r="B627" s="16" t="s">
        <v>150</v>
      </c>
      <c r="C627" s="17" t="s">
        <v>140</v>
      </c>
      <c r="D627" s="13">
        <v>3</v>
      </c>
      <c r="E627" s="14" t="str">
        <f t="shared" si="27"/>
        <v>C.02x3</v>
      </c>
      <c r="F627" s="14" t="str">
        <f>IFERROR(VLOOKUP(E627,'Bron competenties'!$A$1:$F$19978,5,FALSE),"")</f>
        <v xml:space="preserve">het zorgen voor de integriteit van het systeem door het toepassen van functionele-updates, software- of hardware toevoegingen en het inregelen van onderhoudsactiviteiten; het voldoen aan de budget requirements </v>
      </c>
      <c r="G627" s="15" t="str">
        <f>IFERROR(CONCATENATE(C627," ",(VLOOKUP($C627,'Bron competenties'!$B$1:$C$1978,2,FALSE))),"")</f>
        <v xml:space="preserve">C.02 Ondersteunen van wijzigingen </v>
      </c>
      <c r="H627">
        <f t="shared" si="28"/>
        <v>3</v>
      </c>
      <c r="I627" t="str">
        <f t="shared" si="29"/>
        <v xml:space="preserve">het zorgen voor de integriteit van het systeem door het toepassen van functionele-updates, software- of hardware toevoegingen en het inregelen van onderhoudsactiviteiten; het voldoen aan de budget requirements </v>
      </c>
    </row>
    <row r="628" spans="1:9" ht="15.75" thickBot="1" x14ac:dyDescent="0.3">
      <c r="A628" s="10" t="str">
        <f>IFERROR(VLOOKUP($B628,VLookup!$B$3:$C$463,2,FALSE),"")</f>
        <v>3.2.1 TECHNICAL SUPPORT</v>
      </c>
      <c r="B628" s="16" t="s">
        <v>150</v>
      </c>
      <c r="C628" s="17" t="s">
        <v>137</v>
      </c>
      <c r="D628" s="13">
        <v>3</v>
      </c>
      <c r="E628" s="14" t="str">
        <f t="shared" si="27"/>
        <v>C.05x3</v>
      </c>
      <c r="F628" s="14" t="str">
        <f>IFERROR(VLOOKUP(E628,'Bron competenties'!$A$1:$F$19978,5,FALSE),"")</f>
        <v>het optimaliseren van technische en cloud-ontwikkeling. Het evalueren van systeemperformance en vragen/problemen van gebruikers. Verantwoordelijk voor tijdige vervanging van resources binnen het toegestane budget</v>
      </c>
      <c r="G628" s="15" t="str">
        <f>IFERROR(CONCATENATE(C628," ",(VLOOKUP($C628,'Bron competenties'!$B$1:$C$1978,2,FALSE))),"")</f>
        <v>C.05 Systeembeheer</v>
      </c>
      <c r="H628">
        <f t="shared" si="28"/>
        <v>3</v>
      </c>
      <c r="I628" t="str">
        <f t="shared" si="29"/>
        <v>het optimaliseren van technische en cloud-ontwikkeling. Het evalueren van systeemperformance en vragen/problemen van gebruikers. Verantwoordelijk voor tijdige vervanging van resources binnen het toegestane budget</v>
      </c>
    </row>
    <row r="629" spans="1:9" ht="15.75" thickBot="1" x14ac:dyDescent="0.3">
      <c r="A629" s="10" t="str">
        <f>IFERROR(VLOOKUP($B629,VLookup!$B$3:$C$463,2,FALSE),"")</f>
        <v>3.2.1 TECHNICAL SUPPORT</v>
      </c>
      <c r="B629" s="16" t="s">
        <v>150</v>
      </c>
      <c r="C629" s="17" t="s">
        <v>83</v>
      </c>
      <c r="D629" s="13">
        <v>3</v>
      </c>
      <c r="E629" s="14" t="str">
        <f t="shared" si="27"/>
        <v>D.10x3</v>
      </c>
      <c r="F629" s="14" t="str">
        <f>IFERROR(VLOOKUP(E629,'Bron competenties'!$A$1:$F$19978,5,FALSE),"")</f>
        <v>het analyseren van bedrijfsprocessen en bijbehorende informatie-eisen en het daarmee voorzien in de meest geschikte informatiestructuur</v>
      </c>
      <c r="G629" s="15" t="str">
        <f>IFERROR(CONCATENATE(C629," ",(VLOOKUP($C629,'Bron competenties'!$B$1:$C$1978,2,FALSE))),"")</f>
        <v xml:space="preserve">D.10 Informatie- en kennismanagement </v>
      </c>
      <c r="H629">
        <f t="shared" si="28"/>
        <v>3</v>
      </c>
      <c r="I629" t="str">
        <f t="shared" si="29"/>
        <v>het analyseren van bedrijfsprocessen en bijbehorende informatie-eisen en het daarmee voorzien in de meest geschikte informatiestructuur</v>
      </c>
    </row>
    <row r="630" spans="1:9" ht="15.75" thickBot="1" x14ac:dyDescent="0.3">
      <c r="A630" s="10" t="str">
        <f>IFERROR(VLOOKUP($B630,VLookup!$B$3:$C$463,2,FALSE),"")</f>
        <v>3.2.1 TECHNICAL SUPPORT</v>
      </c>
      <c r="B630" s="16" t="s">
        <v>150</v>
      </c>
      <c r="C630" s="17" t="s">
        <v>84</v>
      </c>
      <c r="D630" s="13">
        <v>3</v>
      </c>
      <c r="E630" s="14" t="str">
        <f t="shared" si="27"/>
        <v>D.11x3</v>
      </c>
      <c r="F630" s="14" t="str">
        <f>IFERROR(VLOOKUP(E630,'Bron competenties'!$A$1:$F$19978,5,FALSE),"")</f>
        <v>betrouwbare relaties met de klanten creëren en helpen in het identificeren van de klantbehoeften</v>
      </c>
      <c r="G630" s="15" t="str">
        <f>IFERROR(CONCATENATE(C630," ",(VLOOKUP($C630,'Bron competenties'!$B$1:$C$1978,2,FALSE))),"")</f>
        <v xml:space="preserve">D.11 Behoeftemanagement </v>
      </c>
      <c r="H630">
        <f t="shared" si="28"/>
        <v>3</v>
      </c>
      <c r="I630" t="str">
        <f t="shared" si="29"/>
        <v>betrouwbare relaties met de klanten creëren en helpen in het identificeren van de klantbehoeften</v>
      </c>
    </row>
    <row r="631" spans="1:9" ht="15.75" thickBot="1" x14ac:dyDescent="0.3">
      <c r="A631" s="10" t="str">
        <f>IFERROR(VLOOKUP($B631,VLookup!$B$3:$C$463,2,FALSE),"")</f>
        <v>3.2.1 TECHNICAL SUPPORT</v>
      </c>
      <c r="B631" s="16" t="s">
        <v>150</v>
      </c>
      <c r="C631" s="17" t="s">
        <v>85</v>
      </c>
      <c r="D631" s="13">
        <v>3</v>
      </c>
      <c r="E631" s="14" t="str">
        <f t="shared" si="27"/>
        <v>E.05x3</v>
      </c>
      <c r="F631" s="14" t="str">
        <f>IFERROR(VLOOKUP(E631,'Bron competenties'!$A$1:$F$19978,5,FALSE),"")</f>
        <v>het toepassen van specifieke kennis om bestaande IV-processen en oplossingen te onderzoeken zodat potentiële verbeteringen / innovaties bepaald kunnen worden en het  aanbevelingen kunnen worden opgesteld</v>
      </c>
      <c r="G631" s="15" t="str">
        <f>IFERROR(CONCATENATE(C631," ",(VLOOKUP($C631,'Bron competenties'!$B$1:$C$1978,2,FALSE))),"")</f>
        <v xml:space="preserve">E.05 Procesverbetering </v>
      </c>
      <c r="H631">
        <f t="shared" si="28"/>
        <v>3</v>
      </c>
      <c r="I631" t="str">
        <f t="shared" si="29"/>
        <v>het toepassen van specifieke kennis om bestaande IV-processen en oplossingen te onderzoeken zodat potentiële verbeteringen / innovaties bepaald kunnen worden en het  aanbevelingen kunnen worden opgesteld</v>
      </c>
    </row>
    <row r="632" spans="1:9" ht="15.75" thickBot="1" x14ac:dyDescent="0.3">
      <c r="A632" s="10" t="str">
        <f>IFERROR(VLOOKUP($B632,VLookup!$B$3:$C$463,2,FALSE),"")</f>
        <v>3.2.1 TECHNICAL SUPPORT</v>
      </c>
      <c r="B632" s="16" t="s">
        <v>150</v>
      </c>
      <c r="C632" s="17" t="s">
        <v>101</v>
      </c>
      <c r="D632" s="13">
        <v>3</v>
      </c>
      <c r="E632" s="14" t="str">
        <f t="shared" si="27"/>
        <v>E.06x3</v>
      </c>
      <c r="F632" s="14" t="str">
        <f>IFERROR(VLOOKUP(E632,'Bron competenties'!$A$1:$F$19978,5,FALSE),"")</f>
        <v>het evalueren van kwaliteitsindicatoren en processen op basis van het kwaliteitsbeleid en indien nodig het voorstellen van herstelacties</v>
      </c>
      <c r="G632" s="15" t="str">
        <f>IFERROR(CONCATENATE(C632," ",(VLOOKUP($C632,'Bron competenties'!$B$1:$C$1978,2,FALSE))),"")</f>
        <v xml:space="preserve">E.06 ICT kwaliteitsmanagement </v>
      </c>
      <c r="H632">
        <f t="shared" si="28"/>
        <v>3</v>
      </c>
      <c r="I632" t="str">
        <f t="shared" si="29"/>
        <v>het evalueren van kwaliteitsindicatoren en processen op basis van het kwaliteitsbeleid en indien nodig het voorstellen van herstelacties</v>
      </c>
    </row>
    <row r="633" spans="1:9" ht="15.75" thickBot="1" x14ac:dyDescent="0.3">
      <c r="A633" s="10" t="str">
        <f>IFERROR(VLOOKUP($B633,VLookup!$B$3:$C$463,2,FALSE),"")</f>
        <v>3.2.1 TECHNICAL SUPPORT</v>
      </c>
      <c r="B633" s="18" t="s">
        <v>150</v>
      </c>
      <c r="C633" s="17" t="s">
        <v>90</v>
      </c>
      <c r="D633" s="13">
        <v>9</v>
      </c>
      <c r="E633" s="14" t="str">
        <f t="shared" si="27"/>
        <v>T.01x9</v>
      </c>
      <c r="F633" s="14" t="str">
        <f>IFERROR(VLOOKUP(E633,'Bron competenties'!$A$1:$F$19978,5,FALSE),"")</f>
        <v>Toegankelijkheid is van toepassing op het ontwerp van producten, apparaten, services of omgevingen om ervoor te zorgen dat ze voor iedereen bruikbaar zijn, ongeacht hun persoonlijke capaciteiten</v>
      </c>
      <c r="G633" s="15" t="str">
        <f>IFERROR(CONCATENATE(C633," ",(VLOOKUP($C633,'Bron competenties'!$B$1:$C$1978,2,FALSE))),"")</f>
        <v>T.01 Toegankelijkheid</v>
      </c>
      <c r="H633">
        <f t="shared" si="28"/>
        <v>9</v>
      </c>
      <c r="I633" t="str">
        <f t="shared" si="29"/>
        <v>Toegankelijkheid is van toepassing op het ontwerp van producten, apparaten, services of omgevingen om ervoor te zorgen dat ze voor iedereen bruikbaar zijn, ongeacht hun persoonlijke capaciteiten</v>
      </c>
    </row>
    <row r="634" spans="1:9" ht="15.75" thickBot="1" x14ac:dyDescent="0.3">
      <c r="A634" s="10" t="str">
        <f>IFERROR(VLOOKUP($B634,VLookup!$B$3:$C$463,2,FALSE),"")</f>
        <v>3.2.1 TECHNICAL SUPPORT</v>
      </c>
      <c r="B634" s="18" t="s">
        <v>150</v>
      </c>
      <c r="C634" s="17" t="s">
        <v>91</v>
      </c>
      <c r="D634" s="13">
        <v>9</v>
      </c>
      <c r="E634" s="14" t="str">
        <f t="shared" si="27"/>
        <v>T.02x9</v>
      </c>
      <c r="F634" s="14" t="str">
        <f>IFERROR(VLOOKUP(E634,'Bron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634" s="15" t="str">
        <f>IFERROR(CONCATENATE(C634," ",(VLOOKUP($C634,'Bron competenties'!$B$1:$C$1978,2,FALSE))),"")</f>
        <v>T.02 Ethiek</v>
      </c>
      <c r="H634">
        <f t="shared" si="28"/>
        <v>9</v>
      </c>
      <c r="I634" t="str">
        <f t="shared" si="29"/>
        <v>Ethiek in ICT behandelt de procedures, waarden en praktijken die ICT en haar gerelateerde disciplines beheersen zonder de integriteit, morele waarden of overtuigingen van een individu, organisatie of de mensheid: professioneel gedrag in de ICT</v>
      </c>
    </row>
    <row r="635" spans="1:9" ht="15.75" thickBot="1" x14ac:dyDescent="0.3">
      <c r="A635" s="10" t="str">
        <f>IFERROR(VLOOKUP($B635,VLookup!$B$3:$C$463,2,FALSE),"")</f>
        <v>3.2.1 TECHNICAL SUPPORT</v>
      </c>
      <c r="B635" s="18" t="s">
        <v>150</v>
      </c>
      <c r="C635" s="17" t="s">
        <v>92</v>
      </c>
      <c r="D635" s="13">
        <v>9</v>
      </c>
      <c r="E635" s="14" t="str">
        <f t="shared" si="27"/>
        <v>T.03x9</v>
      </c>
      <c r="F635" s="14" t="str">
        <f>IFERROR(VLOOKUP(E635,'Bron competenties'!$A$1:$F$19978,5,FALSE),"")</f>
        <v>Er zijn veel wetten die direct of indirect relevant zijn voor de ICT-industrie, zoals copyright, naleving van octrooien, voorkomen van plagiaat en bescherming van intellectuele eigendom</v>
      </c>
      <c r="G635" s="15" t="str">
        <f>IFERROR(CONCATENATE(C635," ",(VLOOKUP($C635,'Bron competenties'!$B$1:$C$1978,2,FALSE))),"")</f>
        <v>T.03 Juridische kwesties</v>
      </c>
      <c r="H635">
        <f t="shared" si="28"/>
        <v>9</v>
      </c>
      <c r="I635" t="str">
        <f t="shared" si="29"/>
        <v>Er zijn veel wetten die direct of indirect relevant zijn voor de ICT-industrie, zoals copyright, naleving van octrooien, voorkomen van plagiaat en bescherming van intellectuele eigendom</v>
      </c>
    </row>
    <row r="636" spans="1:9" ht="15.75" thickBot="1" x14ac:dyDescent="0.3">
      <c r="A636" s="10" t="str">
        <f>IFERROR(VLOOKUP($B636,VLookup!$B$3:$C$463,2,FALSE),"")</f>
        <v>3.2.1 TECHNICAL SUPPORT</v>
      </c>
      <c r="B636" s="18" t="s">
        <v>150</v>
      </c>
      <c r="C636" s="17" t="s">
        <v>93</v>
      </c>
      <c r="D636" s="13">
        <v>9</v>
      </c>
      <c r="E636" s="14" t="str">
        <f t="shared" si="27"/>
        <v>T.04x9</v>
      </c>
      <c r="F636" s="14" t="str">
        <f>IFERROR(VLOOKUP(E636,'Bron competenties'!$A$1:$F$19978,5,FALSE),"")</f>
        <v>Privacy is het vermogen van een organisatie of individu te bepalen welke gegevens met derden kunnen worden gedeeld: bijvoorbeeld de algemene verordening gegevensbescherming (AVG) over gegevensbescherming en privacy voor alle individuen</v>
      </c>
      <c r="G636" s="15" t="str">
        <f>IFERROR(CONCATENATE(C636," ",(VLOOKUP($C636,'Bron competenties'!$B$1:$C$1978,2,FALSE))),"")</f>
        <v>T.04 Privacy</v>
      </c>
      <c r="H636">
        <f t="shared" si="28"/>
        <v>9</v>
      </c>
      <c r="I636" t="str">
        <f t="shared" si="29"/>
        <v>Privacy is het vermogen van een organisatie of individu te bepalen welke gegevens met derden kunnen worden gedeeld: bijvoorbeeld de algemene verordening gegevensbescherming (AVG) over gegevensbescherming en privacy voor alle individuen</v>
      </c>
    </row>
    <row r="637" spans="1:9" ht="15.75" thickBot="1" x14ac:dyDescent="0.3">
      <c r="A637" s="10" t="str">
        <f>IFERROR(VLOOKUP($B637,VLookup!$B$3:$C$463,2,FALSE),"")</f>
        <v>3.2.1 TECHNICAL SUPPORT</v>
      </c>
      <c r="B637" s="18" t="s">
        <v>150</v>
      </c>
      <c r="C637" s="17" t="s">
        <v>94</v>
      </c>
      <c r="D637" s="13">
        <v>9</v>
      </c>
      <c r="E637" s="14" t="str">
        <f t="shared" si="27"/>
        <v>T.05x9</v>
      </c>
      <c r="F637" s="14" t="str">
        <f>IFERROR(VLOOKUP(E637,'Bron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637" s="15" t="str">
        <f>IFERROR(CONCATENATE(C637," ",(VLOOKUP($C637,'Bron competenties'!$B$1:$C$1978,2,FALSE))),"")</f>
        <v>T.05 Beveiliging</v>
      </c>
      <c r="H637">
        <f t="shared" si="28"/>
        <v>9</v>
      </c>
      <c r="I637" t="str">
        <f t="shared" si="29"/>
        <v>Beveiliging omvat (1) informatiebeveiliging: beschermen tegen ongeautoriseerde toegang, gebruik, openbaarmaking, verstoring, wijziging, inzage, inspectie, opname of verwoesting en (2) IT-beveiliging: ongeoorloofde toegang tot computers, netwerken en data voorkomen</v>
      </c>
    </row>
    <row r="638" spans="1:9" ht="15.75" thickBot="1" x14ac:dyDescent="0.3">
      <c r="A638" s="10" t="str">
        <f>IFERROR(VLOOKUP($B638,VLookup!$B$3:$C$463,2,FALSE),"")</f>
        <v>3.2.1 TECHNICAL SUPPORT</v>
      </c>
      <c r="B638" s="18" t="s">
        <v>150</v>
      </c>
      <c r="C638" s="17" t="s">
        <v>95</v>
      </c>
      <c r="D638" s="13">
        <v>9</v>
      </c>
      <c r="E638" s="14" t="str">
        <f t="shared" si="27"/>
        <v>T.06x9</v>
      </c>
      <c r="F638" s="14" t="str">
        <f>IFERROR(VLOOKUP(E638,'Bron competenties'!$A$1:$F$19978,5,FALSE),"")</f>
        <v xml:space="preserve">Duurzaamheid staat voor het voldoen aan behoeften zonder de toekomst in gevaar te brengen en kan worden gecategoriseerd als ecologische, sociale of economische duurzaamheid. </v>
      </c>
      <c r="G638" s="15" t="str">
        <f>IFERROR(CONCATENATE(C638," ",(VLOOKUP($C638,'Bron competenties'!$B$1:$C$1978,2,FALSE))),"")</f>
        <v>T.06 Duurzaamheid</v>
      </c>
      <c r="H638">
        <f t="shared" si="28"/>
        <v>9</v>
      </c>
      <c r="I638" t="str">
        <f t="shared" si="29"/>
        <v xml:space="preserve">Duurzaamheid staat voor het voldoen aan behoeften zonder de toekomst in gevaar te brengen en kan worden gecategoriseerd als ecologische, sociale of economische duurzaamheid. </v>
      </c>
    </row>
    <row r="639" spans="1:9" ht="15.75" thickBot="1" x14ac:dyDescent="0.3">
      <c r="A639" s="10" t="str">
        <f>IFERROR(VLOOKUP($B639,VLookup!$B$3:$C$463,2,FALSE),"")</f>
        <v>3.2.1 TECHNICAL SUPPORT</v>
      </c>
      <c r="B639" s="18" t="s">
        <v>150</v>
      </c>
      <c r="C639" s="17" t="s">
        <v>96</v>
      </c>
      <c r="D639" s="13">
        <v>9</v>
      </c>
      <c r="E639" s="14" t="str">
        <f t="shared" si="27"/>
        <v>T.07x9</v>
      </c>
      <c r="F639" s="14" t="str">
        <f>IFERROR(VLOOKUP(E639,'Bron competenties'!$A$1:$F$19978,5,FALSE),"")</f>
        <v>Bruikbaarheid is de kwaliteit van een product, dienst of systeem, zoals ervaren door eindgebruikers, voor specifiek te bereiken doelen, effectief, efficiënt en bevredigend in een vooraf bepaalde context</v>
      </c>
      <c r="G639" s="15" t="str">
        <f>IFERROR(CONCATENATE(C639," ",(VLOOKUP($C639,'Bron competenties'!$B$1:$C$1978,2,FALSE))),"")</f>
        <v>T.07 Bruikbaarheid</v>
      </c>
      <c r="H639">
        <f t="shared" si="28"/>
        <v>9</v>
      </c>
      <c r="I639" t="str">
        <f t="shared" si="29"/>
        <v>Bruikbaarheid is de kwaliteit van een product, dienst of systeem, zoals ervaren door eindgebruikers, voor specifiek te bereiken doelen, effectief, efficiënt en bevredigend in een vooraf bepaalde context</v>
      </c>
    </row>
    <row r="640" spans="1:9" ht="15.75" thickBot="1" x14ac:dyDescent="0.3">
      <c r="A640" s="10" t="str">
        <f>IFERROR(VLOOKUP($B640,VLookup!$B$3:$C$463,2,FALSE),"")</f>
        <v>3.2.2 1e LIJNS GEBRUIKERSONDERSTEUNING</v>
      </c>
      <c r="B640" s="16" t="s">
        <v>151</v>
      </c>
      <c r="C640" s="17" t="s">
        <v>100</v>
      </c>
      <c r="D640" s="13">
        <v>1</v>
      </c>
      <c r="E640" s="14" t="str">
        <f t="shared" si="27"/>
        <v>B.05x1</v>
      </c>
      <c r="F640" s="14" t="str">
        <f>IFERROR(VLOOKUP(E640,'Bron competenties'!$A$1:$F$19978,5,FALSE),"")</f>
        <v>het gebruiken en /of toepassen van standaarden om de documentatiestructuur te bepalen</v>
      </c>
      <c r="G640" s="15" t="str">
        <f>IFERROR(CONCATENATE(C640," ",(VLOOKUP($C640,'Bron competenties'!$B$1:$C$1978,2,FALSE))),"")</f>
        <v xml:space="preserve">B.05 Vervaardigen van documentatie </v>
      </c>
      <c r="H640">
        <f t="shared" si="28"/>
        <v>1</v>
      </c>
      <c r="I640" t="str">
        <f t="shared" si="29"/>
        <v>het gebruiken en /of toepassen van standaarden om de documentatiestructuur te bepalen</v>
      </c>
    </row>
    <row r="641" spans="1:9" ht="15.75" thickBot="1" x14ac:dyDescent="0.3">
      <c r="A641" s="10" t="str">
        <f>IFERROR(VLOOKUP($B641,VLookup!$B$3:$C$463,2,FALSE),"")</f>
        <v>3.2.2 1e LIJNS GEBRUIKERSONDERSTEUNING</v>
      </c>
      <c r="B641" s="16" t="s">
        <v>151</v>
      </c>
      <c r="C641" s="17" t="s">
        <v>142</v>
      </c>
      <c r="D641" s="13">
        <v>1</v>
      </c>
      <c r="E641" s="14" t="str">
        <f t="shared" si="27"/>
        <v>C.01x1</v>
      </c>
      <c r="F641" s="14" t="str">
        <f>IFERROR(VLOOKUP(E641,'Bron competenties'!$A$1:$F$19978,5,FALSE),"")</f>
        <v>de interactie met gebruikers, het toepassen van basis productkennis om verzoeken van gebruikers te beantwoorden, het oplossen van incidenten en het opvolgen van voorgeschreven procedures</v>
      </c>
      <c r="G641" s="15" t="str">
        <f>IFERROR(CONCATENATE(C641," ",(VLOOKUP($C641,'Bron competenties'!$B$1:$C$1978,2,FALSE))),"")</f>
        <v xml:space="preserve">C.01 Gebruikersondersteuning </v>
      </c>
      <c r="H641">
        <f t="shared" si="28"/>
        <v>1</v>
      </c>
      <c r="I641" t="str">
        <f t="shared" si="29"/>
        <v>de interactie met gebruikers, het toepassen van basis productkennis om verzoeken van gebruikers te beantwoorden, het oplossen van incidenten en het opvolgen van voorgeschreven procedures</v>
      </c>
    </row>
    <row r="642" spans="1:9" ht="15.75" thickBot="1" x14ac:dyDescent="0.3">
      <c r="A642" s="10" t="str">
        <f>IFERROR(VLOOKUP($B642,VLookup!$B$3:$C$463,2,FALSE),"")</f>
        <v>3.2.2 1e LIJNS GEBRUIKERSONDERSTEUNING</v>
      </c>
      <c r="B642" s="16" t="s">
        <v>151</v>
      </c>
      <c r="C642" s="17" t="s">
        <v>137</v>
      </c>
      <c r="D642" s="13">
        <v>1</v>
      </c>
      <c r="E642" s="14" t="str">
        <f t="shared" ref="E642:E705" si="30">IFERROR(IF(A642&lt;&gt;"",CONCATENATE(C642,"x",D642),""),"")</f>
        <v>C.05x1</v>
      </c>
      <c r="F642" s="14" t="str">
        <f>IFERROR(VLOOKUP(E642,'Bron competenties'!$A$1:$F$19978,5,FALSE),"")</f>
        <v>het uitvoeren van basale systeemoperaties</v>
      </c>
      <c r="G642" s="15" t="str">
        <f>IFERROR(CONCATENATE(C642," ",(VLOOKUP($C642,'Bron competenties'!$B$1:$C$1978,2,FALSE))),"")</f>
        <v>C.05 Systeembeheer</v>
      </c>
      <c r="H642">
        <f t="shared" ref="H642:H705" si="31">IF($G642="","",D642)</f>
        <v>1</v>
      </c>
      <c r="I642" t="str">
        <f t="shared" ref="I642:I705" si="32">IF($G642="","",F642)</f>
        <v>het uitvoeren van basale systeemoperaties</v>
      </c>
    </row>
    <row r="643" spans="1:9" ht="15.75" thickBot="1" x14ac:dyDescent="0.3">
      <c r="A643" s="10" t="str">
        <f>IFERROR(VLOOKUP($B643,VLookup!$B$3:$C$463,2,FALSE),"")</f>
        <v>3.2.2 1e LIJNS GEBRUIKERSONDERSTEUNING</v>
      </c>
      <c r="B643" s="16" t="s">
        <v>151</v>
      </c>
      <c r="C643" s="17" t="s">
        <v>100</v>
      </c>
      <c r="D643" s="13">
        <v>2</v>
      </c>
      <c r="E643" s="14" t="str">
        <f t="shared" si="30"/>
        <v>B.05x2</v>
      </c>
      <c r="F643" s="14" t="str">
        <f>IFERROR(VLOOKUP(E643,'Bron competenties'!$A$1:$F$19978,5,FALSE),"")</f>
        <v>het bepalen van documentatie eisen op basis van het doel en de doelgroep</v>
      </c>
      <c r="G643" s="15" t="str">
        <f>IFERROR(CONCATENATE(C643," ",(VLOOKUP($C643,'Bron competenties'!$B$1:$C$1978,2,FALSE))),"")</f>
        <v xml:space="preserve">B.05 Vervaardigen van documentatie </v>
      </c>
      <c r="H643">
        <f t="shared" si="31"/>
        <v>2</v>
      </c>
      <c r="I643" t="str">
        <f t="shared" si="32"/>
        <v>het bepalen van documentatie eisen op basis van het doel en de doelgroep</v>
      </c>
    </row>
    <row r="644" spans="1:9" ht="15.75" thickBot="1" x14ac:dyDescent="0.3">
      <c r="A644" s="10" t="str">
        <f>IFERROR(VLOOKUP($B644,VLookup!$B$3:$C$463,2,FALSE),"")</f>
        <v>3.2.2 1e LIJNS GEBRUIKERSONDERSTEUNING</v>
      </c>
      <c r="B644" s="16" t="s">
        <v>151</v>
      </c>
      <c r="C644" s="17" t="s">
        <v>142</v>
      </c>
      <c r="D644" s="13">
        <v>2</v>
      </c>
      <c r="E644" s="14" t="str">
        <f t="shared" si="30"/>
        <v>C.01x2</v>
      </c>
      <c r="F644" s="14" t="str">
        <f>IFERROR(VLOOKUP(E644,'Bron competenties'!$A$1:$F$19978,5,FALSE),"")</f>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c r="G644" s="15" t="str">
        <f>IFERROR(CONCATENATE(C644," ",(VLOOKUP($C644,'Bron competenties'!$B$1:$C$1978,2,FALSE))),"")</f>
        <v xml:space="preserve">C.01 Gebruikersondersteuning </v>
      </c>
      <c r="H644">
        <f t="shared" si="31"/>
        <v>2</v>
      </c>
      <c r="I644" t="str">
        <f t="shared" si="32"/>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row>
    <row r="645" spans="1:9" ht="15.75" thickBot="1" x14ac:dyDescent="0.3">
      <c r="A645" s="10" t="str">
        <f>IFERROR(VLOOKUP($B645,VLookup!$B$3:$C$463,2,FALSE),"")</f>
        <v>3.2.2 1e LIJNS GEBRUIKERSONDERSTEUNING</v>
      </c>
      <c r="B645" s="16" t="s">
        <v>151</v>
      </c>
      <c r="C645" s="17" t="s">
        <v>140</v>
      </c>
      <c r="D645" s="13">
        <v>2</v>
      </c>
      <c r="E645" s="14" t="str">
        <f t="shared" si="30"/>
        <v>C.02x2</v>
      </c>
      <c r="F645" s="14" t="str">
        <f>IFERROR(VLOOKUP(E645,'Bron competenties'!$A$1:$F$19978,5,FALSE),"")</f>
        <v>het systematisch handelen om tijdens wijzigingen te reageren op de dagelijkse operationele behoefte, het voorkomen van serviceonderbrekingen en de samenhang met SLA en informatiebeveiligingsvereisten te handhaven</v>
      </c>
      <c r="G645" s="15" t="str">
        <f>IFERROR(CONCATENATE(C645," ",(VLOOKUP($C645,'Bron competenties'!$B$1:$C$1978,2,FALSE))),"")</f>
        <v xml:space="preserve">C.02 Ondersteunen van wijzigingen </v>
      </c>
      <c r="H645">
        <f t="shared" si="31"/>
        <v>2</v>
      </c>
      <c r="I645" t="str">
        <f t="shared" si="32"/>
        <v>het systematisch handelen om tijdens wijzigingen te reageren op de dagelijkse operationele behoefte, het voorkomen van serviceonderbrekingen en de samenhang met SLA en informatiebeveiligingsvereisten te handhaven</v>
      </c>
    </row>
    <row r="646" spans="1:9" ht="15.75" thickBot="1" x14ac:dyDescent="0.3">
      <c r="A646" s="10" t="str">
        <f>IFERROR(VLOOKUP($B646,VLookup!$B$3:$C$463,2,FALSE),"")</f>
        <v>3.2.2 1e LIJNS GEBRUIKERSONDERSTEUNING</v>
      </c>
      <c r="B646" s="16" t="s">
        <v>151</v>
      </c>
      <c r="C646" s="17" t="s">
        <v>136</v>
      </c>
      <c r="D646" s="13">
        <v>2</v>
      </c>
      <c r="E646" s="14" t="str">
        <f t="shared" si="30"/>
        <v>C.03x2</v>
      </c>
      <c r="F646" s="14" t="str">
        <f>IFERROR(VLOOKUP(E646,'Bron competenties'!$A$1:$F$19978,5,FALSE),"")</f>
        <v xml:space="preserve">het systematisch analyseren van productdata, het escaleren bij potentiële veiligheidsrisico’s, het nemen van actie om het serviceniveau (continu) te verbeteren </v>
      </c>
      <c r="G646" s="15" t="str">
        <f>IFERROR(CONCATENATE(C646," ",(VLOOKUP($C646,'Bron competenties'!$B$1:$C$1978,2,FALSE))),"")</f>
        <v xml:space="preserve">C.03 Dienstverlening </v>
      </c>
      <c r="H646">
        <f t="shared" si="31"/>
        <v>2</v>
      </c>
      <c r="I646" t="str">
        <f t="shared" si="32"/>
        <v xml:space="preserve">het systematisch analyseren van productdata, het escaleren bij potentiële veiligheidsrisico’s, het nemen van actie om het serviceniveau (continu) te verbeteren </v>
      </c>
    </row>
    <row r="647" spans="1:9" ht="15.75" thickBot="1" x14ac:dyDescent="0.3">
      <c r="A647" s="10" t="str">
        <f>IFERROR(VLOOKUP($B647,VLookup!$B$3:$C$463,2,FALSE),"")</f>
        <v>3.2.2 1e LIJNS GEBRUIKERSONDERSTEUNING</v>
      </c>
      <c r="B647" s="16" t="s">
        <v>151</v>
      </c>
      <c r="C647" s="17" t="s">
        <v>127</v>
      </c>
      <c r="D647" s="13">
        <v>2</v>
      </c>
      <c r="E647" s="14" t="str">
        <f t="shared" si="30"/>
        <v>C.04x2</v>
      </c>
      <c r="F647" s="14" t="str">
        <f>IFERROR(VLOOKUP(E647,'Bron competenties'!$A$1:$F$19978,5,FALSE),"")</f>
        <v>het identificeren en classificeren van soorten incident- en service-interrupties, het vastleggen en catalogiseren van incidenten op basis van oorzaak en oplossing</v>
      </c>
      <c r="G647" s="15" t="str">
        <f>IFERROR(CONCATENATE(C647," ",(VLOOKUP($C647,'Bron competenties'!$B$1:$C$1978,2,FALSE))),"")</f>
        <v xml:space="preserve">C.04 Probleemmanagement </v>
      </c>
      <c r="H647">
        <f t="shared" si="31"/>
        <v>2</v>
      </c>
      <c r="I647" t="str">
        <f t="shared" si="32"/>
        <v>het identificeren en classificeren van soorten incident- en service-interrupties, het vastleggen en catalogiseren van incidenten op basis van oorzaak en oplossing</v>
      </c>
    </row>
    <row r="648" spans="1:9" ht="15.75" thickBot="1" x14ac:dyDescent="0.3">
      <c r="A648" s="10" t="str">
        <f>IFERROR(VLOOKUP($B648,VLookup!$B$3:$C$463,2,FALSE),"")</f>
        <v>3.2.2 1e LIJNS GEBRUIKERSONDERSTEUNING</v>
      </c>
      <c r="B648" s="16" t="s">
        <v>151</v>
      </c>
      <c r="C648" s="17" t="s">
        <v>137</v>
      </c>
      <c r="D648" s="13">
        <v>2</v>
      </c>
      <c r="E648" s="14" t="str">
        <f t="shared" si="30"/>
        <v>C.05x2</v>
      </c>
      <c r="F648" s="14" t="str">
        <f>IFERROR(VLOOKUP(E648,'Bron competenties'!$A$1:$F$19978,5,FALSE),"")</f>
        <v>het systematisch dagelijks beheer van operationele behoeften in de IT-systemen, het vermijden van serviceonderbrekingen conform de service- ein IT-strategie</v>
      </c>
      <c r="G648" s="15" t="str">
        <f>IFERROR(CONCATENATE(C648," ",(VLOOKUP($C648,'Bron competenties'!$B$1:$C$1978,2,FALSE))),"")</f>
        <v>C.05 Systeembeheer</v>
      </c>
      <c r="H648">
        <f t="shared" si="31"/>
        <v>2</v>
      </c>
      <c r="I648" t="str">
        <f t="shared" si="32"/>
        <v>het systematisch dagelijks beheer van operationele behoeften in de IT-systemen, het vermijden van serviceonderbrekingen conform de service- ein IT-strategie</v>
      </c>
    </row>
    <row r="649" spans="1:9" ht="15.75" thickBot="1" x14ac:dyDescent="0.3">
      <c r="A649" s="10" t="str">
        <f>IFERROR(VLOOKUP($B649,VLookup!$B$3:$C$463,2,FALSE),"")</f>
        <v>3.2.2 1e LIJNS GEBRUIKERSONDERSTEUNING</v>
      </c>
      <c r="B649" s="16" t="s">
        <v>151</v>
      </c>
      <c r="C649" s="17" t="s">
        <v>152</v>
      </c>
      <c r="D649" s="13">
        <v>2</v>
      </c>
      <c r="E649" s="14" t="str">
        <f t="shared" si="30"/>
        <v>D.03x2</v>
      </c>
      <c r="F649" s="14" t="str">
        <f>IFERROR(VLOOKUP(E649,'Bron competenties'!$A$1:$F$19978,5,FALSE),"")</f>
        <v>het identificeren van trainings- en organisatiebehoeften, het identificeren en samenbrengen van organisatie eisen, het selecteren en voorbereiden van een planning voor (noodzakelijke) trainingen</v>
      </c>
      <c r="G649" s="15" t="str">
        <f>IFERROR(CONCATENATE(C649," ",(VLOOKUP($C649,'Bron competenties'!$B$1:$C$1978,2,FALSE))),"")</f>
        <v xml:space="preserve">D.03 Opleiding en training </v>
      </c>
      <c r="H649">
        <f t="shared" si="31"/>
        <v>2</v>
      </c>
      <c r="I649" t="str">
        <f t="shared" si="32"/>
        <v>het identificeren van trainings- en organisatiebehoeften, het identificeren en samenbrengen van organisatie eisen, het selecteren en voorbereiden van een planning voor (noodzakelijke) trainingen</v>
      </c>
    </row>
    <row r="650" spans="1:9" ht="15.75" thickBot="1" x14ac:dyDescent="0.3">
      <c r="A650" s="10" t="str">
        <f>IFERROR(VLOOKUP($B650,VLookup!$B$3:$C$463,2,FALSE),"")</f>
        <v>3.2.2 1e LIJNS GEBRUIKERSONDERSTEUNING</v>
      </c>
      <c r="B650" s="16" t="s">
        <v>151</v>
      </c>
      <c r="C650" s="17" t="s">
        <v>137</v>
      </c>
      <c r="D650" s="13">
        <v>3</v>
      </c>
      <c r="E650" s="14" t="str">
        <f t="shared" si="30"/>
        <v>C.05x3</v>
      </c>
      <c r="F650" s="14" t="str">
        <f>IFERROR(VLOOKUP(E650,'Bron competenties'!$A$1:$F$19978,5,FALSE),"")</f>
        <v>het optimaliseren van technische en cloud-ontwikkeling. Het evalueren van systeemperformance en vragen/problemen van gebruikers. Verantwoordelijk voor tijdige vervanging van resources binnen het toegestane budget</v>
      </c>
      <c r="G650" s="15" t="str">
        <f>IFERROR(CONCATENATE(C650," ",(VLOOKUP($C650,'Bron competenties'!$B$1:$C$1978,2,FALSE))),"")</f>
        <v>C.05 Systeembeheer</v>
      </c>
      <c r="H650">
        <f t="shared" si="31"/>
        <v>3</v>
      </c>
      <c r="I650" t="str">
        <f t="shared" si="32"/>
        <v>het optimaliseren van technische en cloud-ontwikkeling. Het evalueren van systeemperformance en vragen/problemen van gebruikers. Verantwoordelijk voor tijdige vervanging van resources binnen het toegestane budget</v>
      </c>
    </row>
    <row r="651" spans="1:9" ht="15.75" thickBot="1" x14ac:dyDescent="0.3">
      <c r="A651" s="10" t="str">
        <f>IFERROR(VLOOKUP($B651,VLookup!$B$3:$C$463,2,FALSE),"")</f>
        <v>3.2.2 1e LIJNS GEBRUIKERSONDERSTEUNING</v>
      </c>
      <c r="B651" s="18" t="s">
        <v>151</v>
      </c>
      <c r="C651" s="17" t="s">
        <v>90</v>
      </c>
      <c r="D651" s="13">
        <v>9</v>
      </c>
      <c r="E651" s="14" t="str">
        <f t="shared" si="30"/>
        <v>T.01x9</v>
      </c>
      <c r="F651" s="14" t="str">
        <f>IFERROR(VLOOKUP(E651,'Bron competenties'!$A$1:$F$19978,5,FALSE),"")</f>
        <v>Toegankelijkheid is van toepassing op het ontwerp van producten, apparaten, services of omgevingen om ervoor te zorgen dat ze voor iedereen bruikbaar zijn, ongeacht hun persoonlijke capaciteiten</v>
      </c>
      <c r="G651" s="15" t="str">
        <f>IFERROR(CONCATENATE(C651," ",(VLOOKUP($C651,'Bron competenties'!$B$1:$C$1978,2,FALSE))),"")</f>
        <v>T.01 Toegankelijkheid</v>
      </c>
      <c r="H651">
        <f t="shared" si="31"/>
        <v>9</v>
      </c>
      <c r="I651" t="str">
        <f t="shared" si="32"/>
        <v>Toegankelijkheid is van toepassing op het ontwerp van producten, apparaten, services of omgevingen om ervoor te zorgen dat ze voor iedereen bruikbaar zijn, ongeacht hun persoonlijke capaciteiten</v>
      </c>
    </row>
    <row r="652" spans="1:9" ht="15.75" thickBot="1" x14ac:dyDescent="0.3">
      <c r="A652" s="10" t="str">
        <f>IFERROR(VLOOKUP($B652,VLookup!$B$3:$C$463,2,FALSE),"")</f>
        <v>3.2.2 1e LIJNS GEBRUIKERSONDERSTEUNING</v>
      </c>
      <c r="B652" s="18" t="s">
        <v>151</v>
      </c>
      <c r="C652" s="17" t="s">
        <v>91</v>
      </c>
      <c r="D652" s="13">
        <v>9</v>
      </c>
      <c r="E652" s="14" t="str">
        <f t="shared" si="30"/>
        <v>T.02x9</v>
      </c>
      <c r="F652" s="14" t="str">
        <f>IFERROR(VLOOKUP(E652,'Bron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652" s="15" t="str">
        <f>IFERROR(CONCATENATE(C652," ",(VLOOKUP($C652,'Bron competenties'!$B$1:$C$1978,2,FALSE))),"")</f>
        <v>T.02 Ethiek</v>
      </c>
      <c r="H652">
        <f t="shared" si="31"/>
        <v>9</v>
      </c>
      <c r="I652" t="str">
        <f t="shared" si="32"/>
        <v>Ethiek in ICT behandelt de procedures, waarden en praktijken die ICT en haar gerelateerde disciplines beheersen zonder de integriteit, morele waarden of overtuigingen van een individu, organisatie of de mensheid: professioneel gedrag in de ICT</v>
      </c>
    </row>
    <row r="653" spans="1:9" ht="15.75" thickBot="1" x14ac:dyDescent="0.3">
      <c r="A653" s="10" t="str">
        <f>IFERROR(VLOOKUP($B653,VLookup!$B$3:$C$463,2,FALSE),"")</f>
        <v>3.2.2 1e LIJNS GEBRUIKERSONDERSTEUNING</v>
      </c>
      <c r="B653" s="18" t="s">
        <v>151</v>
      </c>
      <c r="C653" s="17" t="s">
        <v>92</v>
      </c>
      <c r="D653" s="13">
        <v>9</v>
      </c>
      <c r="E653" s="14" t="str">
        <f t="shared" si="30"/>
        <v>T.03x9</v>
      </c>
      <c r="F653" s="14" t="str">
        <f>IFERROR(VLOOKUP(E653,'Bron competenties'!$A$1:$F$19978,5,FALSE),"")</f>
        <v>Er zijn veel wetten die direct of indirect relevant zijn voor de ICT-industrie, zoals copyright, naleving van octrooien, voorkomen van plagiaat en bescherming van intellectuele eigendom</v>
      </c>
      <c r="G653" s="15" t="str">
        <f>IFERROR(CONCATENATE(C653," ",(VLOOKUP($C653,'Bron competenties'!$B$1:$C$1978,2,FALSE))),"")</f>
        <v>T.03 Juridische kwesties</v>
      </c>
      <c r="H653">
        <f t="shared" si="31"/>
        <v>9</v>
      </c>
      <c r="I653" t="str">
        <f t="shared" si="32"/>
        <v>Er zijn veel wetten die direct of indirect relevant zijn voor de ICT-industrie, zoals copyright, naleving van octrooien, voorkomen van plagiaat en bescherming van intellectuele eigendom</v>
      </c>
    </row>
    <row r="654" spans="1:9" ht="15.75" thickBot="1" x14ac:dyDescent="0.3">
      <c r="A654" s="10" t="str">
        <f>IFERROR(VLOOKUP($B654,VLookup!$B$3:$C$463,2,FALSE),"")</f>
        <v>3.2.2 1e LIJNS GEBRUIKERSONDERSTEUNING</v>
      </c>
      <c r="B654" s="18" t="s">
        <v>151</v>
      </c>
      <c r="C654" s="17" t="s">
        <v>93</v>
      </c>
      <c r="D654" s="13">
        <v>9</v>
      </c>
      <c r="E654" s="14" t="str">
        <f t="shared" si="30"/>
        <v>T.04x9</v>
      </c>
      <c r="F654" s="14" t="str">
        <f>IFERROR(VLOOKUP(E654,'Bron competenties'!$A$1:$F$19978,5,FALSE),"")</f>
        <v>Privacy is het vermogen van een organisatie of individu te bepalen welke gegevens met derden kunnen worden gedeeld: bijvoorbeeld de algemene verordening gegevensbescherming (AVG) over gegevensbescherming en privacy voor alle individuen</v>
      </c>
      <c r="G654" s="15" t="str">
        <f>IFERROR(CONCATENATE(C654," ",(VLOOKUP($C654,'Bron competenties'!$B$1:$C$1978,2,FALSE))),"")</f>
        <v>T.04 Privacy</v>
      </c>
      <c r="H654">
        <f t="shared" si="31"/>
        <v>9</v>
      </c>
      <c r="I654" t="str">
        <f t="shared" si="32"/>
        <v>Privacy is het vermogen van een organisatie of individu te bepalen welke gegevens met derden kunnen worden gedeeld: bijvoorbeeld de algemene verordening gegevensbescherming (AVG) over gegevensbescherming en privacy voor alle individuen</v>
      </c>
    </row>
    <row r="655" spans="1:9" ht="15.75" thickBot="1" x14ac:dyDescent="0.3">
      <c r="A655" s="10" t="str">
        <f>IFERROR(VLOOKUP($B655,VLookup!$B$3:$C$463,2,FALSE),"")</f>
        <v>3.2.2 1e LIJNS GEBRUIKERSONDERSTEUNING</v>
      </c>
      <c r="B655" s="18" t="s">
        <v>151</v>
      </c>
      <c r="C655" s="17" t="s">
        <v>94</v>
      </c>
      <c r="D655" s="13">
        <v>9</v>
      </c>
      <c r="E655" s="14" t="str">
        <f t="shared" si="30"/>
        <v>T.05x9</v>
      </c>
      <c r="F655" s="14" t="str">
        <f>IFERROR(VLOOKUP(E655,'Bron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655" s="15" t="str">
        <f>IFERROR(CONCATENATE(C655," ",(VLOOKUP($C655,'Bron competenties'!$B$1:$C$1978,2,FALSE))),"")</f>
        <v>T.05 Beveiliging</v>
      </c>
      <c r="H655">
        <f t="shared" si="31"/>
        <v>9</v>
      </c>
      <c r="I655" t="str">
        <f t="shared" si="32"/>
        <v>Beveiliging omvat (1) informatiebeveiliging: beschermen tegen ongeautoriseerde toegang, gebruik, openbaarmaking, verstoring, wijziging, inzage, inspectie, opname of verwoesting en (2) IT-beveiliging: ongeoorloofde toegang tot computers, netwerken en data voorkomen</v>
      </c>
    </row>
    <row r="656" spans="1:9" ht="15.75" thickBot="1" x14ac:dyDescent="0.3">
      <c r="A656" s="10" t="str">
        <f>IFERROR(VLOOKUP($B656,VLookup!$B$3:$C$463,2,FALSE),"")</f>
        <v>3.2.2 1e LIJNS GEBRUIKERSONDERSTEUNING</v>
      </c>
      <c r="B656" s="18" t="s">
        <v>151</v>
      </c>
      <c r="C656" s="17" t="s">
        <v>95</v>
      </c>
      <c r="D656" s="13">
        <v>9</v>
      </c>
      <c r="E656" s="14" t="str">
        <f t="shared" si="30"/>
        <v>T.06x9</v>
      </c>
      <c r="F656" s="14" t="str">
        <f>IFERROR(VLOOKUP(E656,'Bron competenties'!$A$1:$F$19978,5,FALSE),"")</f>
        <v xml:space="preserve">Duurzaamheid staat voor het voldoen aan behoeften zonder de toekomst in gevaar te brengen en kan worden gecategoriseerd als ecologische, sociale of economische duurzaamheid. </v>
      </c>
      <c r="G656" s="15" t="str">
        <f>IFERROR(CONCATENATE(C656," ",(VLOOKUP($C656,'Bron competenties'!$B$1:$C$1978,2,FALSE))),"")</f>
        <v>T.06 Duurzaamheid</v>
      </c>
      <c r="H656">
        <f t="shared" si="31"/>
        <v>9</v>
      </c>
      <c r="I656" t="str">
        <f t="shared" si="32"/>
        <v xml:space="preserve">Duurzaamheid staat voor het voldoen aan behoeften zonder de toekomst in gevaar te brengen en kan worden gecategoriseerd als ecologische, sociale of economische duurzaamheid. </v>
      </c>
    </row>
    <row r="657" spans="1:9" ht="15.75" thickBot="1" x14ac:dyDescent="0.3">
      <c r="A657" s="10" t="str">
        <f>IFERROR(VLOOKUP($B657,VLookup!$B$3:$C$463,2,FALSE),"")</f>
        <v>3.2.2 1e LIJNS GEBRUIKERSONDERSTEUNING</v>
      </c>
      <c r="B657" s="18" t="s">
        <v>151</v>
      </c>
      <c r="C657" s="17" t="s">
        <v>96</v>
      </c>
      <c r="D657" s="13">
        <v>9</v>
      </c>
      <c r="E657" s="14" t="str">
        <f t="shared" si="30"/>
        <v>T.07x9</v>
      </c>
      <c r="F657" s="14" t="str">
        <f>IFERROR(VLOOKUP(E657,'Bron competenties'!$A$1:$F$19978,5,FALSE),"")</f>
        <v>Bruikbaarheid is de kwaliteit van een product, dienst of systeem, zoals ervaren door eindgebruikers, voor specifiek te bereiken doelen, effectief, efficiënt en bevredigend in een vooraf bepaalde context</v>
      </c>
      <c r="G657" s="15" t="str">
        <f>IFERROR(CONCATENATE(C657," ",(VLOOKUP($C657,'Bron competenties'!$B$1:$C$1978,2,FALSE))),"")</f>
        <v>T.07 Bruikbaarheid</v>
      </c>
      <c r="H657">
        <f t="shared" si="31"/>
        <v>9</v>
      </c>
      <c r="I657" t="str">
        <f t="shared" si="32"/>
        <v>Bruikbaarheid is de kwaliteit van een product, dienst of systeem, zoals ervaren door eindgebruikers, voor specifiek te bereiken doelen, effectief, efficiënt en bevredigend in een vooraf bepaalde context</v>
      </c>
    </row>
    <row r="658" spans="1:9" ht="15.75" thickBot="1" x14ac:dyDescent="0.3">
      <c r="A658" s="10" t="str">
        <f>IFERROR(VLOOKUP($B658,VLookup!$B$3:$C$463,2,FALSE),"")</f>
        <v>3.2.3 INCIDENT MANAGEMENT</v>
      </c>
      <c r="B658" s="16" t="s">
        <v>153</v>
      </c>
      <c r="C658" s="17" t="s">
        <v>100</v>
      </c>
      <c r="D658" s="13">
        <v>1</v>
      </c>
      <c r="E658" s="14" t="str">
        <f t="shared" si="30"/>
        <v>B.05x1</v>
      </c>
      <c r="F658" s="14" t="str">
        <f>IFERROR(VLOOKUP(E658,'Bron competenties'!$A$1:$F$19978,5,FALSE),"")</f>
        <v>het gebruiken en /of toepassen van standaarden om de documentatiestructuur te bepalen</v>
      </c>
      <c r="G658" s="15" t="str">
        <f>IFERROR(CONCATENATE(C658," ",(VLOOKUP($C658,'Bron competenties'!$B$1:$C$1978,2,FALSE))),"")</f>
        <v xml:space="preserve">B.05 Vervaardigen van documentatie </v>
      </c>
      <c r="H658">
        <f t="shared" si="31"/>
        <v>1</v>
      </c>
      <c r="I658" t="str">
        <f t="shared" si="32"/>
        <v>het gebruiken en /of toepassen van standaarden om de documentatiestructuur te bepalen</v>
      </c>
    </row>
    <row r="659" spans="1:9" ht="15.75" thickBot="1" x14ac:dyDescent="0.3">
      <c r="A659" s="10" t="str">
        <f>IFERROR(VLOOKUP($B659,VLookup!$B$3:$C$463,2,FALSE),"")</f>
        <v>3.2.3 INCIDENT MANAGEMENT</v>
      </c>
      <c r="B659" s="16" t="s">
        <v>153</v>
      </c>
      <c r="C659" s="17" t="s">
        <v>142</v>
      </c>
      <c r="D659" s="13">
        <v>1</v>
      </c>
      <c r="E659" s="14" t="str">
        <f t="shared" si="30"/>
        <v>C.01x1</v>
      </c>
      <c r="F659" s="14" t="str">
        <f>IFERROR(VLOOKUP(E659,'Bron competenties'!$A$1:$F$19978,5,FALSE),"")</f>
        <v>de interactie met gebruikers, het toepassen van basis productkennis om verzoeken van gebruikers te beantwoorden, het oplossen van incidenten en het opvolgen van voorgeschreven procedures</v>
      </c>
      <c r="G659" s="15" t="str">
        <f>IFERROR(CONCATENATE(C659," ",(VLOOKUP($C659,'Bron competenties'!$B$1:$C$1978,2,FALSE))),"")</f>
        <v xml:space="preserve">C.01 Gebruikersondersteuning </v>
      </c>
      <c r="H659">
        <f t="shared" si="31"/>
        <v>1</v>
      </c>
      <c r="I659" t="str">
        <f t="shared" si="32"/>
        <v>de interactie met gebruikers, het toepassen van basis productkennis om verzoeken van gebruikers te beantwoorden, het oplossen van incidenten en het opvolgen van voorgeschreven procedures</v>
      </c>
    </row>
    <row r="660" spans="1:9" ht="15.75" thickBot="1" x14ac:dyDescent="0.3">
      <c r="A660" s="10" t="str">
        <f>IFERROR(VLOOKUP($B660,VLookup!$B$3:$C$463,2,FALSE),"")</f>
        <v>3.2.3 INCIDENT MANAGEMENT</v>
      </c>
      <c r="B660" s="16" t="s">
        <v>153</v>
      </c>
      <c r="C660" s="17" t="s">
        <v>136</v>
      </c>
      <c r="D660" s="13">
        <v>1</v>
      </c>
      <c r="E660" s="14" t="str">
        <f t="shared" si="30"/>
        <v>C.03x1</v>
      </c>
      <c r="F660" s="14" t="str">
        <f>IFERROR(VLOOKUP(E660,'Bron competenties'!$A$1:$F$19978,5,FALSE),"")</f>
        <v>het onder begeleiding vastleggen en bijhouden van bedrijfszekerheidsgegevens</v>
      </c>
      <c r="G660" s="15" t="str">
        <f>IFERROR(CONCATENATE(C660," ",(VLOOKUP($C660,'Bron competenties'!$B$1:$C$1978,2,FALSE))),"")</f>
        <v xml:space="preserve">C.03 Dienstverlening </v>
      </c>
      <c r="H660">
        <f t="shared" si="31"/>
        <v>1</v>
      </c>
      <c r="I660" t="str">
        <f t="shared" si="32"/>
        <v>het onder begeleiding vastleggen en bijhouden van bedrijfszekerheidsgegevens</v>
      </c>
    </row>
    <row r="661" spans="1:9" ht="15.75" thickBot="1" x14ac:dyDescent="0.3">
      <c r="A661" s="10" t="str">
        <f>IFERROR(VLOOKUP($B661,VLookup!$B$3:$C$463,2,FALSE),"")</f>
        <v>3.2.3 INCIDENT MANAGEMENT</v>
      </c>
      <c r="B661" s="16" t="s">
        <v>153</v>
      </c>
      <c r="C661" s="17" t="s">
        <v>137</v>
      </c>
      <c r="D661" s="13">
        <v>1</v>
      </c>
      <c r="E661" s="14" t="str">
        <f t="shared" si="30"/>
        <v>C.05x1</v>
      </c>
      <c r="F661" s="14" t="str">
        <f>IFERROR(VLOOKUP(E661,'Bron competenties'!$A$1:$F$19978,5,FALSE),"")</f>
        <v>het uitvoeren van basale systeemoperaties</v>
      </c>
      <c r="G661" s="15" t="str">
        <f>IFERROR(CONCATENATE(C661," ",(VLOOKUP($C661,'Bron competenties'!$B$1:$C$1978,2,FALSE))),"")</f>
        <v>C.05 Systeembeheer</v>
      </c>
      <c r="H661">
        <f t="shared" si="31"/>
        <v>1</v>
      </c>
      <c r="I661" t="str">
        <f t="shared" si="32"/>
        <v>het uitvoeren van basale systeemoperaties</v>
      </c>
    </row>
    <row r="662" spans="1:9" ht="15.75" thickBot="1" x14ac:dyDescent="0.3">
      <c r="A662" s="10" t="str">
        <f>IFERROR(VLOOKUP($B662,VLookup!$B$3:$C$463,2,FALSE),"")</f>
        <v>3.2.3 INCIDENT MANAGEMENT</v>
      </c>
      <c r="B662" s="16" t="s">
        <v>153</v>
      </c>
      <c r="C662" s="17" t="s">
        <v>100</v>
      </c>
      <c r="D662" s="13">
        <v>2</v>
      </c>
      <c r="E662" s="14" t="str">
        <f t="shared" si="30"/>
        <v>B.05x2</v>
      </c>
      <c r="F662" s="14" t="str">
        <f>IFERROR(VLOOKUP(E662,'Bron competenties'!$A$1:$F$19978,5,FALSE),"")</f>
        <v>het bepalen van documentatie eisen op basis van het doel en de doelgroep</v>
      </c>
      <c r="G662" s="15" t="str">
        <f>IFERROR(CONCATENATE(C662," ",(VLOOKUP($C662,'Bron competenties'!$B$1:$C$1978,2,FALSE))),"")</f>
        <v xml:space="preserve">B.05 Vervaardigen van documentatie </v>
      </c>
      <c r="H662">
        <f t="shared" si="31"/>
        <v>2</v>
      </c>
      <c r="I662" t="str">
        <f t="shared" si="32"/>
        <v>het bepalen van documentatie eisen op basis van het doel en de doelgroep</v>
      </c>
    </row>
    <row r="663" spans="1:9" ht="15.75" thickBot="1" x14ac:dyDescent="0.3">
      <c r="A663" s="10" t="str">
        <f>IFERROR(VLOOKUP($B663,VLookup!$B$3:$C$463,2,FALSE),"")</f>
        <v>3.2.3 INCIDENT MANAGEMENT</v>
      </c>
      <c r="B663" s="16" t="s">
        <v>153</v>
      </c>
      <c r="C663" s="17" t="s">
        <v>142</v>
      </c>
      <c r="D663" s="13">
        <v>2</v>
      </c>
      <c r="E663" s="14" t="str">
        <f t="shared" si="30"/>
        <v>C.01x2</v>
      </c>
      <c r="F663" s="14" t="str">
        <f>IFERROR(VLOOKUP(E663,'Bron competenties'!$A$1:$F$19978,5,FALSE),"")</f>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c r="G663" s="15" t="str">
        <f>IFERROR(CONCATENATE(C663," ",(VLOOKUP($C663,'Bron competenties'!$B$1:$C$1978,2,FALSE))),"")</f>
        <v xml:space="preserve">C.01 Gebruikersondersteuning </v>
      </c>
      <c r="H663">
        <f t="shared" si="31"/>
        <v>2</v>
      </c>
      <c r="I663" t="str">
        <f t="shared" si="32"/>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row>
    <row r="664" spans="1:9" ht="15.75" thickBot="1" x14ac:dyDescent="0.3">
      <c r="A664" s="10" t="str">
        <f>IFERROR(VLOOKUP($B664,VLookup!$B$3:$C$463,2,FALSE),"")</f>
        <v>3.2.3 INCIDENT MANAGEMENT</v>
      </c>
      <c r="B664" s="16" t="s">
        <v>153</v>
      </c>
      <c r="C664" s="17" t="s">
        <v>140</v>
      </c>
      <c r="D664" s="13">
        <v>2</v>
      </c>
      <c r="E664" s="14" t="str">
        <f t="shared" si="30"/>
        <v>C.02x2</v>
      </c>
      <c r="F664" s="14" t="str">
        <f>IFERROR(VLOOKUP(E664,'Bron competenties'!$A$1:$F$19978,5,FALSE),"")</f>
        <v>het systematisch handelen om tijdens wijzigingen te reageren op de dagelijkse operationele behoefte, het voorkomen van serviceonderbrekingen en de samenhang met SLA en informatiebeveiligingsvereisten te handhaven</v>
      </c>
      <c r="G664" s="15" t="str">
        <f>IFERROR(CONCATENATE(C664," ",(VLOOKUP($C664,'Bron competenties'!$B$1:$C$1978,2,FALSE))),"")</f>
        <v xml:space="preserve">C.02 Ondersteunen van wijzigingen </v>
      </c>
      <c r="H664">
        <f t="shared" si="31"/>
        <v>2</v>
      </c>
      <c r="I664" t="str">
        <f t="shared" si="32"/>
        <v>het systematisch handelen om tijdens wijzigingen te reageren op de dagelijkse operationele behoefte, het voorkomen van serviceonderbrekingen en de samenhang met SLA en informatiebeveiligingsvereisten te handhaven</v>
      </c>
    </row>
    <row r="665" spans="1:9" ht="15.75" thickBot="1" x14ac:dyDescent="0.3">
      <c r="A665" s="10" t="str">
        <f>IFERROR(VLOOKUP($B665,VLookup!$B$3:$C$463,2,FALSE),"")</f>
        <v>3.2.3 INCIDENT MANAGEMENT</v>
      </c>
      <c r="B665" s="16" t="s">
        <v>153</v>
      </c>
      <c r="C665" s="17" t="s">
        <v>136</v>
      </c>
      <c r="D665" s="13">
        <v>2</v>
      </c>
      <c r="E665" s="14" t="str">
        <f t="shared" si="30"/>
        <v>C.03x2</v>
      </c>
      <c r="F665" s="14" t="str">
        <f>IFERROR(VLOOKUP(E665,'Bron competenties'!$A$1:$F$19978,5,FALSE),"")</f>
        <v xml:space="preserve">het systematisch analyseren van productdata, het escaleren bij potentiële veiligheidsrisico’s, het nemen van actie om het serviceniveau (continu) te verbeteren </v>
      </c>
      <c r="G665" s="15" t="str">
        <f>IFERROR(CONCATENATE(C665," ",(VLOOKUP($C665,'Bron competenties'!$B$1:$C$1978,2,FALSE))),"")</f>
        <v xml:space="preserve">C.03 Dienstverlening </v>
      </c>
      <c r="H665">
        <f t="shared" si="31"/>
        <v>2</v>
      </c>
      <c r="I665" t="str">
        <f t="shared" si="32"/>
        <v xml:space="preserve">het systematisch analyseren van productdata, het escaleren bij potentiële veiligheidsrisico’s, het nemen van actie om het serviceniveau (continu) te verbeteren </v>
      </c>
    </row>
    <row r="666" spans="1:9" ht="15.75" thickBot="1" x14ac:dyDescent="0.3">
      <c r="A666" s="10" t="str">
        <f>IFERROR(VLOOKUP($B666,VLookup!$B$3:$C$463,2,FALSE),"")</f>
        <v>3.2.3 INCIDENT MANAGEMENT</v>
      </c>
      <c r="B666" s="16" t="s">
        <v>153</v>
      </c>
      <c r="C666" s="17" t="s">
        <v>137</v>
      </c>
      <c r="D666" s="13">
        <v>2</v>
      </c>
      <c r="E666" s="14" t="str">
        <f t="shared" si="30"/>
        <v>C.05x2</v>
      </c>
      <c r="F666" s="14" t="str">
        <f>IFERROR(VLOOKUP(E666,'Bron competenties'!$A$1:$F$19978,5,FALSE),"")</f>
        <v>het systematisch dagelijks beheer van operationele behoeften in de IT-systemen, het vermijden van serviceonderbrekingen conform de service- ein IT-strategie</v>
      </c>
      <c r="G666" s="15" t="str">
        <f>IFERROR(CONCATENATE(C666," ",(VLOOKUP($C666,'Bron competenties'!$B$1:$C$1978,2,FALSE))),"")</f>
        <v>C.05 Systeembeheer</v>
      </c>
      <c r="H666">
        <f t="shared" si="31"/>
        <v>2</v>
      </c>
      <c r="I666" t="str">
        <f t="shared" si="32"/>
        <v>het systematisch dagelijks beheer van operationele behoeften in de IT-systemen, het vermijden van serviceonderbrekingen conform de service- ein IT-strategie</v>
      </c>
    </row>
    <row r="667" spans="1:9" ht="15.75" thickBot="1" x14ac:dyDescent="0.3">
      <c r="A667" s="10" t="str">
        <f>IFERROR(VLOOKUP($B667,VLookup!$B$3:$C$463,2,FALSE),"")</f>
        <v>3.2.3 INCIDENT MANAGEMENT</v>
      </c>
      <c r="B667" s="16" t="s">
        <v>153</v>
      </c>
      <c r="C667" s="17" t="s">
        <v>101</v>
      </c>
      <c r="D667" s="13">
        <v>2</v>
      </c>
      <c r="E667" s="14" t="str">
        <f t="shared" si="30"/>
        <v>E.06x2</v>
      </c>
      <c r="F667" s="14" t="str">
        <f>IFERROR(VLOOKUP(E667,'Bron competenties'!$A$1:$F$19978,5,FALSE),"")</f>
        <v>het communiceren over en het toezicht houden op de toepassing van het kwaliteitsbeleid in de organisatie</v>
      </c>
      <c r="G667" s="15" t="str">
        <f>IFERROR(CONCATENATE(C667," ",(VLOOKUP($C667,'Bron competenties'!$B$1:$C$1978,2,FALSE))),"")</f>
        <v xml:space="preserve">E.06 ICT kwaliteitsmanagement </v>
      </c>
      <c r="H667">
        <f t="shared" si="31"/>
        <v>2</v>
      </c>
      <c r="I667" t="str">
        <f t="shared" si="32"/>
        <v>het communiceren over en het toezicht houden op de toepassing van het kwaliteitsbeleid in de organisatie</v>
      </c>
    </row>
    <row r="668" spans="1:9" ht="15.75" thickBot="1" x14ac:dyDescent="0.3">
      <c r="A668" s="10" t="str">
        <f>IFERROR(VLOOKUP($B668,VLookup!$B$3:$C$463,2,FALSE),"")</f>
        <v>3.2.3 INCIDENT MANAGEMENT</v>
      </c>
      <c r="B668" s="16" t="s">
        <v>153</v>
      </c>
      <c r="C668" s="17" t="s">
        <v>100</v>
      </c>
      <c r="D668" s="13">
        <v>3</v>
      </c>
      <c r="E668" s="14" t="str">
        <f t="shared" si="30"/>
        <v>B.05x3</v>
      </c>
      <c r="F668" s="14" t="str">
        <f>IFERROR(VLOOKUP(E668,'Bron competenties'!$A$1:$F$19978,5,FALSE),"")</f>
        <v xml:space="preserve">het detailniveau bepalen op basis van het doel en de doelgroep </v>
      </c>
      <c r="G668" s="15" t="str">
        <f>IFERROR(CONCATENATE(C668," ",(VLOOKUP($C668,'Bron competenties'!$B$1:$C$1978,2,FALSE))),"")</f>
        <v xml:space="preserve">B.05 Vervaardigen van documentatie </v>
      </c>
      <c r="H668">
        <f t="shared" si="31"/>
        <v>3</v>
      </c>
      <c r="I668" t="str">
        <f t="shared" si="32"/>
        <v xml:space="preserve">het detailniveau bepalen op basis van het doel en de doelgroep </v>
      </c>
    </row>
    <row r="669" spans="1:9" ht="15.75" thickBot="1" x14ac:dyDescent="0.3">
      <c r="A669" s="10" t="str">
        <f>IFERROR(VLOOKUP($B669,VLookup!$B$3:$C$463,2,FALSE),"")</f>
        <v>3.2.3 INCIDENT MANAGEMENT</v>
      </c>
      <c r="B669" s="16" t="s">
        <v>153</v>
      </c>
      <c r="C669" s="17" t="s">
        <v>142</v>
      </c>
      <c r="D669" s="13">
        <v>3</v>
      </c>
      <c r="E669" s="14" t="str">
        <f t="shared" si="30"/>
        <v>C.01x3</v>
      </c>
      <c r="F669" s="14" t="str">
        <f>IFERROR(VLOOKUP(E669,'Bron competenties'!$A$1:$F$19978,5,FALSE),"")</f>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c r="G669" s="15" t="str">
        <f>IFERROR(CONCATENATE(C669," ",(VLOOKUP($C669,'Bron competenties'!$B$1:$C$1978,2,FALSE))),"")</f>
        <v xml:space="preserve">C.01 Gebruikersondersteuning </v>
      </c>
      <c r="H669">
        <f t="shared" si="31"/>
        <v>3</v>
      </c>
      <c r="I669" t="str">
        <f t="shared" si="32"/>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row>
    <row r="670" spans="1:9" ht="15.75" thickBot="1" x14ac:dyDescent="0.3">
      <c r="A670" s="10" t="str">
        <f>IFERROR(VLOOKUP($B670,VLookup!$B$3:$C$463,2,FALSE),"")</f>
        <v>3.2.3 INCIDENT MANAGEMENT</v>
      </c>
      <c r="B670" s="16" t="s">
        <v>153</v>
      </c>
      <c r="C670" s="17" t="s">
        <v>140</v>
      </c>
      <c r="D670" s="13">
        <v>3</v>
      </c>
      <c r="E670" s="14" t="str">
        <f t="shared" si="30"/>
        <v>C.02x3</v>
      </c>
      <c r="F670" s="14" t="str">
        <f>IFERROR(VLOOKUP(E670,'Bron competenties'!$A$1:$F$19978,5,FALSE),"")</f>
        <v xml:space="preserve">het zorgen voor de integriteit van het systeem door het toepassen van functionele-updates, software- of hardware toevoegingen en het inregelen van onderhoudsactiviteiten; het voldoen aan de budget requirements </v>
      </c>
      <c r="G670" s="15" t="str">
        <f>IFERROR(CONCATENATE(C670," ",(VLOOKUP($C670,'Bron competenties'!$B$1:$C$1978,2,FALSE))),"")</f>
        <v xml:space="preserve">C.02 Ondersteunen van wijzigingen </v>
      </c>
      <c r="H670">
        <f t="shared" si="31"/>
        <v>3</v>
      </c>
      <c r="I670" t="str">
        <f t="shared" si="32"/>
        <v xml:space="preserve">het zorgen voor de integriteit van het systeem door het toepassen van functionele-updates, software- of hardware toevoegingen en het inregelen van onderhoudsactiviteiten; het voldoen aan de budget requirements </v>
      </c>
    </row>
    <row r="671" spans="1:9" ht="15.75" thickBot="1" x14ac:dyDescent="0.3">
      <c r="A671" s="10" t="str">
        <f>IFERROR(VLOOKUP($B671,VLookup!$B$3:$C$463,2,FALSE),"")</f>
        <v>3.2.3 INCIDENT MANAGEMENT</v>
      </c>
      <c r="B671" s="16" t="s">
        <v>153</v>
      </c>
      <c r="C671" s="17" t="s">
        <v>136</v>
      </c>
      <c r="D671" s="13">
        <v>3</v>
      </c>
      <c r="E671" s="14" t="str">
        <f t="shared" si="30"/>
        <v>C.03x3</v>
      </c>
      <c r="F671" s="14" t="str">
        <f>IFERROR(VLOOKUP(E671,'Bron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671" s="15" t="str">
        <f>IFERROR(CONCATENATE(C671," ",(VLOOKUP($C671,'Bron competenties'!$B$1:$C$1978,2,FALSE))),"")</f>
        <v xml:space="preserve">C.03 Dienstverlening </v>
      </c>
      <c r="H671">
        <f t="shared" si="31"/>
        <v>3</v>
      </c>
      <c r="I671" t="str">
        <f t="shared" si="32"/>
        <v>het opzetten van roosters voor operationele taken, het beheren van kosten en budget op basis van interne procedures en externe beperkingen, het vaststellen van het optimaal benodigde aantal fte voor de infrastructuur van het Informatiesysteem</v>
      </c>
    </row>
    <row r="672" spans="1:9" ht="15.75" thickBot="1" x14ac:dyDescent="0.3">
      <c r="A672" s="10" t="str">
        <f>IFERROR(VLOOKUP($B672,VLookup!$B$3:$C$463,2,FALSE),"")</f>
        <v>3.2.3 INCIDENT MANAGEMENT</v>
      </c>
      <c r="B672" s="16" t="s">
        <v>153</v>
      </c>
      <c r="C672" s="17" t="s">
        <v>137</v>
      </c>
      <c r="D672" s="13">
        <v>3</v>
      </c>
      <c r="E672" s="14" t="str">
        <f t="shared" si="30"/>
        <v>C.05x3</v>
      </c>
      <c r="F672" s="14" t="str">
        <f>IFERROR(VLOOKUP(E672,'Bron competenties'!$A$1:$F$19978,5,FALSE),"")</f>
        <v>het optimaliseren van technische en cloud-ontwikkeling. Het evalueren van systeemperformance en vragen/problemen van gebruikers. Verantwoordelijk voor tijdige vervanging van resources binnen het toegestane budget</v>
      </c>
      <c r="G672" s="15" t="str">
        <f>IFERROR(CONCATENATE(C672," ",(VLOOKUP($C672,'Bron competenties'!$B$1:$C$1978,2,FALSE))),"")</f>
        <v>C.05 Systeembeheer</v>
      </c>
      <c r="H672">
        <f t="shared" si="31"/>
        <v>3</v>
      </c>
      <c r="I672" t="str">
        <f t="shared" si="32"/>
        <v>het optimaliseren van technische en cloud-ontwikkeling. Het evalueren van systeemperformance en vragen/problemen van gebruikers. Verantwoordelijk voor tijdige vervanging van resources binnen het toegestane budget</v>
      </c>
    </row>
    <row r="673" spans="1:9" ht="15.75" thickBot="1" x14ac:dyDescent="0.3">
      <c r="A673" s="10" t="str">
        <f>IFERROR(VLOOKUP($B673,VLookup!$B$3:$C$463,2,FALSE),"")</f>
        <v>3.2.3 INCIDENT MANAGEMENT</v>
      </c>
      <c r="B673" s="16" t="s">
        <v>153</v>
      </c>
      <c r="C673" s="17" t="s">
        <v>101</v>
      </c>
      <c r="D673" s="13">
        <v>3</v>
      </c>
      <c r="E673" s="14" t="str">
        <f t="shared" si="30"/>
        <v>E.06x3</v>
      </c>
      <c r="F673" s="14" t="str">
        <f>IFERROR(VLOOKUP(E673,'Bron competenties'!$A$1:$F$19978,5,FALSE),"")</f>
        <v>het evalueren van kwaliteitsindicatoren en processen op basis van het kwaliteitsbeleid en indien nodig het voorstellen van herstelacties</v>
      </c>
      <c r="G673" s="15" t="str">
        <f>IFERROR(CONCATENATE(C673," ",(VLOOKUP($C673,'Bron competenties'!$B$1:$C$1978,2,FALSE))),"")</f>
        <v xml:space="preserve">E.06 ICT kwaliteitsmanagement </v>
      </c>
      <c r="H673">
        <f t="shared" si="31"/>
        <v>3</v>
      </c>
      <c r="I673" t="str">
        <f t="shared" si="32"/>
        <v>het evalueren van kwaliteitsindicatoren en processen op basis van het kwaliteitsbeleid en indien nodig het voorstellen van herstelacties</v>
      </c>
    </row>
    <row r="674" spans="1:9" ht="15.75" thickBot="1" x14ac:dyDescent="0.3">
      <c r="A674" s="10" t="str">
        <f>IFERROR(VLOOKUP($B674,VLookup!$B$3:$C$463,2,FALSE),"")</f>
        <v>3.2.3 INCIDENT MANAGEMENT</v>
      </c>
      <c r="B674" s="18" t="s">
        <v>153</v>
      </c>
      <c r="C674" s="17" t="s">
        <v>90</v>
      </c>
      <c r="D674" s="13">
        <v>9</v>
      </c>
      <c r="E674" s="14" t="str">
        <f t="shared" si="30"/>
        <v>T.01x9</v>
      </c>
      <c r="F674" s="14" t="str">
        <f>IFERROR(VLOOKUP(E674,'Bron competenties'!$A$1:$F$19978,5,FALSE),"")</f>
        <v>Toegankelijkheid is van toepassing op het ontwerp van producten, apparaten, services of omgevingen om ervoor te zorgen dat ze voor iedereen bruikbaar zijn, ongeacht hun persoonlijke capaciteiten</v>
      </c>
      <c r="G674" s="15" t="str">
        <f>IFERROR(CONCATENATE(C674," ",(VLOOKUP($C674,'Bron competenties'!$B$1:$C$1978,2,FALSE))),"")</f>
        <v>T.01 Toegankelijkheid</v>
      </c>
      <c r="H674">
        <f t="shared" si="31"/>
        <v>9</v>
      </c>
      <c r="I674" t="str">
        <f t="shared" si="32"/>
        <v>Toegankelijkheid is van toepassing op het ontwerp van producten, apparaten, services of omgevingen om ervoor te zorgen dat ze voor iedereen bruikbaar zijn, ongeacht hun persoonlijke capaciteiten</v>
      </c>
    </row>
    <row r="675" spans="1:9" ht="15.75" thickBot="1" x14ac:dyDescent="0.3">
      <c r="A675" s="10" t="str">
        <f>IFERROR(VLOOKUP($B675,VLookup!$B$3:$C$463,2,FALSE),"")</f>
        <v>3.2.3 INCIDENT MANAGEMENT</v>
      </c>
      <c r="B675" s="18" t="s">
        <v>153</v>
      </c>
      <c r="C675" s="17" t="s">
        <v>91</v>
      </c>
      <c r="D675" s="13">
        <v>9</v>
      </c>
      <c r="E675" s="14" t="str">
        <f t="shared" si="30"/>
        <v>T.02x9</v>
      </c>
      <c r="F675" s="14" t="str">
        <f>IFERROR(VLOOKUP(E675,'Bron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675" s="15" t="str">
        <f>IFERROR(CONCATENATE(C675," ",(VLOOKUP($C675,'Bron competenties'!$B$1:$C$1978,2,FALSE))),"")</f>
        <v>T.02 Ethiek</v>
      </c>
      <c r="H675">
        <f t="shared" si="31"/>
        <v>9</v>
      </c>
      <c r="I675" t="str">
        <f t="shared" si="32"/>
        <v>Ethiek in ICT behandelt de procedures, waarden en praktijken die ICT en haar gerelateerde disciplines beheersen zonder de integriteit, morele waarden of overtuigingen van een individu, organisatie of de mensheid: professioneel gedrag in de ICT</v>
      </c>
    </row>
    <row r="676" spans="1:9" ht="15.75" thickBot="1" x14ac:dyDescent="0.3">
      <c r="A676" s="10" t="str">
        <f>IFERROR(VLOOKUP($B676,VLookup!$B$3:$C$463,2,FALSE),"")</f>
        <v>3.2.3 INCIDENT MANAGEMENT</v>
      </c>
      <c r="B676" s="18" t="s">
        <v>153</v>
      </c>
      <c r="C676" s="17" t="s">
        <v>92</v>
      </c>
      <c r="D676" s="13">
        <v>9</v>
      </c>
      <c r="E676" s="14" t="str">
        <f t="shared" si="30"/>
        <v>T.03x9</v>
      </c>
      <c r="F676" s="14" t="str">
        <f>IFERROR(VLOOKUP(E676,'Bron competenties'!$A$1:$F$19978,5,FALSE),"")</f>
        <v>Er zijn veel wetten die direct of indirect relevant zijn voor de ICT-industrie, zoals copyright, naleving van octrooien, voorkomen van plagiaat en bescherming van intellectuele eigendom</v>
      </c>
      <c r="G676" s="15" t="str">
        <f>IFERROR(CONCATENATE(C676," ",(VLOOKUP($C676,'Bron competenties'!$B$1:$C$1978,2,FALSE))),"")</f>
        <v>T.03 Juridische kwesties</v>
      </c>
      <c r="H676">
        <f t="shared" si="31"/>
        <v>9</v>
      </c>
      <c r="I676" t="str">
        <f t="shared" si="32"/>
        <v>Er zijn veel wetten die direct of indirect relevant zijn voor de ICT-industrie, zoals copyright, naleving van octrooien, voorkomen van plagiaat en bescherming van intellectuele eigendom</v>
      </c>
    </row>
    <row r="677" spans="1:9" ht="15.75" thickBot="1" x14ac:dyDescent="0.3">
      <c r="A677" s="10" t="str">
        <f>IFERROR(VLOOKUP($B677,VLookup!$B$3:$C$463,2,FALSE),"")</f>
        <v>3.2.3 INCIDENT MANAGEMENT</v>
      </c>
      <c r="B677" s="18" t="s">
        <v>153</v>
      </c>
      <c r="C677" s="17" t="s">
        <v>93</v>
      </c>
      <c r="D677" s="13">
        <v>9</v>
      </c>
      <c r="E677" s="14" t="str">
        <f t="shared" si="30"/>
        <v>T.04x9</v>
      </c>
      <c r="F677" s="14" t="str">
        <f>IFERROR(VLOOKUP(E677,'Bron competenties'!$A$1:$F$19978,5,FALSE),"")</f>
        <v>Privacy is het vermogen van een organisatie of individu te bepalen welke gegevens met derden kunnen worden gedeeld: bijvoorbeeld de algemene verordening gegevensbescherming (AVG) over gegevensbescherming en privacy voor alle individuen</v>
      </c>
      <c r="G677" s="15" t="str">
        <f>IFERROR(CONCATENATE(C677," ",(VLOOKUP($C677,'Bron competenties'!$B$1:$C$1978,2,FALSE))),"")</f>
        <v>T.04 Privacy</v>
      </c>
      <c r="H677">
        <f t="shared" si="31"/>
        <v>9</v>
      </c>
      <c r="I677" t="str">
        <f t="shared" si="32"/>
        <v>Privacy is het vermogen van een organisatie of individu te bepalen welke gegevens met derden kunnen worden gedeeld: bijvoorbeeld de algemene verordening gegevensbescherming (AVG) over gegevensbescherming en privacy voor alle individuen</v>
      </c>
    </row>
    <row r="678" spans="1:9" ht="15.75" thickBot="1" x14ac:dyDescent="0.3">
      <c r="A678" s="10" t="str">
        <f>IFERROR(VLOOKUP($B678,VLookup!$B$3:$C$463,2,FALSE),"")</f>
        <v>3.2.3 INCIDENT MANAGEMENT</v>
      </c>
      <c r="B678" s="18" t="s">
        <v>153</v>
      </c>
      <c r="C678" s="17" t="s">
        <v>94</v>
      </c>
      <c r="D678" s="13">
        <v>9</v>
      </c>
      <c r="E678" s="14" t="str">
        <f t="shared" si="30"/>
        <v>T.05x9</v>
      </c>
      <c r="F678" s="14" t="str">
        <f>IFERROR(VLOOKUP(E678,'Bron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678" s="15" t="str">
        <f>IFERROR(CONCATENATE(C678," ",(VLOOKUP($C678,'Bron competenties'!$B$1:$C$1978,2,FALSE))),"")</f>
        <v>T.05 Beveiliging</v>
      </c>
      <c r="H678">
        <f t="shared" si="31"/>
        <v>9</v>
      </c>
      <c r="I678" t="str">
        <f t="shared" si="32"/>
        <v>Beveiliging omvat (1) informatiebeveiliging: beschermen tegen ongeautoriseerde toegang, gebruik, openbaarmaking, verstoring, wijziging, inzage, inspectie, opname of verwoesting en (2) IT-beveiliging: ongeoorloofde toegang tot computers, netwerken en data voorkomen</v>
      </c>
    </row>
    <row r="679" spans="1:9" ht="15.75" thickBot="1" x14ac:dyDescent="0.3">
      <c r="A679" s="10" t="str">
        <f>IFERROR(VLOOKUP($B679,VLookup!$B$3:$C$463,2,FALSE),"")</f>
        <v>3.2.3 INCIDENT MANAGEMENT</v>
      </c>
      <c r="B679" s="18" t="s">
        <v>153</v>
      </c>
      <c r="C679" s="17" t="s">
        <v>95</v>
      </c>
      <c r="D679" s="13">
        <v>9</v>
      </c>
      <c r="E679" s="14" t="str">
        <f t="shared" si="30"/>
        <v>T.06x9</v>
      </c>
      <c r="F679" s="14" t="str">
        <f>IFERROR(VLOOKUP(E679,'Bron competenties'!$A$1:$F$19978,5,FALSE),"")</f>
        <v xml:space="preserve">Duurzaamheid staat voor het voldoen aan behoeften zonder de toekomst in gevaar te brengen en kan worden gecategoriseerd als ecologische, sociale of economische duurzaamheid. </v>
      </c>
      <c r="G679" s="15" t="str">
        <f>IFERROR(CONCATENATE(C679," ",(VLOOKUP($C679,'Bron competenties'!$B$1:$C$1978,2,FALSE))),"")</f>
        <v>T.06 Duurzaamheid</v>
      </c>
      <c r="H679">
        <f t="shared" si="31"/>
        <v>9</v>
      </c>
      <c r="I679" t="str">
        <f t="shared" si="32"/>
        <v xml:space="preserve">Duurzaamheid staat voor het voldoen aan behoeften zonder de toekomst in gevaar te brengen en kan worden gecategoriseerd als ecologische, sociale of economische duurzaamheid. </v>
      </c>
    </row>
    <row r="680" spans="1:9" ht="15.75" thickBot="1" x14ac:dyDescent="0.3">
      <c r="A680" s="10" t="str">
        <f>IFERROR(VLOOKUP($B680,VLookup!$B$3:$C$463,2,FALSE),"")</f>
        <v>3.2.3 INCIDENT MANAGEMENT</v>
      </c>
      <c r="B680" s="18" t="s">
        <v>153</v>
      </c>
      <c r="C680" s="17" t="s">
        <v>96</v>
      </c>
      <c r="D680" s="13">
        <v>9</v>
      </c>
      <c r="E680" s="14" t="str">
        <f t="shared" si="30"/>
        <v>T.07x9</v>
      </c>
      <c r="F680" s="14" t="str">
        <f>IFERROR(VLOOKUP(E680,'Bron competenties'!$A$1:$F$19978,5,FALSE),"")</f>
        <v>Bruikbaarheid is de kwaliteit van een product, dienst of systeem, zoals ervaren door eindgebruikers, voor specifiek te bereiken doelen, effectief, efficiënt en bevredigend in een vooraf bepaalde context</v>
      </c>
      <c r="G680" s="15" t="str">
        <f>IFERROR(CONCATENATE(C680," ",(VLOOKUP($C680,'Bron competenties'!$B$1:$C$1978,2,FALSE))),"")</f>
        <v>T.07 Bruikbaarheid</v>
      </c>
      <c r="H680">
        <f t="shared" si="31"/>
        <v>9</v>
      </c>
      <c r="I680" t="str">
        <f t="shared" si="32"/>
        <v>Bruikbaarheid is de kwaliteit van een product, dienst of systeem, zoals ervaren door eindgebruikers, voor specifiek te bereiken doelen, effectief, efficiënt en bevredigend in een vooraf bepaalde context</v>
      </c>
    </row>
    <row r="681" spans="1:9" ht="15.75" thickBot="1" x14ac:dyDescent="0.3">
      <c r="A681" s="10" t="str">
        <f>IFERROR(VLOOKUP($B681,VLookup!$B$3:$C$463,2,FALSE),"")</f>
        <v>3.2.4 PROBLEM MANAGEMENT</v>
      </c>
      <c r="B681" s="16" t="s">
        <v>154</v>
      </c>
      <c r="C681" s="17" t="s">
        <v>130</v>
      </c>
      <c r="D681" s="13">
        <v>1</v>
      </c>
      <c r="E681" s="14" t="str">
        <f t="shared" si="30"/>
        <v>B.04x1</v>
      </c>
      <c r="F681" s="14" t="str">
        <f>IFERROR(VLOOKUP(E681,'Bron competenties'!$A$1:$F$19978,5,FALSE),"")</f>
        <v>het onder aansturing verwijderen en/of installeren van IV-componenten op basis van gedetailleerde instructies</v>
      </c>
      <c r="G681" s="15" t="str">
        <f>IFERROR(CONCATENATE(C681," ",(VLOOKUP($C681,'Bron competenties'!$B$1:$C$1978,2,FALSE))),"")</f>
        <v xml:space="preserve">B.04 Implementeren oplossingen </v>
      </c>
      <c r="H681">
        <f t="shared" si="31"/>
        <v>1</v>
      </c>
      <c r="I681" t="str">
        <f t="shared" si="32"/>
        <v>het onder aansturing verwijderen en/of installeren van IV-componenten op basis van gedetailleerde instructies</v>
      </c>
    </row>
    <row r="682" spans="1:9" ht="15.75" thickBot="1" x14ac:dyDescent="0.3">
      <c r="A682" s="10" t="str">
        <f>IFERROR(VLOOKUP($B682,VLookup!$B$3:$C$463,2,FALSE),"")</f>
        <v>3.2.4 PROBLEM MANAGEMENT</v>
      </c>
      <c r="B682" s="16" t="s">
        <v>154</v>
      </c>
      <c r="C682" s="17" t="s">
        <v>100</v>
      </c>
      <c r="D682" s="13">
        <v>1</v>
      </c>
      <c r="E682" s="14" t="str">
        <f t="shared" si="30"/>
        <v>B.05x1</v>
      </c>
      <c r="F682" s="14" t="str">
        <f>IFERROR(VLOOKUP(E682,'Bron competenties'!$A$1:$F$19978,5,FALSE),"")</f>
        <v>het gebruiken en /of toepassen van standaarden om de documentatiestructuur te bepalen</v>
      </c>
      <c r="G682" s="15" t="str">
        <f>IFERROR(CONCATENATE(C682," ",(VLOOKUP($C682,'Bron competenties'!$B$1:$C$1978,2,FALSE))),"")</f>
        <v xml:space="preserve">B.05 Vervaardigen van documentatie </v>
      </c>
      <c r="H682">
        <f t="shared" si="31"/>
        <v>1</v>
      </c>
      <c r="I682" t="str">
        <f t="shared" si="32"/>
        <v>het gebruiken en /of toepassen van standaarden om de documentatiestructuur te bepalen</v>
      </c>
    </row>
    <row r="683" spans="1:9" ht="15.75" thickBot="1" x14ac:dyDescent="0.3">
      <c r="A683" s="10" t="str">
        <f>IFERROR(VLOOKUP($B683,VLookup!$B$3:$C$463,2,FALSE),"")</f>
        <v>3.2.4 PROBLEM MANAGEMENT</v>
      </c>
      <c r="B683" s="16" t="s">
        <v>154</v>
      </c>
      <c r="C683" s="17" t="s">
        <v>142</v>
      </c>
      <c r="D683" s="13">
        <v>1</v>
      </c>
      <c r="E683" s="14" t="str">
        <f t="shared" si="30"/>
        <v>C.01x1</v>
      </c>
      <c r="F683" s="14" t="str">
        <f>IFERROR(VLOOKUP(E683,'Bron competenties'!$A$1:$F$19978,5,FALSE),"")</f>
        <v>de interactie met gebruikers, het toepassen van basis productkennis om verzoeken van gebruikers te beantwoorden, het oplossen van incidenten en het opvolgen van voorgeschreven procedures</v>
      </c>
      <c r="G683" s="15" t="str">
        <f>IFERROR(CONCATENATE(C683," ",(VLOOKUP($C683,'Bron competenties'!$B$1:$C$1978,2,FALSE))),"")</f>
        <v xml:space="preserve">C.01 Gebruikersondersteuning </v>
      </c>
      <c r="H683">
        <f t="shared" si="31"/>
        <v>1</v>
      </c>
      <c r="I683" t="str">
        <f t="shared" si="32"/>
        <v>de interactie met gebruikers, het toepassen van basis productkennis om verzoeken van gebruikers te beantwoorden, het oplossen van incidenten en het opvolgen van voorgeschreven procedures</v>
      </c>
    </row>
    <row r="684" spans="1:9" ht="15.75" thickBot="1" x14ac:dyDescent="0.3">
      <c r="A684" s="10" t="str">
        <f>IFERROR(VLOOKUP($B684,VLookup!$B$3:$C$463,2,FALSE),"")</f>
        <v>3.2.4 PROBLEM MANAGEMENT</v>
      </c>
      <c r="B684" s="16" t="s">
        <v>154</v>
      </c>
      <c r="C684" s="17" t="s">
        <v>136</v>
      </c>
      <c r="D684" s="13">
        <v>1</v>
      </c>
      <c r="E684" s="14" t="str">
        <f t="shared" si="30"/>
        <v>C.03x1</v>
      </c>
      <c r="F684" s="14" t="str">
        <f>IFERROR(VLOOKUP(E684,'Bron competenties'!$A$1:$F$19978,5,FALSE),"")</f>
        <v>het onder begeleiding vastleggen en bijhouden van bedrijfszekerheidsgegevens</v>
      </c>
      <c r="G684" s="15" t="str">
        <f>IFERROR(CONCATENATE(C684," ",(VLOOKUP($C684,'Bron competenties'!$B$1:$C$1978,2,FALSE))),"")</f>
        <v xml:space="preserve">C.03 Dienstverlening </v>
      </c>
      <c r="H684">
        <f t="shared" si="31"/>
        <v>1</v>
      </c>
      <c r="I684" t="str">
        <f t="shared" si="32"/>
        <v>het onder begeleiding vastleggen en bijhouden van bedrijfszekerheidsgegevens</v>
      </c>
    </row>
    <row r="685" spans="1:9" ht="15.75" thickBot="1" x14ac:dyDescent="0.3">
      <c r="A685" s="10" t="str">
        <f>IFERROR(VLOOKUP($B685,VLookup!$B$3:$C$463,2,FALSE),"")</f>
        <v>3.2.4 PROBLEM MANAGEMENT</v>
      </c>
      <c r="B685" s="16" t="s">
        <v>154</v>
      </c>
      <c r="C685" s="17" t="s">
        <v>137</v>
      </c>
      <c r="D685" s="13">
        <v>1</v>
      </c>
      <c r="E685" s="14" t="str">
        <f t="shared" si="30"/>
        <v>C.05x1</v>
      </c>
      <c r="F685" s="14" t="str">
        <f>IFERROR(VLOOKUP(E685,'Bron competenties'!$A$1:$F$19978,5,FALSE),"")</f>
        <v>het uitvoeren van basale systeemoperaties</v>
      </c>
      <c r="G685" s="15" t="str">
        <f>IFERROR(CONCATENATE(C685," ",(VLOOKUP($C685,'Bron competenties'!$B$1:$C$1978,2,FALSE))),"")</f>
        <v>C.05 Systeembeheer</v>
      </c>
      <c r="H685">
        <f t="shared" si="31"/>
        <v>1</v>
      </c>
      <c r="I685" t="str">
        <f t="shared" si="32"/>
        <v>het uitvoeren van basale systeemoperaties</v>
      </c>
    </row>
    <row r="686" spans="1:9" ht="15.75" thickBot="1" x14ac:dyDescent="0.3">
      <c r="A686" s="10" t="str">
        <f>IFERROR(VLOOKUP($B686,VLookup!$B$3:$C$463,2,FALSE),"")</f>
        <v>3.2.4 PROBLEM MANAGEMENT</v>
      </c>
      <c r="B686" s="16" t="s">
        <v>154</v>
      </c>
      <c r="C686" s="17" t="s">
        <v>130</v>
      </c>
      <c r="D686" s="13">
        <v>2</v>
      </c>
      <c r="E686" s="14" t="str">
        <f t="shared" si="30"/>
        <v>B.04x2</v>
      </c>
      <c r="F686" s="14" t="str">
        <f>IFERROR(VLOOKUP(E686,'Bron competenties'!$A$1:$F$19978,5,FALSE),"")</f>
        <v>het systematisch handelen om systeemelementen te bouwen/of deconstrueren, het identificeren van falende componenten en het vaststellen van de hoofdoorzaken van storingen, biedt ondersteuning aan minder ervaren collega's</v>
      </c>
      <c r="G686" s="15" t="str">
        <f>IFERROR(CONCATENATE(C686," ",(VLOOKUP($C686,'Bron competenties'!$B$1:$C$1978,2,FALSE))),"")</f>
        <v xml:space="preserve">B.04 Implementeren oplossingen </v>
      </c>
      <c r="H686">
        <f t="shared" si="31"/>
        <v>2</v>
      </c>
      <c r="I686" t="str">
        <f t="shared" si="32"/>
        <v>het systematisch handelen om systeemelementen te bouwen/of deconstrueren, het identificeren van falende componenten en het vaststellen van de hoofdoorzaken van storingen, biedt ondersteuning aan minder ervaren collega's</v>
      </c>
    </row>
    <row r="687" spans="1:9" ht="15.75" thickBot="1" x14ac:dyDescent="0.3">
      <c r="A687" s="10" t="str">
        <f>IFERROR(VLOOKUP($B687,VLookup!$B$3:$C$463,2,FALSE),"")</f>
        <v>3.2.4 PROBLEM MANAGEMENT</v>
      </c>
      <c r="B687" s="16" t="s">
        <v>154</v>
      </c>
      <c r="C687" s="17" t="s">
        <v>100</v>
      </c>
      <c r="D687" s="13">
        <v>2</v>
      </c>
      <c r="E687" s="14" t="str">
        <f t="shared" si="30"/>
        <v>B.05x2</v>
      </c>
      <c r="F687" s="14" t="str">
        <f>IFERROR(VLOOKUP(E687,'Bron competenties'!$A$1:$F$19978,5,FALSE),"")</f>
        <v>het bepalen van documentatie eisen op basis van het doel en de doelgroep</v>
      </c>
      <c r="G687" s="15" t="str">
        <f>IFERROR(CONCATENATE(C687," ",(VLOOKUP($C687,'Bron competenties'!$B$1:$C$1978,2,FALSE))),"")</f>
        <v xml:space="preserve">B.05 Vervaardigen van documentatie </v>
      </c>
      <c r="H687">
        <f t="shared" si="31"/>
        <v>2</v>
      </c>
      <c r="I687" t="str">
        <f t="shared" si="32"/>
        <v>het bepalen van documentatie eisen op basis van het doel en de doelgroep</v>
      </c>
    </row>
    <row r="688" spans="1:9" ht="15.75" thickBot="1" x14ac:dyDescent="0.3">
      <c r="A688" s="10" t="str">
        <f>IFERROR(VLOOKUP($B688,VLookup!$B$3:$C$463,2,FALSE),"")</f>
        <v>3.2.4 PROBLEM MANAGEMENT</v>
      </c>
      <c r="B688" s="16" t="s">
        <v>154</v>
      </c>
      <c r="C688" s="17" t="s">
        <v>142</v>
      </c>
      <c r="D688" s="13">
        <v>2</v>
      </c>
      <c r="E688" s="14" t="str">
        <f t="shared" si="30"/>
        <v>C.01x2</v>
      </c>
      <c r="F688" s="14" t="str">
        <f>IFERROR(VLOOKUP(E688,'Bron competenties'!$A$1:$F$19978,5,FALSE),"")</f>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c r="G688" s="15" t="str">
        <f>IFERROR(CONCATENATE(C688," ",(VLOOKUP($C688,'Bron competenties'!$B$1:$C$1978,2,FALSE))),"")</f>
        <v xml:space="preserve">C.01 Gebruikersondersteuning </v>
      </c>
      <c r="H688">
        <f t="shared" si="31"/>
        <v>2</v>
      </c>
      <c r="I688" t="str">
        <f t="shared" si="32"/>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row>
    <row r="689" spans="1:9" ht="15.75" thickBot="1" x14ac:dyDescent="0.3">
      <c r="A689" s="10" t="str">
        <f>IFERROR(VLOOKUP($B689,VLookup!$B$3:$C$463,2,FALSE),"")</f>
        <v>3.2.4 PROBLEM MANAGEMENT</v>
      </c>
      <c r="B689" s="16" t="s">
        <v>154</v>
      </c>
      <c r="C689" s="17" t="s">
        <v>140</v>
      </c>
      <c r="D689" s="13">
        <v>2</v>
      </c>
      <c r="E689" s="14" t="str">
        <f t="shared" si="30"/>
        <v>C.02x2</v>
      </c>
      <c r="F689" s="14" t="str">
        <f>IFERROR(VLOOKUP(E689,'Bron competenties'!$A$1:$F$19978,5,FALSE),"")</f>
        <v>het systematisch handelen om tijdens wijzigingen te reageren op de dagelijkse operationele behoefte, het voorkomen van serviceonderbrekingen en de samenhang met SLA en informatiebeveiligingsvereisten te handhaven</v>
      </c>
      <c r="G689" s="15" t="str">
        <f>IFERROR(CONCATENATE(C689," ",(VLOOKUP($C689,'Bron competenties'!$B$1:$C$1978,2,FALSE))),"")</f>
        <v xml:space="preserve">C.02 Ondersteunen van wijzigingen </v>
      </c>
      <c r="H689">
        <f t="shared" si="31"/>
        <v>2</v>
      </c>
      <c r="I689" t="str">
        <f t="shared" si="32"/>
        <v>het systematisch handelen om tijdens wijzigingen te reageren op de dagelijkse operationele behoefte, het voorkomen van serviceonderbrekingen en de samenhang met SLA en informatiebeveiligingsvereisten te handhaven</v>
      </c>
    </row>
    <row r="690" spans="1:9" ht="15.75" thickBot="1" x14ac:dyDescent="0.3">
      <c r="A690" s="10" t="str">
        <f>IFERROR(VLOOKUP($B690,VLookup!$B$3:$C$463,2,FALSE),"")</f>
        <v>3.2.4 PROBLEM MANAGEMENT</v>
      </c>
      <c r="B690" s="16" t="s">
        <v>154</v>
      </c>
      <c r="C690" s="17" t="s">
        <v>136</v>
      </c>
      <c r="D690" s="13">
        <v>2</v>
      </c>
      <c r="E690" s="14" t="str">
        <f t="shared" si="30"/>
        <v>C.03x2</v>
      </c>
      <c r="F690" s="14" t="str">
        <f>IFERROR(VLOOKUP(E690,'Bron competenties'!$A$1:$F$19978,5,FALSE),"")</f>
        <v xml:space="preserve">het systematisch analyseren van productdata, het escaleren bij potentiële veiligheidsrisico’s, het nemen van actie om het serviceniveau (continu) te verbeteren </v>
      </c>
      <c r="G690" s="15" t="str">
        <f>IFERROR(CONCATENATE(C690," ",(VLOOKUP($C690,'Bron competenties'!$B$1:$C$1978,2,FALSE))),"")</f>
        <v xml:space="preserve">C.03 Dienstverlening </v>
      </c>
      <c r="H690">
        <f t="shared" si="31"/>
        <v>2</v>
      </c>
      <c r="I690" t="str">
        <f t="shared" si="32"/>
        <v xml:space="preserve">het systematisch analyseren van productdata, het escaleren bij potentiële veiligheidsrisico’s, het nemen van actie om het serviceniveau (continu) te verbeteren </v>
      </c>
    </row>
    <row r="691" spans="1:9" ht="15.75" thickBot="1" x14ac:dyDescent="0.3">
      <c r="A691" s="10" t="str">
        <f>IFERROR(VLOOKUP($B691,VLookup!$B$3:$C$463,2,FALSE),"")</f>
        <v>3.2.4 PROBLEM MANAGEMENT</v>
      </c>
      <c r="B691" s="16" t="s">
        <v>154</v>
      </c>
      <c r="C691" s="17" t="s">
        <v>127</v>
      </c>
      <c r="D691" s="13">
        <v>2</v>
      </c>
      <c r="E691" s="14" t="str">
        <f t="shared" si="30"/>
        <v>C.04x2</v>
      </c>
      <c r="F691" s="14" t="str">
        <f>IFERROR(VLOOKUP(E691,'Bron competenties'!$A$1:$F$19978,5,FALSE),"")</f>
        <v>het identificeren en classificeren van soorten incident- en service-interrupties, het vastleggen en catalogiseren van incidenten op basis van oorzaak en oplossing</v>
      </c>
      <c r="G691" s="15" t="str">
        <f>IFERROR(CONCATENATE(C691," ",(VLOOKUP($C691,'Bron competenties'!$B$1:$C$1978,2,FALSE))),"")</f>
        <v xml:space="preserve">C.04 Probleemmanagement </v>
      </c>
      <c r="H691">
        <f t="shared" si="31"/>
        <v>2</v>
      </c>
      <c r="I691" t="str">
        <f t="shared" si="32"/>
        <v>het identificeren en classificeren van soorten incident- en service-interrupties, het vastleggen en catalogiseren van incidenten op basis van oorzaak en oplossing</v>
      </c>
    </row>
    <row r="692" spans="1:9" ht="15.75" thickBot="1" x14ac:dyDescent="0.3">
      <c r="A692" s="10" t="str">
        <f>IFERROR(VLOOKUP($B692,VLookup!$B$3:$C$463,2,FALSE),"")</f>
        <v>3.2.4 PROBLEM MANAGEMENT</v>
      </c>
      <c r="B692" s="16" t="s">
        <v>154</v>
      </c>
      <c r="C692" s="17" t="s">
        <v>137</v>
      </c>
      <c r="D692" s="13">
        <v>2</v>
      </c>
      <c r="E692" s="14" t="str">
        <f t="shared" si="30"/>
        <v>C.05x2</v>
      </c>
      <c r="F692" s="14" t="str">
        <f>IFERROR(VLOOKUP(E692,'Bron competenties'!$A$1:$F$19978,5,FALSE),"")</f>
        <v>het systematisch dagelijks beheer van operationele behoeften in de IT-systemen, het vermijden van serviceonderbrekingen conform de service- ein IT-strategie</v>
      </c>
      <c r="G692" s="15" t="str">
        <f>IFERROR(CONCATENATE(C692," ",(VLOOKUP($C692,'Bron competenties'!$B$1:$C$1978,2,FALSE))),"")</f>
        <v>C.05 Systeembeheer</v>
      </c>
      <c r="H692">
        <f t="shared" si="31"/>
        <v>2</v>
      </c>
      <c r="I692" t="str">
        <f t="shared" si="32"/>
        <v>het systematisch dagelijks beheer van operationele behoeften in de IT-systemen, het vermijden van serviceonderbrekingen conform de service- ein IT-strategie</v>
      </c>
    </row>
    <row r="693" spans="1:9" ht="15.75" thickBot="1" x14ac:dyDescent="0.3">
      <c r="A693" s="10" t="str">
        <f>IFERROR(VLOOKUP($B693,VLookup!$B$3:$C$463,2,FALSE),"")</f>
        <v>3.2.4 PROBLEM MANAGEMENT</v>
      </c>
      <c r="B693" s="16" t="s">
        <v>154</v>
      </c>
      <c r="C693" s="17" t="s">
        <v>113</v>
      </c>
      <c r="D693" s="13">
        <v>2</v>
      </c>
      <c r="E693" s="14" t="str">
        <f t="shared" si="30"/>
        <v>E.02x2</v>
      </c>
      <c r="F693" s="14" t="str">
        <f>IFERROR(VLOOKUP(E693,'Bron competenties'!$A$1:$F$19978,5,FALSE),"")</f>
        <v xml:space="preserve">het begrijpen en toepassen van projectmanagement principes inclusief het toepassen van methodes, hulpmiddelen en processen om eenvoudige projecten te leiden en de kosten en ‘waste’ te minimaliseren  </v>
      </c>
      <c r="G693" s="15" t="str">
        <f>IFERROR(CONCATENATE(C693," ",(VLOOKUP($C693,'Bron competenties'!$B$1:$C$1978,2,FALSE))),"")</f>
        <v xml:space="preserve">E.02 Project- en portfoliomanagement </v>
      </c>
      <c r="H693">
        <f t="shared" si="31"/>
        <v>2</v>
      </c>
      <c r="I693" t="str">
        <f t="shared" si="32"/>
        <v xml:space="preserve">het begrijpen en toepassen van projectmanagement principes inclusief het toepassen van methodes, hulpmiddelen en processen om eenvoudige projecten te leiden en de kosten en ‘waste’ te minimaliseren  </v>
      </c>
    </row>
    <row r="694" spans="1:9" ht="15.75" thickBot="1" x14ac:dyDescent="0.3">
      <c r="A694" s="10" t="str">
        <f>IFERROR(VLOOKUP($B694,VLookup!$B$3:$C$463,2,FALSE),"")</f>
        <v>3.2.4 PROBLEM MANAGEMENT</v>
      </c>
      <c r="B694" s="16" t="s">
        <v>154</v>
      </c>
      <c r="C694" s="17" t="s">
        <v>105</v>
      </c>
      <c r="D694" s="13">
        <v>2</v>
      </c>
      <c r="E694" s="14" t="str">
        <f t="shared" si="30"/>
        <v>E.03x2</v>
      </c>
      <c r="F694" s="14" t="str">
        <f>IFERROR(VLOOKUP(E694,'Bron competenties'!$A$1:$F$19978,5,FALSE),"")</f>
        <v>het begrijpen en toepassen van de principes van risicomanagement en het onderzoeken van IV-oplossingen om geïdentificeerde risico’s te mitigeren</v>
      </c>
      <c r="G694" s="15" t="str">
        <f>IFERROR(CONCATENATE(C694," ",(VLOOKUP($C694,'Bron competenties'!$B$1:$C$1978,2,FALSE))),"")</f>
        <v xml:space="preserve">E.03 Risicomanagement </v>
      </c>
      <c r="H694">
        <f t="shared" si="31"/>
        <v>2</v>
      </c>
      <c r="I694" t="str">
        <f t="shared" si="32"/>
        <v>het begrijpen en toepassen van de principes van risicomanagement en het onderzoeken van IV-oplossingen om geïdentificeerde risico’s te mitigeren</v>
      </c>
    </row>
    <row r="695" spans="1:9" ht="15.75" thickBot="1" x14ac:dyDescent="0.3">
      <c r="A695" s="10" t="str">
        <f>IFERROR(VLOOKUP($B695,VLookup!$B$3:$C$463,2,FALSE),"")</f>
        <v>3.2.4 PROBLEM MANAGEMENT</v>
      </c>
      <c r="B695" s="16" t="s">
        <v>154</v>
      </c>
      <c r="C695" s="17" t="s">
        <v>130</v>
      </c>
      <c r="D695" s="13">
        <v>3</v>
      </c>
      <c r="E695" s="14" t="str">
        <f t="shared" si="30"/>
        <v>B.04x3</v>
      </c>
      <c r="F695" s="14" t="str">
        <f>IFERROR(VLOOKUP(E695,'Bron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695" s="15" t="str">
        <f>IFERROR(CONCATENATE(C695," ",(VLOOKUP($C695,'Bron competenties'!$B$1:$C$1978,2,FALSE))),"")</f>
        <v xml:space="preserve">B.04 Implementeren oplossingen </v>
      </c>
      <c r="H695">
        <f t="shared" si="31"/>
        <v>3</v>
      </c>
      <c r="I695" t="str">
        <f t="shared" si="32"/>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696" spans="1:9" ht="15.75" thickBot="1" x14ac:dyDescent="0.3">
      <c r="A696" s="10" t="str">
        <f>IFERROR(VLOOKUP($B696,VLookup!$B$3:$C$463,2,FALSE),"")</f>
        <v>3.2.4 PROBLEM MANAGEMENT</v>
      </c>
      <c r="B696" s="16" t="s">
        <v>154</v>
      </c>
      <c r="C696" s="17" t="s">
        <v>100</v>
      </c>
      <c r="D696" s="13">
        <v>3</v>
      </c>
      <c r="E696" s="14" t="str">
        <f t="shared" si="30"/>
        <v>B.05x3</v>
      </c>
      <c r="F696" s="14" t="str">
        <f>IFERROR(VLOOKUP(E696,'Bron competenties'!$A$1:$F$19978,5,FALSE),"")</f>
        <v xml:space="preserve">het detailniveau bepalen op basis van het doel en de doelgroep </v>
      </c>
      <c r="G696" s="15" t="str">
        <f>IFERROR(CONCATENATE(C696," ",(VLOOKUP($C696,'Bron competenties'!$B$1:$C$1978,2,FALSE))),"")</f>
        <v xml:space="preserve">B.05 Vervaardigen van documentatie </v>
      </c>
      <c r="H696">
        <f t="shared" si="31"/>
        <v>3</v>
      </c>
      <c r="I696" t="str">
        <f t="shared" si="32"/>
        <v xml:space="preserve">het detailniveau bepalen op basis van het doel en de doelgroep </v>
      </c>
    </row>
    <row r="697" spans="1:9" ht="15.75" thickBot="1" x14ac:dyDescent="0.3">
      <c r="A697" s="10" t="str">
        <f>IFERROR(VLOOKUP($B697,VLookup!$B$3:$C$463,2,FALSE),"")</f>
        <v>3.2.4 PROBLEM MANAGEMENT</v>
      </c>
      <c r="B697" s="16" t="s">
        <v>154</v>
      </c>
      <c r="C697" s="17" t="s">
        <v>142</v>
      </c>
      <c r="D697" s="13">
        <v>3</v>
      </c>
      <c r="E697" s="14" t="str">
        <f t="shared" si="30"/>
        <v>C.01x3</v>
      </c>
      <c r="F697" s="14" t="str">
        <f>IFERROR(VLOOKUP(E697,'Bron competenties'!$A$1:$F$19978,5,FALSE),"")</f>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c r="G697" s="15" t="str">
        <f>IFERROR(CONCATENATE(C697," ",(VLOOKUP($C697,'Bron competenties'!$B$1:$C$1978,2,FALSE))),"")</f>
        <v xml:space="preserve">C.01 Gebruikersondersteuning </v>
      </c>
      <c r="H697">
        <f t="shared" si="31"/>
        <v>3</v>
      </c>
      <c r="I697" t="str">
        <f t="shared" si="32"/>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row>
    <row r="698" spans="1:9" ht="15.75" thickBot="1" x14ac:dyDescent="0.3">
      <c r="A698" s="10" t="str">
        <f>IFERROR(VLOOKUP($B698,VLookup!$B$3:$C$463,2,FALSE),"")</f>
        <v>3.2.4 PROBLEM MANAGEMENT</v>
      </c>
      <c r="B698" s="16" t="s">
        <v>154</v>
      </c>
      <c r="C698" s="17" t="s">
        <v>140</v>
      </c>
      <c r="D698" s="13">
        <v>3</v>
      </c>
      <c r="E698" s="14" t="str">
        <f t="shared" si="30"/>
        <v>C.02x3</v>
      </c>
      <c r="F698" s="14" t="str">
        <f>IFERROR(VLOOKUP(E698,'Bron competenties'!$A$1:$F$19978,5,FALSE),"")</f>
        <v xml:space="preserve">het zorgen voor de integriteit van het systeem door het toepassen van functionele-updates, software- of hardware toevoegingen en het inregelen van onderhoudsactiviteiten; het voldoen aan de budget requirements </v>
      </c>
      <c r="G698" s="15" t="str">
        <f>IFERROR(CONCATENATE(C698," ",(VLOOKUP($C698,'Bron competenties'!$B$1:$C$1978,2,FALSE))),"")</f>
        <v xml:space="preserve">C.02 Ondersteunen van wijzigingen </v>
      </c>
      <c r="H698">
        <f t="shared" si="31"/>
        <v>3</v>
      </c>
      <c r="I698" t="str">
        <f t="shared" si="32"/>
        <v xml:space="preserve">het zorgen voor de integriteit van het systeem door het toepassen van functionele-updates, software- of hardware toevoegingen en het inregelen van onderhoudsactiviteiten; het voldoen aan de budget requirements </v>
      </c>
    </row>
    <row r="699" spans="1:9" ht="15.75" thickBot="1" x14ac:dyDescent="0.3">
      <c r="A699" s="10" t="str">
        <f>IFERROR(VLOOKUP($B699,VLookup!$B$3:$C$463,2,FALSE),"")</f>
        <v>3.2.4 PROBLEM MANAGEMENT</v>
      </c>
      <c r="B699" s="16" t="s">
        <v>154</v>
      </c>
      <c r="C699" s="17" t="s">
        <v>136</v>
      </c>
      <c r="D699" s="13">
        <v>3</v>
      </c>
      <c r="E699" s="14" t="str">
        <f t="shared" si="30"/>
        <v>C.03x3</v>
      </c>
      <c r="F699" s="14" t="str">
        <f>IFERROR(VLOOKUP(E699,'Bron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699" s="15" t="str">
        <f>IFERROR(CONCATENATE(C699," ",(VLOOKUP($C699,'Bron competenties'!$B$1:$C$1978,2,FALSE))),"")</f>
        <v xml:space="preserve">C.03 Dienstverlening </v>
      </c>
      <c r="H699">
        <f t="shared" si="31"/>
        <v>3</v>
      </c>
      <c r="I699" t="str">
        <f t="shared" si="32"/>
        <v>het opzetten van roosters voor operationele taken, het beheren van kosten en budget op basis van interne procedures en externe beperkingen, het vaststellen van het optimaal benodigde aantal fte voor de infrastructuur van het Informatiesysteem</v>
      </c>
    </row>
    <row r="700" spans="1:9" ht="15.75" thickBot="1" x14ac:dyDescent="0.3">
      <c r="A700" s="10" t="str">
        <f>IFERROR(VLOOKUP($B700,VLookup!$B$3:$C$463,2,FALSE),"")</f>
        <v>3.2.4 PROBLEM MANAGEMENT</v>
      </c>
      <c r="B700" s="16" t="s">
        <v>154</v>
      </c>
      <c r="C700" s="17" t="s">
        <v>127</v>
      </c>
      <c r="D700" s="13">
        <v>3</v>
      </c>
      <c r="E700" s="14" t="str">
        <f t="shared" si="30"/>
        <v>C.04x3</v>
      </c>
      <c r="F700" s="14" t="str">
        <f>IFERROR(VLOOKUP(E700,'Bron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700" s="15" t="str">
        <f>IFERROR(CONCATENATE(C700," ",(VLOOKUP($C700,'Bron competenties'!$B$1:$C$1978,2,FALSE))),"")</f>
        <v xml:space="preserve">C.04 Probleemmanagement </v>
      </c>
      <c r="H700">
        <f t="shared" si="31"/>
        <v>3</v>
      </c>
      <c r="I700" t="str">
        <f t="shared" si="32"/>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701" spans="1:9" ht="15.75" thickBot="1" x14ac:dyDescent="0.3">
      <c r="A701" s="10" t="str">
        <f>IFERROR(VLOOKUP($B701,VLookup!$B$3:$C$463,2,FALSE),"")</f>
        <v>3.2.4 PROBLEM MANAGEMENT</v>
      </c>
      <c r="B701" s="16" t="s">
        <v>154</v>
      </c>
      <c r="C701" s="17" t="s">
        <v>137</v>
      </c>
      <c r="D701" s="13">
        <v>3</v>
      </c>
      <c r="E701" s="14" t="str">
        <f t="shared" si="30"/>
        <v>C.05x3</v>
      </c>
      <c r="F701" s="14" t="str">
        <f>IFERROR(VLOOKUP(E701,'Bron competenties'!$A$1:$F$19978,5,FALSE),"")</f>
        <v>het optimaliseren van technische en cloud-ontwikkeling. Het evalueren van systeemperformance en vragen/problemen van gebruikers. Verantwoordelijk voor tijdige vervanging van resources binnen het toegestane budget</v>
      </c>
      <c r="G701" s="15" t="str">
        <f>IFERROR(CONCATENATE(C701," ",(VLOOKUP($C701,'Bron competenties'!$B$1:$C$1978,2,FALSE))),"")</f>
        <v>C.05 Systeembeheer</v>
      </c>
      <c r="H701">
        <f t="shared" si="31"/>
        <v>3</v>
      </c>
      <c r="I701" t="str">
        <f t="shared" si="32"/>
        <v>het optimaliseren van technische en cloud-ontwikkeling. Het evalueren van systeemperformance en vragen/problemen van gebruikers. Verantwoordelijk voor tijdige vervanging van resources binnen het toegestane budget</v>
      </c>
    </row>
    <row r="702" spans="1:9" ht="15.75" thickBot="1" x14ac:dyDescent="0.3">
      <c r="A702" s="10" t="str">
        <f>IFERROR(VLOOKUP($B702,VLookup!$B$3:$C$463,2,FALSE),"")</f>
        <v>3.2.4 PROBLEM MANAGEMENT</v>
      </c>
      <c r="B702" s="16" t="s">
        <v>154</v>
      </c>
      <c r="C702" s="17" t="s">
        <v>113</v>
      </c>
      <c r="D702" s="13">
        <v>3</v>
      </c>
      <c r="E702" s="14" t="str">
        <f t="shared" si="30"/>
        <v>E.02x3</v>
      </c>
      <c r="F702" s="14" t="str">
        <f>IFERROR(VLOOKUP(E702,'Bron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702" s="15" t="str">
        <f>IFERROR(CONCATENATE(C702," ",(VLOOKUP($C702,'Bron competenties'!$B$1:$C$1978,2,FALSE))),"")</f>
        <v xml:space="preserve">E.02 Project- en portfoliomanagement </v>
      </c>
      <c r="H702">
        <f t="shared" si="31"/>
        <v>3</v>
      </c>
      <c r="I702" t="str">
        <f t="shared" si="32"/>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703" spans="1:9" ht="15.75" thickBot="1" x14ac:dyDescent="0.3">
      <c r="A703" s="10" t="str">
        <f>IFERROR(VLOOKUP($B703,VLookup!$B$3:$C$463,2,FALSE),"")</f>
        <v>3.2.4 PROBLEM MANAGEMENT</v>
      </c>
      <c r="B703" s="16" t="s">
        <v>154</v>
      </c>
      <c r="C703" s="17" t="s">
        <v>105</v>
      </c>
      <c r="D703" s="13">
        <v>3</v>
      </c>
      <c r="E703" s="14" t="str">
        <f t="shared" si="30"/>
        <v>E.03x3</v>
      </c>
      <c r="F703" s="14" t="str">
        <f>IFERROR(VLOOKUP(E703,'Bron competenties'!$A$1:$F$19978,5,FALSE),"")</f>
        <v>het in staat zijn de juiste acties te ondernemen om de veiligheid te borgen en risicoblootstelling te vermijden, evalueert, managet en garandeert de validering van uitzonderingen, voert audits uit op IV-processen en -omgeving</v>
      </c>
      <c r="G703" s="15" t="str">
        <f>IFERROR(CONCATENATE(C703," ",(VLOOKUP($C703,'Bron competenties'!$B$1:$C$1978,2,FALSE))),"")</f>
        <v xml:space="preserve">E.03 Risicomanagement </v>
      </c>
      <c r="H703">
        <f t="shared" si="31"/>
        <v>3</v>
      </c>
      <c r="I703" t="str">
        <f t="shared" si="32"/>
        <v>het in staat zijn de juiste acties te ondernemen om de veiligheid te borgen en risicoblootstelling te vermijden, evalueert, managet en garandeert de validering van uitzonderingen, voert audits uit op IV-processen en -omgeving</v>
      </c>
    </row>
    <row r="704" spans="1:9" ht="15.75" thickBot="1" x14ac:dyDescent="0.3">
      <c r="A704" s="10" t="str">
        <f>IFERROR(VLOOKUP($B704,VLookup!$B$3:$C$463,2,FALSE),"")</f>
        <v>3.2.4 PROBLEM MANAGEMENT</v>
      </c>
      <c r="B704" s="18" t="s">
        <v>154</v>
      </c>
      <c r="C704" s="17" t="s">
        <v>90</v>
      </c>
      <c r="D704" s="13">
        <v>9</v>
      </c>
      <c r="E704" s="14" t="str">
        <f t="shared" si="30"/>
        <v>T.01x9</v>
      </c>
      <c r="F704" s="14" t="str">
        <f>IFERROR(VLOOKUP(E704,'Bron competenties'!$A$1:$F$19978,5,FALSE),"")</f>
        <v>Toegankelijkheid is van toepassing op het ontwerp van producten, apparaten, services of omgevingen om ervoor te zorgen dat ze voor iedereen bruikbaar zijn, ongeacht hun persoonlijke capaciteiten</v>
      </c>
      <c r="G704" s="15" t="str">
        <f>IFERROR(CONCATENATE(C704," ",(VLOOKUP($C704,'Bron competenties'!$B$1:$C$1978,2,FALSE))),"")</f>
        <v>T.01 Toegankelijkheid</v>
      </c>
      <c r="H704">
        <f t="shared" si="31"/>
        <v>9</v>
      </c>
      <c r="I704" t="str">
        <f t="shared" si="32"/>
        <v>Toegankelijkheid is van toepassing op het ontwerp van producten, apparaten, services of omgevingen om ervoor te zorgen dat ze voor iedereen bruikbaar zijn, ongeacht hun persoonlijke capaciteiten</v>
      </c>
    </row>
    <row r="705" spans="1:9" ht="15.75" thickBot="1" x14ac:dyDescent="0.3">
      <c r="A705" s="10" t="str">
        <f>IFERROR(VLOOKUP($B705,VLookup!$B$3:$C$463,2,FALSE),"")</f>
        <v>3.2.4 PROBLEM MANAGEMENT</v>
      </c>
      <c r="B705" s="18" t="s">
        <v>154</v>
      </c>
      <c r="C705" s="17" t="s">
        <v>91</v>
      </c>
      <c r="D705" s="13">
        <v>9</v>
      </c>
      <c r="E705" s="14" t="str">
        <f t="shared" si="30"/>
        <v>T.02x9</v>
      </c>
      <c r="F705" s="14" t="str">
        <f>IFERROR(VLOOKUP(E705,'Bron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705" s="15" t="str">
        <f>IFERROR(CONCATENATE(C705," ",(VLOOKUP($C705,'Bron competenties'!$B$1:$C$1978,2,FALSE))),"")</f>
        <v>T.02 Ethiek</v>
      </c>
      <c r="H705">
        <f t="shared" si="31"/>
        <v>9</v>
      </c>
      <c r="I705" t="str">
        <f t="shared" si="32"/>
        <v>Ethiek in ICT behandelt de procedures, waarden en praktijken die ICT en haar gerelateerde disciplines beheersen zonder de integriteit, morele waarden of overtuigingen van een individu, organisatie of de mensheid: professioneel gedrag in de ICT</v>
      </c>
    </row>
    <row r="706" spans="1:9" ht="15.75" thickBot="1" x14ac:dyDescent="0.3">
      <c r="A706" s="10" t="str">
        <f>IFERROR(VLOOKUP($B706,VLookup!$B$3:$C$463,2,FALSE),"")</f>
        <v>3.2.4 PROBLEM MANAGEMENT</v>
      </c>
      <c r="B706" s="18" t="s">
        <v>154</v>
      </c>
      <c r="C706" s="17" t="s">
        <v>92</v>
      </c>
      <c r="D706" s="13">
        <v>9</v>
      </c>
      <c r="E706" s="14" t="str">
        <f t="shared" ref="E706:E769" si="33">IFERROR(IF(A706&lt;&gt;"",CONCATENATE(C706,"x",D706),""),"")</f>
        <v>T.03x9</v>
      </c>
      <c r="F706" s="14" t="str">
        <f>IFERROR(VLOOKUP(E706,'Bron competenties'!$A$1:$F$19978,5,FALSE),"")</f>
        <v>Er zijn veel wetten die direct of indirect relevant zijn voor de ICT-industrie, zoals copyright, naleving van octrooien, voorkomen van plagiaat en bescherming van intellectuele eigendom</v>
      </c>
      <c r="G706" s="15" t="str">
        <f>IFERROR(CONCATENATE(C706," ",(VLOOKUP($C706,'Bron competenties'!$B$1:$C$1978,2,FALSE))),"")</f>
        <v>T.03 Juridische kwesties</v>
      </c>
      <c r="H706">
        <f t="shared" ref="H706:H769" si="34">IF($G706="","",D706)</f>
        <v>9</v>
      </c>
      <c r="I706" t="str">
        <f t="shared" ref="I706:I769" si="35">IF($G706="","",F706)</f>
        <v>Er zijn veel wetten die direct of indirect relevant zijn voor de ICT-industrie, zoals copyright, naleving van octrooien, voorkomen van plagiaat en bescherming van intellectuele eigendom</v>
      </c>
    </row>
    <row r="707" spans="1:9" ht="15.75" thickBot="1" x14ac:dyDescent="0.3">
      <c r="A707" s="10" t="str">
        <f>IFERROR(VLOOKUP($B707,VLookup!$B$3:$C$463,2,FALSE),"")</f>
        <v>3.2.4 PROBLEM MANAGEMENT</v>
      </c>
      <c r="B707" s="18" t="s">
        <v>154</v>
      </c>
      <c r="C707" s="17" t="s">
        <v>93</v>
      </c>
      <c r="D707" s="13">
        <v>9</v>
      </c>
      <c r="E707" s="14" t="str">
        <f t="shared" si="33"/>
        <v>T.04x9</v>
      </c>
      <c r="F707" s="14" t="str">
        <f>IFERROR(VLOOKUP(E707,'Bron competenties'!$A$1:$F$19978,5,FALSE),"")</f>
        <v>Privacy is het vermogen van een organisatie of individu te bepalen welke gegevens met derden kunnen worden gedeeld: bijvoorbeeld de algemene verordening gegevensbescherming (AVG) over gegevensbescherming en privacy voor alle individuen</v>
      </c>
      <c r="G707" s="15" t="str">
        <f>IFERROR(CONCATENATE(C707," ",(VLOOKUP($C707,'Bron competenties'!$B$1:$C$1978,2,FALSE))),"")</f>
        <v>T.04 Privacy</v>
      </c>
      <c r="H707">
        <f t="shared" si="34"/>
        <v>9</v>
      </c>
      <c r="I707" t="str">
        <f t="shared" si="35"/>
        <v>Privacy is het vermogen van een organisatie of individu te bepalen welke gegevens met derden kunnen worden gedeeld: bijvoorbeeld de algemene verordening gegevensbescherming (AVG) over gegevensbescherming en privacy voor alle individuen</v>
      </c>
    </row>
    <row r="708" spans="1:9" ht="15.75" thickBot="1" x14ac:dyDescent="0.3">
      <c r="A708" s="10" t="str">
        <f>IFERROR(VLOOKUP($B708,VLookup!$B$3:$C$463,2,FALSE),"")</f>
        <v>3.2.4 PROBLEM MANAGEMENT</v>
      </c>
      <c r="B708" s="18" t="s">
        <v>154</v>
      </c>
      <c r="C708" s="17" t="s">
        <v>94</v>
      </c>
      <c r="D708" s="13">
        <v>9</v>
      </c>
      <c r="E708" s="14" t="str">
        <f t="shared" si="33"/>
        <v>T.05x9</v>
      </c>
      <c r="F708" s="14" t="str">
        <f>IFERROR(VLOOKUP(E708,'Bron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708" s="15" t="str">
        <f>IFERROR(CONCATENATE(C708," ",(VLOOKUP($C708,'Bron competenties'!$B$1:$C$1978,2,FALSE))),"")</f>
        <v>T.05 Beveiliging</v>
      </c>
      <c r="H708">
        <f t="shared" si="34"/>
        <v>9</v>
      </c>
      <c r="I708" t="str">
        <f t="shared" si="35"/>
        <v>Beveiliging omvat (1) informatiebeveiliging: beschermen tegen ongeautoriseerde toegang, gebruik, openbaarmaking, verstoring, wijziging, inzage, inspectie, opname of verwoesting en (2) IT-beveiliging: ongeoorloofde toegang tot computers, netwerken en data voorkomen</v>
      </c>
    </row>
    <row r="709" spans="1:9" ht="15.75" thickBot="1" x14ac:dyDescent="0.3">
      <c r="A709" s="10" t="str">
        <f>IFERROR(VLOOKUP($B709,VLookup!$B$3:$C$463,2,FALSE),"")</f>
        <v>3.2.4 PROBLEM MANAGEMENT</v>
      </c>
      <c r="B709" s="18" t="s">
        <v>154</v>
      </c>
      <c r="C709" s="17" t="s">
        <v>95</v>
      </c>
      <c r="D709" s="13">
        <v>9</v>
      </c>
      <c r="E709" s="14" t="str">
        <f t="shared" si="33"/>
        <v>T.06x9</v>
      </c>
      <c r="F709" s="14" t="str">
        <f>IFERROR(VLOOKUP(E709,'Bron competenties'!$A$1:$F$19978,5,FALSE),"")</f>
        <v xml:space="preserve">Duurzaamheid staat voor het voldoen aan behoeften zonder de toekomst in gevaar te brengen en kan worden gecategoriseerd als ecologische, sociale of economische duurzaamheid. </v>
      </c>
      <c r="G709" s="15" t="str">
        <f>IFERROR(CONCATENATE(C709," ",(VLOOKUP($C709,'Bron competenties'!$B$1:$C$1978,2,FALSE))),"")</f>
        <v>T.06 Duurzaamheid</v>
      </c>
      <c r="H709">
        <f t="shared" si="34"/>
        <v>9</v>
      </c>
      <c r="I709" t="str">
        <f t="shared" si="35"/>
        <v xml:space="preserve">Duurzaamheid staat voor het voldoen aan behoeften zonder de toekomst in gevaar te brengen en kan worden gecategoriseerd als ecologische, sociale of economische duurzaamheid. </v>
      </c>
    </row>
    <row r="710" spans="1:9" ht="15.75" thickBot="1" x14ac:dyDescent="0.3">
      <c r="A710" s="10" t="str">
        <f>IFERROR(VLOOKUP($B710,VLookup!$B$3:$C$463,2,FALSE),"")</f>
        <v>3.2.4 PROBLEM MANAGEMENT</v>
      </c>
      <c r="B710" s="18" t="s">
        <v>154</v>
      </c>
      <c r="C710" s="17" t="s">
        <v>96</v>
      </c>
      <c r="D710" s="13">
        <v>9</v>
      </c>
      <c r="E710" s="14" t="str">
        <f t="shared" si="33"/>
        <v>T.07x9</v>
      </c>
      <c r="F710" s="14" t="str">
        <f>IFERROR(VLOOKUP(E710,'Bron competenties'!$A$1:$F$19978,5,FALSE),"")</f>
        <v>Bruikbaarheid is de kwaliteit van een product, dienst of systeem, zoals ervaren door eindgebruikers, voor specifiek te bereiken doelen, effectief, efficiënt en bevredigend in een vooraf bepaalde context</v>
      </c>
      <c r="G710" s="15" t="str">
        <f>IFERROR(CONCATENATE(C710," ",(VLOOKUP($C710,'Bron competenties'!$B$1:$C$1978,2,FALSE))),"")</f>
        <v>T.07 Bruikbaarheid</v>
      </c>
      <c r="H710">
        <f t="shared" si="34"/>
        <v>9</v>
      </c>
      <c r="I710" t="str">
        <f t="shared" si="35"/>
        <v>Bruikbaarheid is de kwaliteit van een product, dienst of systeem, zoals ervaren door eindgebruikers, voor specifiek te bereiken doelen, effectief, efficiënt en bevredigend in een vooraf bepaalde context</v>
      </c>
    </row>
    <row r="711" spans="1:9" ht="15.75" thickBot="1" x14ac:dyDescent="0.3">
      <c r="A711" s="10" t="str">
        <f>IFERROR(VLOOKUP($B711,VLookup!$B$3:$C$463,2,FALSE),"")</f>
        <v>3.3.1 SERVICE LEVEL MANAGEMENT</v>
      </c>
      <c r="B711" s="16" t="s">
        <v>155</v>
      </c>
      <c r="C711" s="17" t="s">
        <v>111</v>
      </c>
      <c r="D711" s="13">
        <v>2</v>
      </c>
      <c r="E711" s="14" t="str">
        <f t="shared" si="33"/>
        <v>A.04x2</v>
      </c>
      <c r="F711" s="14" t="str">
        <f>IFERROR(VLOOKUP(E711,'Bron competenties'!$A$1:$F$19978,5,FALSE),"")</f>
        <v>het systematisch handelen om standaard product documentatie te onderhouden</v>
      </c>
      <c r="G711" s="15" t="str">
        <f>IFERROR(CONCATENATE(C711," ",(VLOOKUP($C711,'Bron competenties'!$B$1:$C$1978,2,FALSE))),"")</f>
        <v xml:space="preserve">A.04 Product- of serviceplanning </v>
      </c>
      <c r="H711">
        <f t="shared" si="34"/>
        <v>2</v>
      </c>
      <c r="I711" t="str">
        <f t="shared" si="35"/>
        <v>het systematisch handelen om standaard product documentatie te onderhouden</v>
      </c>
    </row>
    <row r="712" spans="1:9" ht="15.75" thickBot="1" x14ac:dyDescent="0.3">
      <c r="A712" s="10" t="str">
        <f>IFERROR(VLOOKUP($B712,VLookup!$B$3:$C$463,2,FALSE),"")</f>
        <v>3.3.1 SERVICE LEVEL MANAGEMENT</v>
      </c>
      <c r="B712" s="16" t="s">
        <v>155</v>
      </c>
      <c r="C712" s="17" t="s">
        <v>140</v>
      </c>
      <c r="D712" s="13">
        <v>2</v>
      </c>
      <c r="E712" s="14" t="str">
        <f t="shared" si="33"/>
        <v>C.02x2</v>
      </c>
      <c r="F712" s="14" t="str">
        <f>IFERROR(VLOOKUP(E712,'Bron competenties'!$A$1:$F$19978,5,FALSE),"")</f>
        <v>het systematisch handelen om tijdens wijzigingen te reageren op de dagelijkse operationele behoefte, het voorkomen van serviceonderbrekingen en de samenhang met SLA en informatiebeveiligingsvereisten te handhaven</v>
      </c>
      <c r="G712" s="15" t="str">
        <f>IFERROR(CONCATENATE(C712," ",(VLOOKUP($C712,'Bron competenties'!$B$1:$C$1978,2,FALSE))),"")</f>
        <v xml:space="preserve">C.02 Ondersteunen van wijzigingen </v>
      </c>
      <c r="H712">
        <f t="shared" si="34"/>
        <v>2</v>
      </c>
      <c r="I712" t="str">
        <f t="shared" si="35"/>
        <v>het systematisch handelen om tijdens wijzigingen te reageren op de dagelijkse operationele behoefte, het voorkomen van serviceonderbrekingen en de samenhang met SLA en informatiebeveiligingsvereisten te handhaven</v>
      </c>
    </row>
    <row r="713" spans="1:9" ht="15.75" thickBot="1" x14ac:dyDescent="0.3">
      <c r="A713" s="10" t="str">
        <f>IFERROR(VLOOKUP($B713,VLookup!$B$3:$C$463,2,FALSE),"")</f>
        <v>3.3.1 SERVICE LEVEL MANAGEMENT</v>
      </c>
      <c r="B713" s="16" t="s">
        <v>155</v>
      </c>
      <c r="C713" s="17" t="s">
        <v>136</v>
      </c>
      <c r="D713" s="13">
        <v>2</v>
      </c>
      <c r="E713" s="14" t="str">
        <f t="shared" si="33"/>
        <v>C.03x2</v>
      </c>
      <c r="F713" s="14" t="str">
        <f>IFERROR(VLOOKUP(E713,'Bron competenties'!$A$1:$F$19978,5,FALSE),"")</f>
        <v xml:space="preserve">het systematisch analyseren van productdata, het escaleren bij potentiële veiligheidsrisico’s, het nemen van actie om het serviceniveau (continu) te verbeteren </v>
      </c>
      <c r="G713" s="15" t="str">
        <f>IFERROR(CONCATENATE(C713," ",(VLOOKUP($C713,'Bron competenties'!$B$1:$C$1978,2,FALSE))),"")</f>
        <v xml:space="preserve">C.03 Dienstverlening </v>
      </c>
      <c r="H713">
        <f t="shared" si="34"/>
        <v>2</v>
      </c>
      <c r="I713" t="str">
        <f t="shared" si="35"/>
        <v xml:space="preserve">het systematisch analyseren van productdata, het escaleren bij potentiële veiligheidsrisico’s, het nemen van actie om het serviceniveau (continu) te verbeteren </v>
      </c>
    </row>
    <row r="714" spans="1:9" ht="15.75" thickBot="1" x14ac:dyDescent="0.3">
      <c r="A714" s="10" t="str">
        <f>IFERROR(VLOOKUP($B714,VLookup!$B$3:$C$463,2,FALSE),"")</f>
        <v>3.3.1 SERVICE LEVEL MANAGEMENT</v>
      </c>
      <c r="B714" s="18" t="s">
        <v>155</v>
      </c>
      <c r="C714" s="17" t="s">
        <v>117</v>
      </c>
      <c r="D714" s="13">
        <v>2</v>
      </c>
      <c r="E714" s="14" t="str">
        <f t="shared" si="33"/>
        <v>D.05x2</v>
      </c>
      <c r="F714" s="14" t="str">
        <f>IFERROR(VLOOKUP(E714,'Bron competenties'!$A$1:$F$19978,5,FALSE),"")</f>
        <v>het samenwerken in de totstandkoming van proposals/voorstellen in overeenstemming met de bedrijfscapaciteit en klantbehoeften</v>
      </c>
      <c r="G714" s="15" t="str">
        <f>IFERROR(CONCATENATE(C714," ",(VLOOKUP($C714,'Bron competenties'!$B$1:$C$1978,2,FALSE))),"")</f>
        <v>D.05 Verkoopontwikkeling</v>
      </c>
      <c r="H714">
        <f t="shared" si="34"/>
        <v>2</v>
      </c>
      <c r="I714" t="str">
        <f t="shared" si="35"/>
        <v>het samenwerken in de totstandkoming van proposals/voorstellen in overeenstemming met de bedrijfscapaciteit en klantbehoeften</v>
      </c>
    </row>
    <row r="715" spans="1:9" ht="15.75" thickBot="1" x14ac:dyDescent="0.3">
      <c r="A715" s="10" t="str">
        <f>IFERROR(VLOOKUP($B715,VLookup!$B$3:$C$463,2,FALSE),"")</f>
        <v>3.3.1 SERVICE LEVEL MANAGEMENT</v>
      </c>
      <c r="B715" s="16" t="s">
        <v>155</v>
      </c>
      <c r="C715" s="17" t="s">
        <v>113</v>
      </c>
      <c r="D715" s="13">
        <v>2</v>
      </c>
      <c r="E715" s="14" t="str">
        <f t="shared" si="33"/>
        <v>E.02x2</v>
      </c>
      <c r="F715" s="14" t="str">
        <f>IFERROR(VLOOKUP(E715,'Bron competenties'!$A$1:$F$19978,5,FALSE),"")</f>
        <v xml:space="preserve">het begrijpen en toepassen van projectmanagement principes inclusief het toepassen van methodes, hulpmiddelen en processen om eenvoudige projecten te leiden en de kosten en ‘waste’ te minimaliseren  </v>
      </c>
      <c r="G715" s="15" t="str">
        <f>IFERROR(CONCATENATE(C715," ",(VLOOKUP($C715,'Bron competenties'!$B$1:$C$1978,2,FALSE))),"")</f>
        <v xml:space="preserve">E.02 Project- en portfoliomanagement </v>
      </c>
      <c r="H715">
        <f t="shared" si="34"/>
        <v>2</v>
      </c>
      <c r="I715" t="str">
        <f t="shared" si="35"/>
        <v xml:space="preserve">het begrijpen en toepassen van projectmanagement principes inclusief het toepassen van methodes, hulpmiddelen en processen om eenvoudige projecten te leiden en de kosten en ‘waste’ te minimaliseren  </v>
      </c>
    </row>
    <row r="716" spans="1:9" ht="15.75" thickBot="1" x14ac:dyDescent="0.3">
      <c r="A716" s="10" t="str">
        <f>IFERROR(VLOOKUP($B716,VLookup!$B$3:$C$463,2,FALSE),"")</f>
        <v>3.3.1 SERVICE LEVEL MANAGEMENT</v>
      </c>
      <c r="B716" s="16" t="s">
        <v>155</v>
      </c>
      <c r="C716" s="17" t="s">
        <v>105</v>
      </c>
      <c r="D716" s="13">
        <v>2</v>
      </c>
      <c r="E716" s="14" t="str">
        <f t="shared" si="33"/>
        <v>E.03x2</v>
      </c>
      <c r="F716" s="14" t="str">
        <f>IFERROR(VLOOKUP(E716,'Bron competenties'!$A$1:$F$19978,5,FALSE),"")</f>
        <v>het begrijpen en toepassen van de principes van risicomanagement en het onderzoeken van IV-oplossingen om geïdentificeerde risico’s te mitigeren</v>
      </c>
      <c r="G716" s="15" t="str">
        <f>IFERROR(CONCATENATE(C716," ",(VLOOKUP($C716,'Bron competenties'!$B$1:$C$1978,2,FALSE))),"")</f>
        <v xml:space="preserve">E.03 Risicomanagement </v>
      </c>
      <c r="H716">
        <f t="shared" si="34"/>
        <v>2</v>
      </c>
      <c r="I716" t="str">
        <f t="shared" si="35"/>
        <v>het begrijpen en toepassen van de principes van risicomanagement en het onderzoeken van IV-oplossingen om geïdentificeerde risico’s te mitigeren</v>
      </c>
    </row>
    <row r="717" spans="1:9" ht="15.75" thickBot="1" x14ac:dyDescent="0.3">
      <c r="A717" s="10" t="str">
        <f>IFERROR(VLOOKUP($B717,VLookup!$B$3:$C$463,2,FALSE),"")</f>
        <v>3.3.1 SERVICE LEVEL MANAGEMENT</v>
      </c>
      <c r="B717" s="16" t="s">
        <v>155</v>
      </c>
      <c r="C717" s="17" t="s">
        <v>101</v>
      </c>
      <c r="D717" s="13">
        <v>2</v>
      </c>
      <c r="E717" s="14" t="str">
        <f t="shared" si="33"/>
        <v>E.06x2</v>
      </c>
      <c r="F717" s="14" t="str">
        <f>IFERROR(VLOOKUP(E717,'Bron competenties'!$A$1:$F$19978,5,FALSE),"")</f>
        <v>het communiceren over en het toezicht houden op de toepassing van het kwaliteitsbeleid in de organisatie</v>
      </c>
      <c r="G717" s="15" t="str">
        <f>IFERROR(CONCATENATE(C717," ",(VLOOKUP($C717,'Bron competenties'!$B$1:$C$1978,2,FALSE))),"")</f>
        <v xml:space="preserve">E.06 ICT kwaliteitsmanagement </v>
      </c>
      <c r="H717">
        <f t="shared" si="34"/>
        <v>2</v>
      </c>
      <c r="I717" t="str">
        <f t="shared" si="35"/>
        <v>het communiceren over en het toezicht houden op de toepassing van het kwaliteitsbeleid in de organisatie</v>
      </c>
    </row>
    <row r="718" spans="1:9" ht="15.75" thickBot="1" x14ac:dyDescent="0.3">
      <c r="A718" s="10" t="str">
        <f>IFERROR(VLOOKUP($B718,VLookup!$B$3:$C$463,2,FALSE),"")</f>
        <v>3.3.1 SERVICE LEVEL MANAGEMENT</v>
      </c>
      <c r="B718" s="16" t="s">
        <v>155</v>
      </c>
      <c r="C718" s="17" t="s">
        <v>138</v>
      </c>
      <c r="D718" s="13">
        <v>3</v>
      </c>
      <c r="E718" s="14" t="str">
        <f t="shared" si="33"/>
        <v>A.02x3</v>
      </c>
      <c r="F718" s="14" t="str">
        <f>IFERROR(VLOOKUP(E718,'Bron competenties'!$A$1:$F$19978,5,FALSE),"")</f>
        <v>de inhoud van de SLA garanderen</v>
      </c>
      <c r="G718" s="15" t="str">
        <f>IFERROR(CONCATENATE(C718," ",(VLOOKUP($C718,'Bron competenties'!$B$1:$C$1978,2,FALSE))),"")</f>
        <v xml:space="preserve">A.02 Management dienstverleningsniveau </v>
      </c>
      <c r="H718">
        <f t="shared" si="34"/>
        <v>3</v>
      </c>
      <c r="I718" t="str">
        <f t="shared" si="35"/>
        <v>de inhoud van de SLA garanderen</v>
      </c>
    </row>
    <row r="719" spans="1:9" ht="15.75" thickBot="1" x14ac:dyDescent="0.3">
      <c r="A719" s="10" t="str">
        <f>IFERROR(VLOOKUP($B719,VLookup!$B$3:$C$463,2,FALSE),"")</f>
        <v>3.3.1 SERVICE LEVEL MANAGEMENT</v>
      </c>
      <c r="B719" s="16" t="s">
        <v>155</v>
      </c>
      <c r="C719" s="17" t="s">
        <v>111</v>
      </c>
      <c r="D719" s="13">
        <v>3</v>
      </c>
      <c r="E719" s="14" t="str">
        <f t="shared" si="33"/>
        <v>A.04x3</v>
      </c>
      <c r="F719" s="14" t="str">
        <f>IFERROR(VLOOKUP(E719,'Bron competenties'!$A$1:$F$19978,5,FALSE),"")</f>
        <v>het gebruik maken van specifieke kennis om complexe documentatie te maken en te onderhouden</v>
      </c>
      <c r="G719" s="15" t="str">
        <f>IFERROR(CONCATENATE(C719," ",(VLOOKUP($C719,'Bron competenties'!$B$1:$C$1978,2,FALSE))),"")</f>
        <v xml:space="preserve">A.04 Product- of serviceplanning </v>
      </c>
      <c r="H719">
        <f t="shared" si="34"/>
        <v>3</v>
      </c>
      <c r="I719" t="str">
        <f t="shared" si="35"/>
        <v>het gebruik maken van specifieke kennis om complexe documentatie te maken en te onderhouden</v>
      </c>
    </row>
    <row r="720" spans="1:9" ht="15.75" thickBot="1" x14ac:dyDescent="0.3">
      <c r="A720" s="10" t="str">
        <f>IFERROR(VLOOKUP($B720,VLookup!$B$3:$C$463,2,FALSE),"")</f>
        <v>3.3.1 SERVICE LEVEL MANAGEMENT</v>
      </c>
      <c r="B720" s="16" t="s">
        <v>155</v>
      </c>
      <c r="C720" s="17" t="s">
        <v>82</v>
      </c>
      <c r="D720" s="13">
        <v>3</v>
      </c>
      <c r="E720" s="14" t="str">
        <f t="shared" si="33"/>
        <v>A.10x3</v>
      </c>
      <c r="F720" s="14" t="str">
        <f>IFERROR(VLOOKUP(E720,'Bron competenties'!$A$1:$F$19978,5,FALSE),"")</f>
        <v>het bewerkstelligen en cultiveren van relaties met klanten en gebruikers om hun taken, behoeften en doelen te begrijpen. Gebruikt een breed scala aan specialistische methoden om belangrijke gebruikersbetrokkenheid te krijgen</v>
      </c>
      <c r="G720" s="15" t="str">
        <f>IFERROR(CONCATENATE(C720," ",(VLOOKUP($C720,'Bron competenties'!$B$1:$C$1978,2,FALSE))),"")</f>
        <v>A.10 Gebruikergedreven ontwerpen</v>
      </c>
      <c r="H720">
        <f t="shared" si="34"/>
        <v>3</v>
      </c>
      <c r="I720" t="str">
        <f t="shared" si="35"/>
        <v>het bewerkstelligen en cultiveren van relaties met klanten en gebruikers om hun taken, behoeften en doelen te begrijpen. Gebruikt een breed scala aan specialistische methoden om belangrijke gebruikersbetrokkenheid te krijgen</v>
      </c>
    </row>
    <row r="721" spans="1:9" ht="15.75" thickBot="1" x14ac:dyDescent="0.3">
      <c r="A721" s="10" t="str">
        <f>IFERROR(VLOOKUP($B721,VLookup!$B$3:$C$463,2,FALSE),"")</f>
        <v>3.3.1 SERVICE LEVEL MANAGEMENT</v>
      </c>
      <c r="B721" s="16" t="s">
        <v>155</v>
      </c>
      <c r="C721" s="17" t="s">
        <v>140</v>
      </c>
      <c r="D721" s="13">
        <v>3</v>
      </c>
      <c r="E721" s="14" t="str">
        <f t="shared" si="33"/>
        <v>C.02x3</v>
      </c>
      <c r="F721" s="14" t="str">
        <f>IFERROR(VLOOKUP(E721,'Bron competenties'!$A$1:$F$19978,5,FALSE),"")</f>
        <v xml:space="preserve">het zorgen voor de integriteit van het systeem door het toepassen van functionele-updates, software- of hardware toevoegingen en het inregelen van onderhoudsactiviteiten; het voldoen aan de budget requirements </v>
      </c>
      <c r="G721" s="15" t="str">
        <f>IFERROR(CONCATENATE(C721," ",(VLOOKUP($C721,'Bron competenties'!$B$1:$C$1978,2,FALSE))),"")</f>
        <v xml:space="preserve">C.02 Ondersteunen van wijzigingen </v>
      </c>
      <c r="H721">
        <f t="shared" si="34"/>
        <v>3</v>
      </c>
      <c r="I721" t="str">
        <f t="shared" si="35"/>
        <v xml:space="preserve">het zorgen voor de integriteit van het systeem door het toepassen van functionele-updates, software- of hardware toevoegingen en het inregelen van onderhoudsactiviteiten; het voldoen aan de budget requirements </v>
      </c>
    </row>
    <row r="722" spans="1:9" ht="15.75" thickBot="1" x14ac:dyDescent="0.3">
      <c r="A722" s="10" t="str">
        <f>IFERROR(VLOOKUP($B722,VLookup!$B$3:$C$463,2,FALSE),"")</f>
        <v>3.3.1 SERVICE LEVEL MANAGEMENT</v>
      </c>
      <c r="B722" s="16" t="s">
        <v>155</v>
      </c>
      <c r="C722" s="17" t="s">
        <v>136</v>
      </c>
      <c r="D722" s="13">
        <v>3</v>
      </c>
      <c r="E722" s="14" t="str">
        <f t="shared" si="33"/>
        <v>C.03x3</v>
      </c>
      <c r="F722" s="14" t="str">
        <f>IFERROR(VLOOKUP(E722,'Bron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722" s="15" t="str">
        <f>IFERROR(CONCATENATE(C722," ",(VLOOKUP($C722,'Bron competenties'!$B$1:$C$1978,2,FALSE))),"")</f>
        <v xml:space="preserve">C.03 Dienstverlening </v>
      </c>
      <c r="H722">
        <f t="shared" si="34"/>
        <v>3</v>
      </c>
      <c r="I722" t="str">
        <f t="shared" si="35"/>
        <v>het opzetten van roosters voor operationele taken, het beheren van kosten en budget op basis van interne procedures en externe beperkingen, het vaststellen van het optimaal benodigde aantal fte voor de infrastructuur van het Informatiesysteem</v>
      </c>
    </row>
    <row r="723" spans="1:9" ht="15.75" thickBot="1" x14ac:dyDescent="0.3">
      <c r="A723" s="10" t="str">
        <f>IFERROR(VLOOKUP($B723,VLookup!$B$3:$C$463,2,FALSE),"")</f>
        <v>3.3.1 SERVICE LEVEL MANAGEMENT</v>
      </c>
      <c r="B723" s="16" t="s">
        <v>155</v>
      </c>
      <c r="C723" s="17" t="s">
        <v>137</v>
      </c>
      <c r="D723" s="13">
        <v>3</v>
      </c>
      <c r="E723" s="14" t="str">
        <f t="shared" si="33"/>
        <v>C.05x3</v>
      </c>
      <c r="F723" s="14" t="str">
        <f>IFERROR(VLOOKUP(E723,'Bron competenties'!$A$1:$F$19978,5,FALSE),"")</f>
        <v>het optimaliseren van technische en cloud-ontwikkeling. Het evalueren van systeemperformance en vragen/problemen van gebruikers. Verantwoordelijk voor tijdige vervanging van resources binnen het toegestane budget</v>
      </c>
      <c r="G723" s="15" t="str">
        <f>IFERROR(CONCATENATE(C723," ",(VLOOKUP($C723,'Bron competenties'!$B$1:$C$1978,2,FALSE))),"")</f>
        <v>C.05 Systeembeheer</v>
      </c>
      <c r="H723">
        <f t="shared" si="34"/>
        <v>3</v>
      </c>
      <c r="I723" t="str">
        <f t="shared" si="35"/>
        <v>het optimaliseren van technische en cloud-ontwikkeling. Het evalueren van systeemperformance en vragen/problemen van gebruikers. Verantwoordelijk voor tijdige vervanging van resources binnen het toegestane budget</v>
      </c>
    </row>
    <row r="724" spans="1:9" ht="15.75" thickBot="1" x14ac:dyDescent="0.3">
      <c r="A724" s="10" t="str">
        <f>IFERROR(VLOOKUP($B724,VLookup!$B$3:$C$463,2,FALSE),"")</f>
        <v>3.3.1 SERVICE LEVEL MANAGEMENT</v>
      </c>
      <c r="B724" s="18" t="s">
        <v>155</v>
      </c>
      <c r="C724" s="17" t="s">
        <v>117</v>
      </c>
      <c r="D724" s="13">
        <v>3</v>
      </c>
      <c r="E724" s="14" t="str">
        <f t="shared" si="33"/>
        <v>D.05x3</v>
      </c>
      <c r="F724" s="14" t="str">
        <f>IFERROR(VLOOKUP(E724,'Bron competenties'!$A$1:$F$19978,5,FALSE),"")</f>
        <v>het op creatieve wijze ontwikkelen van proposals/voorstellen in complexe situaties. Het waar nodig aanpassen van oplossingen in een complexe technische en juridische omgeving, waarbij de haalbaarheid, legitimiteit en technische validiteit worden zekergesteld</v>
      </c>
      <c r="G724" s="15" t="str">
        <f>IFERROR(CONCATENATE(C724," ",(VLOOKUP($C724,'Bron competenties'!$B$1:$C$1978,2,FALSE))),"")</f>
        <v>D.05 Verkoopontwikkeling</v>
      </c>
      <c r="H724">
        <f t="shared" si="34"/>
        <v>3</v>
      </c>
      <c r="I724" t="str">
        <f t="shared" si="35"/>
        <v>het op creatieve wijze ontwikkelen van proposals/voorstellen in complexe situaties. Het waar nodig aanpassen van oplossingen in een complexe technische en juridische omgeving, waarbij de haalbaarheid, legitimiteit en technische validiteit worden zekergesteld</v>
      </c>
    </row>
    <row r="725" spans="1:9" ht="15.75" thickBot="1" x14ac:dyDescent="0.3">
      <c r="A725" s="10" t="str">
        <f>IFERROR(VLOOKUP($B725,VLookup!$B$3:$C$463,2,FALSE),"")</f>
        <v>3.3.1 SERVICE LEVEL MANAGEMENT</v>
      </c>
      <c r="B725" s="16" t="s">
        <v>155</v>
      </c>
      <c r="C725" s="17" t="s">
        <v>83</v>
      </c>
      <c r="D725" s="13">
        <v>3</v>
      </c>
      <c r="E725" s="14" t="str">
        <f t="shared" si="33"/>
        <v>D.10x3</v>
      </c>
      <c r="F725" s="14" t="str">
        <f>IFERROR(VLOOKUP(E725,'Bron competenties'!$A$1:$F$19978,5,FALSE),"")</f>
        <v>het analyseren van bedrijfsprocessen en bijbehorende informatie-eisen en het daarmee voorzien in de meest geschikte informatiestructuur</v>
      </c>
      <c r="G725" s="15" t="str">
        <f>IFERROR(CONCATENATE(C725," ",(VLOOKUP($C725,'Bron competenties'!$B$1:$C$1978,2,FALSE))),"")</f>
        <v xml:space="preserve">D.10 Informatie- en kennismanagement </v>
      </c>
      <c r="H725">
        <f t="shared" si="34"/>
        <v>3</v>
      </c>
      <c r="I725" t="str">
        <f t="shared" si="35"/>
        <v>het analyseren van bedrijfsprocessen en bijbehorende informatie-eisen en het daarmee voorzien in de meest geschikte informatiestructuur</v>
      </c>
    </row>
    <row r="726" spans="1:9" ht="15.75" thickBot="1" x14ac:dyDescent="0.3">
      <c r="A726" s="10" t="str">
        <f>IFERROR(VLOOKUP($B726,VLookup!$B$3:$C$463,2,FALSE),"")</f>
        <v>3.3.1 SERVICE LEVEL MANAGEMENT</v>
      </c>
      <c r="B726" s="16" t="s">
        <v>155</v>
      </c>
      <c r="C726" s="17" t="s">
        <v>84</v>
      </c>
      <c r="D726" s="13">
        <v>3</v>
      </c>
      <c r="E726" s="14" t="str">
        <f t="shared" si="33"/>
        <v>D.11x3</v>
      </c>
      <c r="F726" s="14" t="str">
        <f>IFERROR(VLOOKUP(E726,'Bron competenties'!$A$1:$F$19978,5,FALSE),"")</f>
        <v>betrouwbare relaties met de klanten creëren en helpen in het identificeren van de klantbehoeften</v>
      </c>
      <c r="G726" s="15" t="str">
        <f>IFERROR(CONCATENATE(C726," ",(VLOOKUP($C726,'Bron competenties'!$B$1:$C$1978,2,FALSE))),"")</f>
        <v xml:space="preserve">D.11 Behoeftemanagement </v>
      </c>
      <c r="H726">
        <f t="shared" si="34"/>
        <v>3</v>
      </c>
      <c r="I726" t="str">
        <f t="shared" si="35"/>
        <v>betrouwbare relaties met de klanten creëren en helpen in het identificeren van de klantbehoeften</v>
      </c>
    </row>
    <row r="727" spans="1:9" ht="15.75" thickBot="1" x14ac:dyDescent="0.3">
      <c r="A727" s="10" t="str">
        <f>IFERROR(VLOOKUP($B727,VLookup!$B$3:$C$463,2,FALSE),"")</f>
        <v>3.3.1 SERVICE LEVEL MANAGEMENT</v>
      </c>
      <c r="B727" s="16" t="s">
        <v>155</v>
      </c>
      <c r="C727" s="17" t="s">
        <v>113</v>
      </c>
      <c r="D727" s="13">
        <v>3</v>
      </c>
      <c r="E727" s="14" t="str">
        <f t="shared" si="33"/>
        <v>E.02x3</v>
      </c>
      <c r="F727" s="14" t="str">
        <f>IFERROR(VLOOKUP(E727,'Bron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727" s="15" t="str">
        <f>IFERROR(CONCATENATE(C727," ",(VLOOKUP($C727,'Bron competenties'!$B$1:$C$1978,2,FALSE))),"")</f>
        <v xml:space="preserve">E.02 Project- en portfoliomanagement </v>
      </c>
      <c r="H727">
        <f t="shared" si="34"/>
        <v>3</v>
      </c>
      <c r="I727" t="str">
        <f t="shared" si="35"/>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728" spans="1:9" ht="15.75" thickBot="1" x14ac:dyDescent="0.3">
      <c r="A728" s="10" t="str">
        <f>IFERROR(VLOOKUP($B728,VLookup!$B$3:$C$463,2,FALSE),"")</f>
        <v>3.3.1 SERVICE LEVEL MANAGEMENT</v>
      </c>
      <c r="B728" s="16" t="s">
        <v>155</v>
      </c>
      <c r="C728" s="17" t="s">
        <v>105</v>
      </c>
      <c r="D728" s="13">
        <v>3</v>
      </c>
      <c r="E728" s="14" t="str">
        <f t="shared" si="33"/>
        <v>E.03x3</v>
      </c>
      <c r="F728" s="14" t="str">
        <f>IFERROR(VLOOKUP(E728,'Bron competenties'!$A$1:$F$19978,5,FALSE),"")</f>
        <v>het in staat zijn de juiste acties te ondernemen om de veiligheid te borgen en risicoblootstelling te vermijden, evalueert, managet en garandeert de validering van uitzonderingen, voert audits uit op IV-processen en -omgeving</v>
      </c>
      <c r="G728" s="15" t="str">
        <f>IFERROR(CONCATENATE(C728," ",(VLOOKUP($C728,'Bron competenties'!$B$1:$C$1978,2,FALSE))),"")</f>
        <v xml:space="preserve">E.03 Risicomanagement </v>
      </c>
      <c r="H728">
        <f t="shared" si="34"/>
        <v>3</v>
      </c>
      <c r="I728" t="str">
        <f t="shared" si="35"/>
        <v>het in staat zijn de juiste acties te ondernemen om de veiligheid te borgen en risicoblootstelling te vermijden, evalueert, managet en garandeert de validering van uitzonderingen, voert audits uit op IV-processen en -omgeving</v>
      </c>
    </row>
    <row r="729" spans="1:9" ht="15.75" thickBot="1" x14ac:dyDescent="0.3">
      <c r="A729" s="10" t="str">
        <f>IFERROR(VLOOKUP($B729,VLookup!$B$3:$C$463,2,FALSE),"")</f>
        <v>3.3.1 SERVICE LEVEL MANAGEMENT</v>
      </c>
      <c r="B729" s="16" t="s">
        <v>155</v>
      </c>
      <c r="C729" s="17" t="s">
        <v>101</v>
      </c>
      <c r="D729" s="13">
        <v>3</v>
      </c>
      <c r="E729" s="14" t="str">
        <f t="shared" si="33"/>
        <v>E.06x3</v>
      </c>
      <c r="F729" s="14" t="str">
        <f>IFERROR(VLOOKUP(E729,'Bron competenties'!$A$1:$F$19978,5,FALSE),"")</f>
        <v>het evalueren van kwaliteitsindicatoren en processen op basis van het kwaliteitsbeleid en indien nodig het voorstellen van herstelacties</v>
      </c>
      <c r="G729" s="15" t="str">
        <f>IFERROR(CONCATENATE(C729," ",(VLOOKUP($C729,'Bron competenties'!$B$1:$C$1978,2,FALSE))),"")</f>
        <v xml:space="preserve">E.06 ICT kwaliteitsmanagement </v>
      </c>
      <c r="H729">
        <f t="shared" si="34"/>
        <v>3</v>
      </c>
      <c r="I729" t="str">
        <f t="shared" si="35"/>
        <v>het evalueren van kwaliteitsindicatoren en processen op basis van het kwaliteitsbeleid en indien nodig het voorstellen van herstelacties</v>
      </c>
    </row>
    <row r="730" spans="1:9" ht="15.75" thickBot="1" x14ac:dyDescent="0.3">
      <c r="A730" s="10" t="str">
        <f>IFERROR(VLOOKUP($B730,VLookup!$B$3:$C$463,2,FALSE),"")</f>
        <v>3.3.1 SERVICE LEVEL MANAGEMENT</v>
      </c>
      <c r="B730" s="16" t="s">
        <v>155</v>
      </c>
      <c r="C730" s="17" t="s">
        <v>138</v>
      </c>
      <c r="D730" s="13">
        <v>4</v>
      </c>
      <c r="E730" s="14" t="str">
        <f t="shared" si="33"/>
        <v>A.02x4</v>
      </c>
      <c r="F730" s="14" t="str">
        <f>IFERROR(VLOOKUP(E730,'Bron competenties'!$A$1:$F$19978,5,FALSE),"")</f>
        <v>het onderhandelen over herziening van SLA’s in overeenstemming met de organisatiedoelstellingen en het garanderen van het succes van de geplande resultaten</v>
      </c>
      <c r="G730" s="15" t="str">
        <f>IFERROR(CONCATENATE(C730," ",(VLOOKUP($C730,'Bron competenties'!$B$1:$C$1978,2,FALSE))),"")</f>
        <v xml:space="preserve">A.02 Management dienstverleningsniveau </v>
      </c>
      <c r="H730">
        <f t="shared" si="34"/>
        <v>4</v>
      </c>
      <c r="I730" t="str">
        <f t="shared" si="35"/>
        <v>het onderhandelen over herziening van SLA’s in overeenstemming met de organisatiedoelstellingen en het garanderen van het succes van de geplande resultaten</v>
      </c>
    </row>
    <row r="731" spans="1:9" ht="15.75" thickBot="1" x14ac:dyDescent="0.3">
      <c r="A731" s="10" t="str">
        <f>IFERROR(VLOOKUP($B731,VLookup!$B$3:$C$463,2,FALSE),"")</f>
        <v>3.3.1 SERVICE LEVEL MANAGEMENT</v>
      </c>
      <c r="B731" s="16" t="s">
        <v>155</v>
      </c>
      <c r="C731" s="17" t="s">
        <v>111</v>
      </c>
      <c r="D731" s="13">
        <v>4</v>
      </c>
      <c r="E731" s="14" t="str">
        <f t="shared" si="33"/>
        <v>A.04x4</v>
      </c>
      <c r="F731" s="14" t="str">
        <f>IFERROR(VLOOKUP(E731,'Bron competenties'!$A$1:$F$19978,5,FALSE),"")</f>
        <v>het organiseren en borgen van het ontwikkelen en onderhouden van de planning</v>
      </c>
      <c r="G731" s="15" t="str">
        <f>IFERROR(CONCATENATE(C731," ",(VLOOKUP($C731,'Bron competenties'!$B$1:$C$1978,2,FALSE))),"")</f>
        <v xml:space="preserve">A.04 Product- of serviceplanning </v>
      </c>
      <c r="H731">
        <f t="shared" si="34"/>
        <v>4</v>
      </c>
      <c r="I731" t="str">
        <f t="shared" si="35"/>
        <v>het organiseren en borgen van het ontwikkelen en onderhouden van de planning</v>
      </c>
    </row>
    <row r="732" spans="1:9" ht="15.75" thickBot="1" x14ac:dyDescent="0.3">
      <c r="A732" s="10" t="str">
        <f>IFERROR(VLOOKUP($B732,VLookup!$B$3:$C$463,2,FALSE),"")</f>
        <v>3.3.1 SERVICE LEVEL MANAGEMENT</v>
      </c>
      <c r="B732" s="16" t="s">
        <v>155</v>
      </c>
      <c r="C732" s="17" t="s">
        <v>82</v>
      </c>
      <c r="D732" s="13">
        <v>4</v>
      </c>
      <c r="E732" s="14" t="str">
        <f t="shared" si="33"/>
        <v>A.10x4</v>
      </c>
      <c r="F732" s="14" t="str">
        <f>IFERROR(VLOOKUP(E732,'Bron competenties'!$A$1:$F$19978,5,FALSE),"")</f>
        <v>het bieden van deskundige begeleiding om continue verbetering te garanderen en een succesvolle omnichannel gebruikerervaring te bewerkstelligen.</v>
      </c>
      <c r="G732" s="15" t="str">
        <f>IFERROR(CONCATENATE(C732," ",(VLOOKUP($C732,'Bron competenties'!$B$1:$C$1978,2,FALSE))),"")</f>
        <v>A.10 Gebruikergedreven ontwerpen</v>
      </c>
      <c r="H732">
        <f t="shared" si="34"/>
        <v>4</v>
      </c>
      <c r="I732" t="str">
        <f t="shared" si="35"/>
        <v>het bieden van deskundige begeleiding om continue verbetering te garanderen en een succesvolle omnichannel gebruikerervaring te bewerkstelligen.</v>
      </c>
    </row>
    <row r="733" spans="1:9" ht="15.75" thickBot="1" x14ac:dyDescent="0.3">
      <c r="A733" s="10" t="str">
        <f>IFERROR(VLOOKUP($B733,VLookup!$B$3:$C$463,2,FALSE),"")</f>
        <v>3.3.1 SERVICE LEVEL MANAGEMENT</v>
      </c>
      <c r="B733" s="18" t="s">
        <v>155</v>
      </c>
      <c r="C733" s="17" t="s">
        <v>117</v>
      </c>
      <c r="D733" s="13">
        <v>4</v>
      </c>
      <c r="E733" s="14" t="str">
        <f t="shared" si="33"/>
        <v>D.05x4</v>
      </c>
      <c r="F733" s="14" t="str">
        <f>IFERROR(VLOOKUP(E733,'Bron competenties'!$A$1:$F$19978,5,FALSE),"")</f>
        <v>het reviewen en implementeren van een passende verkoopstrategie om de organisatiedoeleinden te behalen. Het bepalen en alloceren van doelen om de marktcondities aan te pakken. Het coördineren van multidisciplinaire teams</v>
      </c>
      <c r="G733" s="15" t="str">
        <f>IFERROR(CONCATENATE(C733," ",(VLOOKUP($C733,'Bron competenties'!$B$1:$C$1978,2,FALSE))),"")</f>
        <v>D.05 Verkoopontwikkeling</v>
      </c>
      <c r="H733">
        <f t="shared" si="34"/>
        <v>4</v>
      </c>
      <c r="I733" t="str">
        <f t="shared" si="35"/>
        <v>het reviewen en implementeren van een passende verkoopstrategie om de organisatiedoeleinden te behalen. Het bepalen en alloceren van doelen om de marktcondities aan te pakken. Het coördineren van multidisciplinaire teams</v>
      </c>
    </row>
    <row r="734" spans="1:9" ht="15.75" thickBot="1" x14ac:dyDescent="0.3">
      <c r="A734" s="10" t="str">
        <f>IFERROR(VLOOKUP($B734,VLookup!$B$3:$C$463,2,FALSE),"")</f>
        <v>3.3.1 SERVICE LEVEL MANAGEMENT</v>
      </c>
      <c r="B734" s="16" t="s">
        <v>155</v>
      </c>
      <c r="C734" s="17" t="s">
        <v>83</v>
      </c>
      <c r="D734" s="13">
        <v>4</v>
      </c>
      <c r="E734" s="14" t="str">
        <f t="shared" si="33"/>
        <v>D.10x4</v>
      </c>
      <c r="F734" s="14" t="str">
        <f>IFERROR(VLOOKUP(E734,'Bron competenties'!$A$1:$F$19978,5,FALSE),"")</f>
        <v>de juiste informatiestructuur integreren in de organisatie omgeving</v>
      </c>
      <c r="G734" s="15" t="str">
        <f>IFERROR(CONCATENATE(C734," ",(VLOOKUP($C734,'Bron competenties'!$B$1:$C$1978,2,FALSE))),"")</f>
        <v xml:space="preserve">D.10 Informatie- en kennismanagement </v>
      </c>
      <c r="H734">
        <f t="shared" si="34"/>
        <v>4</v>
      </c>
      <c r="I734" t="str">
        <f t="shared" si="35"/>
        <v>de juiste informatiestructuur integreren in de organisatie omgeving</v>
      </c>
    </row>
    <row r="735" spans="1:9" ht="15.75" thickBot="1" x14ac:dyDescent="0.3">
      <c r="A735" s="10" t="str">
        <f>IFERROR(VLOOKUP($B735,VLookup!$B$3:$C$463,2,FALSE),"")</f>
        <v>3.3.1 SERVICE LEVEL MANAGEMENT</v>
      </c>
      <c r="B735" s="16" t="s">
        <v>155</v>
      </c>
      <c r="C735" s="17" t="s">
        <v>84</v>
      </c>
      <c r="D735" s="13">
        <v>4</v>
      </c>
      <c r="E735" s="14" t="str">
        <f t="shared" si="33"/>
        <v>D.11x4</v>
      </c>
      <c r="F735" s="14" t="str">
        <f>IFERROR(VLOOKUP(E735,'Bron competenties'!$A$1:$F$19978,5,FALSE),"")</f>
        <v>het organiseren en ondersteunen van strategische besluiten van de organisaties, het helpen van organisaties om nieuwe IV-oplossingen te bedenken, het bevorderen van partnerschappen en het creëren van waarde proposities</v>
      </c>
      <c r="G735" s="15" t="str">
        <f>IFERROR(CONCATENATE(C735," ",(VLOOKUP($C735,'Bron competenties'!$B$1:$C$1978,2,FALSE))),"")</f>
        <v xml:space="preserve">D.11 Behoeftemanagement </v>
      </c>
      <c r="H735">
        <f t="shared" si="34"/>
        <v>4</v>
      </c>
      <c r="I735" t="str">
        <f t="shared" si="35"/>
        <v>het organiseren en ondersteunen van strategische besluiten van de organisaties, het helpen van organisaties om nieuwe IV-oplossingen te bedenken, het bevorderen van partnerschappen en het creëren van waarde proposities</v>
      </c>
    </row>
    <row r="736" spans="1:9" ht="15.75" thickBot="1" x14ac:dyDescent="0.3">
      <c r="A736" s="10" t="str">
        <f>IFERROR(VLOOKUP($B736,VLookup!$B$3:$C$463,2,FALSE),"")</f>
        <v>3.3.1 SERVICE LEVEL MANAGEMENT</v>
      </c>
      <c r="B736" s="16" t="s">
        <v>155</v>
      </c>
      <c r="C736" s="17" t="s">
        <v>113</v>
      </c>
      <c r="D736" s="13">
        <v>4</v>
      </c>
      <c r="E736" s="14" t="str">
        <f t="shared" si="33"/>
        <v>E.02x4</v>
      </c>
      <c r="F736" s="14" t="str">
        <f>IFERROR(VLOOKUP(E736,'Bron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736" s="15" t="str">
        <f>IFERROR(CONCATENATE(C736," ",(VLOOKUP($C736,'Bron competenties'!$B$1:$C$1978,2,FALSE))),"")</f>
        <v xml:space="preserve">E.02 Project- en portfoliomanagement </v>
      </c>
      <c r="H736">
        <f t="shared" si="34"/>
        <v>4</v>
      </c>
      <c r="I736" t="str">
        <f t="shared" si="35"/>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737" spans="1:9" ht="15.75" thickBot="1" x14ac:dyDescent="0.3">
      <c r="A737" s="10" t="str">
        <f>IFERROR(VLOOKUP($B737,VLookup!$B$3:$C$463,2,FALSE),"")</f>
        <v>3.3.1 SERVICE LEVEL MANAGEMENT</v>
      </c>
      <c r="B737" s="16" t="s">
        <v>155</v>
      </c>
      <c r="C737" s="17" t="s">
        <v>105</v>
      </c>
      <c r="D737" s="13">
        <v>4</v>
      </c>
      <c r="E737" s="14" t="str">
        <f t="shared" si="33"/>
        <v>E.03x4</v>
      </c>
      <c r="F737" s="14" t="str">
        <f>IFERROR(VLOOKUP(E737,'Bron competenties'!$A$1:$F$19978,5,FALSE),"")</f>
        <v>het organiseren en borgen van het definiëren en toepasbaar maken van beleid voor risicobeheer door rekening te houden met alle mogelijke beperkingen, waaronder technische, economische en politieke kwesties en daarbij taken te delegeren</v>
      </c>
      <c r="G737" s="15" t="str">
        <f>IFERROR(CONCATENATE(C737," ",(VLOOKUP($C737,'Bron competenties'!$B$1:$C$1978,2,FALSE))),"")</f>
        <v xml:space="preserve">E.03 Risicomanagement </v>
      </c>
      <c r="H737">
        <f t="shared" si="34"/>
        <v>4</v>
      </c>
      <c r="I737" t="str">
        <f t="shared" si="35"/>
        <v>het organiseren en borgen van het definiëren en toepasbaar maken van beleid voor risicobeheer door rekening te houden met alle mogelijke beperkingen, waaronder technische, economische en politieke kwesties en daarbij taken te delegeren</v>
      </c>
    </row>
    <row r="738" spans="1:9" ht="15.75" thickBot="1" x14ac:dyDescent="0.3">
      <c r="A738" s="10" t="str">
        <f>IFERROR(VLOOKUP($B738,VLookup!$B$3:$C$463,2,FALSE),"")</f>
        <v>3.3.1 SERVICE LEVEL MANAGEMENT</v>
      </c>
      <c r="B738" s="16" t="s">
        <v>155</v>
      </c>
      <c r="C738" s="17" t="s">
        <v>101</v>
      </c>
      <c r="D738" s="13">
        <v>4</v>
      </c>
      <c r="E738" s="14" t="str">
        <f t="shared" si="33"/>
        <v>E.06x4</v>
      </c>
      <c r="F738" s="14" t="str">
        <f>IFERROR(VLOOKUP(E738,'Bron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738" s="15" t="str">
        <f>IFERROR(CONCATENATE(C738," ",(VLOOKUP($C738,'Bron competenties'!$B$1:$C$1978,2,FALSE))),"")</f>
        <v xml:space="preserve">E.06 ICT kwaliteitsmanagement </v>
      </c>
      <c r="H738">
        <f t="shared" si="34"/>
        <v>4</v>
      </c>
      <c r="I738" t="str">
        <f t="shared" si="35"/>
        <v>het evalueren en inschatten in hoeverre aan kwaliteitseisen is voldaan en het organiseren en borgen dat het kwaliteitsbeleid wordt geïmplementeerd; het tonen van multifunctioneel leiderschap voor het stellen en overtreffen van kwaliteitsnormen</v>
      </c>
    </row>
    <row r="739" spans="1:9" ht="15.75" thickBot="1" x14ac:dyDescent="0.3">
      <c r="A739" s="10" t="str">
        <f>IFERROR(VLOOKUP($B739,VLookup!$B$3:$C$463,2,FALSE),"")</f>
        <v>3.3.1 SERVICE LEVEL MANAGEMENT</v>
      </c>
      <c r="B739" s="18" t="s">
        <v>155</v>
      </c>
      <c r="C739" s="17" t="s">
        <v>90</v>
      </c>
      <c r="D739" s="13">
        <v>9</v>
      </c>
      <c r="E739" s="14" t="str">
        <f t="shared" si="33"/>
        <v>T.01x9</v>
      </c>
      <c r="F739" s="14" t="str">
        <f>IFERROR(VLOOKUP(E739,'Bron competenties'!$A$1:$F$19978,5,FALSE),"")</f>
        <v>Toegankelijkheid is van toepassing op het ontwerp van producten, apparaten, services of omgevingen om ervoor te zorgen dat ze voor iedereen bruikbaar zijn, ongeacht hun persoonlijke capaciteiten</v>
      </c>
      <c r="G739" s="15" t="str">
        <f>IFERROR(CONCATENATE(C739," ",(VLOOKUP($C739,'Bron competenties'!$B$1:$C$1978,2,FALSE))),"")</f>
        <v>T.01 Toegankelijkheid</v>
      </c>
      <c r="H739">
        <f t="shared" si="34"/>
        <v>9</v>
      </c>
      <c r="I739" t="str">
        <f t="shared" si="35"/>
        <v>Toegankelijkheid is van toepassing op het ontwerp van producten, apparaten, services of omgevingen om ervoor te zorgen dat ze voor iedereen bruikbaar zijn, ongeacht hun persoonlijke capaciteiten</v>
      </c>
    </row>
    <row r="740" spans="1:9" ht="15.75" thickBot="1" x14ac:dyDescent="0.3">
      <c r="A740" s="10" t="str">
        <f>IFERROR(VLOOKUP($B740,VLookup!$B$3:$C$463,2,FALSE),"")</f>
        <v>3.3.1 SERVICE LEVEL MANAGEMENT</v>
      </c>
      <c r="B740" s="18" t="s">
        <v>155</v>
      </c>
      <c r="C740" s="17" t="s">
        <v>91</v>
      </c>
      <c r="D740" s="13">
        <v>9</v>
      </c>
      <c r="E740" s="14" t="str">
        <f t="shared" si="33"/>
        <v>T.02x9</v>
      </c>
      <c r="F740" s="14" t="str">
        <f>IFERROR(VLOOKUP(E740,'Bron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740" s="15" t="str">
        <f>IFERROR(CONCATENATE(C740," ",(VLOOKUP($C740,'Bron competenties'!$B$1:$C$1978,2,FALSE))),"")</f>
        <v>T.02 Ethiek</v>
      </c>
      <c r="H740">
        <f t="shared" si="34"/>
        <v>9</v>
      </c>
      <c r="I740" t="str">
        <f t="shared" si="35"/>
        <v>Ethiek in ICT behandelt de procedures, waarden en praktijken die ICT en haar gerelateerde disciplines beheersen zonder de integriteit, morele waarden of overtuigingen van een individu, organisatie of de mensheid: professioneel gedrag in de ICT</v>
      </c>
    </row>
    <row r="741" spans="1:9" ht="15.75" thickBot="1" x14ac:dyDescent="0.3">
      <c r="A741" s="10" t="str">
        <f>IFERROR(VLOOKUP($B741,VLookup!$B$3:$C$463,2,FALSE),"")</f>
        <v>3.3.1 SERVICE LEVEL MANAGEMENT</v>
      </c>
      <c r="B741" s="18" t="s">
        <v>155</v>
      </c>
      <c r="C741" s="17" t="s">
        <v>92</v>
      </c>
      <c r="D741" s="13">
        <v>9</v>
      </c>
      <c r="E741" s="14" t="str">
        <f t="shared" si="33"/>
        <v>T.03x9</v>
      </c>
      <c r="F741" s="14" t="str">
        <f>IFERROR(VLOOKUP(E741,'Bron competenties'!$A$1:$F$19978,5,FALSE),"")</f>
        <v>Er zijn veel wetten die direct of indirect relevant zijn voor de ICT-industrie, zoals copyright, naleving van octrooien, voorkomen van plagiaat en bescherming van intellectuele eigendom</v>
      </c>
      <c r="G741" s="15" t="str">
        <f>IFERROR(CONCATENATE(C741," ",(VLOOKUP($C741,'Bron competenties'!$B$1:$C$1978,2,FALSE))),"")</f>
        <v>T.03 Juridische kwesties</v>
      </c>
      <c r="H741">
        <f t="shared" si="34"/>
        <v>9</v>
      </c>
      <c r="I741" t="str">
        <f t="shared" si="35"/>
        <v>Er zijn veel wetten die direct of indirect relevant zijn voor de ICT-industrie, zoals copyright, naleving van octrooien, voorkomen van plagiaat en bescherming van intellectuele eigendom</v>
      </c>
    </row>
    <row r="742" spans="1:9" ht="15.75" thickBot="1" x14ac:dyDescent="0.3">
      <c r="A742" s="10" t="str">
        <f>IFERROR(VLOOKUP($B742,VLookup!$B$3:$C$463,2,FALSE),"")</f>
        <v>3.3.1 SERVICE LEVEL MANAGEMENT</v>
      </c>
      <c r="B742" s="18" t="s">
        <v>155</v>
      </c>
      <c r="C742" s="17" t="s">
        <v>93</v>
      </c>
      <c r="D742" s="13">
        <v>9</v>
      </c>
      <c r="E742" s="14" t="str">
        <f t="shared" si="33"/>
        <v>T.04x9</v>
      </c>
      <c r="F742" s="14" t="str">
        <f>IFERROR(VLOOKUP(E742,'Bron competenties'!$A$1:$F$19978,5,FALSE),"")</f>
        <v>Privacy is het vermogen van een organisatie of individu te bepalen welke gegevens met derden kunnen worden gedeeld: bijvoorbeeld de algemene verordening gegevensbescherming (AVG) over gegevensbescherming en privacy voor alle individuen</v>
      </c>
      <c r="G742" s="15" t="str">
        <f>IFERROR(CONCATENATE(C742," ",(VLOOKUP($C742,'Bron competenties'!$B$1:$C$1978,2,FALSE))),"")</f>
        <v>T.04 Privacy</v>
      </c>
      <c r="H742">
        <f t="shared" si="34"/>
        <v>9</v>
      </c>
      <c r="I742" t="str">
        <f t="shared" si="35"/>
        <v>Privacy is het vermogen van een organisatie of individu te bepalen welke gegevens met derden kunnen worden gedeeld: bijvoorbeeld de algemene verordening gegevensbescherming (AVG) over gegevensbescherming en privacy voor alle individuen</v>
      </c>
    </row>
    <row r="743" spans="1:9" ht="15.75" thickBot="1" x14ac:dyDescent="0.3">
      <c r="A743" s="10" t="str">
        <f>IFERROR(VLOOKUP($B743,VLookup!$B$3:$C$463,2,FALSE),"")</f>
        <v>3.3.1 SERVICE LEVEL MANAGEMENT</v>
      </c>
      <c r="B743" s="18" t="s">
        <v>155</v>
      </c>
      <c r="C743" s="17" t="s">
        <v>94</v>
      </c>
      <c r="D743" s="13">
        <v>9</v>
      </c>
      <c r="E743" s="14" t="str">
        <f t="shared" si="33"/>
        <v>T.05x9</v>
      </c>
      <c r="F743" s="14" t="str">
        <f>IFERROR(VLOOKUP(E743,'Bron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743" s="15" t="str">
        <f>IFERROR(CONCATENATE(C743," ",(VLOOKUP($C743,'Bron competenties'!$B$1:$C$1978,2,FALSE))),"")</f>
        <v>T.05 Beveiliging</v>
      </c>
      <c r="H743">
        <f t="shared" si="34"/>
        <v>9</v>
      </c>
      <c r="I743" t="str">
        <f t="shared" si="35"/>
        <v>Beveiliging omvat (1) informatiebeveiliging: beschermen tegen ongeautoriseerde toegang, gebruik, openbaarmaking, verstoring, wijziging, inzage, inspectie, opname of verwoesting en (2) IT-beveiliging: ongeoorloofde toegang tot computers, netwerken en data voorkomen</v>
      </c>
    </row>
    <row r="744" spans="1:9" ht="15.75" thickBot="1" x14ac:dyDescent="0.3">
      <c r="A744" s="10" t="str">
        <f>IFERROR(VLOOKUP($B744,VLookup!$B$3:$C$463,2,FALSE),"")</f>
        <v>3.3.1 SERVICE LEVEL MANAGEMENT</v>
      </c>
      <c r="B744" s="18" t="s">
        <v>155</v>
      </c>
      <c r="C744" s="17" t="s">
        <v>95</v>
      </c>
      <c r="D744" s="13">
        <v>9</v>
      </c>
      <c r="E744" s="14" t="str">
        <f t="shared" si="33"/>
        <v>T.06x9</v>
      </c>
      <c r="F744" s="14" t="str">
        <f>IFERROR(VLOOKUP(E744,'Bron competenties'!$A$1:$F$19978,5,FALSE),"")</f>
        <v xml:space="preserve">Duurzaamheid staat voor het voldoen aan behoeften zonder de toekomst in gevaar te brengen en kan worden gecategoriseerd als ecologische, sociale of economische duurzaamheid. </v>
      </c>
      <c r="G744" s="15" t="str">
        <f>IFERROR(CONCATENATE(C744," ",(VLOOKUP($C744,'Bron competenties'!$B$1:$C$1978,2,FALSE))),"")</f>
        <v>T.06 Duurzaamheid</v>
      </c>
      <c r="H744">
        <f t="shared" si="34"/>
        <v>9</v>
      </c>
      <c r="I744" t="str">
        <f t="shared" si="35"/>
        <v xml:space="preserve">Duurzaamheid staat voor het voldoen aan behoeften zonder de toekomst in gevaar te brengen en kan worden gecategoriseerd als ecologische, sociale of economische duurzaamheid. </v>
      </c>
    </row>
    <row r="745" spans="1:9" ht="15.75" thickBot="1" x14ac:dyDescent="0.3">
      <c r="A745" s="10" t="str">
        <f>IFERROR(VLOOKUP($B745,VLookup!$B$3:$C$463,2,FALSE),"")</f>
        <v>3.3.1 SERVICE LEVEL MANAGEMENT</v>
      </c>
      <c r="B745" s="18" t="s">
        <v>155</v>
      </c>
      <c r="C745" s="17" t="s">
        <v>96</v>
      </c>
      <c r="D745" s="13">
        <v>9</v>
      </c>
      <c r="E745" s="14" t="str">
        <f t="shared" si="33"/>
        <v>T.07x9</v>
      </c>
      <c r="F745" s="14" t="str">
        <f>IFERROR(VLOOKUP(E745,'Bron competenties'!$A$1:$F$19978,5,FALSE),"")</f>
        <v>Bruikbaarheid is de kwaliteit van een product, dienst of systeem, zoals ervaren door eindgebruikers, voor specifiek te bereiken doelen, effectief, efficiënt en bevredigend in een vooraf bepaalde context</v>
      </c>
      <c r="G745" s="15" t="str">
        <f>IFERROR(CONCATENATE(C745," ",(VLOOKUP($C745,'Bron competenties'!$B$1:$C$1978,2,FALSE))),"")</f>
        <v>T.07 Bruikbaarheid</v>
      </c>
      <c r="H745">
        <f t="shared" si="34"/>
        <v>9</v>
      </c>
      <c r="I745" t="str">
        <f t="shared" si="35"/>
        <v>Bruikbaarheid is de kwaliteit van een product, dienst of systeem, zoals ervaren door eindgebruikers, voor specifiek te bereiken doelen, effectief, efficiënt en bevredigend in een vooraf bepaalde context</v>
      </c>
    </row>
    <row r="746" spans="1:9" ht="15.75" thickBot="1" x14ac:dyDescent="0.3">
      <c r="A746" s="10" t="str">
        <f>IFERROR(VLOOKUP($B746,VLookup!$B$3:$C$463,2,FALSE),"")</f>
        <v>3.3.2 CAPACITY MANAGEMENT</v>
      </c>
      <c r="B746" s="16" t="s">
        <v>156</v>
      </c>
      <c r="C746" s="17" t="s">
        <v>99</v>
      </c>
      <c r="D746" s="13">
        <v>1</v>
      </c>
      <c r="E746" s="14" t="str">
        <f t="shared" si="33"/>
        <v>B.03x1</v>
      </c>
      <c r="F746" s="14" t="str">
        <f>IFERROR(VLOOKUP(E746,'Bron competenties'!$A$1:$F$19978,5,FALSE),"")</f>
        <v>het uitvoeren van eenvoudige testen op basis van gedetailleerde instructies</v>
      </c>
      <c r="G746" s="15" t="str">
        <f>IFERROR(CONCATENATE(C746," ",(VLOOKUP($C746,'Bron competenties'!$B$1:$C$1978,2,FALSE))),"")</f>
        <v xml:space="preserve">B.03 Testen </v>
      </c>
      <c r="H746">
        <f t="shared" si="34"/>
        <v>1</v>
      </c>
      <c r="I746" t="str">
        <f t="shared" si="35"/>
        <v>het uitvoeren van eenvoudige testen op basis van gedetailleerde instructies</v>
      </c>
    </row>
    <row r="747" spans="1:9" ht="15.75" thickBot="1" x14ac:dyDescent="0.3">
      <c r="A747" s="10" t="str">
        <f>IFERROR(VLOOKUP($B747,VLookup!$B$3:$C$463,2,FALSE),"")</f>
        <v>3.3.2 CAPACITY MANAGEMENT</v>
      </c>
      <c r="B747" s="16" t="s">
        <v>156</v>
      </c>
      <c r="C747" s="17" t="s">
        <v>130</v>
      </c>
      <c r="D747" s="13">
        <v>1</v>
      </c>
      <c r="E747" s="14" t="str">
        <f t="shared" si="33"/>
        <v>B.04x1</v>
      </c>
      <c r="F747" s="14" t="str">
        <f>IFERROR(VLOOKUP(E747,'Bron competenties'!$A$1:$F$19978,5,FALSE),"")</f>
        <v>het onder aansturing verwijderen en/of installeren van IV-componenten op basis van gedetailleerde instructies</v>
      </c>
      <c r="G747" s="15" t="str">
        <f>IFERROR(CONCATENATE(C747," ",(VLOOKUP($C747,'Bron competenties'!$B$1:$C$1978,2,FALSE))),"")</f>
        <v xml:space="preserve">B.04 Implementeren oplossingen </v>
      </c>
      <c r="H747">
        <f t="shared" si="34"/>
        <v>1</v>
      </c>
      <c r="I747" t="str">
        <f t="shared" si="35"/>
        <v>het onder aansturing verwijderen en/of installeren van IV-componenten op basis van gedetailleerde instructies</v>
      </c>
    </row>
    <row r="748" spans="1:9" ht="15.75" thickBot="1" x14ac:dyDescent="0.3">
      <c r="A748" s="10" t="str">
        <f>IFERROR(VLOOKUP($B748,VLookup!$B$3:$C$463,2,FALSE),"")</f>
        <v>3.3.2 CAPACITY MANAGEMENT</v>
      </c>
      <c r="B748" s="16" t="s">
        <v>156</v>
      </c>
      <c r="C748" s="17" t="s">
        <v>136</v>
      </c>
      <c r="D748" s="13">
        <v>1</v>
      </c>
      <c r="E748" s="14" t="str">
        <f t="shared" si="33"/>
        <v>C.03x1</v>
      </c>
      <c r="F748" s="14" t="str">
        <f>IFERROR(VLOOKUP(E748,'Bron competenties'!$A$1:$F$19978,5,FALSE),"")</f>
        <v>het onder begeleiding vastleggen en bijhouden van bedrijfszekerheidsgegevens</v>
      </c>
      <c r="G748" s="15" t="str">
        <f>IFERROR(CONCATENATE(C748," ",(VLOOKUP($C748,'Bron competenties'!$B$1:$C$1978,2,FALSE))),"")</f>
        <v xml:space="preserve">C.03 Dienstverlening </v>
      </c>
      <c r="H748">
        <f t="shared" si="34"/>
        <v>1</v>
      </c>
      <c r="I748" t="str">
        <f t="shared" si="35"/>
        <v>het onder begeleiding vastleggen en bijhouden van bedrijfszekerheidsgegevens</v>
      </c>
    </row>
    <row r="749" spans="1:9" ht="15.75" thickBot="1" x14ac:dyDescent="0.3">
      <c r="A749" s="10" t="str">
        <f>IFERROR(VLOOKUP($B749,VLookup!$B$3:$C$463,2,FALSE),"")</f>
        <v>3.3.2 CAPACITY MANAGEMENT</v>
      </c>
      <c r="B749" s="16" t="s">
        <v>156</v>
      </c>
      <c r="C749" s="17" t="s">
        <v>103</v>
      </c>
      <c r="D749" s="13">
        <v>2</v>
      </c>
      <c r="E749" s="14" t="str">
        <f t="shared" si="33"/>
        <v>B.02x2</v>
      </c>
      <c r="F749" s="14" t="str">
        <f>IFERROR(VLOOKUP(E749,'Bron competenties'!$A$1:$F$19978,5,FALSE),"")</f>
        <v>het systematisch handelen om de verenigbaarheid van soft- en hardware specificatie te identificeren, het documenteren van alle activiteiten, afwijkingen en correcties tijdens het installeren</v>
      </c>
      <c r="G749" s="15" t="str">
        <f>IFERROR(CONCATENATE(C749," ",(VLOOKUP($C749,'Bron competenties'!$B$1:$C$1978,2,FALSE))),"")</f>
        <v xml:space="preserve">B.02 Systeemintegratie </v>
      </c>
      <c r="H749">
        <f t="shared" si="34"/>
        <v>2</v>
      </c>
      <c r="I749" t="str">
        <f t="shared" si="35"/>
        <v>het systematisch handelen om de verenigbaarheid van soft- en hardware specificatie te identificeren, het documenteren van alle activiteiten, afwijkingen en correcties tijdens het installeren</v>
      </c>
    </row>
    <row r="750" spans="1:9" ht="15.75" thickBot="1" x14ac:dyDescent="0.3">
      <c r="A750" s="10" t="str">
        <f>IFERROR(VLOOKUP($B750,VLookup!$B$3:$C$463,2,FALSE),"")</f>
        <v>3.3.2 CAPACITY MANAGEMENT</v>
      </c>
      <c r="B750" s="16" t="s">
        <v>156</v>
      </c>
      <c r="C750" s="17" t="s">
        <v>99</v>
      </c>
      <c r="D750" s="13">
        <v>2</v>
      </c>
      <c r="E750" s="14" t="str">
        <f t="shared" si="33"/>
        <v>B.03x2</v>
      </c>
      <c r="F750" s="14" t="str">
        <f>IFERROR(VLOOKUP(E750,'Bron competenties'!$A$1:$F$19978,5,FALSE),"")</f>
        <v>opzetten van testprogramma’s en het bouwen van testscripts zodat potentiële kwetsbaarheden aan stresstests onderworpen kunnen worden; op analytische wijze documenteren en rapporteren van de uitkomsten</v>
      </c>
      <c r="G750" s="15" t="str">
        <f>IFERROR(CONCATENATE(C750," ",(VLOOKUP($C750,'Bron competenties'!$B$1:$C$1978,2,FALSE))),"")</f>
        <v xml:space="preserve">B.03 Testen </v>
      </c>
      <c r="H750">
        <f t="shared" si="34"/>
        <v>2</v>
      </c>
      <c r="I750" t="str">
        <f t="shared" si="35"/>
        <v>opzetten van testprogramma’s en het bouwen van testscripts zodat potentiële kwetsbaarheden aan stresstests onderworpen kunnen worden; op analytische wijze documenteren en rapporteren van de uitkomsten</v>
      </c>
    </row>
    <row r="751" spans="1:9" ht="15.75" thickBot="1" x14ac:dyDescent="0.3">
      <c r="A751" s="10" t="str">
        <f>IFERROR(VLOOKUP($B751,VLookup!$B$3:$C$463,2,FALSE),"")</f>
        <v>3.3.2 CAPACITY MANAGEMENT</v>
      </c>
      <c r="B751" s="16" t="s">
        <v>156</v>
      </c>
      <c r="C751" s="17" t="s">
        <v>130</v>
      </c>
      <c r="D751" s="13">
        <v>2</v>
      </c>
      <c r="E751" s="14" t="str">
        <f t="shared" si="33"/>
        <v>B.04x2</v>
      </c>
      <c r="F751" s="14" t="str">
        <f>IFERROR(VLOOKUP(E751,'Bron competenties'!$A$1:$F$19978,5,FALSE),"")</f>
        <v>het systematisch handelen om systeemelementen te bouwen/of deconstrueren, het identificeren van falende componenten en het vaststellen van de hoofdoorzaken van storingen, biedt ondersteuning aan minder ervaren collega's</v>
      </c>
      <c r="G751" s="15" t="str">
        <f>IFERROR(CONCATENATE(C751," ",(VLOOKUP($C751,'Bron competenties'!$B$1:$C$1978,2,FALSE))),"")</f>
        <v xml:space="preserve">B.04 Implementeren oplossingen </v>
      </c>
      <c r="H751">
        <f t="shared" si="34"/>
        <v>2</v>
      </c>
      <c r="I751" t="str">
        <f t="shared" si="35"/>
        <v>het systematisch handelen om systeemelementen te bouwen/of deconstrueren, het identificeren van falende componenten en het vaststellen van de hoofdoorzaken van storingen, biedt ondersteuning aan minder ervaren collega's</v>
      </c>
    </row>
    <row r="752" spans="1:9" ht="15.75" thickBot="1" x14ac:dyDescent="0.3">
      <c r="A752" s="10" t="str">
        <f>IFERROR(VLOOKUP($B752,VLookup!$B$3:$C$463,2,FALSE),"")</f>
        <v>3.3.2 CAPACITY MANAGEMENT</v>
      </c>
      <c r="B752" s="16" t="s">
        <v>156</v>
      </c>
      <c r="C752" s="17" t="s">
        <v>136</v>
      </c>
      <c r="D752" s="13">
        <v>2</v>
      </c>
      <c r="E752" s="14" t="str">
        <f t="shared" si="33"/>
        <v>C.03x2</v>
      </c>
      <c r="F752" s="14" t="str">
        <f>IFERROR(VLOOKUP(E752,'Bron competenties'!$A$1:$F$19978,5,FALSE),"")</f>
        <v xml:space="preserve">het systematisch analyseren van productdata, het escaleren bij potentiële veiligheidsrisico’s, het nemen van actie om het serviceniveau (continu) te verbeteren </v>
      </c>
      <c r="G752" s="15" t="str">
        <f>IFERROR(CONCATENATE(C752," ",(VLOOKUP($C752,'Bron competenties'!$B$1:$C$1978,2,FALSE))),"")</f>
        <v xml:space="preserve">C.03 Dienstverlening </v>
      </c>
      <c r="H752">
        <f t="shared" si="34"/>
        <v>2</v>
      </c>
      <c r="I752" t="str">
        <f t="shared" si="35"/>
        <v xml:space="preserve">het systematisch analyseren van productdata, het escaleren bij potentiële veiligheidsrisico’s, het nemen van actie om het serviceniveau (continu) te verbeteren </v>
      </c>
    </row>
    <row r="753" spans="1:9" ht="15.75" thickBot="1" x14ac:dyDescent="0.3">
      <c r="A753" s="10" t="str">
        <f>IFERROR(VLOOKUP($B753,VLookup!$B$3:$C$463,2,FALSE),"")</f>
        <v>3.3.2 CAPACITY MANAGEMENT</v>
      </c>
      <c r="B753" s="16" t="s">
        <v>156</v>
      </c>
      <c r="C753" s="17" t="s">
        <v>127</v>
      </c>
      <c r="D753" s="13">
        <v>2</v>
      </c>
      <c r="E753" s="14" t="str">
        <f t="shared" si="33"/>
        <v>C.04x2</v>
      </c>
      <c r="F753" s="14" t="str">
        <f>IFERROR(VLOOKUP(E753,'Bron competenties'!$A$1:$F$19978,5,FALSE),"")</f>
        <v>het identificeren en classificeren van soorten incident- en service-interrupties, het vastleggen en catalogiseren van incidenten op basis van oorzaak en oplossing</v>
      </c>
      <c r="G753" s="15" t="str">
        <f>IFERROR(CONCATENATE(C753," ",(VLOOKUP($C753,'Bron competenties'!$B$1:$C$1978,2,FALSE))),"")</f>
        <v xml:space="preserve">C.04 Probleemmanagement </v>
      </c>
      <c r="H753">
        <f t="shared" si="34"/>
        <v>2</v>
      </c>
      <c r="I753" t="str">
        <f t="shared" si="35"/>
        <v>het identificeren en classificeren van soorten incident- en service-interrupties, het vastleggen en catalogiseren van incidenten op basis van oorzaak en oplossing</v>
      </c>
    </row>
    <row r="754" spans="1:9" ht="15.75" thickBot="1" x14ac:dyDescent="0.3">
      <c r="A754" s="10" t="str">
        <f>IFERROR(VLOOKUP($B754,VLookup!$B$3:$C$463,2,FALSE),"")</f>
        <v>3.3.2 CAPACITY MANAGEMENT</v>
      </c>
      <c r="B754" s="16" t="s">
        <v>156</v>
      </c>
      <c r="C754" s="17" t="s">
        <v>105</v>
      </c>
      <c r="D754" s="13">
        <v>2</v>
      </c>
      <c r="E754" s="14" t="str">
        <f t="shared" si="33"/>
        <v>E.03x2</v>
      </c>
      <c r="F754" s="14" t="str">
        <f>IFERROR(VLOOKUP(E754,'Bron competenties'!$A$1:$F$19978,5,FALSE),"")</f>
        <v>het begrijpen en toepassen van de principes van risicomanagement en het onderzoeken van IV-oplossingen om geïdentificeerde risico’s te mitigeren</v>
      </c>
      <c r="G754" s="15" t="str">
        <f>IFERROR(CONCATENATE(C754," ",(VLOOKUP($C754,'Bron competenties'!$B$1:$C$1978,2,FALSE))),"")</f>
        <v xml:space="preserve">E.03 Risicomanagement </v>
      </c>
      <c r="H754">
        <f t="shared" si="34"/>
        <v>2</v>
      </c>
      <c r="I754" t="str">
        <f t="shared" si="35"/>
        <v>het begrijpen en toepassen van de principes van risicomanagement en het onderzoeken van IV-oplossingen om geïdentificeerde risico’s te mitigeren</v>
      </c>
    </row>
    <row r="755" spans="1:9" ht="15.75" thickBot="1" x14ac:dyDescent="0.3">
      <c r="A755" s="10" t="str">
        <f>IFERROR(VLOOKUP($B755,VLookup!$B$3:$C$463,2,FALSE),"")</f>
        <v>3.3.2 CAPACITY MANAGEMENT</v>
      </c>
      <c r="B755" s="16" t="s">
        <v>156</v>
      </c>
      <c r="C755" s="17" t="s">
        <v>82</v>
      </c>
      <c r="D755" s="13">
        <v>3</v>
      </c>
      <c r="E755" s="14" t="str">
        <f t="shared" si="33"/>
        <v>A.10x3</v>
      </c>
      <c r="F755" s="14" t="str">
        <f>IFERROR(VLOOKUP(E755,'Bron competenties'!$A$1:$F$19978,5,FALSE),"")</f>
        <v>het bewerkstelligen en cultiveren van relaties met klanten en gebruikers om hun taken, behoeften en doelen te begrijpen. Gebruikt een breed scala aan specialistische methoden om belangrijke gebruikersbetrokkenheid te krijgen</v>
      </c>
      <c r="G755" s="15" t="str">
        <f>IFERROR(CONCATENATE(C755," ",(VLOOKUP($C755,'Bron competenties'!$B$1:$C$1978,2,FALSE))),"")</f>
        <v>A.10 Gebruikergedreven ontwerpen</v>
      </c>
      <c r="H755">
        <f t="shared" si="34"/>
        <v>3</v>
      </c>
      <c r="I755" t="str">
        <f t="shared" si="35"/>
        <v>het bewerkstelligen en cultiveren van relaties met klanten en gebruikers om hun taken, behoeften en doelen te begrijpen. Gebruikt een breed scala aan specialistische methoden om belangrijke gebruikersbetrokkenheid te krijgen</v>
      </c>
    </row>
    <row r="756" spans="1:9" ht="15.75" thickBot="1" x14ac:dyDescent="0.3">
      <c r="A756" s="10" t="str">
        <f>IFERROR(VLOOKUP($B756,VLookup!$B$3:$C$463,2,FALSE),"")</f>
        <v>3.3.2 CAPACITY MANAGEMENT</v>
      </c>
      <c r="B756" s="16" t="s">
        <v>156</v>
      </c>
      <c r="C756" s="17" t="s">
        <v>103</v>
      </c>
      <c r="D756" s="13">
        <v>3</v>
      </c>
      <c r="E756" s="14" t="str">
        <f t="shared" si="33"/>
        <v>B.02x3</v>
      </c>
      <c r="F756" s="14" t="str">
        <f>IFERROR(VLOOKUP(E756,'Bron competenties'!$A$1:$F$19978,5,FALSE),"")</f>
        <v>verantwoordelijk zijn voor eigen acties en die van anderen in het integratieproces, het naleven van de toepasbare normen en wijzigingsprocedures om de integriteit te bewaren van de gehele functionaliteit en betrouwbaarheid</v>
      </c>
      <c r="G756" s="15" t="str">
        <f>IFERROR(CONCATENATE(C756," ",(VLOOKUP($C756,'Bron competenties'!$B$1:$C$1978,2,FALSE))),"")</f>
        <v xml:space="preserve">B.02 Systeemintegratie </v>
      </c>
      <c r="H756">
        <f t="shared" si="34"/>
        <v>3</v>
      </c>
      <c r="I756" t="str">
        <f t="shared" si="35"/>
        <v>verantwoordelijk zijn voor eigen acties en die van anderen in het integratieproces, het naleven van de toepasbare normen en wijzigingsprocedures om de integriteit te bewaren van de gehele functionaliteit en betrouwbaarheid</v>
      </c>
    </row>
    <row r="757" spans="1:9" ht="15.75" thickBot="1" x14ac:dyDescent="0.3">
      <c r="A757" s="10" t="str">
        <f>IFERROR(VLOOKUP($B757,VLookup!$B$3:$C$463,2,FALSE),"")</f>
        <v>3.3.2 CAPACITY MANAGEMENT</v>
      </c>
      <c r="B757" s="16" t="s">
        <v>156</v>
      </c>
      <c r="C757" s="17" t="s">
        <v>130</v>
      </c>
      <c r="D757" s="13">
        <v>3</v>
      </c>
      <c r="E757" s="14" t="str">
        <f t="shared" si="33"/>
        <v>B.04x3</v>
      </c>
      <c r="F757" s="14" t="str">
        <f>IFERROR(VLOOKUP(E757,'Bron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757" s="15" t="str">
        <f>IFERROR(CONCATENATE(C757," ",(VLOOKUP($C757,'Bron competenties'!$B$1:$C$1978,2,FALSE))),"")</f>
        <v xml:space="preserve">B.04 Implementeren oplossingen </v>
      </c>
      <c r="H757">
        <f t="shared" si="34"/>
        <v>3</v>
      </c>
      <c r="I757" t="str">
        <f t="shared" si="35"/>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758" spans="1:9" ht="15.75" thickBot="1" x14ac:dyDescent="0.3">
      <c r="A758" s="10" t="str">
        <f>IFERROR(VLOOKUP($B758,VLookup!$B$3:$C$463,2,FALSE),"")</f>
        <v>3.3.2 CAPACITY MANAGEMENT</v>
      </c>
      <c r="B758" s="16" t="s">
        <v>156</v>
      </c>
      <c r="C758" s="17" t="s">
        <v>130</v>
      </c>
      <c r="D758" s="13">
        <v>3</v>
      </c>
      <c r="E758" s="14" t="str">
        <f t="shared" si="33"/>
        <v>B.04x3</v>
      </c>
      <c r="F758" s="14" t="str">
        <f>IFERROR(VLOOKUP(E758,'Bron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758" s="15" t="str">
        <f>IFERROR(CONCATENATE(C758," ",(VLOOKUP($C758,'Bron competenties'!$B$1:$C$1978,2,FALSE))),"")</f>
        <v xml:space="preserve">B.04 Implementeren oplossingen </v>
      </c>
      <c r="H758">
        <f t="shared" si="34"/>
        <v>3</v>
      </c>
      <c r="I758" t="str">
        <f t="shared" si="35"/>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759" spans="1:9" ht="15.75" thickBot="1" x14ac:dyDescent="0.3">
      <c r="A759" s="10" t="str">
        <f>IFERROR(VLOOKUP($B759,VLookup!$B$3:$C$463,2,FALSE),"")</f>
        <v>3.3.2 CAPACITY MANAGEMENT</v>
      </c>
      <c r="B759" s="16" t="s">
        <v>156</v>
      </c>
      <c r="C759" s="17" t="s">
        <v>136</v>
      </c>
      <c r="D759" s="13">
        <v>3</v>
      </c>
      <c r="E759" s="14" t="str">
        <f t="shared" si="33"/>
        <v>C.03x3</v>
      </c>
      <c r="F759" s="14" t="str">
        <f>IFERROR(VLOOKUP(E759,'Bron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759" s="15" t="str">
        <f>IFERROR(CONCATENATE(C759," ",(VLOOKUP($C759,'Bron competenties'!$B$1:$C$1978,2,FALSE))),"")</f>
        <v xml:space="preserve">C.03 Dienstverlening </v>
      </c>
      <c r="H759">
        <f t="shared" si="34"/>
        <v>3</v>
      </c>
      <c r="I759" t="str">
        <f t="shared" si="35"/>
        <v>het opzetten van roosters voor operationele taken, het beheren van kosten en budget op basis van interne procedures en externe beperkingen, het vaststellen van het optimaal benodigde aantal fte voor de infrastructuur van het Informatiesysteem</v>
      </c>
    </row>
    <row r="760" spans="1:9" ht="15.75" thickBot="1" x14ac:dyDescent="0.3">
      <c r="A760" s="10" t="str">
        <f>IFERROR(VLOOKUP($B760,VLookup!$B$3:$C$463,2,FALSE),"")</f>
        <v>3.3.2 CAPACITY MANAGEMENT</v>
      </c>
      <c r="B760" s="16" t="s">
        <v>156</v>
      </c>
      <c r="C760" s="17" t="s">
        <v>127</v>
      </c>
      <c r="D760" s="13">
        <v>3</v>
      </c>
      <c r="E760" s="14" t="str">
        <f t="shared" si="33"/>
        <v>C.04x3</v>
      </c>
      <c r="F760" s="14" t="str">
        <f>IFERROR(VLOOKUP(E760,'Bron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760" s="15" t="str">
        <f>IFERROR(CONCATENATE(C760," ",(VLOOKUP($C760,'Bron competenties'!$B$1:$C$1978,2,FALSE))),"")</f>
        <v xml:space="preserve">C.04 Probleemmanagement </v>
      </c>
      <c r="H760">
        <f t="shared" si="34"/>
        <v>3</v>
      </c>
      <c r="I760" t="str">
        <f t="shared" si="35"/>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761" spans="1:9" ht="15.75" thickBot="1" x14ac:dyDescent="0.3">
      <c r="A761" s="10" t="str">
        <f>IFERROR(VLOOKUP($B761,VLookup!$B$3:$C$463,2,FALSE),"")</f>
        <v>3.3.2 CAPACITY MANAGEMENT</v>
      </c>
      <c r="B761" s="16" t="s">
        <v>156</v>
      </c>
      <c r="C761" s="17" t="s">
        <v>137</v>
      </c>
      <c r="D761" s="13">
        <v>3</v>
      </c>
      <c r="E761" s="14" t="str">
        <f t="shared" si="33"/>
        <v>C.05x3</v>
      </c>
      <c r="F761" s="14" t="str">
        <f>IFERROR(VLOOKUP(E761,'Bron competenties'!$A$1:$F$19978,5,FALSE),"")</f>
        <v>het optimaliseren van technische en cloud-ontwikkeling. Het evalueren van systeemperformance en vragen/problemen van gebruikers. Verantwoordelijk voor tijdige vervanging van resources binnen het toegestane budget</v>
      </c>
      <c r="G761" s="15" t="str">
        <f>IFERROR(CONCATENATE(C761," ",(VLOOKUP($C761,'Bron competenties'!$B$1:$C$1978,2,FALSE))),"")</f>
        <v>C.05 Systeembeheer</v>
      </c>
      <c r="H761">
        <f t="shared" si="34"/>
        <v>3</v>
      </c>
      <c r="I761" t="str">
        <f t="shared" si="35"/>
        <v>het optimaliseren van technische en cloud-ontwikkeling. Het evalueren van systeemperformance en vragen/problemen van gebruikers. Verantwoordelijk voor tijdige vervanging van resources binnen het toegestane budget</v>
      </c>
    </row>
    <row r="762" spans="1:9" ht="15.75" thickBot="1" x14ac:dyDescent="0.3">
      <c r="A762" s="10" t="str">
        <f>IFERROR(VLOOKUP($B762,VLookup!$B$3:$C$463,2,FALSE),"")</f>
        <v>3.3.2 CAPACITY MANAGEMENT</v>
      </c>
      <c r="B762" s="16" t="s">
        <v>156</v>
      </c>
      <c r="C762" s="17" t="s">
        <v>105</v>
      </c>
      <c r="D762" s="13">
        <v>3</v>
      </c>
      <c r="E762" s="14" t="str">
        <f t="shared" si="33"/>
        <v>E.03x3</v>
      </c>
      <c r="F762" s="14" t="str">
        <f>IFERROR(VLOOKUP(E762,'Bron competenties'!$A$1:$F$19978,5,FALSE),"")</f>
        <v>het in staat zijn de juiste acties te ondernemen om de veiligheid te borgen en risicoblootstelling te vermijden, evalueert, managet en garandeert de validering van uitzonderingen, voert audits uit op IV-processen en -omgeving</v>
      </c>
      <c r="G762" s="15" t="str">
        <f>IFERROR(CONCATENATE(C762," ",(VLOOKUP($C762,'Bron competenties'!$B$1:$C$1978,2,FALSE))),"")</f>
        <v xml:space="preserve">E.03 Risicomanagement </v>
      </c>
      <c r="H762">
        <f t="shared" si="34"/>
        <v>3</v>
      </c>
      <c r="I762" t="str">
        <f t="shared" si="35"/>
        <v>het in staat zijn de juiste acties te ondernemen om de veiligheid te borgen en risicoblootstelling te vermijden, evalueert, managet en garandeert de validering van uitzonderingen, voert audits uit op IV-processen en -omgeving</v>
      </c>
    </row>
    <row r="763" spans="1:9" ht="15.75" thickBot="1" x14ac:dyDescent="0.3">
      <c r="A763" s="10" t="str">
        <f>IFERROR(VLOOKUP($B763,VLookup!$B$3:$C$463,2,FALSE),"")</f>
        <v>3.3.2 CAPACITY MANAGEMENT</v>
      </c>
      <c r="B763" s="16" t="s">
        <v>156</v>
      </c>
      <c r="C763" s="17" t="s">
        <v>82</v>
      </c>
      <c r="D763" s="13">
        <v>4</v>
      </c>
      <c r="E763" s="14" t="str">
        <f t="shared" si="33"/>
        <v>A.10x4</v>
      </c>
      <c r="F763" s="14" t="str">
        <f>IFERROR(VLOOKUP(E763,'Bron competenties'!$A$1:$F$19978,5,FALSE),"")</f>
        <v>het bieden van deskundige begeleiding om continue verbetering te garanderen en een succesvolle omnichannel gebruikerervaring te bewerkstelligen.</v>
      </c>
      <c r="G763" s="15" t="str">
        <f>IFERROR(CONCATENATE(C763," ",(VLOOKUP($C763,'Bron competenties'!$B$1:$C$1978,2,FALSE))),"")</f>
        <v>A.10 Gebruikergedreven ontwerpen</v>
      </c>
      <c r="H763">
        <f t="shared" si="34"/>
        <v>4</v>
      </c>
      <c r="I763" t="str">
        <f t="shared" si="35"/>
        <v>het bieden van deskundige begeleiding om continue verbetering te garanderen en een succesvolle omnichannel gebruikerervaring te bewerkstelligen.</v>
      </c>
    </row>
    <row r="764" spans="1:9" ht="15.75" thickBot="1" x14ac:dyDescent="0.3">
      <c r="A764" s="10" t="str">
        <f>IFERROR(VLOOKUP($B764,VLookup!$B$3:$C$463,2,FALSE),"")</f>
        <v>3.3.2 CAPACITY MANAGEMENT</v>
      </c>
      <c r="B764" s="18" t="s">
        <v>156</v>
      </c>
      <c r="C764" s="17" t="s">
        <v>90</v>
      </c>
      <c r="D764" s="13">
        <v>9</v>
      </c>
      <c r="E764" s="14" t="str">
        <f t="shared" si="33"/>
        <v>T.01x9</v>
      </c>
      <c r="F764" s="14" t="str">
        <f>IFERROR(VLOOKUP(E764,'Bron competenties'!$A$1:$F$19978,5,FALSE),"")</f>
        <v>Toegankelijkheid is van toepassing op het ontwerp van producten, apparaten, services of omgevingen om ervoor te zorgen dat ze voor iedereen bruikbaar zijn, ongeacht hun persoonlijke capaciteiten</v>
      </c>
      <c r="G764" s="15" t="str">
        <f>IFERROR(CONCATENATE(C764," ",(VLOOKUP($C764,'Bron competenties'!$B$1:$C$1978,2,FALSE))),"")</f>
        <v>T.01 Toegankelijkheid</v>
      </c>
      <c r="H764">
        <f t="shared" si="34"/>
        <v>9</v>
      </c>
      <c r="I764" t="str">
        <f t="shared" si="35"/>
        <v>Toegankelijkheid is van toepassing op het ontwerp van producten, apparaten, services of omgevingen om ervoor te zorgen dat ze voor iedereen bruikbaar zijn, ongeacht hun persoonlijke capaciteiten</v>
      </c>
    </row>
    <row r="765" spans="1:9" ht="15.75" thickBot="1" x14ac:dyDescent="0.3">
      <c r="A765" s="10" t="str">
        <f>IFERROR(VLOOKUP($B765,VLookup!$B$3:$C$463,2,FALSE),"")</f>
        <v>3.3.2 CAPACITY MANAGEMENT</v>
      </c>
      <c r="B765" s="18" t="s">
        <v>156</v>
      </c>
      <c r="C765" s="17" t="s">
        <v>91</v>
      </c>
      <c r="D765" s="13">
        <v>9</v>
      </c>
      <c r="E765" s="14" t="str">
        <f t="shared" si="33"/>
        <v>T.02x9</v>
      </c>
      <c r="F765" s="14" t="str">
        <f>IFERROR(VLOOKUP(E765,'Bron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765" s="15" t="str">
        <f>IFERROR(CONCATENATE(C765," ",(VLOOKUP($C765,'Bron competenties'!$B$1:$C$1978,2,FALSE))),"")</f>
        <v>T.02 Ethiek</v>
      </c>
      <c r="H765">
        <f t="shared" si="34"/>
        <v>9</v>
      </c>
      <c r="I765" t="str">
        <f t="shared" si="35"/>
        <v>Ethiek in ICT behandelt de procedures, waarden en praktijken die ICT en haar gerelateerde disciplines beheersen zonder de integriteit, morele waarden of overtuigingen van een individu, organisatie of de mensheid: professioneel gedrag in de ICT</v>
      </c>
    </row>
    <row r="766" spans="1:9" ht="15.75" thickBot="1" x14ac:dyDescent="0.3">
      <c r="A766" s="10" t="str">
        <f>IFERROR(VLOOKUP($B766,VLookup!$B$3:$C$463,2,FALSE),"")</f>
        <v>3.3.2 CAPACITY MANAGEMENT</v>
      </c>
      <c r="B766" s="18" t="s">
        <v>156</v>
      </c>
      <c r="C766" s="17" t="s">
        <v>92</v>
      </c>
      <c r="D766" s="13">
        <v>9</v>
      </c>
      <c r="E766" s="14" t="str">
        <f t="shared" si="33"/>
        <v>T.03x9</v>
      </c>
      <c r="F766" s="14" t="str">
        <f>IFERROR(VLOOKUP(E766,'Bron competenties'!$A$1:$F$19978,5,FALSE),"")</f>
        <v>Er zijn veel wetten die direct of indirect relevant zijn voor de ICT-industrie, zoals copyright, naleving van octrooien, voorkomen van plagiaat en bescherming van intellectuele eigendom</v>
      </c>
      <c r="G766" s="15" t="str">
        <f>IFERROR(CONCATENATE(C766," ",(VLOOKUP($C766,'Bron competenties'!$B$1:$C$1978,2,FALSE))),"")</f>
        <v>T.03 Juridische kwesties</v>
      </c>
      <c r="H766">
        <f t="shared" si="34"/>
        <v>9</v>
      </c>
      <c r="I766" t="str">
        <f t="shared" si="35"/>
        <v>Er zijn veel wetten die direct of indirect relevant zijn voor de ICT-industrie, zoals copyright, naleving van octrooien, voorkomen van plagiaat en bescherming van intellectuele eigendom</v>
      </c>
    </row>
    <row r="767" spans="1:9" ht="15.75" thickBot="1" x14ac:dyDescent="0.3">
      <c r="A767" s="10" t="str">
        <f>IFERROR(VLOOKUP($B767,VLookup!$B$3:$C$463,2,FALSE),"")</f>
        <v>3.3.2 CAPACITY MANAGEMENT</v>
      </c>
      <c r="B767" s="18" t="s">
        <v>156</v>
      </c>
      <c r="C767" s="17" t="s">
        <v>93</v>
      </c>
      <c r="D767" s="13">
        <v>9</v>
      </c>
      <c r="E767" s="14" t="str">
        <f t="shared" si="33"/>
        <v>T.04x9</v>
      </c>
      <c r="F767" s="14" t="str">
        <f>IFERROR(VLOOKUP(E767,'Bron competenties'!$A$1:$F$19978,5,FALSE),"")</f>
        <v>Privacy is het vermogen van een organisatie of individu te bepalen welke gegevens met derden kunnen worden gedeeld: bijvoorbeeld de algemene verordening gegevensbescherming (AVG) over gegevensbescherming en privacy voor alle individuen</v>
      </c>
      <c r="G767" s="15" t="str">
        <f>IFERROR(CONCATENATE(C767," ",(VLOOKUP($C767,'Bron competenties'!$B$1:$C$1978,2,FALSE))),"")</f>
        <v>T.04 Privacy</v>
      </c>
      <c r="H767">
        <f t="shared" si="34"/>
        <v>9</v>
      </c>
      <c r="I767" t="str">
        <f t="shared" si="35"/>
        <v>Privacy is het vermogen van een organisatie of individu te bepalen welke gegevens met derden kunnen worden gedeeld: bijvoorbeeld de algemene verordening gegevensbescherming (AVG) over gegevensbescherming en privacy voor alle individuen</v>
      </c>
    </row>
    <row r="768" spans="1:9" ht="15.75" thickBot="1" x14ac:dyDescent="0.3">
      <c r="A768" s="10" t="str">
        <f>IFERROR(VLOOKUP($B768,VLookup!$B$3:$C$463,2,FALSE),"")</f>
        <v>3.3.2 CAPACITY MANAGEMENT</v>
      </c>
      <c r="B768" s="18" t="s">
        <v>156</v>
      </c>
      <c r="C768" s="17" t="s">
        <v>94</v>
      </c>
      <c r="D768" s="13">
        <v>9</v>
      </c>
      <c r="E768" s="14" t="str">
        <f t="shared" si="33"/>
        <v>T.05x9</v>
      </c>
      <c r="F768" s="14" t="str">
        <f>IFERROR(VLOOKUP(E768,'Bron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768" s="15" t="str">
        <f>IFERROR(CONCATENATE(C768," ",(VLOOKUP($C768,'Bron competenties'!$B$1:$C$1978,2,FALSE))),"")</f>
        <v>T.05 Beveiliging</v>
      </c>
      <c r="H768">
        <f t="shared" si="34"/>
        <v>9</v>
      </c>
      <c r="I768" t="str">
        <f t="shared" si="35"/>
        <v>Beveiliging omvat (1) informatiebeveiliging: beschermen tegen ongeautoriseerde toegang, gebruik, openbaarmaking, verstoring, wijziging, inzage, inspectie, opname of verwoesting en (2) IT-beveiliging: ongeoorloofde toegang tot computers, netwerken en data voorkomen</v>
      </c>
    </row>
    <row r="769" spans="1:9" ht="15.75" thickBot="1" x14ac:dyDescent="0.3">
      <c r="A769" s="10" t="str">
        <f>IFERROR(VLOOKUP($B769,VLookup!$B$3:$C$463,2,FALSE),"")</f>
        <v>3.3.2 CAPACITY MANAGEMENT</v>
      </c>
      <c r="B769" s="18" t="s">
        <v>156</v>
      </c>
      <c r="C769" s="17" t="s">
        <v>95</v>
      </c>
      <c r="D769" s="13">
        <v>9</v>
      </c>
      <c r="E769" s="14" t="str">
        <f t="shared" si="33"/>
        <v>T.06x9</v>
      </c>
      <c r="F769" s="14" t="str">
        <f>IFERROR(VLOOKUP(E769,'Bron competenties'!$A$1:$F$19978,5,FALSE),"")</f>
        <v xml:space="preserve">Duurzaamheid staat voor het voldoen aan behoeften zonder de toekomst in gevaar te brengen en kan worden gecategoriseerd als ecologische, sociale of economische duurzaamheid. </v>
      </c>
      <c r="G769" s="15" t="str">
        <f>IFERROR(CONCATENATE(C769," ",(VLOOKUP($C769,'Bron competenties'!$B$1:$C$1978,2,FALSE))),"")</f>
        <v>T.06 Duurzaamheid</v>
      </c>
      <c r="H769">
        <f t="shared" si="34"/>
        <v>9</v>
      </c>
      <c r="I769" t="str">
        <f t="shared" si="35"/>
        <v xml:space="preserve">Duurzaamheid staat voor het voldoen aan behoeften zonder de toekomst in gevaar te brengen en kan worden gecategoriseerd als ecologische, sociale of economische duurzaamheid. </v>
      </c>
    </row>
    <row r="770" spans="1:9" ht="15.75" thickBot="1" x14ac:dyDescent="0.3">
      <c r="A770" s="10" t="str">
        <f>IFERROR(VLOOKUP($B770,VLookup!$B$3:$C$463,2,FALSE),"")</f>
        <v>3.3.2 CAPACITY MANAGEMENT</v>
      </c>
      <c r="B770" s="18" t="s">
        <v>156</v>
      </c>
      <c r="C770" s="17" t="s">
        <v>96</v>
      </c>
      <c r="D770" s="13">
        <v>9</v>
      </c>
      <c r="E770" s="14" t="str">
        <f t="shared" ref="E770:E833" si="36">IFERROR(IF(A770&lt;&gt;"",CONCATENATE(C770,"x",D770),""),"")</f>
        <v>T.07x9</v>
      </c>
      <c r="F770" s="14" t="str">
        <f>IFERROR(VLOOKUP(E770,'Bron competenties'!$A$1:$F$19978,5,FALSE),"")</f>
        <v>Bruikbaarheid is de kwaliteit van een product, dienst of systeem, zoals ervaren door eindgebruikers, voor specifiek te bereiken doelen, effectief, efficiënt en bevredigend in een vooraf bepaalde context</v>
      </c>
      <c r="G770" s="15" t="str">
        <f>IFERROR(CONCATENATE(C770," ",(VLOOKUP($C770,'Bron competenties'!$B$1:$C$1978,2,FALSE))),"")</f>
        <v>T.07 Bruikbaarheid</v>
      </c>
      <c r="H770">
        <f t="shared" ref="H770:H833" si="37">IF($G770="","",D770)</f>
        <v>9</v>
      </c>
      <c r="I770" t="str">
        <f t="shared" ref="I770:I833" si="38">IF($G770="","",F770)</f>
        <v>Bruikbaarheid is de kwaliteit van een product, dienst of systeem, zoals ervaren door eindgebruikers, voor specifiek te bereiken doelen, effectief, efficiënt en bevredigend in een vooraf bepaalde context</v>
      </c>
    </row>
    <row r="771" spans="1:9" ht="15.75" thickBot="1" x14ac:dyDescent="0.3">
      <c r="A771" s="10" t="str">
        <f>IFERROR(VLOOKUP($B771,VLookup!$B$3:$C$463,2,FALSE),"")</f>
        <v>3.3.3 CONFIGURATION MANAGEMENT</v>
      </c>
      <c r="B771" s="16" t="s">
        <v>157</v>
      </c>
      <c r="C771" s="17" t="s">
        <v>100</v>
      </c>
      <c r="D771" s="13">
        <v>1</v>
      </c>
      <c r="E771" s="14" t="str">
        <f t="shared" si="36"/>
        <v>B.05x1</v>
      </c>
      <c r="F771" s="14" t="str">
        <f>IFERROR(VLOOKUP(E771,'Bron competenties'!$A$1:$F$19978,5,FALSE),"")</f>
        <v>het gebruiken en /of toepassen van standaarden om de documentatiestructuur te bepalen</v>
      </c>
      <c r="G771" s="15" t="str">
        <f>IFERROR(CONCATENATE(C771," ",(VLOOKUP($C771,'Bron competenties'!$B$1:$C$1978,2,FALSE))),"")</f>
        <v xml:space="preserve">B.05 Vervaardigen van documentatie </v>
      </c>
      <c r="H771">
        <f t="shared" si="37"/>
        <v>1</v>
      </c>
      <c r="I771" t="str">
        <f t="shared" si="38"/>
        <v>het gebruiken en /of toepassen van standaarden om de documentatiestructuur te bepalen</v>
      </c>
    </row>
    <row r="772" spans="1:9" ht="15.75" thickBot="1" x14ac:dyDescent="0.3">
      <c r="A772" s="10" t="str">
        <f>IFERROR(VLOOKUP($B772,VLookup!$B$3:$C$463,2,FALSE),"")</f>
        <v>3.3.3 CONFIGURATION MANAGEMENT</v>
      </c>
      <c r="B772" s="16" t="s">
        <v>157</v>
      </c>
      <c r="C772" s="17" t="s">
        <v>103</v>
      </c>
      <c r="D772" s="13">
        <v>2</v>
      </c>
      <c r="E772" s="14" t="str">
        <f t="shared" si="36"/>
        <v>B.02x2</v>
      </c>
      <c r="F772" s="14" t="str">
        <f>IFERROR(VLOOKUP(E772,'Bron competenties'!$A$1:$F$19978,5,FALSE),"")</f>
        <v>het systematisch handelen om de verenigbaarheid van soft- en hardware specificatie te identificeren, het documenteren van alle activiteiten, afwijkingen en correcties tijdens het installeren</v>
      </c>
      <c r="G772" s="15" t="str">
        <f>IFERROR(CONCATENATE(C772," ",(VLOOKUP($C772,'Bron competenties'!$B$1:$C$1978,2,FALSE))),"")</f>
        <v xml:space="preserve">B.02 Systeemintegratie </v>
      </c>
      <c r="H772">
        <f t="shared" si="37"/>
        <v>2</v>
      </c>
      <c r="I772" t="str">
        <f t="shared" si="38"/>
        <v>het systematisch handelen om de verenigbaarheid van soft- en hardware specificatie te identificeren, het documenteren van alle activiteiten, afwijkingen en correcties tijdens het installeren</v>
      </c>
    </row>
    <row r="773" spans="1:9" ht="15.75" thickBot="1" x14ac:dyDescent="0.3">
      <c r="A773" s="10" t="str">
        <f>IFERROR(VLOOKUP($B773,VLookup!$B$3:$C$463,2,FALSE),"")</f>
        <v>3.3.3 CONFIGURATION MANAGEMENT</v>
      </c>
      <c r="B773" s="16" t="s">
        <v>157</v>
      </c>
      <c r="C773" s="17" t="s">
        <v>100</v>
      </c>
      <c r="D773" s="13">
        <v>2</v>
      </c>
      <c r="E773" s="14" t="str">
        <f t="shared" si="36"/>
        <v>B.05x2</v>
      </c>
      <c r="F773" s="14" t="str">
        <f>IFERROR(VLOOKUP(E773,'Bron competenties'!$A$1:$F$19978,5,FALSE),"")</f>
        <v>het bepalen van documentatie eisen op basis van het doel en de doelgroep</v>
      </c>
      <c r="G773" s="15" t="str">
        <f>IFERROR(CONCATENATE(C773," ",(VLOOKUP($C773,'Bron competenties'!$B$1:$C$1978,2,FALSE))),"")</f>
        <v xml:space="preserve">B.05 Vervaardigen van documentatie </v>
      </c>
      <c r="H773">
        <f t="shared" si="37"/>
        <v>2</v>
      </c>
      <c r="I773" t="str">
        <f t="shared" si="38"/>
        <v>het bepalen van documentatie eisen op basis van het doel en de doelgroep</v>
      </c>
    </row>
    <row r="774" spans="1:9" ht="15.75" thickBot="1" x14ac:dyDescent="0.3">
      <c r="A774" s="10" t="str">
        <f>IFERROR(VLOOKUP($B774,VLookup!$B$3:$C$463,2,FALSE),"")</f>
        <v>3.3.3 CONFIGURATION MANAGEMENT</v>
      </c>
      <c r="B774" s="16" t="s">
        <v>157</v>
      </c>
      <c r="C774" s="17" t="s">
        <v>140</v>
      </c>
      <c r="D774" s="13">
        <v>2</v>
      </c>
      <c r="E774" s="14" t="str">
        <f t="shared" si="36"/>
        <v>C.02x2</v>
      </c>
      <c r="F774" s="14" t="str">
        <f>IFERROR(VLOOKUP(E774,'Bron competenties'!$A$1:$F$19978,5,FALSE),"")</f>
        <v>het systematisch handelen om tijdens wijzigingen te reageren op de dagelijkse operationele behoefte, het voorkomen van serviceonderbrekingen en de samenhang met SLA en informatiebeveiligingsvereisten te handhaven</v>
      </c>
      <c r="G774" s="15" t="str">
        <f>IFERROR(CONCATENATE(C774," ",(VLOOKUP($C774,'Bron competenties'!$B$1:$C$1978,2,FALSE))),"")</f>
        <v xml:space="preserve">C.02 Ondersteunen van wijzigingen </v>
      </c>
      <c r="H774">
        <f t="shared" si="37"/>
        <v>2</v>
      </c>
      <c r="I774" t="str">
        <f t="shared" si="38"/>
        <v>het systematisch handelen om tijdens wijzigingen te reageren op de dagelijkse operationele behoefte, het voorkomen van serviceonderbrekingen en de samenhang met SLA en informatiebeveiligingsvereisten te handhaven</v>
      </c>
    </row>
    <row r="775" spans="1:9" ht="15.75" thickBot="1" x14ac:dyDescent="0.3">
      <c r="A775" s="10" t="str">
        <f>IFERROR(VLOOKUP($B775,VLookup!$B$3:$C$463,2,FALSE),"")</f>
        <v>3.3.3 CONFIGURATION MANAGEMENT</v>
      </c>
      <c r="B775" s="16" t="s">
        <v>157</v>
      </c>
      <c r="C775" s="17" t="s">
        <v>113</v>
      </c>
      <c r="D775" s="13">
        <v>2</v>
      </c>
      <c r="E775" s="14" t="str">
        <f t="shared" si="36"/>
        <v>E.02x2</v>
      </c>
      <c r="F775" s="14" t="str">
        <f>IFERROR(VLOOKUP(E775,'Bron competenties'!$A$1:$F$19978,5,FALSE),"")</f>
        <v xml:space="preserve">het begrijpen en toepassen van projectmanagement principes inclusief het toepassen van methodes, hulpmiddelen en processen om eenvoudige projecten te leiden en de kosten en ‘waste’ te minimaliseren  </v>
      </c>
      <c r="G775" s="15" t="str">
        <f>IFERROR(CONCATENATE(C775," ",(VLOOKUP($C775,'Bron competenties'!$B$1:$C$1978,2,FALSE))),"")</f>
        <v xml:space="preserve">E.02 Project- en portfoliomanagement </v>
      </c>
      <c r="H775">
        <f t="shared" si="37"/>
        <v>2</v>
      </c>
      <c r="I775" t="str">
        <f t="shared" si="38"/>
        <v xml:space="preserve">het begrijpen en toepassen van projectmanagement principes inclusief het toepassen van methodes, hulpmiddelen en processen om eenvoudige projecten te leiden en de kosten en ‘waste’ te minimaliseren  </v>
      </c>
    </row>
    <row r="776" spans="1:9" ht="15.75" thickBot="1" x14ac:dyDescent="0.3">
      <c r="A776" s="10" t="str">
        <f>IFERROR(VLOOKUP($B776,VLookup!$B$3:$C$463,2,FALSE),"")</f>
        <v>3.3.3 CONFIGURATION MANAGEMENT</v>
      </c>
      <c r="B776" s="16" t="s">
        <v>157</v>
      </c>
      <c r="C776" s="17" t="s">
        <v>105</v>
      </c>
      <c r="D776" s="13">
        <v>2</v>
      </c>
      <c r="E776" s="14" t="str">
        <f t="shared" si="36"/>
        <v>E.03x2</v>
      </c>
      <c r="F776" s="14" t="str">
        <f>IFERROR(VLOOKUP(E776,'Bron competenties'!$A$1:$F$19978,5,FALSE),"")</f>
        <v>het begrijpen en toepassen van de principes van risicomanagement en het onderzoeken van IV-oplossingen om geïdentificeerde risico’s te mitigeren</v>
      </c>
      <c r="G776" s="15" t="str">
        <f>IFERROR(CONCATENATE(C776," ",(VLOOKUP($C776,'Bron competenties'!$B$1:$C$1978,2,FALSE))),"")</f>
        <v xml:space="preserve">E.03 Risicomanagement </v>
      </c>
      <c r="H776">
        <f t="shared" si="37"/>
        <v>2</v>
      </c>
      <c r="I776" t="str">
        <f t="shared" si="38"/>
        <v>het begrijpen en toepassen van de principes van risicomanagement en het onderzoeken van IV-oplossingen om geïdentificeerde risico’s te mitigeren</v>
      </c>
    </row>
    <row r="777" spans="1:9" ht="15.75" thickBot="1" x14ac:dyDescent="0.3">
      <c r="A777" s="10" t="str">
        <f>IFERROR(VLOOKUP($B777,VLookup!$B$3:$C$463,2,FALSE),"")</f>
        <v>3.3.3 CONFIGURATION MANAGEMENT</v>
      </c>
      <c r="B777" s="16" t="s">
        <v>157</v>
      </c>
      <c r="C777" s="17" t="s">
        <v>101</v>
      </c>
      <c r="D777" s="13">
        <v>2</v>
      </c>
      <c r="E777" s="14" t="str">
        <f t="shared" si="36"/>
        <v>E.06x2</v>
      </c>
      <c r="F777" s="14" t="str">
        <f>IFERROR(VLOOKUP(E777,'Bron competenties'!$A$1:$F$19978,5,FALSE),"")</f>
        <v>het communiceren over en het toezicht houden op de toepassing van het kwaliteitsbeleid in de organisatie</v>
      </c>
      <c r="G777" s="15" t="str">
        <f>IFERROR(CONCATENATE(C777," ",(VLOOKUP($C777,'Bron competenties'!$B$1:$C$1978,2,FALSE))),"")</f>
        <v xml:space="preserve">E.06 ICT kwaliteitsmanagement </v>
      </c>
      <c r="H777">
        <f t="shared" si="37"/>
        <v>2</v>
      </c>
      <c r="I777" t="str">
        <f t="shared" si="38"/>
        <v>het communiceren over en het toezicht houden op de toepassing van het kwaliteitsbeleid in de organisatie</v>
      </c>
    </row>
    <row r="778" spans="1:9" ht="15.75" thickBot="1" x14ac:dyDescent="0.3">
      <c r="A778" s="10" t="str">
        <f>IFERROR(VLOOKUP($B778,VLookup!$B$3:$C$463,2,FALSE),"")</f>
        <v>3.3.3 CONFIGURATION MANAGEMENT</v>
      </c>
      <c r="B778" s="16" t="s">
        <v>157</v>
      </c>
      <c r="C778" s="17" t="s">
        <v>81</v>
      </c>
      <c r="D778" s="13">
        <v>3</v>
      </c>
      <c r="E778" s="14" t="str">
        <f t="shared" si="36"/>
        <v>A.05x3</v>
      </c>
      <c r="F778" s="14" t="str">
        <f>IFERROR(VLOOKUP(E778,'Bron competenties'!$A$1:$F$19978,5,FALSE),"")</f>
        <v>het gebruik maken van specifieke kennis om relevante IV-technologie en -specificaties te definiëren die kunnen worden ingezet bij de bouw van meerdere IV-projecten, toepassingen/of infrastructuurverbeteringen</v>
      </c>
      <c r="G778" s="15" t="str">
        <f>IFERROR(CONCATENATE(C778," ",(VLOOKUP($C778,'Bron competenties'!$B$1:$C$1978,2,FALSE))),"")</f>
        <v xml:space="preserve">A.05 Ontwerpen van Architectuur </v>
      </c>
      <c r="H778">
        <f t="shared" si="37"/>
        <v>3</v>
      </c>
      <c r="I778" t="str">
        <f t="shared" si="38"/>
        <v>het gebruik maken van specifieke kennis om relevante IV-technologie en -specificaties te definiëren die kunnen worden ingezet bij de bouw van meerdere IV-projecten, toepassingen/of infrastructuurverbeteringen</v>
      </c>
    </row>
    <row r="779" spans="1:9" ht="15.75" thickBot="1" x14ac:dyDescent="0.3">
      <c r="A779" s="10" t="str">
        <f>IFERROR(VLOOKUP($B779,VLookup!$B$3:$C$463,2,FALSE),"")</f>
        <v>3.3.3 CONFIGURATION MANAGEMENT</v>
      </c>
      <c r="B779" s="16" t="s">
        <v>157</v>
      </c>
      <c r="C779" s="17" t="s">
        <v>82</v>
      </c>
      <c r="D779" s="13">
        <v>3</v>
      </c>
      <c r="E779" s="14" t="str">
        <f t="shared" si="36"/>
        <v>A.10x3</v>
      </c>
      <c r="F779" s="14" t="str">
        <f>IFERROR(VLOOKUP(E779,'Bron competenties'!$A$1:$F$19978,5,FALSE),"")</f>
        <v>het bewerkstelligen en cultiveren van relaties met klanten en gebruikers om hun taken, behoeften en doelen te begrijpen. Gebruikt een breed scala aan specialistische methoden om belangrijke gebruikersbetrokkenheid te krijgen</v>
      </c>
      <c r="G779" s="15" t="str">
        <f>IFERROR(CONCATENATE(C779," ",(VLOOKUP($C779,'Bron competenties'!$B$1:$C$1978,2,FALSE))),"")</f>
        <v>A.10 Gebruikergedreven ontwerpen</v>
      </c>
      <c r="H779">
        <f t="shared" si="37"/>
        <v>3</v>
      </c>
      <c r="I779" t="str">
        <f t="shared" si="38"/>
        <v>het bewerkstelligen en cultiveren van relaties met klanten en gebruikers om hun taken, behoeften en doelen te begrijpen. Gebruikt een breed scala aan specialistische methoden om belangrijke gebruikersbetrokkenheid te krijgen</v>
      </c>
    </row>
    <row r="780" spans="1:9" ht="15.75" thickBot="1" x14ac:dyDescent="0.3">
      <c r="A780" s="10" t="str">
        <f>IFERROR(VLOOKUP($B780,VLookup!$B$3:$C$463,2,FALSE),"")</f>
        <v>3.3.3 CONFIGURATION MANAGEMENT</v>
      </c>
      <c r="B780" s="16" t="s">
        <v>157</v>
      </c>
      <c r="C780" s="17" t="s">
        <v>103</v>
      </c>
      <c r="D780" s="13">
        <v>3</v>
      </c>
      <c r="E780" s="14" t="str">
        <f t="shared" si="36"/>
        <v>B.02x3</v>
      </c>
      <c r="F780" s="14" t="str">
        <f>IFERROR(VLOOKUP(E780,'Bron competenties'!$A$1:$F$19978,5,FALSE),"")</f>
        <v>verantwoordelijk zijn voor eigen acties en die van anderen in het integratieproces, het naleven van de toepasbare normen en wijzigingsprocedures om de integriteit te bewaren van de gehele functionaliteit en betrouwbaarheid</v>
      </c>
      <c r="G780" s="15" t="str">
        <f>IFERROR(CONCATENATE(C780," ",(VLOOKUP($C780,'Bron competenties'!$B$1:$C$1978,2,FALSE))),"")</f>
        <v xml:space="preserve">B.02 Systeemintegratie </v>
      </c>
      <c r="H780">
        <f t="shared" si="37"/>
        <v>3</v>
      </c>
      <c r="I780" t="str">
        <f t="shared" si="38"/>
        <v>verantwoordelijk zijn voor eigen acties en die van anderen in het integratieproces, het naleven van de toepasbare normen en wijzigingsprocedures om de integriteit te bewaren van de gehele functionaliteit en betrouwbaarheid</v>
      </c>
    </row>
    <row r="781" spans="1:9" ht="15.75" thickBot="1" x14ac:dyDescent="0.3">
      <c r="A781" s="10" t="str">
        <f>IFERROR(VLOOKUP($B781,VLookup!$B$3:$C$463,2,FALSE),"")</f>
        <v>3.3.3 CONFIGURATION MANAGEMENT</v>
      </c>
      <c r="B781" s="16" t="s">
        <v>157</v>
      </c>
      <c r="C781" s="17" t="s">
        <v>100</v>
      </c>
      <c r="D781" s="13">
        <v>3</v>
      </c>
      <c r="E781" s="14" t="str">
        <f t="shared" si="36"/>
        <v>B.05x3</v>
      </c>
      <c r="F781" s="14" t="str">
        <f>IFERROR(VLOOKUP(E781,'Bron competenties'!$A$1:$F$19978,5,FALSE),"")</f>
        <v xml:space="preserve">het detailniveau bepalen op basis van het doel en de doelgroep </v>
      </c>
      <c r="G781" s="15" t="str">
        <f>IFERROR(CONCATENATE(C781," ",(VLOOKUP($C781,'Bron competenties'!$B$1:$C$1978,2,FALSE))),"")</f>
        <v xml:space="preserve">B.05 Vervaardigen van documentatie </v>
      </c>
      <c r="H781">
        <f t="shared" si="37"/>
        <v>3</v>
      </c>
      <c r="I781" t="str">
        <f t="shared" si="38"/>
        <v xml:space="preserve">het detailniveau bepalen op basis van het doel en de doelgroep </v>
      </c>
    </row>
    <row r="782" spans="1:9" ht="15.75" thickBot="1" x14ac:dyDescent="0.3">
      <c r="A782" s="10" t="str">
        <f>IFERROR(VLOOKUP($B782,VLookup!$B$3:$C$463,2,FALSE),"")</f>
        <v>3.3.3 CONFIGURATION MANAGEMENT</v>
      </c>
      <c r="B782" s="16" t="s">
        <v>157</v>
      </c>
      <c r="C782" s="17" t="s">
        <v>140</v>
      </c>
      <c r="D782" s="13">
        <v>3</v>
      </c>
      <c r="E782" s="14" t="str">
        <f t="shared" si="36"/>
        <v>C.02x3</v>
      </c>
      <c r="F782" s="14" t="str">
        <f>IFERROR(VLOOKUP(E782,'Bron competenties'!$A$1:$F$19978,5,FALSE),"")</f>
        <v xml:space="preserve">het zorgen voor de integriteit van het systeem door het toepassen van functionele-updates, software- of hardware toevoegingen en het inregelen van onderhoudsactiviteiten; het voldoen aan de budget requirements </v>
      </c>
      <c r="G782" s="15" t="str">
        <f>IFERROR(CONCATENATE(C782," ",(VLOOKUP($C782,'Bron competenties'!$B$1:$C$1978,2,FALSE))),"")</f>
        <v xml:space="preserve">C.02 Ondersteunen van wijzigingen </v>
      </c>
      <c r="H782">
        <f t="shared" si="37"/>
        <v>3</v>
      </c>
      <c r="I782" t="str">
        <f t="shared" si="38"/>
        <v xml:space="preserve">het zorgen voor de integriteit van het systeem door het toepassen van functionele-updates, software- of hardware toevoegingen en het inregelen van onderhoudsactiviteiten; het voldoen aan de budget requirements </v>
      </c>
    </row>
    <row r="783" spans="1:9" ht="15.75" thickBot="1" x14ac:dyDescent="0.3">
      <c r="A783" s="10" t="str">
        <f>IFERROR(VLOOKUP($B783,VLookup!$B$3:$C$463,2,FALSE),"")</f>
        <v>3.3.3 CONFIGURATION MANAGEMENT</v>
      </c>
      <c r="B783" s="16" t="s">
        <v>157</v>
      </c>
      <c r="C783" s="17" t="s">
        <v>137</v>
      </c>
      <c r="D783" s="13">
        <v>3</v>
      </c>
      <c r="E783" s="14" t="str">
        <f t="shared" si="36"/>
        <v>C.05x3</v>
      </c>
      <c r="F783" s="14" t="str">
        <f>IFERROR(VLOOKUP(E783,'Bron competenties'!$A$1:$F$19978,5,FALSE),"")</f>
        <v>het optimaliseren van technische en cloud-ontwikkeling. Het evalueren van systeemperformance en vragen/problemen van gebruikers. Verantwoordelijk voor tijdige vervanging van resources binnen het toegestane budget</v>
      </c>
      <c r="G783" s="15" t="str">
        <f>IFERROR(CONCATENATE(C783," ",(VLOOKUP($C783,'Bron competenties'!$B$1:$C$1978,2,FALSE))),"")</f>
        <v>C.05 Systeembeheer</v>
      </c>
      <c r="H783">
        <f t="shared" si="37"/>
        <v>3</v>
      </c>
      <c r="I783" t="str">
        <f t="shared" si="38"/>
        <v>het optimaliseren van technische en cloud-ontwikkeling. Het evalueren van systeemperformance en vragen/problemen van gebruikers. Verantwoordelijk voor tijdige vervanging van resources binnen het toegestane budget</v>
      </c>
    </row>
    <row r="784" spans="1:9" ht="15.75" thickBot="1" x14ac:dyDescent="0.3">
      <c r="A784" s="10" t="str">
        <f>IFERROR(VLOOKUP($B784,VLookup!$B$3:$C$463,2,FALSE),"")</f>
        <v>3.3.3 CONFIGURATION MANAGEMENT</v>
      </c>
      <c r="B784" s="16" t="s">
        <v>157</v>
      </c>
      <c r="C784" s="17" t="s">
        <v>113</v>
      </c>
      <c r="D784" s="13">
        <v>3</v>
      </c>
      <c r="E784" s="14" t="str">
        <f t="shared" si="36"/>
        <v>E.02x3</v>
      </c>
      <c r="F784" s="14" t="str">
        <f>IFERROR(VLOOKUP(E784,'Bron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784" s="15" t="str">
        <f>IFERROR(CONCATENATE(C784," ",(VLOOKUP($C784,'Bron competenties'!$B$1:$C$1978,2,FALSE))),"")</f>
        <v xml:space="preserve">E.02 Project- en portfoliomanagement </v>
      </c>
      <c r="H784">
        <f t="shared" si="37"/>
        <v>3</v>
      </c>
      <c r="I784" t="str">
        <f t="shared" si="38"/>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785" spans="1:9" ht="15.75" thickBot="1" x14ac:dyDescent="0.3">
      <c r="A785" s="10" t="str">
        <f>IFERROR(VLOOKUP($B785,VLookup!$B$3:$C$463,2,FALSE),"")</f>
        <v>3.3.3 CONFIGURATION MANAGEMENT</v>
      </c>
      <c r="B785" s="16" t="s">
        <v>157</v>
      </c>
      <c r="C785" s="17" t="s">
        <v>105</v>
      </c>
      <c r="D785" s="13">
        <v>3</v>
      </c>
      <c r="E785" s="14" t="str">
        <f t="shared" si="36"/>
        <v>E.03x3</v>
      </c>
      <c r="F785" s="14" t="str">
        <f>IFERROR(VLOOKUP(E785,'Bron competenties'!$A$1:$F$19978,5,FALSE),"")</f>
        <v>het in staat zijn de juiste acties te ondernemen om de veiligheid te borgen en risicoblootstelling te vermijden, evalueert, managet en garandeert de validering van uitzonderingen, voert audits uit op IV-processen en -omgeving</v>
      </c>
      <c r="G785" s="15" t="str">
        <f>IFERROR(CONCATENATE(C785," ",(VLOOKUP($C785,'Bron competenties'!$B$1:$C$1978,2,FALSE))),"")</f>
        <v xml:space="preserve">E.03 Risicomanagement </v>
      </c>
      <c r="H785">
        <f t="shared" si="37"/>
        <v>3</v>
      </c>
      <c r="I785" t="str">
        <f t="shared" si="38"/>
        <v>het in staat zijn de juiste acties te ondernemen om de veiligheid te borgen en risicoblootstelling te vermijden, evalueert, managet en garandeert de validering van uitzonderingen, voert audits uit op IV-processen en -omgeving</v>
      </c>
    </row>
    <row r="786" spans="1:9" ht="15.75" thickBot="1" x14ac:dyDescent="0.3">
      <c r="A786" s="10" t="str">
        <f>IFERROR(VLOOKUP($B786,VLookup!$B$3:$C$463,2,FALSE),"")</f>
        <v>3.3.3 CONFIGURATION MANAGEMENT</v>
      </c>
      <c r="B786" s="16" t="s">
        <v>157</v>
      </c>
      <c r="C786" s="17" t="s">
        <v>101</v>
      </c>
      <c r="D786" s="13">
        <v>3</v>
      </c>
      <c r="E786" s="14" t="str">
        <f t="shared" si="36"/>
        <v>E.06x3</v>
      </c>
      <c r="F786" s="14" t="str">
        <f>IFERROR(VLOOKUP(E786,'Bron competenties'!$A$1:$F$19978,5,FALSE),"")</f>
        <v>het evalueren van kwaliteitsindicatoren en processen op basis van het kwaliteitsbeleid en indien nodig het voorstellen van herstelacties</v>
      </c>
      <c r="G786" s="15" t="str">
        <f>IFERROR(CONCATENATE(C786," ",(VLOOKUP($C786,'Bron competenties'!$B$1:$C$1978,2,FALSE))),"")</f>
        <v xml:space="preserve">E.06 ICT kwaliteitsmanagement </v>
      </c>
      <c r="H786">
        <f t="shared" si="37"/>
        <v>3</v>
      </c>
      <c r="I786" t="str">
        <f t="shared" si="38"/>
        <v>het evalueren van kwaliteitsindicatoren en processen op basis van het kwaliteitsbeleid en indien nodig het voorstellen van herstelacties</v>
      </c>
    </row>
    <row r="787" spans="1:9" ht="15.75" thickBot="1" x14ac:dyDescent="0.3">
      <c r="A787" s="10" t="str">
        <f>IFERROR(VLOOKUP($B787,VLookup!$B$3:$C$463,2,FALSE),"")</f>
        <v>3.3.3 CONFIGURATION MANAGEMENT</v>
      </c>
      <c r="B787" s="16" t="s">
        <v>157</v>
      </c>
      <c r="C787" s="17" t="s">
        <v>82</v>
      </c>
      <c r="D787" s="13">
        <v>4</v>
      </c>
      <c r="E787" s="14" t="str">
        <f t="shared" si="36"/>
        <v>A.10x4</v>
      </c>
      <c r="F787" s="14" t="str">
        <f>IFERROR(VLOOKUP(E787,'Bron competenties'!$A$1:$F$19978,5,FALSE),"")</f>
        <v>het bieden van deskundige begeleiding om continue verbetering te garanderen en een succesvolle omnichannel gebruikerervaring te bewerkstelligen.</v>
      </c>
      <c r="G787" s="15" t="str">
        <f>IFERROR(CONCATENATE(C787," ",(VLOOKUP($C787,'Bron competenties'!$B$1:$C$1978,2,FALSE))),"")</f>
        <v>A.10 Gebruikergedreven ontwerpen</v>
      </c>
      <c r="H787">
        <f t="shared" si="37"/>
        <v>4</v>
      </c>
      <c r="I787" t="str">
        <f t="shared" si="38"/>
        <v>het bieden van deskundige begeleiding om continue verbetering te garanderen en een succesvolle omnichannel gebruikerervaring te bewerkstelligen.</v>
      </c>
    </row>
    <row r="788" spans="1:9" ht="15.75" thickBot="1" x14ac:dyDescent="0.3">
      <c r="A788" s="10" t="str">
        <f>IFERROR(VLOOKUP($B788,VLookup!$B$3:$C$463,2,FALSE),"")</f>
        <v>3.3.3 CONFIGURATION MANAGEMENT</v>
      </c>
      <c r="B788" s="18" t="s">
        <v>157</v>
      </c>
      <c r="C788" s="17" t="s">
        <v>90</v>
      </c>
      <c r="D788" s="13">
        <v>9</v>
      </c>
      <c r="E788" s="14" t="str">
        <f t="shared" si="36"/>
        <v>T.01x9</v>
      </c>
      <c r="F788" s="14" t="str">
        <f>IFERROR(VLOOKUP(E788,'Bron competenties'!$A$1:$F$19978,5,FALSE),"")</f>
        <v>Toegankelijkheid is van toepassing op het ontwerp van producten, apparaten, services of omgevingen om ervoor te zorgen dat ze voor iedereen bruikbaar zijn, ongeacht hun persoonlijke capaciteiten</v>
      </c>
      <c r="G788" s="15" t="str">
        <f>IFERROR(CONCATENATE(C788," ",(VLOOKUP($C788,'Bron competenties'!$B$1:$C$1978,2,FALSE))),"")</f>
        <v>T.01 Toegankelijkheid</v>
      </c>
      <c r="H788">
        <f t="shared" si="37"/>
        <v>9</v>
      </c>
      <c r="I788" t="str">
        <f t="shared" si="38"/>
        <v>Toegankelijkheid is van toepassing op het ontwerp van producten, apparaten, services of omgevingen om ervoor te zorgen dat ze voor iedereen bruikbaar zijn, ongeacht hun persoonlijke capaciteiten</v>
      </c>
    </row>
    <row r="789" spans="1:9" ht="15.75" thickBot="1" x14ac:dyDescent="0.3">
      <c r="A789" s="10" t="str">
        <f>IFERROR(VLOOKUP($B789,VLookup!$B$3:$C$463,2,FALSE),"")</f>
        <v>3.3.3 CONFIGURATION MANAGEMENT</v>
      </c>
      <c r="B789" s="18" t="s">
        <v>157</v>
      </c>
      <c r="C789" s="17" t="s">
        <v>91</v>
      </c>
      <c r="D789" s="13">
        <v>9</v>
      </c>
      <c r="E789" s="14" t="str">
        <f t="shared" si="36"/>
        <v>T.02x9</v>
      </c>
      <c r="F789" s="14" t="str">
        <f>IFERROR(VLOOKUP(E789,'Bron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789" s="15" t="str">
        <f>IFERROR(CONCATENATE(C789," ",(VLOOKUP($C789,'Bron competenties'!$B$1:$C$1978,2,FALSE))),"")</f>
        <v>T.02 Ethiek</v>
      </c>
      <c r="H789">
        <f t="shared" si="37"/>
        <v>9</v>
      </c>
      <c r="I789" t="str">
        <f t="shared" si="38"/>
        <v>Ethiek in ICT behandelt de procedures, waarden en praktijken die ICT en haar gerelateerde disciplines beheersen zonder de integriteit, morele waarden of overtuigingen van een individu, organisatie of de mensheid: professioneel gedrag in de ICT</v>
      </c>
    </row>
    <row r="790" spans="1:9" ht="15.75" thickBot="1" x14ac:dyDescent="0.3">
      <c r="A790" s="10" t="str">
        <f>IFERROR(VLOOKUP($B790,VLookup!$B$3:$C$463,2,FALSE),"")</f>
        <v>3.3.3 CONFIGURATION MANAGEMENT</v>
      </c>
      <c r="B790" s="18" t="s">
        <v>157</v>
      </c>
      <c r="C790" s="17" t="s">
        <v>92</v>
      </c>
      <c r="D790" s="13">
        <v>9</v>
      </c>
      <c r="E790" s="14" t="str">
        <f t="shared" si="36"/>
        <v>T.03x9</v>
      </c>
      <c r="F790" s="14" t="str">
        <f>IFERROR(VLOOKUP(E790,'Bron competenties'!$A$1:$F$19978,5,FALSE),"")</f>
        <v>Er zijn veel wetten die direct of indirect relevant zijn voor de ICT-industrie, zoals copyright, naleving van octrooien, voorkomen van plagiaat en bescherming van intellectuele eigendom</v>
      </c>
      <c r="G790" s="15" t="str">
        <f>IFERROR(CONCATENATE(C790," ",(VLOOKUP($C790,'Bron competenties'!$B$1:$C$1978,2,FALSE))),"")</f>
        <v>T.03 Juridische kwesties</v>
      </c>
      <c r="H790">
        <f t="shared" si="37"/>
        <v>9</v>
      </c>
      <c r="I790" t="str">
        <f t="shared" si="38"/>
        <v>Er zijn veel wetten die direct of indirect relevant zijn voor de ICT-industrie, zoals copyright, naleving van octrooien, voorkomen van plagiaat en bescherming van intellectuele eigendom</v>
      </c>
    </row>
    <row r="791" spans="1:9" ht="15.75" thickBot="1" x14ac:dyDescent="0.3">
      <c r="A791" s="10" t="str">
        <f>IFERROR(VLOOKUP($B791,VLookup!$B$3:$C$463,2,FALSE),"")</f>
        <v>3.3.3 CONFIGURATION MANAGEMENT</v>
      </c>
      <c r="B791" s="18" t="s">
        <v>157</v>
      </c>
      <c r="C791" s="17" t="s">
        <v>93</v>
      </c>
      <c r="D791" s="13">
        <v>9</v>
      </c>
      <c r="E791" s="14" t="str">
        <f t="shared" si="36"/>
        <v>T.04x9</v>
      </c>
      <c r="F791" s="14" t="str">
        <f>IFERROR(VLOOKUP(E791,'Bron competenties'!$A$1:$F$19978,5,FALSE),"")</f>
        <v>Privacy is het vermogen van een organisatie of individu te bepalen welke gegevens met derden kunnen worden gedeeld: bijvoorbeeld de algemene verordening gegevensbescherming (AVG) over gegevensbescherming en privacy voor alle individuen</v>
      </c>
      <c r="G791" s="15" t="str">
        <f>IFERROR(CONCATENATE(C791," ",(VLOOKUP($C791,'Bron competenties'!$B$1:$C$1978,2,FALSE))),"")</f>
        <v>T.04 Privacy</v>
      </c>
      <c r="H791">
        <f t="shared" si="37"/>
        <v>9</v>
      </c>
      <c r="I791" t="str">
        <f t="shared" si="38"/>
        <v>Privacy is het vermogen van een organisatie of individu te bepalen welke gegevens met derden kunnen worden gedeeld: bijvoorbeeld de algemene verordening gegevensbescherming (AVG) over gegevensbescherming en privacy voor alle individuen</v>
      </c>
    </row>
    <row r="792" spans="1:9" ht="15.75" thickBot="1" x14ac:dyDescent="0.3">
      <c r="A792" s="10" t="str">
        <f>IFERROR(VLOOKUP($B792,VLookup!$B$3:$C$463,2,FALSE),"")</f>
        <v>3.3.3 CONFIGURATION MANAGEMENT</v>
      </c>
      <c r="B792" s="18" t="s">
        <v>157</v>
      </c>
      <c r="C792" s="17" t="s">
        <v>94</v>
      </c>
      <c r="D792" s="13">
        <v>9</v>
      </c>
      <c r="E792" s="14" t="str">
        <f t="shared" si="36"/>
        <v>T.05x9</v>
      </c>
      <c r="F792" s="14" t="str">
        <f>IFERROR(VLOOKUP(E792,'Bron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792" s="15" t="str">
        <f>IFERROR(CONCATENATE(C792," ",(VLOOKUP($C792,'Bron competenties'!$B$1:$C$1978,2,FALSE))),"")</f>
        <v>T.05 Beveiliging</v>
      </c>
      <c r="H792">
        <f t="shared" si="37"/>
        <v>9</v>
      </c>
      <c r="I792" t="str">
        <f t="shared" si="38"/>
        <v>Beveiliging omvat (1) informatiebeveiliging: beschermen tegen ongeautoriseerde toegang, gebruik, openbaarmaking, verstoring, wijziging, inzage, inspectie, opname of verwoesting en (2) IT-beveiliging: ongeoorloofde toegang tot computers, netwerken en data voorkomen</v>
      </c>
    </row>
    <row r="793" spans="1:9" ht="15.75" thickBot="1" x14ac:dyDescent="0.3">
      <c r="A793" s="10" t="str">
        <f>IFERROR(VLOOKUP($B793,VLookup!$B$3:$C$463,2,FALSE),"")</f>
        <v>3.3.3 CONFIGURATION MANAGEMENT</v>
      </c>
      <c r="B793" s="18" t="s">
        <v>157</v>
      </c>
      <c r="C793" s="17" t="s">
        <v>95</v>
      </c>
      <c r="D793" s="13">
        <v>9</v>
      </c>
      <c r="E793" s="14" t="str">
        <f t="shared" si="36"/>
        <v>T.06x9</v>
      </c>
      <c r="F793" s="14" t="str">
        <f>IFERROR(VLOOKUP(E793,'Bron competenties'!$A$1:$F$19978,5,FALSE),"")</f>
        <v xml:space="preserve">Duurzaamheid staat voor het voldoen aan behoeften zonder de toekomst in gevaar te brengen en kan worden gecategoriseerd als ecologische, sociale of economische duurzaamheid. </v>
      </c>
      <c r="G793" s="15" t="str">
        <f>IFERROR(CONCATENATE(C793," ",(VLOOKUP($C793,'Bron competenties'!$B$1:$C$1978,2,FALSE))),"")</f>
        <v>T.06 Duurzaamheid</v>
      </c>
      <c r="H793">
        <f t="shared" si="37"/>
        <v>9</v>
      </c>
      <c r="I793" t="str">
        <f t="shared" si="38"/>
        <v xml:space="preserve">Duurzaamheid staat voor het voldoen aan behoeften zonder de toekomst in gevaar te brengen en kan worden gecategoriseerd als ecologische, sociale of economische duurzaamheid. </v>
      </c>
    </row>
    <row r="794" spans="1:9" ht="15.75" thickBot="1" x14ac:dyDescent="0.3">
      <c r="A794" s="10" t="str">
        <f>IFERROR(VLOOKUP($B794,VLookup!$B$3:$C$463,2,FALSE),"")</f>
        <v>3.3.3 CONFIGURATION MANAGEMENT</v>
      </c>
      <c r="B794" s="18" t="s">
        <v>157</v>
      </c>
      <c r="C794" s="17" t="s">
        <v>96</v>
      </c>
      <c r="D794" s="13">
        <v>9</v>
      </c>
      <c r="E794" s="14" t="str">
        <f t="shared" si="36"/>
        <v>T.07x9</v>
      </c>
      <c r="F794" s="14" t="str">
        <f>IFERROR(VLOOKUP(E794,'Bron competenties'!$A$1:$F$19978,5,FALSE),"")</f>
        <v>Bruikbaarheid is de kwaliteit van een product, dienst of systeem, zoals ervaren door eindgebruikers, voor specifiek te bereiken doelen, effectief, efficiënt en bevredigend in een vooraf bepaalde context</v>
      </c>
      <c r="G794" s="15" t="str">
        <f>IFERROR(CONCATENATE(C794," ",(VLOOKUP($C794,'Bron competenties'!$B$1:$C$1978,2,FALSE))),"")</f>
        <v>T.07 Bruikbaarheid</v>
      </c>
      <c r="H794">
        <f t="shared" si="37"/>
        <v>9</v>
      </c>
      <c r="I794" t="str">
        <f t="shared" si="38"/>
        <v>Bruikbaarheid is de kwaliteit van een product, dienst of systeem, zoals ervaren door eindgebruikers, voor specifiek te bereiken doelen, effectief, efficiënt en bevredigend in een vooraf bepaalde context</v>
      </c>
    </row>
    <row r="795" spans="1:9" ht="15.75" thickBot="1" x14ac:dyDescent="0.3">
      <c r="A795" s="10" t="str">
        <f>IFERROR(VLOOKUP($B795,VLookup!$B$3:$C$463,2,FALSE),"")</f>
        <v>3.3.4 RELEASE MANAGEMENT</v>
      </c>
      <c r="B795" s="16" t="s">
        <v>158</v>
      </c>
      <c r="C795" s="17" t="s">
        <v>130</v>
      </c>
      <c r="D795" s="13">
        <v>1</v>
      </c>
      <c r="E795" s="14" t="str">
        <f t="shared" si="36"/>
        <v>B.04x1</v>
      </c>
      <c r="F795" s="14" t="str">
        <f>IFERROR(VLOOKUP(E795,'Bron competenties'!$A$1:$F$19978,5,FALSE),"")</f>
        <v>het onder aansturing verwijderen en/of installeren van IV-componenten op basis van gedetailleerde instructies</v>
      </c>
      <c r="G795" s="15" t="str">
        <f>IFERROR(CONCATENATE(C795," ",(VLOOKUP($C795,'Bron competenties'!$B$1:$C$1978,2,FALSE))),"")</f>
        <v xml:space="preserve">B.04 Implementeren oplossingen </v>
      </c>
      <c r="H795">
        <f t="shared" si="37"/>
        <v>1</v>
      </c>
      <c r="I795" t="str">
        <f t="shared" si="38"/>
        <v>het onder aansturing verwijderen en/of installeren van IV-componenten op basis van gedetailleerde instructies</v>
      </c>
    </row>
    <row r="796" spans="1:9" ht="15.75" thickBot="1" x14ac:dyDescent="0.3">
      <c r="A796" s="10" t="str">
        <f>IFERROR(VLOOKUP($B796,VLookup!$B$3:$C$463,2,FALSE),"")</f>
        <v>3.3.4 RELEASE MANAGEMENT</v>
      </c>
      <c r="B796" s="16" t="s">
        <v>158</v>
      </c>
      <c r="C796" s="17" t="s">
        <v>142</v>
      </c>
      <c r="D796" s="13">
        <v>1</v>
      </c>
      <c r="E796" s="14" t="str">
        <f t="shared" si="36"/>
        <v>C.01x1</v>
      </c>
      <c r="F796" s="14" t="str">
        <f>IFERROR(VLOOKUP(E796,'Bron competenties'!$A$1:$F$19978,5,FALSE),"")</f>
        <v>de interactie met gebruikers, het toepassen van basis productkennis om verzoeken van gebruikers te beantwoorden, het oplossen van incidenten en het opvolgen van voorgeschreven procedures</v>
      </c>
      <c r="G796" s="15" t="str">
        <f>IFERROR(CONCATENATE(C796," ",(VLOOKUP($C796,'Bron competenties'!$B$1:$C$1978,2,FALSE))),"")</f>
        <v xml:space="preserve">C.01 Gebruikersondersteuning </v>
      </c>
      <c r="H796">
        <f t="shared" si="37"/>
        <v>1</v>
      </c>
      <c r="I796" t="str">
        <f t="shared" si="38"/>
        <v>de interactie met gebruikers, het toepassen van basis productkennis om verzoeken van gebruikers te beantwoorden, het oplossen van incidenten en het opvolgen van voorgeschreven procedures</v>
      </c>
    </row>
    <row r="797" spans="1:9" ht="15.75" thickBot="1" x14ac:dyDescent="0.3">
      <c r="A797" s="10" t="str">
        <f>IFERROR(VLOOKUP($B797,VLookup!$B$3:$C$463,2,FALSE),"")</f>
        <v>3.3.4 RELEASE MANAGEMENT</v>
      </c>
      <c r="B797" s="16" t="s">
        <v>158</v>
      </c>
      <c r="C797" s="17" t="s">
        <v>136</v>
      </c>
      <c r="D797" s="13">
        <v>1</v>
      </c>
      <c r="E797" s="14" t="str">
        <f t="shared" si="36"/>
        <v>C.03x1</v>
      </c>
      <c r="F797" s="14" t="str">
        <f>IFERROR(VLOOKUP(E797,'Bron competenties'!$A$1:$F$19978,5,FALSE),"")</f>
        <v>het onder begeleiding vastleggen en bijhouden van bedrijfszekerheidsgegevens</v>
      </c>
      <c r="G797" s="15" t="str">
        <f>IFERROR(CONCATENATE(C797," ",(VLOOKUP($C797,'Bron competenties'!$B$1:$C$1978,2,FALSE))),"")</f>
        <v xml:space="preserve">C.03 Dienstverlening </v>
      </c>
      <c r="H797">
        <f t="shared" si="37"/>
        <v>1</v>
      </c>
      <c r="I797" t="str">
        <f t="shared" si="38"/>
        <v>het onder begeleiding vastleggen en bijhouden van bedrijfszekerheidsgegevens</v>
      </c>
    </row>
    <row r="798" spans="1:9" ht="15.75" thickBot="1" x14ac:dyDescent="0.3">
      <c r="A798" s="10" t="str">
        <f>IFERROR(VLOOKUP($B798,VLookup!$B$3:$C$463,2,FALSE),"")</f>
        <v>3.3.4 RELEASE MANAGEMENT</v>
      </c>
      <c r="B798" s="16" t="s">
        <v>158</v>
      </c>
      <c r="C798" s="17" t="s">
        <v>111</v>
      </c>
      <c r="D798" s="13">
        <v>2</v>
      </c>
      <c r="E798" s="14" t="str">
        <f t="shared" si="36"/>
        <v>A.04x2</v>
      </c>
      <c r="F798" s="14" t="str">
        <f>IFERROR(VLOOKUP(E798,'Bron competenties'!$A$1:$F$19978,5,FALSE),"")</f>
        <v>het systematisch handelen om standaard product documentatie te onderhouden</v>
      </c>
      <c r="G798" s="15" t="str">
        <f>IFERROR(CONCATENATE(C798," ",(VLOOKUP($C798,'Bron competenties'!$B$1:$C$1978,2,FALSE))),"")</f>
        <v xml:space="preserve">A.04 Product- of serviceplanning </v>
      </c>
      <c r="H798">
        <f t="shared" si="37"/>
        <v>2</v>
      </c>
      <c r="I798" t="str">
        <f t="shared" si="38"/>
        <v>het systematisch handelen om standaard product documentatie te onderhouden</v>
      </c>
    </row>
    <row r="799" spans="1:9" ht="15.75" thickBot="1" x14ac:dyDescent="0.3">
      <c r="A799" s="10" t="str">
        <f>IFERROR(VLOOKUP($B799,VLookup!$B$3:$C$463,2,FALSE),"")</f>
        <v>3.3.4 RELEASE MANAGEMENT</v>
      </c>
      <c r="B799" s="16" t="s">
        <v>158</v>
      </c>
      <c r="C799" s="17" t="s">
        <v>130</v>
      </c>
      <c r="D799" s="13">
        <v>2</v>
      </c>
      <c r="E799" s="14" t="str">
        <f t="shared" si="36"/>
        <v>B.04x2</v>
      </c>
      <c r="F799" s="14" t="str">
        <f>IFERROR(VLOOKUP(E799,'Bron competenties'!$A$1:$F$19978,5,FALSE),"")</f>
        <v>het systematisch handelen om systeemelementen te bouwen/of deconstrueren, het identificeren van falende componenten en het vaststellen van de hoofdoorzaken van storingen, biedt ondersteuning aan minder ervaren collega's</v>
      </c>
      <c r="G799" s="15" t="str">
        <f>IFERROR(CONCATENATE(C799," ",(VLOOKUP($C799,'Bron competenties'!$B$1:$C$1978,2,FALSE))),"")</f>
        <v xml:space="preserve">B.04 Implementeren oplossingen </v>
      </c>
      <c r="H799">
        <f t="shared" si="37"/>
        <v>2</v>
      </c>
      <c r="I799" t="str">
        <f t="shared" si="38"/>
        <v>het systematisch handelen om systeemelementen te bouwen/of deconstrueren, het identificeren van falende componenten en het vaststellen van de hoofdoorzaken van storingen, biedt ondersteuning aan minder ervaren collega's</v>
      </c>
    </row>
    <row r="800" spans="1:9" ht="15.75" thickBot="1" x14ac:dyDescent="0.3">
      <c r="A800" s="10" t="str">
        <f>IFERROR(VLOOKUP($B800,VLookup!$B$3:$C$463,2,FALSE),"")</f>
        <v>3.3.4 RELEASE MANAGEMENT</v>
      </c>
      <c r="B800" s="16" t="s">
        <v>158</v>
      </c>
      <c r="C800" s="17" t="s">
        <v>142</v>
      </c>
      <c r="D800" s="13">
        <v>2</v>
      </c>
      <c r="E800" s="14" t="str">
        <f t="shared" si="36"/>
        <v>C.01x2</v>
      </c>
      <c r="F800" s="14" t="str">
        <f>IFERROR(VLOOKUP(E800,'Bron competenties'!$A$1:$F$19978,5,FALSE),"")</f>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c r="G800" s="15" t="str">
        <f>IFERROR(CONCATENATE(C800," ",(VLOOKUP($C800,'Bron competenties'!$B$1:$C$1978,2,FALSE))),"")</f>
        <v xml:space="preserve">C.01 Gebruikersondersteuning </v>
      </c>
      <c r="H800">
        <f t="shared" si="37"/>
        <v>2</v>
      </c>
      <c r="I800" t="str">
        <f t="shared" si="38"/>
        <v>het systematisch interpreteren van gebruikersproblemen en het identificeren van oplossingen en mogelijke neveneffecten, ervaring gebruiken om gebruikersproblemen aan te pakken en de database uit te vragen voor mogelijke oplossingen; het escaleren van complexe of onopgeloste incidenten, het registreren en volgen van problemen van begin tot einde</v>
      </c>
    </row>
    <row r="801" spans="1:9" ht="15.75" thickBot="1" x14ac:dyDescent="0.3">
      <c r="A801" s="10" t="str">
        <f>IFERROR(VLOOKUP($B801,VLookup!$B$3:$C$463,2,FALSE),"")</f>
        <v>3.3.4 RELEASE MANAGEMENT</v>
      </c>
      <c r="B801" s="16" t="s">
        <v>158</v>
      </c>
      <c r="C801" s="17" t="s">
        <v>140</v>
      </c>
      <c r="D801" s="13">
        <v>2</v>
      </c>
      <c r="E801" s="14" t="str">
        <f t="shared" si="36"/>
        <v>C.02x2</v>
      </c>
      <c r="F801" s="14" t="str">
        <f>IFERROR(VLOOKUP(E801,'Bron competenties'!$A$1:$F$19978,5,FALSE),"")</f>
        <v>het systematisch handelen om tijdens wijzigingen te reageren op de dagelijkse operationele behoefte, het voorkomen van serviceonderbrekingen en de samenhang met SLA en informatiebeveiligingsvereisten te handhaven</v>
      </c>
      <c r="G801" s="15" t="str">
        <f>IFERROR(CONCATENATE(C801," ",(VLOOKUP($C801,'Bron competenties'!$B$1:$C$1978,2,FALSE))),"")</f>
        <v xml:space="preserve">C.02 Ondersteunen van wijzigingen </v>
      </c>
      <c r="H801">
        <f t="shared" si="37"/>
        <v>2</v>
      </c>
      <c r="I801" t="str">
        <f t="shared" si="38"/>
        <v>het systematisch handelen om tijdens wijzigingen te reageren op de dagelijkse operationele behoefte, het voorkomen van serviceonderbrekingen en de samenhang met SLA en informatiebeveiligingsvereisten te handhaven</v>
      </c>
    </row>
    <row r="802" spans="1:9" ht="15.75" thickBot="1" x14ac:dyDescent="0.3">
      <c r="A802" s="10" t="str">
        <f>IFERROR(VLOOKUP($B802,VLookup!$B$3:$C$463,2,FALSE),"")</f>
        <v>3.3.4 RELEASE MANAGEMENT</v>
      </c>
      <c r="B802" s="16" t="s">
        <v>158</v>
      </c>
      <c r="C802" s="17" t="s">
        <v>136</v>
      </c>
      <c r="D802" s="13">
        <v>2</v>
      </c>
      <c r="E802" s="14" t="str">
        <f t="shared" si="36"/>
        <v>C.03x2</v>
      </c>
      <c r="F802" s="14" t="str">
        <f>IFERROR(VLOOKUP(E802,'Bron competenties'!$A$1:$F$19978,5,FALSE),"")</f>
        <v xml:space="preserve">het systematisch analyseren van productdata, het escaleren bij potentiële veiligheidsrisico’s, het nemen van actie om het serviceniveau (continu) te verbeteren </v>
      </c>
      <c r="G802" s="15" t="str">
        <f>IFERROR(CONCATENATE(C802," ",(VLOOKUP($C802,'Bron competenties'!$B$1:$C$1978,2,FALSE))),"")</f>
        <v xml:space="preserve">C.03 Dienstverlening </v>
      </c>
      <c r="H802">
        <f t="shared" si="37"/>
        <v>2</v>
      </c>
      <c r="I802" t="str">
        <f t="shared" si="38"/>
        <v xml:space="preserve">het systematisch analyseren van productdata, het escaleren bij potentiële veiligheidsrisico’s, het nemen van actie om het serviceniveau (continu) te verbeteren </v>
      </c>
    </row>
    <row r="803" spans="1:9" ht="15.75" thickBot="1" x14ac:dyDescent="0.3">
      <c r="A803" s="10" t="str">
        <f>IFERROR(VLOOKUP($B803,VLookup!$B$3:$C$463,2,FALSE),"")</f>
        <v>3.3.4 RELEASE MANAGEMENT</v>
      </c>
      <c r="B803" s="16" t="s">
        <v>158</v>
      </c>
      <c r="C803" s="17" t="s">
        <v>113</v>
      </c>
      <c r="D803" s="13">
        <v>2</v>
      </c>
      <c r="E803" s="14" t="str">
        <f t="shared" si="36"/>
        <v>E.02x2</v>
      </c>
      <c r="F803" s="14" t="str">
        <f>IFERROR(VLOOKUP(E803,'Bron competenties'!$A$1:$F$19978,5,FALSE),"")</f>
        <v xml:space="preserve">het begrijpen en toepassen van projectmanagement principes inclusief het toepassen van methodes, hulpmiddelen en processen om eenvoudige projecten te leiden en de kosten en ‘waste’ te minimaliseren  </v>
      </c>
      <c r="G803" s="15" t="str">
        <f>IFERROR(CONCATENATE(C803," ",(VLOOKUP($C803,'Bron competenties'!$B$1:$C$1978,2,FALSE))),"")</f>
        <v xml:space="preserve">E.02 Project- en portfoliomanagement </v>
      </c>
      <c r="H803">
        <f t="shared" si="37"/>
        <v>2</v>
      </c>
      <c r="I803" t="str">
        <f t="shared" si="38"/>
        <v xml:space="preserve">het begrijpen en toepassen van projectmanagement principes inclusief het toepassen van methodes, hulpmiddelen en processen om eenvoudige projecten te leiden en de kosten en ‘waste’ te minimaliseren  </v>
      </c>
    </row>
    <row r="804" spans="1:9" ht="15.75" thickBot="1" x14ac:dyDescent="0.3">
      <c r="A804" s="10" t="str">
        <f>IFERROR(VLOOKUP($B804,VLookup!$B$3:$C$463,2,FALSE),"")</f>
        <v>3.3.4 RELEASE MANAGEMENT</v>
      </c>
      <c r="B804" s="16" t="s">
        <v>158</v>
      </c>
      <c r="C804" s="17" t="s">
        <v>101</v>
      </c>
      <c r="D804" s="13">
        <v>2</v>
      </c>
      <c r="E804" s="14" t="str">
        <f t="shared" si="36"/>
        <v>E.06x2</v>
      </c>
      <c r="F804" s="14" t="str">
        <f>IFERROR(VLOOKUP(E804,'Bron competenties'!$A$1:$F$19978,5,FALSE),"")</f>
        <v>het communiceren over en het toezicht houden op de toepassing van het kwaliteitsbeleid in de organisatie</v>
      </c>
      <c r="G804" s="15" t="str">
        <f>IFERROR(CONCATENATE(C804," ",(VLOOKUP($C804,'Bron competenties'!$B$1:$C$1978,2,FALSE))),"")</f>
        <v xml:space="preserve">E.06 ICT kwaliteitsmanagement </v>
      </c>
      <c r="H804">
        <f t="shared" si="37"/>
        <v>2</v>
      </c>
      <c r="I804" t="str">
        <f t="shared" si="38"/>
        <v>het communiceren over en het toezicht houden op de toepassing van het kwaliteitsbeleid in de organisatie</v>
      </c>
    </row>
    <row r="805" spans="1:9" ht="15.75" thickBot="1" x14ac:dyDescent="0.3">
      <c r="A805" s="10" t="str">
        <f>IFERROR(VLOOKUP($B805,VLookup!$B$3:$C$463,2,FALSE),"")</f>
        <v>3.3.4 RELEASE MANAGEMENT</v>
      </c>
      <c r="B805" s="16" t="s">
        <v>158</v>
      </c>
      <c r="C805" s="17" t="s">
        <v>111</v>
      </c>
      <c r="D805" s="13">
        <v>3</v>
      </c>
      <c r="E805" s="14" t="str">
        <f t="shared" si="36"/>
        <v>A.04x3</v>
      </c>
      <c r="F805" s="14" t="str">
        <f>IFERROR(VLOOKUP(E805,'Bron competenties'!$A$1:$F$19978,5,FALSE),"")</f>
        <v>het gebruik maken van specifieke kennis om complexe documentatie te maken en te onderhouden</v>
      </c>
      <c r="G805" s="15" t="str">
        <f>IFERROR(CONCATENATE(C805," ",(VLOOKUP($C805,'Bron competenties'!$B$1:$C$1978,2,FALSE))),"")</f>
        <v xml:space="preserve">A.04 Product- of serviceplanning </v>
      </c>
      <c r="H805">
        <f t="shared" si="37"/>
        <v>3</v>
      </c>
      <c r="I805" t="str">
        <f t="shared" si="38"/>
        <v>het gebruik maken van specifieke kennis om complexe documentatie te maken en te onderhouden</v>
      </c>
    </row>
    <row r="806" spans="1:9" ht="15.75" thickBot="1" x14ac:dyDescent="0.3">
      <c r="A806" s="10" t="str">
        <f>IFERROR(VLOOKUP($B806,VLookup!$B$3:$C$463,2,FALSE),"")</f>
        <v>3.3.4 RELEASE MANAGEMENT</v>
      </c>
      <c r="B806" s="16" t="s">
        <v>158</v>
      </c>
      <c r="C806" s="17" t="s">
        <v>82</v>
      </c>
      <c r="D806" s="13">
        <v>3</v>
      </c>
      <c r="E806" s="14" t="str">
        <f t="shared" si="36"/>
        <v>A.10x3</v>
      </c>
      <c r="F806" s="14" t="str">
        <f>IFERROR(VLOOKUP(E806,'Bron competenties'!$A$1:$F$19978,5,FALSE),"")</f>
        <v>het bewerkstelligen en cultiveren van relaties met klanten en gebruikers om hun taken, behoeften en doelen te begrijpen. Gebruikt een breed scala aan specialistische methoden om belangrijke gebruikersbetrokkenheid te krijgen</v>
      </c>
      <c r="G806" s="15" t="str">
        <f>IFERROR(CONCATENATE(C806," ",(VLOOKUP($C806,'Bron competenties'!$B$1:$C$1978,2,FALSE))),"")</f>
        <v>A.10 Gebruikergedreven ontwerpen</v>
      </c>
      <c r="H806">
        <f t="shared" si="37"/>
        <v>3</v>
      </c>
      <c r="I806" t="str">
        <f t="shared" si="38"/>
        <v>het bewerkstelligen en cultiveren van relaties met klanten en gebruikers om hun taken, behoeften en doelen te begrijpen. Gebruikt een breed scala aan specialistische methoden om belangrijke gebruikersbetrokkenheid te krijgen</v>
      </c>
    </row>
    <row r="807" spans="1:9" ht="15.75" thickBot="1" x14ac:dyDescent="0.3">
      <c r="A807" s="10" t="str">
        <f>IFERROR(VLOOKUP($B807,VLookup!$B$3:$C$463,2,FALSE),"")</f>
        <v>3.3.4 RELEASE MANAGEMENT</v>
      </c>
      <c r="B807" s="16" t="s">
        <v>158</v>
      </c>
      <c r="C807" s="17" t="s">
        <v>130</v>
      </c>
      <c r="D807" s="13">
        <v>3</v>
      </c>
      <c r="E807" s="14" t="str">
        <f t="shared" si="36"/>
        <v>B.04x3</v>
      </c>
      <c r="F807" s="14" t="str">
        <f>IFERROR(VLOOKUP(E807,'Bron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807" s="15" t="str">
        <f>IFERROR(CONCATENATE(C807," ",(VLOOKUP($C807,'Bron competenties'!$B$1:$C$1978,2,FALSE))),"")</f>
        <v xml:space="preserve">B.04 Implementeren oplossingen </v>
      </c>
      <c r="H807">
        <f t="shared" si="37"/>
        <v>3</v>
      </c>
      <c r="I807" t="str">
        <f t="shared" si="38"/>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808" spans="1:9" ht="15.75" thickBot="1" x14ac:dyDescent="0.3">
      <c r="A808" s="10" t="str">
        <f>IFERROR(VLOOKUP($B808,VLookup!$B$3:$C$463,2,FALSE),"")</f>
        <v>3.3.4 RELEASE MANAGEMENT</v>
      </c>
      <c r="B808" s="16" t="s">
        <v>158</v>
      </c>
      <c r="C808" s="17" t="s">
        <v>142</v>
      </c>
      <c r="D808" s="13">
        <v>3</v>
      </c>
      <c r="E808" s="14" t="str">
        <f t="shared" si="36"/>
        <v>C.01x3</v>
      </c>
      <c r="F808" s="14" t="str">
        <f>IFERROR(VLOOKUP(E808,'Bron competenties'!$A$1:$F$19978,5,FALSE),"")</f>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c r="G808" s="15" t="str">
        <f>IFERROR(CONCATENATE(C808," ",(VLOOKUP($C808,'Bron competenties'!$B$1:$C$1978,2,FALSE))),"")</f>
        <v xml:space="preserve">C.01 Gebruikersondersteuning </v>
      </c>
      <c r="H808">
        <f t="shared" si="37"/>
        <v>3</v>
      </c>
      <c r="I808" t="str">
        <f t="shared" si="38"/>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row>
    <row r="809" spans="1:9" ht="15.75" thickBot="1" x14ac:dyDescent="0.3">
      <c r="A809" s="10" t="str">
        <f>IFERROR(VLOOKUP($B809,VLookup!$B$3:$C$463,2,FALSE),"")</f>
        <v>3.3.4 RELEASE MANAGEMENT</v>
      </c>
      <c r="B809" s="16" t="s">
        <v>158</v>
      </c>
      <c r="C809" s="17" t="s">
        <v>140</v>
      </c>
      <c r="D809" s="13">
        <v>3</v>
      </c>
      <c r="E809" s="14" t="str">
        <f t="shared" si="36"/>
        <v>C.02x3</v>
      </c>
      <c r="F809" s="14" t="str">
        <f>IFERROR(VLOOKUP(E809,'Bron competenties'!$A$1:$F$19978,5,FALSE),"")</f>
        <v xml:space="preserve">het zorgen voor de integriteit van het systeem door het toepassen van functionele-updates, software- of hardware toevoegingen en het inregelen van onderhoudsactiviteiten; het voldoen aan de budget requirements </v>
      </c>
      <c r="G809" s="15" t="str">
        <f>IFERROR(CONCATENATE(C809," ",(VLOOKUP($C809,'Bron competenties'!$B$1:$C$1978,2,FALSE))),"")</f>
        <v xml:space="preserve">C.02 Ondersteunen van wijzigingen </v>
      </c>
      <c r="H809">
        <f t="shared" si="37"/>
        <v>3</v>
      </c>
      <c r="I809" t="str">
        <f t="shared" si="38"/>
        <v xml:space="preserve">het zorgen voor de integriteit van het systeem door het toepassen van functionele-updates, software- of hardware toevoegingen en het inregelen van onderhoudsactiviteiten; het voldoen aan de budget requirements </v>
      </c>
    </row>
    <row r="810" spans="1:9" ht="15.75" thickBot="1" x14ac:dyDescent="0.3">
      <c r="A810" s="10" t="str">
        <f>IFERROR(VLOOKUP($B810,VLookup!$B$3:$C$463,2,FALSE),"")</f>
        <v>3.3.4 RELEASE MANAGEMENT</v>
      </c>
      <c r="B810" s="16" t="s">
        <v>158</v>
      </c>
      <c r="C810" s="17" t="s">
        <v>136</v>
      </c>
      <c r="D810" s="13">
        <v>3</v>
      </c>
      <c r="E810" s="14" t="str">
        <f t="shared" si="36"/>
        <v>C.03x3</v>
      </c>
      <c r="F810" s="14" t="str">
        <f>IFERROR(VLOOKUP(E810,'Bron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810" s="15" t="str">
        <f>IFERROR(CONCATENATE(C810," ",(VLOOKUP($C810,'Bron competenties'!$B$1:$C$1978,2,FALSE))),"")</f>
        <v xml:space="preserve">C.03 Dienstverlening </v>
      </c>
      <c r="H810">
        <f t="shared" si="37"/>
        <v>3</v>
      </c>
      <c r="I810" t="str">
        <f t="shared" si="38"/>
        <v>het opzetten van roosters voor operationele taken, het beheren van kosten en budget op basis van interne procedures en externe beperkingen, het vaststellen van het optimaal benodigde aantal fte voor de infrastructuur van het Informatiesysteem</v>
      </c>
    </row>
    <row r="811" spans="1:9" ht="15.75" thickBot="1" x14ac:dyDescent="0.3">
      <c r="A811" s="10" t="str">
        <f>IFERROR(VLOOKUP($B811,VLookup!$B$3:$C$463,2,FALSE),"")</f>
        <v>3.3.4 RELEASE MANAGEMENT</v>
      </c>
      <c r="B811" s="16" t="s">
        <v>158</v>
      </c>
      <c r="C811" s="17" t="s">
        <v>137</v>
      </c>
      <c r="D811" s="13">
        <v>3</v>
      </c>
      <c r="E811" s="14" t="str">
        <f t="shared" si="36"/>
        <v>C.05x3</v>
      </c>
      <c r="F811" s="14" t="str">
        <f>IFERROR(VLOOKUP(E811,'Bron competenties'!$A$1:$F$19978,5,FALSE),"")</f>
        <v>het optimaliseren van technische en cloud-ontwikkeling. Het evalueren van systeemperformance en vragen/problemen van gebruikers. Verantwoordelijk voor tijdige vervanging van resources binnen het toegestane budget</v>
      </c>
      <c r="G811" s="15" t="str">
        <f>IFERROR(CONCATENATE(C811," ",(VLOOKUP($C811,'Bron competenties'!$B$1:$C$1978,2,FALSE))),"")</f>
        <v>C.05 Systeembeheer</v>
      </c>
      <c r="H811">
        <f t="shared" si="37"/>
        <v>3</v>
      </c>
      <c r="I811" t="str">
        <f t="shared" si="38"/>
        <v>het optimaliseren van technische en cloud-ontwikkeling. Het evalueren van systeemperformance en vragen/problemen van gebruikers. Verantwoordelijk voor tijdige vervanging van resources binnen het toegestane budget</v>
      </c>
    </row>
    <row r="812" spans="1:9" ht="15.75" thickBot="1" x14ac:dyDescent="0.3">
      <c r="A812" s="10" t="str">
        <f>IFERROR(VLOOKUP($B812,VLookup!$B$3:$C$463,2,FALSE),"")</f>
        <v>3.3.4 RELEASE MANAGEMENT</v>
      </c>
      <c r="B812" s="16" t="s">
        <v>158</v>
      </c>
      <c r="C812" s="17" t="s">
        <v>113</v>
      </c>
      <c r="D812" s="13">
        <v>3</v>
      </c>
      <c r="E812" s="14" t="str">
        <f t="shared" si="36"/>
        <v>E.02x3</v>
      </c>
      <c r="F812" s="14" t="str">
        <f>IFERROR(VLOOKUP(E812,'Bron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812" s="15" t="str">
        <f>IFERROR(CONCATENATE(C812," ",(VLOOKUP($C812,'Bron competenties'!$B$1:$C$1978,2,FALSE))),"")</f>
        <v xml:space="preserve">E.02 Project- en portfoliomanagement </v>
      </c>
      <c r="H812">
        <f t="shared" si="37"/>
        <v>3</v>
      </c>
      <c r="I812" t="str">
        <f t="shared" si="38"/>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813" spans="1:9" ht="15.75" thickBot="1" x14ac:dyDescent="0.3">
      <c r="A813" s="10" t="str">
        <f>IFERROR(VLOOKUP($B813,VLookup!$B$3:$C$463,2,FALSE),"")</f>
        <v>3.3.4 RELEASE MANAGEMENT</v>
      </c>
      <c r="B813" s="16" t="s">
        <v>158</v>
      </c>
      <c r="C813" s="17" t="s">
        <v>101</v>
      </c>
      <c r="D813" s="13">
        <v>3</v>
      </c>
      <c r="E813" s="14" t="str">
        <f t="shared" si="36"/>
        <v>E.06x3</v>
      </c>
      <c r="F813" s="14" t="str">
        <f>IFERROR(VLOOKUP(E813,'Bron competenties'!$A$1:$F$19978,5,FALSE),"")</f>
        <v>het evalueren van kwaliteitsindicatoren en processen op basis van het kwaliteitsbeleid en indien nodig het voorstellen van herstelacties</v>
      </c>
      <c r="G813" s="15" t="str">
        <f>IFERROR(CONCATENATE(C813," ",(VLOOKUP($C813,'Bron competenties'!$B$1:$C$1978,2,FALSE))),"")</f>
        <v xml:space="preserve">E.06 ICT kwaliteitsmanagement </v>
      </c>
      <c r="H813">
        <f t="shared" si="37"/>
        <v>3</v>
      </c>
      <c r="I813" t="str">
        <f t="shared" si="38"/>
        <v>het evalueren van kwaliteitsindicatoren en processen op basis van het kwaliteitsbeleid en indien nodig het voorstellen van herstelacties</v>
      </c>
    </row>
    <row r="814" spans="1:9" ht="15.75" thickBot="1" x14ac:dyDescent="0.3">
      <c r="A814" s="10" t="str">
        <f>IFERROR(VLOOKUP($B814,VLookup!$B$3:$C$463,2,FALSE),"")</f>
        <v>3.3.4 RELEASE MANAGEMENT</v>
      </c>
      <c r="B814" s="16" t="s">
        <v>158</v>
      </c>
      <c r="C814" s="17" t="s">
        <v>82</v>
      </c>
      <c r="D814" s="13">
        <v>4</v>
      </c>
      <c r="E814" s="14" t="str">
        <f t="shared" si="36"/>
        <v>A.10x4</v>
      </c>
      <c r="F814" s="14" t="str">
        <f>IFERROR(VLOOKUP(E814,'Bron competenties'!$A$1:$F$19978,5,FALSE),"")</f>
        <v>het bieden van deskundige begeleiding om continue verbetering te garanderen en een succesvolle omnichannel gebruikerervaring te bewerkstelligen.</v>
      </c>
      <c r="G814" s="15" t="str">
        <f>IFERROR(CONCATENATE(C814," ",(VLOOKUP($C814,'Bron competenties'!$B$1:$C$1978,2,FALSE))),"")</f>
        <v>A.10 Gebruikergedreven ontwerpen</v>
      </c>
      <c r="H814">
        <f t="shared" si="37"/>
        <v>4</v>
      </c>
      <c r="I814" t="str">
        <f t="shared" si="38"/>
        <v>het bieden van deskundige begeleiding om continue verbetering te garanderen en een succesvolle omnichannel gebruikerervaring te bewerkstelligen.</v>
      </c>
    </row>
    <row r="815" spans="1:9" ht="15.75" thickBot="1" x14ac:dyDescent="0.3">
      <c r="A815" s="10" t="str">
        <f>IFERROR(VLOOKUP($B815,VLookup!$B$3:$C$463,2,FALSE),"")</f>
        <v>3.3.4 RELEASE MANAGEMENT</v>
      </c>
      <c r="B815" s="18" t="s">
        <v>158</v>
      </c>
      <c r="C815" s="17" t="s">
        <v>90</v>
      </c>
      <c r="D815" s="13">
        <v>9</v>
      </c>
      <c r="E815" s="14" t="str">
        <f t="shared" si="36"/>
        <v>T.01x9</v>
      </c>
      <c r="F815" s="14" t="str">
        <f>IFERROR(VLOOKUP(E815,'Bron competenties'!$A$1:$F$19978,5,FALSE),"")</f>
        <v>Toegankelijkheid is van toepassing op het ontwerp van producten, apparaten, services of omgevingen om ervoor te zorgen dat ze voor iedereen bruikbaar zijn, ongeacht hun persoonlijke capaciteiten</v>
      </c>
      <c r="G815" s="15" t="str">
        <f>IFERROR(CONCATENATE(C815," ",(VLOOKUP($C815,'Bron competenties'!$B$1:$C$1978,2,FALSE))),"")</f>
        <v>T.01 Toegankelijkheid</v>
      </c>
      <c r="H815">
        <f t="shared" si="37"/>
        <v>9</v>
      </c>
      <c r="I815" t="str">
        <f t="shared" si="38"/>
        <v>Toegankelijkheid is van toepassing op het ontwerp van producten, apparaten, services of omgevingen om ervoor te zorgen dat ze voor iedereen bruikbaar zijn, ongeacht hun persoonlijke capaciteiten</v>
      </c>
    </row>
    <row r="816" spans="1:9" ht="15.75" thickBot="1" x14ac:dyDescent="0.3">
      <c r="A816" s="10" t="str">
        <f>IFERROR(VLOOKUP($B816,VLookup!$B$3:$C$463,2,FALSE),"")</f>
        <v>3.3.4 RELEASE MANAGEMENT</v>
      </c>
      <c r="B816" s="18" t="s">
        <v>158</v>
      </c>
      <c r="C816" s="17" t="s">
        <v>91</v>
      </c>
      <c r="D816" s="13">
        <v>9</v>
      </c>
      <c r="E816" s="14" t="str">
        <f t="shared" si="36"/>
        <v>T.02x9</v>
      </c>
      <c r="F816" s="14" t="str">
        <f>IFERROR(VLOOKUP(E816,'Bron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816" s="15" t="str">
        <f>IFERROR(CONCATENATE(C816," ",(VLOOKUP($C816,'Bron competenties'!$B$1:$C$1978,2,FALSE))),"")</f>
        <v>T.02 Ethiek</v>
      </c>
      <c r="H816">
        <f t="shared" si="37"/>
        <v>9</v>
      </c>
      <c r="I816" t="str">
        <f t="shared" si="38"/>
        <v>Ethiek in ICT behandelt de procedures, waarden en praktijken die ICT en haar gerelateerde disciplines beheersen zonder de integriteit, morele waarden of overtuigingen van een individu, organisatie of de mensheid: professioneel gedrag in de ICT</v>
      </c>
    </row>
    <row r="817" spans="1:9" ht="15.75" thickBot="1" x14ac:dyDescent="0.3">
      <c r="A817" s="10" t="str">
        <f>IFERROR(VLOOKUP($B817,VLookup!$B$3:$C$463,2,FALSE),"")</f>
        <v>3.3.4 RELEASE MANAGEMENT</v>
      </c>
      <c r="B817" s="18" t="s">
        <v>158</v>
      </c>
      <c r="C817" s="17" t="s">
        <v>92</v>
      </c>
      <c r="D817" s="13">
        <v>9</v>
      </c>
      <c r="E817" s="14" t="str">
        <f t="shared" si="36"/>
        <v>T.03x9</v>
      </c>
      <c r="F817" s="14" t="str">
        <f>IFERROR(VLOOKUP(E817,'Bron competenties'!$A$1:$F$19978,5,FALSE),"")</f>
        <v>Er zijn veel wetten die direct of indirect relevant zijn voor de ICT-industrie, zoals copyright, naleving van octrooien, voorkomen van plagiaat en bescherming van intellectuele eigendom</v>
      </c>
      <c r="G817" s="15" t="str">
        <f>IFERROR(CONCATENATE(C817," ",(VLOOKUP($C817,'Bron competenties'!$B$1:$C$1978,2,FALSE))),"")</f>
        <v>T.03 Juridische kwesties</v>
      </c>
      <c r="H817">
        <f t="shared" si="37"/>
        <v>9</v>
      </c>
      <c r="I817" t="str">
        <f t="shared" si="38"/>
        <v>Er zijn veel wetten die direct of indirect relevant zijn voor de ICT-industrie, zoals copyright, naleving van octrooien, voorkomen van plagiaat en bescherming van intellectuele eigendom</v>
      </c>
    </row>
    <row r="818" spans="1:9" ht="15.75" thickBot="1" x14ac:dyDescent="0.3">
      <c r="A818" s="10" t="str">
        <f>IFERROR(VLOOKUP($B818,VLookup!$B$3:$C$463,2,FALSE),"")</f>
        <v>3.3.4 RELEASE MANAGEMENT</v>
      </c>
      <c r="B818" s="18" t="s">
        <v>158</v>
      </c>
      <c r="C818" s="17" t="s">
        <v>93</v>
      </c>
      <c r="D818" s="13">
        <v>9</v>
      </c>
      <c r="E818" s="14" t="str">
        <f t="shared" si="36"/>
        <v>T.04x9</v>
      </c>
      <c r="F818" s="14" t="str">
        <f>IFERROR(VLOOKUP(E818,'Bron competenties'!$A$1:$F$19978,5,FALSE),"")</f>
        <v>Privacy is het vermogen van een organisatie of individu te bepalen welke gegevens met derden kunnen worden gedeeld: bijvoorbeeld de algemene verordening gegevensbescherming (AVG) over gegevensbescherming en privacy voor alle individuen</v>
      </c>
      <c r="G818" s="15" t="str">
        <f>IFERROR(CONCATENATE(C818," ",(VLOOKUP($C818,'Bron competenties'!$B$1:$C$1978,2,FALSE))),"")</f>
        <v>T.04 Privacy</v>
      </c>
      <c r="H818">
        <f t="shared" si="37"/>
        <v>9</v>
      </c>
      <c r="I818" t="str">
        <f t="shared" si="38"/>
        <v>Privacy is het vermogen van een organisatie of individu te bepalen welke gegevens met derden kunnen worden gedeeld: bijvoorbeeld de algemene verordening gegevensbescherming (AVG) over gegevensbescherming en privacy voor alle individuen</v>
      </c>
    </row>
    <row r="819" spans="1:9" ht="15.75" thickBot="1" x14ac:dyDescent="0.3">
      <c r="A819" s="10" t="str">
        <f>IFERROR(VLOOKUP($B819,VLookup!$B$3:$C$463,2,FALSE),"")</f>
        <v>3.3.4 RELEASE MANAGEMENT</v>
      </c>
      <c r="B819" s="18" t="s">
        <v>158</v>
      </c>
      <c r="C819" s="17" t="s">
        <v>94</v>
      </c>
      <c r="D819" s="13">
        <v>9</v>
      </c>
      <c r="E819" s="14" t="str">
        <f t="shared" si="36"/>
        <v>T.05x9</v>
      </c>
      <c r="F819" s="14" t="str">
        <f>IFERROR(VLOOKUP(E819,'Bron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819" s="15" t="str">
        <f>IFERROR(CONCATENATE(C819," ",(VLOOKUP($C819,'Bron competenties'!$B$1:$C$1978,2,FALSE))),"")</f>
        <v>T.05 Beveiliging</v>
      </c>
      <c r="H819">
        <f t="shared" si="37"/>
        <v>9</v>
      </c>
      <c r="I819" t="str">
        <f t="shared" si="38"/>
        <v>Beveiliging omvat (1) informatiebeveiliging: beschermen tegen ongeautoriseerde toegang, gebruik, openbaarmaking, verstoring, wijziging, inzage, inspectie, opname of verwoesting en (2) IT-beveiliging: ongeoorloofde toegang tot computers, netwerken en data voorkomen</v>
      </c>
    </row>
    <row r="820" spans="1:9" ht="15.75" thickBot="1" x14ac:dyDescent="0.3">
      <c r="A820" s="10" t="str">
        <f>IFERROR(VLOOKUP($B820,VLookup!$B$3:$C$463,2,FALSE),"")</f>
        <v>3.3.4 RELEASE MANAGEMENT</v>
      </c>
      <c r="B820" s="18" t="s">
        <v>158</v>
      </c>
      <c r="C820" s="17" t="s">
        <v>95</v>
      </c>
      <c r="D820" s="13">
        <v>9</v>
      </c>
      <c r="E820" s="14" t="str">
        <f t="shared" si="36"/>
        <v>T.06x9</v>
      </c>
      <c r="F820" s="14" t="str">
        <f>IFERROR(VLOOKUP(E820,'Bron competenties'!$A$1:$F$19978,5,FALSE),"")</f>
        <v xml:space="preserve">Duurzaamheid staat voor het voldoen aan behoeften zonder de toekomst in gevaar te brengen en kan worden gecategoriseerd als ecologische, sociale of economische duurzaamheid. </v>
      </c>
      <c r="G820" s="15" t="str">
        <f>IFERROR(CONCATENATE(C820," ",(VLOOKUP($C820,'Bron competenties'!$B$1:$C$1978,2,FALSE))),"")</f>
        <v>T.06 Duurzaamheid</v>
      </c>
      <c r="H820">
        <f t="shared" si="37"/>
        <v>9</v>
      </c>
      <c r="I820" t="str">
        <f t="shared" si="38"/>
        <v xml:space="preserve">Duurzaamheid staat voor het voldoen aan behoeften zonder de toekomst in gevaar te brengen en kan worden gecategoriseerd als ecologische, sociale of economische duurzaamheid. </v>
      </c>
    </row>
    <row r="821" spans="1:9" ht="15.75" thickBot="1" x14ac:dyDescent="0.3">
      <c r="A821" s="10" t="str">
        <f>IFERROR(VLOOKUP($B821,VLookup!$B$3:$C$463,2,FALSE),"")</f>
        <v>3.3.4 RELEASE MANAGEMENT</v>
      </c>
      <c r="B821" s="18" t="s">
        <v>158</v>
      </c>
      <c r="C821" s="17" t="s">
        <v>96</v>
      </c>
      <c r="D821" s="13">
        <v>9</v>
      </c>
      <c r="E821" s="14" t="str">
        <f t="shared" si="36"/>
        <v>T.07x9</v>
      </c>
      <c r="F821" s="14" t="str">
        <f>IFERROR(VLOOKUP(E821,'Bron competenties'!$A$1:$F$19978,5,FALSE),"")</f>
        <v>Bruikbaarheid is de kwaliteit van een product, dienst of systeem, zoals ervaren door eindgebruikers, voor specifiek te bereiken doelen, effectief, efficiënt en bevredigend in een vooraf bepaalde context</v>
      </c>
      <c r="G821" s="15" t="str">
        <f>IFERROR(CONCATENATE(C821," ",(VLOOKUP($C821,'Bron competenties'!$B$1:$C$1978,2,FALSE))),"")</f>
        <v>T.07 Bruikbaarheid</v>
      </c>
      <c r="H821">
        <f t="shared" si="37"/>
        <v>9</v>
      </c>
      <c r="I821" t="str">
        <f t="shared" si="38"/>
        <v>Bruikbaarheid is de kwaliteit van een product, dienst of systeem, zoals ervaren door eindgebruikers, voor specifiek te bereiken doelen, effectief, efficiënt en bevredigend in een vooraf bepaalde context</v>
      </c>
    </row>
    <row r="822" spans="1:9" ht="15.75" thickBot="1" x14ac:dyDescent="0.3">
      <c r="A822" s="10" t="str">
        <f>IFERROR(VLOOKUP($B822,VLookup!$B$3:$C$463,2,FALSE),"")</f>
        <v>4.1.1 SECURITY MANAGEMENT</v>
      </c>
      <c r="B822" s="18" t="s">
        <v>159</v>
      </c>
      <c r="C822" s="12" t="s">
        <v>83</v>
      </c>
      <c r="D822" s="13">
        <v>3</v>
      </c>
      <c r="E822" s="14" t="str">
        <f t="shared" si="36"/>
        <v>D.10x3</v>
      </c>
      <c r="F822" s="14" t="str">
        <f>IFERROR(VLOOKUP(E822,'Bron competenties'!$A$1:$F$19978,5,FALSE),"")</f>
        <v>het analyseren van bedrijfsprocessen en bijbehorende informatie-eisen en het daarmee voorzien in de meest geschikte informatiestructuur</v>
      </c>
      <c r="G822" s="15" t="str">
        <f>IFERROR(CONCATENATE(C822," ",(VLOOKUP($C822,'Bron competenties'!$B$1:$C$1978,2,FALSE))),"")</f>
        <v xml:space="preserve">D.10 Informatie- en kennismanagement </v>
      </c>
      <c r="H822">
        <f t="shared" si="37"/>
        <v>3</v>
      </c>
      <c r="I822" t="str">
        <f t="shared" si="38"/>
        <v>het analyseren van bedrijfsprocessen en bijbehorende informatie-eisen en het daarmee voorzien in de meest geschikte informatiestructuur</v>
      </c>
    </row>
    <row r="823" spans="1:9" ht="15.75" thickBot="1" x14ac:dyDescent="0.3">
      <c r="A823" s="10" t="str">
        <f>IFERROR(VLOOKUP($B823,VLookup!$B$3:$C$463,2,FALSE),"")</f>
        <v>4.1.1 SECURITY MANAGEMENT</v>
      </c>
      <c r="B823" s="18" t="s">
        <v>159</v>
      </c>
      <c r="C823" s="12" t="s">
        <v>105</v>
      </c>
      <c r="D823" s="13">
        <v>3</v>
      </c>
      <c r="E823" s="14" t="str">
        <f t="shared" si="36"/>
        <v>E.03x3</v>
      </c>
      <c r="F823" s="14" t="str">
        <f>IFERROR(VLOOKUP(E823,'Bron competenties'!$A$1:$F$19978,5,FALSE),"")</f>
        <v>het in staat zijn de juiste acties te ondernemen om de veiligheid te borgen en risicoblootstelling te vermijden, evalueert, managet en garandeert de validering van uitzonderingen, voert audits uit op IV-processen en -omgeving</v>
      </c>
      <c r="G823" s="15" t="str">
        <f>IFERROR(CONCATENATE(C823," ",(VLOOKUP($C823,'Bron competenties'!$B$1:$C$1978,2,FALSE))),"")</f>
        <v xml:space="preserve">E.03 Risicomanagement </v>
      </c>
      <c r="H823">
        <f t="shared" si="37"/>
        <v>3</v>
      </c>
      <c r="I823" t="str">
        <f t="shared" si="38"/>
        <v>het in staat zijn de juiste acties te ondernemen om de veiligheid te borgen en risicoblootstelling te vermijden, evalueert, managet en garandeert de validering van uitzonderingen, voert audits uit op IV-processen en -omgeving</v>
      </c>
    </row>
    <row r="824" spans="1:9" ht="15.75" thickBot="1" x14ac:dyDescent="0.3">
      <c r="A824" s="10" t="str">
        <f>IFERROR(VLOOKUP($B824,VLookup!$B$3:$C$463,2,FALSE),"")</f>
        <v>4.1.1 SECURITY MANAGEMENT</v>
      </c>
      <c r="B824" s="18" t="s">
        <v>159</v>
      </c>
      <c r="C824" s="12" t="s">
        <v>86</v>
      </c>
      <c r="D824" s="13">
        <v>3</v>
      </c>
      <c r="E824" s="14" t="str">
        <f t="shared" si="36"/>
        <v>E.08x3</v>
      </c>
      <c r="F824" s="14" t="str">
        <f>IFERROR(VLOOKUP(E824,'Bron competenties'!$A$1:$F$19978,5,FALSE),"")</f>
        <v xml:space="preserve">het evalueren van indicatoren en maatregelen op het gebied van security management en bepalen/of ze aan de normen voldoen; het onderzoeken van inbreuken op de beveiliging en het nemen van correctiemaatregelen </v>
      </c>
      <c r="G824" s="15" t="str">
        <f>IFERROR(CONCATENATE(C824," ",(VLOOKUP($C824,'Bron competenties'!$B$1:$C$1978,2,FALSE))),"")</f>
        <v xml:space="preserve">E.08 Informatiebeveiligingsmanagement </v>
      </c>
      <c r="H824">
        <f t="shared" si="37"/>
        <v>3</v>
      </c>
      <c r="I824" t="str">
        <f t="shared" si="38"/>
        <v xml:space="preserve">het evalueren van indicatoren en maatregelen op het gebied van security management en bepalen/of ze aan de normen voldoen; het onderzoeken van inbreuken op de beveiliging en het nemen van correctiemaatregelen </v>
      </c>
    </row>
    <row r="825" spans="1:9" ht="15.75" thickBot="1" x14ac:dyDescent="0.3">
      <c r="A825" s="10" t="str">
        <f>IFERROR(VLOOKUP($B825,VLookup!$B$3:$C$463,2,FALSE),"")</f>
        <v>4.1.1 SECURITY MANAGEMENT</v>
      </c>
      <c r="B825" s="18" t="s">
        <v>159</v>
      </c>
      <c r="C825" s="12" t="s">
        <v>87</v>
      </c>
      <c r="D825" s="13">
        <v>4</v>
      </c>
      <c r="E825" s="14" t="str">
        <f t="shared" si="36"/>
        <v>A.01x4</v>
      </c>
      <c r="F825" s="14" t="str">
        <f>IFERROR(VLOOKUP(E825,'Bron competenties'!$A$1:$F$19978,5,FALSE),"")</f>
        <v>het organiseren en borgen van de bouw en implementatie van innovatieve IV oplossingen op de lange termijn</v>
      </c>
      <c r="G825" s="15" t="str">
        <f>IFERROR(CONCATENATE(C825," ",(VLOOKUP($C825,'Bron competenties'!$B$1:$C$1978,2,FALSE))),"")</f>
        <v>A.01 Afstemming informatiesysteem en bedrijfsstrategie</v>
      </c>
      <c r="H825">
        <f t="shared" si="37"/>
        <v>4</v>
      </c>
      <c r="I825" t="str">
        <f t="shared" si="38"/>
        <v>het organiseren en borgen van de bouw en implementatie van innovatieve IV oplossingen op de lange termijn</v>
      </c>
    </row>
    <row r="826" spans="1:9" ht="15.75" thickBot="1" x14ac:dyDescent="0.3">
      <c r="A826" s="10" t="str">
        <f>IFERROR(VLOOKUP($B826,VLookup!$B$3:$C$463,2,FALSE),"")</f>
        <v>4.1.1 SECURITY MANAGEMENT</v>
      </c>
      <c r="B826" s="18" t="s">
        <v>159</v>
      </c>
      <c r="C826" s="12" t="s">
        <v>107</v>
      </c>
      <c r="D826" s="13">
        <v>4</v>
      </c>
      <c r="E826" s="14" t="str">
        <f t="shared" si="36"/>
        <v>A.07x4</v>
      </c>
      <c r="F826" s="14" t="str">
        <f>IFERROR(VLOOKUP(E826,'Bron competenties'!$A$1:$F$19978,5,FALSE),"")</f>
        <v>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v>
      </c>
      <c r="G826" s="15" t="str">
        <f>IFERROR(CONCATENATE(C826," ",(VLOOKUP($C826,'Bron competenties'!$B$1:$C$1978,2,FALSE))),"")</f>
        <v xml:space="preserve">A.07 Monitoren technologische ontwikkelingen </v>
      </c>
      <c r="H826">
        <f t="shared" si="37"/>
        <v>4</v>
      </c>
      <c r="I826" t="str">
        <f t="shared" si="38"/>
        <v>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v>
      </c>
    </row>
    <row r="827" spans="1:9" ht="15.75" thickBot="1" x14ac:dyDescent="0.3">
      <c r="A827" s="10" t="str">
        <f>IFERROR(VLOOKUP($B827,VLookup!$B$3:$C$463,2,FALSE),"")</f>
        <v>4.1.1 SECURITY MANAGEMENT</v>
      </c>
      <c r="B827" s="18" t="s">
        <v>159</v>
      </c>
      <c r="C827" s="12" t="s">
        <v>114</v>
      </c>
      <c r="D827" s="13">
        <v>4</v>
      </c>
      <c r="E827" s="14" t="str">
        <f t="shared" si="36"/>
        <v>D.01x4</v>
      </c>
      <c r="F827" s="14" t="str">
        <f>IFERROR(VLOOKUP(E827,'Bron competenties'!$A$1:$F$19978,5,FALSE),"")</f>
        <v>het gebruik maken van specifieke kennis en van externe standaarden en best practices</v>
      </c>
      <c r="G827" s="15" t="str">
        <f>IFERROR(CONCATENATE(C827," ",(VLOOKUP($C827,'Bron competenties'!$B$1:$C$1978,2,FALSE))),"")</f>
        <v xml:space="preserve">D.01 Strategieontwikkeling informatiebeveiliging </v>
      </c>
      <c r="H827">
        <f t="shared" si="37"/>
        <v>4</v>
      </c>
      <c r="I827" t="str">
        <f t="shared" si="38"/>
        <v>het gebruik maken van specifieke kennis en van externe standaarden en best practices</v>
      </c>
    </row>
    <row r="828" spans="1:9" ht="15.75" thickBot="1" x14ac:dyDescent="0.3">
      <c r="A828" s="10" t="str">
        <f>IFERROR(VLOOKUP($B828,VLookup!$B$3:$C$463,2,FALSE),"")</f>
        <v>4.1.1 SECURITY MANAGEMENT</v>
      </c>
      <c r="B828" s="18" t="s">
        <v>159</v>
      </c>
      <c r="C828" s="12" t="s">
        <v>83</v>
      </c>
      <c r="D828" s="13">
        <v>4</v>
      </c>
      <c r="E828" s="14" t="str">
        <f t="shared" si="36"/>
        <v>D.10x4</v>
      </c>
      <c r="F828" s="14" t="str">
        <f>IFERROR(VLOOKUP(E828,'Bron competenties'!$A$1:$F$19978,5,FALSE),"")</f>
        <v>de juiste informatiestructuur integreren in de organisatie omgeving</v>
      </c>
      <c r="G828" s="15" t="str">
        <f>IFERROR(CONCATENATE(C828," ",(VLOOKUP($C828,'Bron competenties'!$B$1:$C$1978,2,FALSE))),"")</f>
        <v xml:space="preserve">D.10 Informatie- en kennismanagement </v>
      </c>
      <c r="H828">
        <f t="shared" si="37"/>
        <v>4</v>
      </c>
      <c r="I828" t="str">
        <f t="shared" si="38"/>
        <v>de juiste informatiestructuur integreren in de organisatie omgeving</v>
      </c>
    </row>
    <row r="829" spans="1:9" ht="15.75" thickBot="1" x14ac:dyDescent="0.3">
      <c r="A829" s="10" t="str">
        <f>IFERROR(VLOOKUP($B829,VLookup!$B$3:$C$463,2,FALSE),"")</f>
        <v>4.1.1 SECURITY MANAGEMENT</v>
      </c>
      <c r="B829" s="18" t="s">
        <v>159</v>
      </c>
      <c r="C829" s="12" t="s">
        <v>105</v>
      </c>
      <c r="D829" s="13">
        <v>4</v>
      </c>
      <c r="E829" s="14" t="str">
        <f t="shared" si="36"/>
        <v>E.03x4</v>
      </c>
      <c r="F829" s="14" t="str">
        <f>IFERROR(VLOOKUP(E829,'Bron competenties'!$A$1:$F$19978,5,FALSE),"")</f>
        <v>het organiseren en borgen van het definiëren en toepasbaar maken van beleid voor risicobeheer door rekening te houden met alle mogelijke beperkingen, waaronder technische, economische en politieke kwesties en daarbij taken te delegeren</v>
      </c>
      <c r="G829" s="15" t="str">
        <f>IFERROR(CONCATENATE(C829," ",(VLOOKUP($C829,'Bron competenties'!$B$1:$C$1978,2,FALSE))),"")</f>
        <v xml:space="preserve">E.03 Risicomanagement </v>
      </c>
      <c r="H829">
        <f t="shared" si="37"/>
        <v>4</v>
      </c>
      <c r="I829" t="str">
        <f t="shared" si="38"/>
        <v>het organiseren en borgen van het definiëren en toepasbaar maken van beleid voor risicobeheer door rekening te houden met alle mogelijke beperkingen, waaronder technische, economische en politieke kwesties en daarbij taken te delegeren</v>
      </c>
    </row>
    <row r="830" spans="1:9" ht="15.75" thickBot="1" x14ac:dyDescent="0.3">
      <c r="A830" s="10" t="str">
        <f>IFERROR(VLOOKUP($B830,VLookup!$B$3:$C$463,2,FALSE),"")</f>
        <v>4.1.1 SECURITY MANAGEMENT</v>
      </c>
      <c r="B830" s="18" t="s">
        <v>159</v>
      </c>
      <c r="C830" s="12" t="s">
        <v>86</v>
      </c>
      <c r="D830" s="13">
        <v>4</v>
      </c>
      <c r="E830" s="14" t="str">
        <f t="shared" si="36"/>
        <v>E.08x4</v>
      </c>
      <c r="F830" s="14" t="str">
        <f>IFERROR(VLOOKUP(E830,'Bron competenties'!$A$1:$F$19978,5,FALSE),"")</f>
        <v>het organiseren en borgen dat de integriteit, vertrouwelijkheid en beschikbaarheid van gegevens zijn opgeslagen in de Informatiesystemen en dat ze voldoen aan alle wettelijke vereisten</v>
      </c>
      <c r="G830" s="15" t="str">
        <f>IFERROR(CONCATENATE(C830," ",(VLOOKUP($C830,'Bron competenties'!$B$1:$C$1978,2,FALSE))),"")</f>
        <v xml:space="preserve">E.08 Informatiebeveiligingsmanagement </v>
      </c>
      <c r="H830">
        <f t="shared" si="37"/>
        <v>4</v>
      </c>
      <c r="I830" t="str">
        <f t="shared" si="38"/>
        <v>het organiseren en borgen dat de integriteit, vertrouwelijkheid en beschikbaarheid van gegevens zijn opgeslagen in de Informatiesystemen en dat ze voldoen aan alle wettelijke vereisten</v>
      </c>
    </row>
    <row r="831" spans="1:9" ht="15.75" thickBot="1" x14ac:dyDescent="0.3">
      <c r="A831" s="10" t="str">
        <f>IFERROR(VLOOKUP($B831,VLookup!$B$3:$C$463,2,FALSE),"")</f>
        <v>4.1.1 SECURITY MANAGEMENT</v>
      </c>
      <c r="B831" s="18" t="s">
        <v>159</v>
      </c>
      <c r="C831" s="12" t="s">
        <v>115</v>
      </c>
      <c r="D831" s="13">
        <v>4</v>
      </c>
      <c r="E831" s="14" t="str">
        <f t="shared" si="36"/>
        <v>E.09x4</v>
      </c>
      <c r="F831" s="14" t="str">
        <f>IFERROR(VLOOKUP(E831,'Bron competenties'!$A$1:$F$19978,5,FALSE),"")</f>
        <v>het organiseren en borgen van governance strategie voor Informatie Systemen door relevante processen over de gehele IV-infrastructuur te communiceren, uit te dragen en te beheersen</v>
      </c>
      <c r="G831" s="15" t="str">
        <f>IFERROR(CONCATENATE(C831," ",(VLOOKUP($C831,'Bron competenties'!$B$1:$C$1978,2,FALSE))),"")</f>
        <v xml:space="preserve">E.09 IT-governance </v>
      </c>
      <c r="H831">
        <f t="shared" si="37"/>
        <v>4</v>
      </c>
      <c r="I831" t="str">
        <f t="shared" si="38"/>
        <v>het organiseren en borgen van governance strategie voor Informatie Systemen door relevante processen over de gehele IV-infrastructuur te communiceren, uit te dragen en te beheersen</v>
      </c>
    </row>
    <row r="832" spans="1:9" ht="15.75" thickBot="1" x14ac:dyDescent="0.3">
      <c r="A832" s="10" t="str">
        <f>IFERROR(VLOOKUP($B832,VLookup!$B$3:$C$463,2,FALSE),"")</f>
        <v>4.1.1 SECURITY MANAGEMENT</v>
      </c>
      <c r="B832" s="18" t="s">
        <v>159</v>
      </c>
      <c r="C832" s="17" t="s">
        <v>90</v>
      </c>
      <c r="D832" s="13">
        <v>9</v>
      </c>
      <c r="E832" s="14" t="str">
        <f t="shared" si="36"/>
        <v>T.01x9</v>
      </c>
      <c r="F832" s="14" t="str">
        <f>IFERROR(VLOOKUP(E832,'Bron competenties'!$A$1:$F$19978,5,FALSE),"")</f>
        <v>Toegankelijkheid is van toepassing op het ontwerp van producten, apparaten, services of omgevingen om ervoor te zorgen dat ze voor iedereen bruikbaar zijn, ongeacht hun persoonlijke capaciteiten</v>
      </c>
      <c r="G832" s="15" t="str">
        <f>IFERROR(CONCATENATE(C832," ",(VLOOKUP($C832,'Bron competenties'!$B$1:$C$1978,2,FALSE))),"")</f>
        <v>T.01 Toegankelijkheid</v>
      </c>
      <c r="H832">
        <f t="shared" si="37"/>
        <v>9</v>
      </c>
      <c r="I832" t="str">
        <f t="shared" si="38"/>
        <v>Toegankelijkheid is van toepassing op het ontwerp van producten, apparaten, services of omgevingen om ervoor te zorgen dat ze voor iedereen bruikbaar zijn, ongeacht hun persoonlijke capaciteiten</v>
      </c>
    </row>
    <row r="833" spans="1:9" ht="15.75" thickBot="1" x14ac:dyDescent="0.3">
      <c r="A833" s="10" t="str">
        <f>IFERROR(VLOOKUP($B833,VLookup!$B$3:$C$463,2,FALSE),"")</f>
        <v>4.1.1 SECURITY MANAGEMENT</v>
      </c>
      <c r="B833" s="18" t="s">
        <v>159</v>
      </c>
      <c r="C833" s="17" t="s">
        <v>91</v>
      </c>
      <c r="D833" s="13">
        <v>9</v>
      </c>
      <c r="E833" s="14" t="str">
        <f t="shared" si="36"/>
        <v>T.02x9</v>
      </c>
      <c r="F833" s="14" t="str">
        <f>IFERROR(VLOOKUP(E833,'Bron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833" s="15" t="str">
        <f>IFERROR(CONCATENATE(C833," ",(VLOOKUP($C833,'Bron competenties'!$B$1:$C$1978,2,FALSE))),"")</f>
        <v>T.02 Ethiek</v>
      </c>
      <c r="H833">
        <f t="shared" si="37"/>
        <v>9</v>
      </c>
      <c r="I833" t="str">
        <f t="shared" si="38"/>
        <v>Ethiek in ICT behandelt de procedures, waarden en praktijken die ICT en haar gerelateerde disciplines beheersen zonder de integriteit, morele waarden of overtuigingen van een individu, organisatie of de mensheid: professioneel gedrag in de ICT</v>
      </c>
    </row>
    <row r="834" spans="1:9" ht="15.75" thickBot="1" x14ac:dyDescent="0.3">
      <c r="A834" s="10" t="str">
        <f>IFERROR(VLOOKUP($B834,VLookup!$B$3:$C$463,2,FALSE),"")</f>
        <v>4.1.1 SECURITY MANAGEMENT</v>
      </c>
      <c r="B834" s="18" t="s">
        <v>159</v>
      </c>
      <c r="C834" s="17" t="s">
        <v>92</v>
      </c>
      <c r="D834" s="13">
        <v>9</v>
      </c>
      <c r="E834" s="14" t="str">
        <f t="shared" ref="E834:E897" si="39">IFERROR(IF(A834&lt;&gt;"",CONCATENATE(C834,"x",D834),""),"")</f>
        <v>T.03x9</v>
      </c>
      <c r="F834" s="14" t="str">
        <f>IFERROR(VLOOKUP(E834,'Bron competenties'!$A$1:$F$19978,5,FALSE),"")</f>
        <v>Er zijn veel wetten die direct of indirect relevant zijn voor de ICT-industrie, zoals copyright, naleving van octrooien, voorkomen van plagiaat en bescherming van intellectuele eigendom</v>
      </c>
      <c r="G834" s="15" t="str">
        <f>IFERROR(CONCATENATE(C834," ",(VLOOKUP($C834,'Bron competenties'!$B$1:$C$1978,2,FALSE))),"")</f>
        <v>T.03 Juridische kwesties</v>
      </c>
      <c r="H834">
        <f t="shared" ref="H834:H897" si="40">IF($G834="","",D834)</f>
        <v>9</v>
      </c>
      <c r="I834" t="str">
        <f t="shared" ref="I834:I897" si="41">IF($G834="","",F834)</f>
        <v>Er zijn veel wetten die direct of indirect relevant zijn voor de ICT-industrie, zoals copyright, naleving van octrooien, voorkomen van plagiaat en bescherming van intellectuele eigendom</v>
      </c>
    </row>
    <row r="835" spans="1:9" ht="15.75" thickBot="1" x14ac:dyDescent="0.3">
      <c r="A835" s="10" t="str">
        <f>IFERROR(VLOOKUP($B835,VLookup!$B$3:$C$463,2,FALSE),"")</f>
        <v>4.1.1 SECURITY MANAGEMENT</v>
      </c>
      <c r="B835" s="18" t="s">
        <v>159</v>
      </c>
      <c r="C835" s="17" t="s">
        <v>93</v>
      </c>
      <c r="D835" s="13">
        <v>9</v>
      </c>
      <c r="E835" s="14" t="str">
        <f t="shared" si="39"/>
        <v>T.04x9</v>
      </c>
      <c r="F835" s="14" t="str">
        <f>IFERROR(VLOOKUP(E835,'Bron competenties'!$A$1:$F$19978,5,FALSE),"")</f>
        <v>Privacy is het vermogen van een organisatie of individu te bepalen welke gegevens met derden kunnen worden gedeeld: bijvoorbeeld de algemene verordening gegevensbescherming (AVG) over gegevensbescherming en privacy voor alle individuen</v>
      </c>
      <c r="G835" s="15" t="str">
        <f>IFERROR(CONCATENATE(C835," ",(VLOOKUP($C835,'Bron competenties'!$B$1:$C$1978,2,FALSE))),"")</f>
        <v>T.04 Privacy</v>
      </c>
      <c r="H835">
        <f t="shared" si="40"/>
        <v>9</v>
      </c>
      <c r="I835" t="str">
        <f t="shared" si="41"/>
        <v>Privacy is het vermogen van een organisatie of individu te bepalen welke gegevens met derden kunnen worden gedeeld: bijvoorbeeld de algemene verordening gegevensbescherming (AVG) over gegevensbescherming en privacy voor alle individuen</v>
      </c>
    </row>
    <row r="836" spans="1:9" ht="15.75" thickBot="1" x14ac:dyDescent="0.3">
      <c r="A836" s="10" t="str">
        <f>IFERROR(VLOOKUP($B836,VLookup!$B$3:$C$463,2,FALSE),"")</f>
        <v>4.1.1 SECURITY MANAGEMENT</v>
      </c>
      <c r="B836" s="18" t="s">
        <v>159</v>
      </c>
      <c r="C836" s="17" t="s">
        <v>94</v>
      </c>
      <c r="D836" s="13">
        <v>9</v>
      </c>
      <c r="E836" s="14" t="str">
        <f t="shared" si="39"/>
        <v>T.05x9</v>
      </c>
      <c r="F836" s="14" t="str">
        <f>IFERROR(VLOOKUP(E836,'Bron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836" s="15" t="str">
        <f>IFERROR(CONCATENATE(C836," ",(VLOOKUP($C836,'Bron competenties'!$B$1:$C$1978,2,FALSE))),"")</f>
        <v>T.05 Beveiliging</v>
      </c>
      <c r="H836">
        <f t="shared" si="40"/>
        <v>9</v>
      </c>
      <c r="I836" t="str">
        <f t="shared" si="41"/>
        <v>Beveiliging omvat (1) informatiebeveiliging: beschermen tegen ongeautoriseerde toegang, gebruik, openbaarmaking, verstoring, wijziging, inzage, inspectie, opname of verwoesting en (2) IT-beveiliging: ongeoorloofde toegang tot computers, netwerken en data voorkomen</v>
      </c>
    </row>
    <row r="837" spans="1:9" ht="15.75" thickBot="1" x14ac:dyDescent="0.3">
      <c r="A837" s="10" t="str">
        <f>IFERROR(VLOOKUP($B837,VLookup!$B$3:$C$463,2,FALSE),"")</f>
        <v>4.1.1 SECURITY MANAGEMENT</v>
      </c>
      <c r="B837" s="18" t="s">
        <v>159</v>
      </c>
      <c r="C837" s="17" t="s">
        <v>95</v>
      </c>
      <c r="D837" s="13">
        <v>9</v>
      </c>
      <c r="E837" s="14" t="str">
        <f t="shared" si="39"/>
        <v>T.06x9</v>
      </c>
      <c r="F837" s="14" t="str">
        <f>IFERROR(VLOOKUP(E837,'Bron competenties'!$A$1:$F$19978,5,FALSE),"")</f>
        <v xml:space="preserve">Duurzaamheid staat voor het voldoen aan behoeften zonder de toekomst in gevaar te brengen en kan worden gecategoriseerd als ecologische, sociale of economische duurzaamheid. </v>
      </c>
      <c r="G837" s="15" t="str">
        <f>IFERROR(CONCATENATE(C837," ",(VLOOKUP($C837,'Bron competenties'!$B$1:$C$1978,2,FALSE))),"")</f>
        <v>T.06 Duurzaamheid</v>
      </c>
      <c r="H837">
        <f t="shared" si="40"/>
        <v>9</v>
      </c>
      <c r="I837" t="str">
        <f t="shared" si="41"/>
        <v xml:space="preserve">Duurzaamheid staat voor het voldoen aan behoeften zonder de toekomst in gevaar te brengen en kan worden gecategoriseerd als ecologische, sociale of economische duurzaamheid. </v>
      </c>
    </row>
    <row r="838" spans="1:9" ht="15.75" thickBot="1" x14ac:dyDescent="0.3">
      <c r="A838" s="10" t="str">
        <f>IFERROR(VLOOKUP($B838,VLookup!$B$3:$C$463,2,FALSE),"")</f>
        <v>4.1.1 SECURITY MANAGEMENT</v>
      </c>
      <c r="B838" s="18" t="s">
        <v>159</v>
      </c>
      <c r="C838" s="17" t="s">
        <v>96</v>
      </c>
      <c r="D838" s="13">
        <v>9</v>
      </c>
      <c r="E838" s="14" t="str">
        <f t="shared" si="39"/>
        <v>T.07x9</v>
      </c>
      <c r="F838" s="14" t="str">
        <f>IFERROR(VLOOKUP(E838,'Bron competenties'!$A$1:$F$19978,5,FALSE),"")</f>
        <v>Bruikbaarheid is de kwaliteit van een product, dienst of systeem, zoals ervaren door eindgebruikers, voor specifiek te bereiken doelen, effectief, efficiënt en bevredigend in een vooraf bepaalde context</v>
      </c>
      <c r="G838" s="15" t="str">
        <f>IFERROR(CONCATENATE(C838," ",(VLOOKUP($C838,'Bron competenties'!$B$1:$C$1978,2,FALSE))),"")</f>
        <v>T.07 Bruikbaarheid</v>
      </c>
      <c r="H838">
        <f t="shared" si="40"/>
        <v>9</v>
      </c>
      <c r="I838" t="str">
        <f t="shared" si="41"/>
        <v>Bruikbaarheid is de kwaliteit van een product, dienst of systeem, zoals ervaren door eindgebruikers, voor specifiek te bereiken doelen, effectief, efficiënt en bevredigend in een vooraf bepaalde context</v>
      </c>
    </row>
    <row r="839" spans="1:9" ht="15.75" thickBot="1" x14ac:dyDescent="0.3">
      <c r="A839" s="10" t="str">
        <f>IFERROR(VLOOKUP($B839,VLookup!$B$3:$C$463,2,FALSE),"")</f>
        <v>4.1.2 INFORMATIERISICOMANAGEMENT</v>
      </c>
      <c r="B839" s="18" t="s">
        <v>160</v>
      </c>
      <c r="C839" s="17" t="s">
        <v>140</v>
      </c>
      <c r="D839" s="13">
        <v>3</v>
      </c>
      <c r="E839" s="14" t="str">
        <f t="shared" si="39"/>
        <v>C.02x3</v>
      </c>
      <c r="F839" s="14" t="str">
        <f>IFERROR(VLOOKUP(E839,'Bron competenties'!$A$1:$F$19978,5,FALSE),"")</f>
        <v xml:space="preserve">het zorgen voor de integriteit van het systeem door het toepassen van functionele-updates, software- of hardware toevoegingen en het inregelen van onderhoudsactiviteiten; het voldoen aan de budget requirements </v>
      </c>
      <c r="G839" s="15" t="str">
        <f>IFERROR(CONCATENATE(C839," ",(VLOOKUP($C839,'Bron competenties'!$B$1:$C$1978,2,FALSE))),"")</f>
        <v xml:space="preserve">C.02 Ondersteunen van wijzigingen </v>
      </c>
      <c r="H839">
        <f t="shared" si="40"/>
        <v>3</v>
      </c>
      <c r="I839" t="str">
        <f t="shared" si="41"/>
        <v xml:space="preserve">het zorgen voor de integriteit van het systeem door het toepassen van functionele-updates, software- of hardware toevoegingen en het inregelen van onderhoudsactiviteiten; het voldoen aan de budget requirements </v>
      </c>
    </row>
    <row r="840" spans="1:9" ht="15.75" thickBot="1" x14ac:dyDescent="0.3">
      <c r="A840" s="10" t="str">
        <f>IFERROR(VLOOKUP($B840,VLookup!$B$3:$C$463,2,FALSE),"")</f>
        <v>4.1.2 INFORMATIERISICOMANAGEMENT</v>
      </c>
      <c r="B840" s="18" t="s">
        <v>160</v>
      </c>
      <c r="C840" s="17" t="s">
        <v>83</v>
      </c>
      <c r="D840" s="13">
        <v>3</v>
      </c>
      <c r="E840" s="14" t="str">
        <f t="shared" si="39"/>
        <v>D.10x3</v>
      </c>
      <c r="F840" s="14" t="str">
        <f>IFERROR(VLOOKUP(E840,'Bron competenties'!$A$1:$F$19978,5,FALSE),"")</f>
        <v>het analyseren van bedrijfsprocessen en bijbehorende informatie-eisen en het daarmee voorzien in de meest geschikte informatiestructuur</v>
      </c>
      <c r="G840" s="15" t="str">
        <f>IFERROR(CONCATENATE(C840," ",(VLOOKUP($C840,'Bron competenties'!$B$1:$C$1978,2,FALSE))),"")</f>
        <v xml:space="preserve">D.10 Informatie- en kennismanagement </v>
      </c>
      <c r="H840">
        <f t="shared" si="40"/>
        <v>3</v>
      </c>
      <c r="I840" t="str">
        <f t="shared" si="41"/>
        <v>het analyseren van bedrijfsprocessen en bijbehorende informatie-eisen en het daarmee voorzien in de meest geschikte informatiestructuur</v>
      </c>
    </row>
    <row r="841" spans="1:9" ht="15.75" thickBot="1" x14ac:dyDescent="0.3">
      <c r="A841" s="10" t="str">
        <f>IFERROR(VLOOKUP($B841,VLookup!$B$3:$C$463,2,FALSE),"")</f>
        <v>4.1.2 INFORMATIERISICOMANAGEMENT</v>
      </c>
      <c r="B841" s="18" t="s">
        <v>160</v>
      </c>
      <c r="C841" s="17" t="s">
        <v>113</v>
      </c>
      <c r="D841" s="13">
        <v>3</v>
      </c>
      <c r="E841" s="14" t="str">
        <f t="shared" si="39"/>
        <v>E.02x3</v>
      </c>
      <c r="F841" s="14" t="str">
        <f>IFERROR(VLOOKUP(E841,'Bron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841" s="15" t="str">
        <f>IFERROR(CONCATENATE(C841," ",(VLOOKUP($C841,'Bron competenties'!$B$1:$C$1978,2,FALSE))),"")</f>
        <v xml:space="preserve">E.02 Project- en portfoliomanagement </v>
      </c>
      <c r="H841">
        <f t="shared" si="40"/>
        <v>3</v>
      </c>
      <c r="I841" t="str">
        <f t="shared" si="41"/>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842" spans="1:9" ht="15.75" thickBot="1" x14ac:dyDescent="0.3">
      <c r="A842" s="10" t="str">
        <f>IFERROR(VLOOKUP($B842,VLookup!$B$3:$C$463,2,FALSE),"")</f>
        <v>4.1.2 INFORMATIERISICOMANAGEMENT</v>
      </c>
      <c r="B842" s="18" t="s">
        <v>160</v>
      </c>
      <c r="C842" s="17" t="s">
        <v>105</v>
      </c>
      <c r="D842" s="13">
        <v>3</v>
      </c>
      <c r="E842" s="14" t="str">
        <f t="shared" si="39"/>
        <v>E.03x3</v>
      </c>
      <c r="F842" s="14" t="str">
        <f>IFERROR(VLOOKUP(E842,'Bron competenties'!$A$1:$F$19978,5,FALSE),"")</f>
        <v>het in staat zijn de juiste acties te ondernemen om de veiligheid te borgen en risicoblootstelling te vermijden, evalueert, managet en garandeert de validering van uitzonderingen, voert audits uit op IV-processen en -omgeving</v>
      </c>
      <c r="G842" s="15" t="str">
        <f>IFERROR(CONCATENATE(C842," ",(VLOOKUP($C842,'Bron competenties'!$B$1:$C$1978,2,FALSE))),"")</f>
        <v xml:space="preserve">E.03 Risicomanagement </v>
      </c>
      <c r="H842">
        <f t="shared" si="40"/>
        <v>3</v>
      </c>
      <c r="I842" t="str">
        <f t="shared" si="41"/>
        <v>het in staat zijn de juiste acties te ondernemen om de veiligheid te borgen en risicoblootstelling te vermijden, evalueert, managet en garandeert de validering van uitzonderingen, voert audits uit op IV-processen en -omgeving</v>
      </c>
    </row>
    <row r="843" spans="1:9" ht="15.75" thickBot="1" x14ac:dyDescent="0.3">
      <c r="A843" s="10" t="str">
        <f>IFERROR(VLOOKUP($B843,VLookup!$B$3:$C$463,2,FALSE),"")</f>
        <v>4.1.2 INFORMATIERISICOMANAGEMENT</v>
      </c>
      <c r="B843" s="18" t="s">
        <v>160</v>
      </c>
      <c r="C843" s="17" t="s">
        <v>85</v>
      </c>
      <c r="D843" s="13">
        <v>3</v>
      </c>
      <c r="E843" s="14" t="str">
        <f t="shared" si="39"/>
        <v>E.05x3</v>
      </c>
      <c r="F843" s="14" t="str">
        <f>IFERROR(VLOOKUP(E843,'Bron competenties'!$A$1:$F$19978,5,FALSE),"")</f>
        <v>het toepassen van specifieke kennis om bestaande IV-processen en oplossingen te onderzoeken zodat potentiële verbeteringen / innovaties bepaald kunnen worden en het  aanbevelingen kunnen worden opgesteld</v>
      </c>
      <c r="G843" s="15" t="str">
        <f>IFERROR(CONCATENATE(C843," ",(VLOOKUP($C843,'Bron competenties'!$B$1:$C$1978,2,FALSE))),"")</f>
        <v xml:space="preserve">E.05 Procesverbetering </v>
      </c>
      <c r="H843">
        <f t="shared" si="40"/>
        <v>3</v>
      </c>
      <c r="I843" t="str">
        <f t="shared" si="41"/>
        <v>het toepassen van specifieke kennis om bestaande IV-processen en oplossingen te onderzoeken zodat potentiële verbeteringen / innovaties bepaald kunnen worden en het  aanbevelingen kunnen worden opgesteld</v>
      </c>
    </row>
    <row r="844" spans="1:9" ht="15.75" thickBot="1" x14ac:dyDescent="0.3">
      <c r="A844" s="10" t="str">
        <f>IFERROR(VLOOKUP($B844,VLookup!$B$3:$C$463,2,FALSE),"")</f>
        <v>4.1.2 INFORMATIERISICOMANAGEMENT</v>
      </c>
      <c r="B844" s="18" t="s">
        <v>160</v>
      </c>
      <c r="C844" s="17" t="s">
        <v>143</v>
      </c>
      <c r="D844" s="13">
        <v>3</v>
      </c>
      <c r="E844" s="14" t="str">
        <f t="shared" si="39"/>
        <v>E.07x3</v>
      </c>
      <c r="F844" s="14" t="str">
        <f>IFERROR(VLOOKUP(E844,'Bron competenties'!$A$1:$F$19978,5,FALSE),"")</f>
        <v>Het evalueren van wijziging requirements en het gebruiken van specifieke vaardigheden om potentiële methoden en standaarden te identificeren die ingezet kunnen worden</v>
      </c>
      <c r="G844" s="15" t="str">
        <f>IFERROR(CONCATENATE(C844," ",(VLOOKUP($C844,'Bron competenties'!$B$1:$C$1978,2,FALSE))),"")</f>
        <v xml:space="preserve">E.07 Management van veranderingen in bedrijfsprocessent </v>
      </c>
      <c r="H844">
        <f t="shared" si="40"/>
        <v>3</v>
      </c>
      <c r="I844" t="str">
        <f t="shared" si="41"/>
        <v>Het evalueren van wijziging requirements en het gebruiken van specifieke vaardigheden om potentiële methoden en standaarden te identificeren die ingezet kunnen worden</v>
      </c>
    </row>
    <row r="845" spans="1:9" ht="15.75" thickBot="1" x14ac:dyDescent="0.3">
      <c r="A845" s="10" t="str">
        <f>IFERROR(VLOOKUP($B845,VLookup!$B$3:$C$463,2,FALSE),"")</f>
        <v>4.1.2 INFORMATIERISICOMANAGEMENT</v>
      </c>
      <c r="B845" s="18" t="s">
        <v>160</v>
      </c>
      <c r="C845" s="17" t="s">
        <v>86</v>
      </c>
      <c r="D845" s="13">
        <v>3</v>
      </c>
      <c r="E845" s="14" t="str">
        <f t="shared" si="39"/>
        <v>E.08x3</v>
      </c>
      <c r="F845" s="14" t="str">
        <f>IFERROR(VLOOKUP(E845,'Bron competenties'!$A$1:$F$19978,5,FALSE),"")</f>
        <v xml:space="preserve">het evalueren van indicatoren en maatregelen op het gebied van security management en bepalen/of ze aan de normen voldoen; het onderzoeken van inbreuken op de beveiliging en het nemen van correctiemaatregelen </v>
      </c>
      <c r="G845" s="15" t="str">
        <f>IFERROR(CONCATENATE(C845," ",(VLOOKUP($C845,'Bron competenties'!$B$1:$C$1978,2,FALSE))),"")</f>
        <v xml:space="preserve">E.08 Informatiebeveiligingsmanagement </v>
      </c>
      <c r="H845">
        <f t="shared" si="40"/>
        <v>3</v>
      </c>
      <c r="I845" t="str">
        <f t="shared" si="41"/>
        <v xml:space="preserve">het evalueren van indicatoren en maatregelen op het gebied van security management en bepalen/of ze aan de normen voldoen; het onderzoeken van inbreuken op de beveiliging en het nemen van correctiemaatregelen </v>
      </c>
    </row>
    <row r="846" spans="1:9" ht="15.75" thickBot="1" x14ac:dyDescent="0.3">
      <c r="A846" s="10" t="str">
        <f>IFERROR(VLOOKUP($B846,VLookup!$B$3:$C$463,2,FALSE),"")</f>
        <v>4.1.2 INFORMATIERISICOMANAGEMENT</v>
      </c>
      <c r="B846" s="18" t="s">
        <v>160</v>
      </c>
      <c r="C846" s="17" t="s">
        <v>87</v>
      </c>
      <c r="D846" s="13">
        <v>4</v>
      </c>
      <c r="E846" s="14" t="str">
        <f t="shared" si="39"/>
        <v>A.01x4</v>
      </c>
      <c r="F846" s="14" t="str">
        <f>IFERROR(VLOOKUP(E846,'Bron competenties'!$A$1:$F$19978,5,FALSE),"")</f>
        <v>het organiseren en borgen van de bouw en implementatie van innovatieve IV oplossingen op de lange termijn</v>
      </c>
      <c r="G846" s="15" t="str">
        <f>IFERROR(CONCATENATE(C846," ",(VLOOKUP($C846,'Bron competenties'!$B$1:$C$1978,2,FALSE))),"")</f>
        <v>A.01 Afstemming informatiesysteem en bedrijfsstrategie</v>
      </c>
      <c r="H846">
        <f t="shared" si="40"/>
        <v>4</v>
      </c>
      <c r="I846" t="str">
        <f t="shared" si="41"/>
        <v>het organiseren en borgen van de bouw en implementatie van innovatieve IV oplossingen op de lange termijn</v>
      </c>
    </row>
    <row r="847" spans="1:9" ht="15.75" thickBot="1" x14ac:dyDescent="0.3">
      <c r="A847" s="10" t="str">
        <f>IFERROR(VLOOKUP($B847,VLookup!$B$3:$C$463,2,FALSE),"")</f>
        <v>4.1.2 INFORMATIERISICOMANAGEMENT</v>
      </c>
      <c r="B847" s="18" t="s">
        <v>160</v>
      </c>
      <c r="C847" s="17" t="s">
        <v>114</v>
      </c>
      <c r="D847" s="13">
        <v>4</v>
      </c>
      <c r="E847" s="14" t="str">
        <f t="shared" si="39"/>
        <v>D.01x4</v>
      </c>
      <c r="F847" s="14" t="str">
        <f>IFERROR(VLOOKUP(E847,'Bron competenties'!$A$1:$F$19978,5,FALSE),"")</f>
        <v>het gebruik maken van specifieke kennis en van externe standaarden en best practices</v>
      </c>
      <c r="G847" s="15" t="str">
        <f>IFERROR(CONCATENATE(C847," ",(VLOOKUP($C847,'Bron competenties'!$B$1:$C$1978,2,FALSE))),"")</f>
        <v xml:space="preserve">D.01 Strategieontwikkeling informatiebeveiliging </v>
      </c>
      <c r="H847">
        <f t="shared" si="40"/>
        <v>4</v>
      </c>
      <c r="I847" t="str">
        <f t="shared" si="41"/>
        <v>het gebruik maken van specifieke kennis en van externe standaarden en best practices</v>
      </c>
    </row>
    <row r="848" spans="1:9" ht="15.75" thickBot="1" x14ac:dyDescent="0.3">
      <c r="A848" s="10" t="str">
        <f>IFERROR(VLOOKUP($B848,VLookup!$B$3:$C$463,2,FALSE),"")</f>
        <v>4.1.2 INFORMATIERISICOMANAGEMENT</v>
      </c>
      <c r="B848" s="18" t="s">
        <v>160</v>
      </c>
      <c r="C848" s="17" t="s">
        <v>88</v>
      </c>
      <c r="D848" s="13">
        <v>4</v>
      </c>
      <c r="E848" s="14" t="str">
        <f t="shared" si="39"/>
        <v>D.02x4</v>
      </c>
      <c r="F848" s="14" t="str">
        <f>IFERROR(VLOOKUP(E848,'Bron competenties'!$A$1:$F$19978,5,FALSE),"")</f>
        <v xml:space="preserve">het gebruiken van uiteenlopende specifieke kennis en het zorgen dat gebruik wordt gemaakt en het autoriseren van externe standaarden en best practices </v>
      </c>
      <c r="G848" s="15" t="str">
        <f>IFERROR(CONCATENATE(C848," ",(VLOOKUP($C848,'Bron competenties'!$B$1:$C$1978,2,FALSE))),"")</f>
        <v xml:space="preserve">D.02 Ontwikkeling ICT-Kwaliteitsstrategie </v>
      </c>
      <c r="H848">
        <f t="shared" si="40"/>
        <v>4</v>
      </c>
      <c r="I848" t="str">
        <f t="shared" si="41"/>
        <v xml:space="preserve">het gebruiken van uiteenlopende specifieke kennis en het zorgen dat gebruik wordt gemaakt en het autoriseren van externe standaarden en best practices </v>
      </c>
    </row>
    <row r="849" spans="1:9" ht="15.75" thickBot="1" x14ac:dyDescent="0.3">
      <c r="A849" s="10" t="str">
        <f>IFERROR(VLOOKUP($B849,VLookup!$B$3:$C$463,2,FALSE),"")</f>
        <v>4.1.2 INFORMATIERISICOMANAGEMENT</v>
      </c>
      <c r="B849" s="18" t="s">
        <v>160</v>
      </c>
      <c r="C849" s="17" t="s">
        <v>83</v>
      </c>
      <c r="D849" s="13">
        <v>4</v>
      </c>
      <c r="E849" s="14" t="str">
        <f t="shared" si="39"/>
        <v>D.10x4</v>
      </c>
      <c r="F849" s="14" t="str">
        <f>IFERROR(VLOOKUP(E849,'Bron competenties'!$A$1:$F$19978,5,FALSE),"")</f>
        <v>de juiste informatiestructuur integreren in de organisatie omgeving</v>
      </c>
      <c r="G849" s="15" t="str">
        <f>IFERROR(CONCATENATE(C849," ",(VLOOKUP($C849,'Bron competenties'!$B$1:$C$1978,2,FALSE))),"")</f>
        <v xml:space="preserve">D.10 Informatie- en kennismanagement </v>
      </c>
      <c r="H849">
        <f t="shared" si="40"/>
        <v>4</v>
      </c>
      <c r="I849" t="str">
        <f t="shared" si="41"/>
        <v>de juiste informatiestructuur integreren in de organisatie omgeving</v>
      </c>
    </row>
    <row r="850" spans="1:9" ht="15.75" thickBot="1" x14ac:dyDescent="0.3">
      <c r="A850" s="10" t="str">
        <f>IFERROR(VLOOKUP($B850,VLookup!$B$3:$C$463,2,FALSE),"")</f>
        <v>4.1.2 INFORMATIERISICOMANAGEMENT</v>
      </c>
      <c r="B850" s="18" t="s">
        <v>160</v>
      </c>
      <c r="C850" s="17" t="s">
        <v>113</v>
      </c>
      <c r="D850" s="13">
        <v>4</v>
      </c>
      <c r="E850" s="14" t="str">
        <f t="shared" si="39"/>
        <v>E.02x4</v>
      </c>
      <c r="F850" s="14" t="str">
        <f>IFERROR(VLOOKUP(E850,'Bron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850" s="15" t="str">
        <f>IFERROR(CONCATENATE(C850," ",(VLOOKUP($C850,'Bron competenties'!$B$1:$C$1978,2,FALSE))),"")</f>
        <v xml:space="preserve">E.02 Project- en portfoliomanagement </v>
      </c>
      <c r="H850">
        <f t="shared" si="40"/>
        <v>4</v>
      </c>
      <c r="I850" t="str">
        <f t="shared" si="41"/>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851" spans="1:9" ht="15.75" thickBot="1" x14ac:dyDescent="0.3">
      <c r="A851" s="10" t="str">
        <f>IFERROR(VLOOKUP($B851,VLookup!$B$3:$C$463,2,FALSE),"")</f>
        <v>4.1.2 INFORMATIERISICOMANAGEMENT</v>
      </c>
      <c r="B851" s="18" t="s">
        <v>160</v>
      </c>
      <c r="C851" s="17" t="s">
        <v>105</v>
      </c>
      <c r="D851" s="13">
        <v>4</v>
      </c>
      <c r="E851" s="14" t="str">
        <f t="shared" si="39"/>
        <v>E.03x4</v>
      </c>
      <c r="F851" s="14" t="str">
        <f>IFERROR(VLOOKUP(E851,'Bron competenties'!$A$1:$F$19978,5,FALSE),"")</f>
        <v>het organiseren en borgen van het definiëren en toepasbaar maken van beleid voor risicobeheer door rekening te houden met alle mogelijke beperkingen, waaronder technische, economische en politieke kwesties en daarbij taken te delegeren</v>
      </c>
      <c r="G851" s="15" t="str">
        <f>IFERROR(CONCATENATE(C851," ",(VLOOKUP($C851,'Bron competenties'!$B$1:$C$1978,2,FALSE))),"")</f>
        <v xml:space="preserve">E.03 Risicomanagement </v>
      </c>
      <c r="H851">
        <f t="shared" si="40"/>
        <v>4</v>
      </c>
      <c r="I851" t="str">
        <f t="shared" si="41"/>
        <v>het organiseren en borgen van het definiëren en toepasbaar maken van beleid voor risicobeheer door rekening te houden met alle mogelijke beperkingen, waaronder technische, economische en politieke kwesties en daarbij taken te delegeren</v>
      </c>
    </row>
    <row r="852" spans="1:9" ht="15.75" thickBot="1" x14ac:dyDescent="0.3">
      <c r="A852" s="10" t="str">
        <f>IFERROR(VLOOKUP($B852,VLookup!$B$3:$C$463,2,FALSE),"")</f>
        <v>4.1.2 INFORMATIERISICOMANAGEMENT</v>
      </c>
      <c r="B852" s="18" t="s">
        <v>160</v>
      </c>
      <c r="C852" s="17" t="s">
        <v>85</v>
      </c>
      <c r="D852" s="13">
        <v>4</v>
      </c>
      <c r="E852" s="14" t="str">
        <f t="shared" si="39"/>
        <v>E.05x4</v>
      </c>
      <c r="F852" s="14" t="str">
        <f>IFERROR(VLOOKUP(E852,'Bron competenties'!$A$1:$F$19978,5,FALSE),"")</f>
        <v>het organiseren en borgen van innovatieve implementaties / verbeteringen die bijdragen aan grotere efficiëntie; het aantonen aan de directie dat de organisatie voordeel heeft van potentiële wijzigingen</v>
      </c>
      <c r="G852" s="15" t="str">
        <f>IFERROR(CONCATENATE(C852," ",(VLOOKUP($C852,'Bron competenties'!$B$1:$C$1978,2,FALSE))),"")</f>
        <v xml:space="preserve">E.05 Procesverbetering </v>
      </c>
      <c r="H852">
        <f t="shared" si="40"/>
        <v>4</v>
      </c>
      <c r="I852" t="str">
        <f t="shared" si="41"/>
        <v>het organiseren en borgen van innovatieve implementaties / verbeteringen die bijdragen aan grotere efficiëntie; het aantonen aan de directie dat de organisatie voordeel heeft van potentiële wijzigingen</v>
      </c>
    </row>
    <row r="853" spans="1:9" ht="15.75" thickBot="1" x14ac:dyDescent="0.3">
      <c r="A853" s="10" t="str">
        <f>IFERROR(VLOOKUP($B853,VLookup!$B$3:$C$463,2,FALSE),"")</f>
        <v>4.1.2 INFORMATIERISICOMANAGEMENT</v>
      </c>
      <c r="B853" s="18" t="s">
        <v>160</v>
      </c>
      <c r="C853" s="17" t="s">
        <v>143</v>
      </c>
      <c r="D853" s="13">
        <v>4</v>
      </c>
      <c r="E853" s="14" t="str">
        <f t="shared" si="39"/>
        <v>E.07x4</v>
      </c>
      <c r="F853" s="14" t="str">
        <f>IFERROR(VLOOKUP(E853,'Bron competenties'!$A$1:$F$19978,5,FALSE),"")</f>
        <v xml:space="preserve">het organiseren en borgen van het plannen, beheren en implementeren van significante IV wijzigingen in de organisatie </v>
      </c>
      <c r="G853" s="15" t="str">
        <f>IFERROR(CONCATENATE(C853," ",(VLOOKUP($C853,'Bron competenties'!$B$1:$C$1978,2,FALSE))),"")</f>
        <v xml:space="preserve">E.07 Management van veranderingen in bedrijfsprocessent </v>
      </c>
      <c r="H853">
        <f t="shared" si="40"/>
        <v>4</v>
      </c>
      <c r="I853" t="str">
        <f t="shared" si="41"/>
        <v xml:space="preserve">het organiseren en borgen van het plannen, beheren en implementeren van significante IV wijzigingen in de organisatie </v>
      </c>
    </row>
    <row r="854" spans="1:9" ht="15.75" thickBot="1" x14ac:dyDescent="0.3">
      <c r="A854" s="10" t="str">
        <f>IFERROR(VLOOKUP($B854,VLookup!$B$3:$C$463,2,FALSE),"")</f>
        <v>4.1.2 INFORMATIERISICOMANAGEMENT</v>
      </c>
      <c r="B854" s="18" t="s">
        <v>160</v>
      </c>
      <c r="C854" s="17" t="s">
        <v>86</v>
      </c>
      <c r="D854" s="13">
        <v>4</v>
      </c>
      <c r="E854" s="14" t="str">
        <f t="shared" si="39"/>
        <v>E.08x4</v>
      </c>
      <c r="F854" s="14" t="str">
        <f>IFERROR(VLOOKUP(E854,'Bron competenties'!$A$1:$F$19978,5,FALSE),"")</f>
        <v>het organiseren en borgen dat de integriteit, vertrouwelijkheid en beschikbaarheid van gegevens zijn opgeslagen in de Informatiesystemen en dat ze voldoen aan alle wettelijke vereisten</v>
      </c>
      <c r="G854" s="15" t="str">
        <f>IFERROR(CONCATENATE(C854," ",(VLOOKUP($C854,'Bron competenties'!$B$1:$C$1978,2,FALSE))),"")</f>
        <v xml:space="preserve">E.08 Informatiebeveiligingsmanagement </v>
      </c>
      <c r="H854">
        <f t="shared" si="40"/>
        <v>4</v>
      </c>
      <c r="I854" t="str">
        <f t="shared" si="41"/>
        <v>het organiseren en borgen dat de integriteit, vertrouwelijkheid en beschikbaarheid van gegevens zijn opgeslagen in de Informatiesystemen en dat ze voldoen aan alle wettelijke vereisten</v>
      </c>
    </row>
    <row r="855" spans="1:9" ht="15.75" thickBot="1" x14ac:dyDescent="0.3">
      <c r="A855" s="10" t="str">
        <f>IFERROR(VLOOKUP($B855,VLookup!$B$3:$C$463,2,FALSE),"")</f>
        <v>4.1.2 INFORMATIERISICOMANAGEMENT</v>
      </c>
      <c r="B855" s="18" t="s">
        <v>160</v>
      </c>
      <c r="C855" s="17" t="s">
        <v>90</v>
      </c>
      <c r="D855" s="13">
        <v>9</v>
      </c>
      <c r="E855" s="14" t="str">
        <f t="shared" si="39"/>
        <v>T.01x9</v>
      </c>
      <c r="F855" s="14" t="str">
        <f>IFERROR(VLOOKUP(E855,'Bron competenties'!$A$1:$F$19978,5,FALSE),"")</f>
        <v>Toegankelijkheid is van toepassing op het ontwerp van producten, apparaten, services of omgevingen om ervoor te zorgen dat ze voor iedereen bruikbaar zijn, ongeacht hun persoonlijke capaciteiten</v>
      </c>
      <c r="G855" s="15" t="str">
        <f>IFERROR(CONCATENATE(C855," ",(VLOOKUP($C855,'Bron competenties'!$B$1:$C$1978,2,FALSE))),"")</f>
        <v>T.01 Toegankelijkheid</v>
      </c>
      <c r="H855">
        <f t="shared" si="40"/>
        <v>9</v>
      </c>
      <c r="I855" t="str">
        <f t="shared" si="41"/>
        <v>Toegankelijkheid is van toepassing op het ontwerp van producten, apparaten, services of omgevingen om ervoor te zorgen dat ze voor iedereen bruikbaar zijn, ongeacht hun persoonlijke capaciteiten</v>
      </c>
    </row>
    <row r="856" spans="1:9" ht="15.75" thickBot="1" x14ac:dyDescent="0.3">
      <c r="A856" s="10" t="str">
        <f>IFERROR(VLOOKUP($B856,VLookup!$B$3:$C$463,2,FALSE),"")</f>
        <v>4.1.2 INFORMATIERISICOMANAGEMENT</v>
      </c>
      <c r="B856" s="18" t="s">
        <v>160</v>
      </c>
      <c r="C856" s="17" t="s">
        <v>91</v>
      </c>
      <c r="D856" s="13">
        <v>9</v>
      </c>
      <c r="E856" s="14" t="str">
        <f t="shared" si="39"/>
        <v>T.02x9</v>
      </c>
      <c r="F856" s="14" t="str">
        <f>IFERROR(VLOOKUP(E856,'Bron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856" s="15" t="str">
        <f>IFERROR(CONCATENATE(C856," ",(VLOOKUP($C856,'Bron competenties'!$B$1:$C$1978,2,FALSE))),"")</f>
        <v>T.02 Ethiek</v>
      </c>
      <c r="H856">
        <f t="shared" si="40"/>
        <v>9</v>
      </c>
      <c r="I856" t="str">
        <f t="shared" si="41"/>
        <v>Ethiek in ICT behandelt de procedures, waarden en praktijken die ICT en haar gerelateerde disciplines beheersen zonder de integriteit, morele waarden of overtuigingen van een individu, organisatie of de mensheid: professioneel gedrag in de ICT</v>
      </c>
    </row>
    <row r="857" spans="1:9" ht="15.75" thickBot="1" x14ac:dyDescent="0.3">
      <c r="A857" s="10" t="str">
        <f>IFERROR(VLOOKUP($B857,VLookup!$B$3:$C$463,2,FALSE),"")</f>
        <v>4.1.2 INFORMATIERISICOMANAGEMENT</v>
      </c>
      <c r="B857" s="18" t="s">
        <v>160</v>
      </c>
      <c r="C857" s="17" t="s">
        <v>92</v>
      </c>
      <c r="D857" s="13">
        <v>9</v>
      </c>
      <c r="E857" s="14" t="str">
        <f t="shared" si="39"/>
        <v>T.03x9</v>
      </c>
      <c r="F857" s="14" t="str">
        <f>IFERROR(VLOOKUP(E857,'Bron competenties'!$A$1:$F$19978,5,FALSE),"")</f>
        <v>Er zijn veel wetten die direct of indirect relevant zijn voor de ICT-industrie, zoals copyright, naleving van octrooien, voorkomen van plagiaat en bescherming van intellectuele eigendom</v>
      </c>
      <c r="G857" s="15" t="str">
        <f>IFERROR(CONCATENATE(C857," ",(VLOOKUP($C857,'Bron competenties'!$B$1:$C$1978,2,FALSE))),"")</f>
        <v>T.03 Juridische kwesties</v>
      </c>
      <c r="H857">
        <f t="shared" si="40"/>
        <v>9</v>
      </c>
      <c r="I857" t="str">
        <f t="shared" si="41"/>
        <v>Er zijn veel wetten die direct of indirect relevant zijn voor de ICT-industrie, zoals copyright, naleving van octrooien, voorkomen van plagiaat en bescherming van intellectuele eigendom</v>
      </c>
    </row>
    <row r="858" spans="1:9" ht="15.75" thickBot="1" x14ac:dyDescent="0.3">
      <c r="A858" s="10" t="str">
        <f>IFERROR(VLOOKUP($B858,VLookup!$B$3:$C$463,2,FALSE),"")</f>
        <v>4.1.2 INFORMATIERISICOMANAGEMENT</v>
      </c>
      <c r="B858" s="18" t="s">
        <v>160</v>
      </c>
      <c r="C858" s="17" t="s">
        <v>93</v>
      </c>
      <c r="D858" s="13">
        <v>9</v>
      </c>
      <c r="E858" s="14" t="str">
        <f t="shared" si="39"/>
        <v>T.04x9</v>
      </c>
      <c r="F858" s="14" t="str">
        <f>IFERROR(VLOOKUP(E858,'Bron competenties'!$A$1:$F$19978,5,FALSE),"")</f>
        <v>Privacy is het vermogen van een organisatie of individu te bepalen welke gegevens met derden kunnen worden gedeeld: bijvoorbeeld de algemene verordening gegevensbescherming (AVG) over gegevensbescherming en privacy voor alle individuen</v>
      </c>
      <c r="G858" s="15" t="str">
        <f>IFERROR(CONCATENATE(C858," ",(VLOOKUP($C858,'Bron competenties'!$B$1:$C$1978,2,FALSE))),"")</f>
        <v>T.04 Privacy</v>
      </c>
      <c r="H858">
        <f t="shared" si="40"/>
        <v>9</v>
      </c>
      <c r="I858" t="str">
        <f t="shared" si="41"/>
        <v>Privacy is het vermogen van een organisatie of individu te bepalen welke gegevens met derden kunnen worden gedeeld: bijvoorbeeld de algemene verordening gegevensbescherming (AVG) over gegevensbescherming en privacy voor alle individuen</v>
      </c>
    </row>
    <row r="859" spans="1:9" ht="15.75" thickBot="1" x14ac:dyDescent="0.3">
      <c r="A859" s="10" t="str">
        <f>IFERROR(VLOOKUP($B859,VLookup!$B$3:$C$463,2,FALSE),"")</f>
        <v>4.1.2 INFORMATIERISICOMANAGEMENT</v>
      </c>
      <c r="B859" s="18" t="s">
        <v>160</v>
      </c>
      <c r="C859" s="17" t="s">
        <v>94</v>
      </c>
      <c r="D859" s="13">
        <v>9</v>
      </c>
      <c r="E859" s="14" t="str">
        <f t="shared" si="39"/>
        <v>T.05x9</v>
      </c>
      <c r="F859" s="14" t="str">
        <f>IFERROR(VLOOKUP(E859,'Bron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859" s="15" t="str">
        <f>IFERROR(CONCATENATE(C859," ",(VLOOKUP($C859,'Bron competenties'!$B$1:$C$1978,2,FALSE))),"")</f>
        <v>T.05 Beveiliging</v>
      </c>
      <c r="H859">
        <f t="shared" si="40"/>
        <v>9</v>
      </c>
      <c r="I859" t="str">
        <f t="shared" si="41"/>
        <v>Beveiliging omvat (1) informatiebeveiliging: beschermen tegen ongeautoriseerde toegang, gebruik, openbaarmaking, verstoring, wijziging, inzage, inspectie, opname of verwoesting en (2) IT-beveiliging: ongeoorloofde toegang tot computers, netwerken en data voorkomen</v>
      </c>
    </row>
    <row r="860" spans="1:9" ht="15.75" thickBot="1" x14ac:dyDescent="0.3">
      <c r="A860" s="10" t="str">
        <f>IFERROR(VLOOKUP($B860,VLookup!$B$3:$C$463,2,FALSE),"")</f>
        <v>4.1.2 INFORMATIERISICOMANAGEMENT</v>
      </c>
      <c r="B860" s="18" t="s">
        <v>160</v>
      </c>
      <c r="C860" s="17" t="s">
        <v>95</v>
      </c>
      <c r="D860" s="13">
        <v>9</v>
      </c>
      <c r="E860" s="14" t="str">
        <f t="shared" si="39"/>
        <v>T.06x9</v>
      </c>
      <c r="F860" s="14" t="str">
        <f>IFERROR(VLOOKUP(E860,'Bron competenties'!$A$1:$F$19978,5,FALSE),"")</f>
        <v xml:space="preserve">Duurzaamheid staat voor het voldoen aan behoeften zonder de toekomst in gevaar te brengen en kan worden gecategoriseerd als ecologische, sociale of economische duurzaamheid. </v>
      </c>
      <c r="G860" s="15" t="str">
        <f>IFERROR(CONCATENATE(C860," ",(VLOOKUP($C860,'Bron competenties'!$B$1:$C$1978,2,FALSE))),"")</f>
        <v>T.06 Duurzaamheid</v>
      </c>
      <c r="H860">
        <f t="shared" si="40"/>
        <v>9</v>
      </c>
      <c r="I860" t="str">
        <f t="shared" si="41"/>
        <v xml:space="preserve">Duurzaamheid staat voor het voldoen aan behoeften zonder de toekomst in gevaar te brengen en kan worden gecategoriseerd als ecologische, sociale of economische duurzaamheid. </v>
      </c>
    </row>
    <row r="861" spans="1:9" ht="15.75" thickBot="1" x14ac:dyDescent="0.3">
      <c r="A861" s="10" t="str">
        <f>IFERROR(VLOOKUP($B861,VLookup!$B$3:$C$463,2,FALSE),"")</f>
        <v>4.1.2 INFORMATIERISICOMANAGEMENT</v>
      </c>
      <c r="B861" s="18" t="s">
        <v>160</v>
      </c>
      <c r="C861" s="17" t="s">
        <v>96</v>
      </c>
      <c r="D861" s="13">
        <v>9</v>
      </c>
      <c r="E861" s="14" t="str">
        <f t="shared" si="39"/>
        <v>T.07x9</v>
      </c>
      <c r="F861" s="14" t="str">
        <f>IFERROR(VLOOKUP(E861,'Bron competenties'!$A$1:$F$19978,5,FALSE),"")</f>
        <v>Bruikbaarheid is de kwaliteit van een product, dienst of systeem, zoals ervaren door eindgebruikers, voor specifiek te bereiken doelen, effectief, efficiënt en bevredigend in een vooraf bepaalde context</v>
      </c>
      <c r="G861" s="15" t="str">
        <f>IFERROR(CONCATENATE(C861," ",(VLOOKUP($C861,'Bron competenties'!$B$1:$C$1978,2,FALSE))),"")</f>
        <v>T.07 Bruikbaarheid</v>
      </c>
      <c r="H861">
        <f t="shared" si="40"/>
        <v>9</v>
      </c>
      <c r="I861" t="str">
        <f t="shared" si="41"/>
        <v>Bruikbaarheid is de kwaliteit van een product, dienst of systeem, zoals ervaren door eindgebruikers, voor specifiek te bereiken doelen, effectief, efficiënt en bevredigend in een vooraf bepaalde context</v>
      </c>
    </row>
    <row r="862" spans="1:9" ht="15.75" thickBot="1" x14ac:dyDescent="0.3">
      <c r="A862" s="10" t="str">
        <f>IFERROR(VLOOKUP($B862,VLookup!$B$3:$C$463,2,FALSE),"")</f>
        <v>4.1.3 CYBERSECURITY MANAGEMENT</v>
      </c>
      <c r="B862" s="18" t="s">
        <v>161</v>
      </c>
      <c r="C862" s="17" t="s">
        <v>98</v>
      </c>
      <c r="D862" s="13">
        <v>3</v>
      </c>
      <c r="E862" s="14" t="str">
        <f t="shared" si="39"/>
        <v>A.06x3</v>
      </c>
      <c r="F862" s="14" t="str">
        <f>IFERROR(VLOOKUP(E862,'Bron competenties'!$A$1:$F$19978,5,FALSE),"")</f>
        <v xml:space="preserve">de verantwoordelijkheid nemen voor eigen acties en die van anderen om te garanderen dat de applicatie op een correcte manier is geïntegreerd in een complexe omgeving en voldoet aan de behoeften van gebruikers / klanten </v>
      </c>
      <c r="G862" s="15" t="str">
        <f>IFERROR(CONCATENATE(C862," ",(VLOOKUP($C862,'Bron competenties'!$B$1:$C$1978,2,FALSE))),"")</f>
        <v xml:space="preserve">A.06 Ontwerp van Applicaties </v>
      </c>
      <c r="H862">
        <f t="shared" si="40"/>
        <v>3</v>
      </c>
      <c r="I862" t="str">
        <f t="shared" si="41"/>
        <v xml:space="preserve">de verantwoordelijkheid nemen voor eigen acties en die van anderen om te garanderen dat de applicatie op een correcte manier is geïntegreerd in een complexe omgeving en voldoet aan de behoeften van gebruikers / klanten </v>
      </c>
    </row>
    <row r="863" spans="1:9" ht="15.75" thickBot="1" x14ac:dyDescent="0.3">
      <c r="A863" s="10" t="str">
        <f>IFERROR(VLOOKUP($B863,VLookup!$B$3:$C$463,2,FALSE),"")</f>
        <v>4.1.3 CYBERSECURITY MANAGEMENT</v>
      </c>
      <c r="B863" s="18" t="s">
        <v>161</v>
      </c>
      <c r="C863" s="17" t="s">
        <v>126</v>
      </c>
      <c r="D863" s="13">
        <v>3</v>
      </c>
      <c r="E863" s="14" t="str">
        <f t="shared" si="39"/>
        <v>B.01x3</v>
      </c>
      <c r="F863" s="14" t="str">
        <f>IFERROR(VLOOKUP(E863,'Bron competenties'!$A$1:$F$19978,5,FALSE),"")</f>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c r="G863" s="15" t="str">
        <f>IFERROR(CONCATENATE(C863," ",(VLOOKUP($C863,'Bron competenties'!$B$1:$C$1978,2,FALSE))),"")</f>
        <v>B.01 Applicatie Ontwikkeling</v>
      </c>
      <c r="H863">
        <f t="shared" si="40"/>
        <v>3</v>
      </c>
      <c r="I863" t="str">
        <f t="shared" si="41"/>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row>
    <row r="864" spans="1:9" ht="15.75" thickBot="1" x14ac:dyDescent="0.3">
      <c r="A864" s="10" t="str">
        <f>IFERROR(VLOOKUP($B864,VLookup!$B$3:$C$463,2,FALSE),"")</f>
        <v>4.1.3 CYBERSECURITY MANAGEMENT</v>
      </c>
      <c r="B864" s="18" t="s">
        <v>161</v>
      </c>
      <c r="C864" s="17" t="s">
        <v>103</v>
      </c>
      <c r="D864" s="13">
        <v>3</v>
      </c>
      <c r="E864" s="14" t="str">
        <f t="shared" si="39"/>
        <v>B.02x3</v>
      </c>
      <c r="F864" s="14" t="str">
        <f>IFERROR(VLOOKUP(E864,'Bron competenties'!$A$1:$F$19978,5,FALSE),"")</f>
        <v>verantwoordelijk zijn voor eigen acties en die van anderen in het integratieproces, het naleven van de toepasbare normen en wijzigingsprocedures om de integriteit te bewaren van de gehele functionaliteit en betrouwbaarheid</v>
      </c>
      <c r="G864" s="15" t="str">
        <f>IFERROR(CONCATENATE(C864," ",(VLOOKUP($C864,'Bron competenties'!$B$1:$C$1978,2,FALSE))),"")</f>
        <v xml:space="preserve">B.02 Systeemintegratie </v>
      </c>
      <c r="H864">
        <f t="shared" si="40"/>
        <v>3</v>
      </c>
      <c r="I864" t="str">
        <f t="shared" si="41"/>
        <v>verantwoordelijk zijn voor eigen acties en die van anderen in het integratieproces, het naleven van de toepasbare normen en wijzigingsprocedures om de integriteit te bewaren van de gehele functionaliteit en betrouwbaarheid</v>
      </c>
    </row>
    <row r="865" spans="1:9" ht="15.75" thickBot="1" x14ac:dyDescent="0.3">
      <c r="A865" s="10" t="str">
        <f>IFERROR(VLOOKUP($B865,VLookup!$B$3:$C$463,2,FALSE),"")</f>
        <v>4.1.3 CYBERSECURITY MANAGEMENT</v>
      </c>
      <c r="B865" s="18" t="s">
        <v>161</v>
      </c>
      <c r="C865" s="17" t="s">
        <v>99</v>
      </c>
      <c r="D865" s="13">
        <v>3</v>
      </c>
      <c r="E865" s="14" t="str">
        <f t="shared" si="39"/>
        <v>B.03x3</v>
      </c>
      <c r="F865" s="14" t="str">
        <f>IFERROR(VLOOKUP(E865,'Bron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865" s="15" t="str">
        <f>IFERROR(CONCATENATE(C865," ",(VLOOKUP($C865,'Bron competenties'!$B$1:$C$1978,2,FALSE))),"")</f>
        <v xml:space="preserve">B.03 Testen </v>
      </c>
      <c r="H865">
        <f t="shared" si="40"/>
        <v>3</v>
      </c>
      <c r="I865" t="str">
        <f t="shared" si="41"/>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866" spans="1:9" ht="15.75" thickBot="1" x14ac:dyDescent="0.3">
      <c r="A866" s="10" t="str">
        <f>IFERROR(VLOOKUP($B866,VLookup!$B$3:$C$463,2,FALSE),"")</f>
        <v>4.1.3 CYBERSECURITY MANAGEMENT</v>
      </c>
      <c r="B866" s="18" t="s">
        <v>161</v>
      </c>
      <c r="C866" s="17" t="s">
        <v>128</v>
      </c>
      <c r="D866" s="13">
        <v>3</v>
      </c>
      <c r="E866" s="14" t="str">
        <f t="shared" si="39"/>
        <v>B.06x3</v>
      </c>
      <c r="F866" s="14" t="str">
        <f>IFERROR(VLOOKUP(E866,'Bron competenties'!$A$1:$F$19978,5,FALSE),"")</f>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c r="G866" s="15" t="str">
        <f>IFERROR(CONCATENATE(C866," ",(VLOOKUP($C866,'Bron competenties'!$B$1:$C$1978,2,FALSE))),"")</f>
        <v xml:space="preserve">B.06 Systeembouw </v>
      </c>
      <c r="H866">
        <f t="shared" si="40"/>
        <v>3</v>
      </c>
      <c r="I866" t="str">
        <f t="shared" si="41"/>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row>
    <row r="867" spans="1:9" ht="15.75" thickBot="1" x14ac:dyDescent="0.3">
      <c r="A867" s="10" t="str">
        <f>IFERROR(VLOOKUP($B867,VLookup!$B$3:$C$463,2,FALSE),"")</f>
        <v>4.1.3 CYBERSECURITY MANAGEMENT</v>
      </c>
      <c r="B867" s="18" t="s">
        <v>161</v>
      </c>
      <c r="C867" s="17" t="s">
        <v>127</v>
      </c>
      <c r="D867" s="13">
        <v>3</v>
      </c>
      <c r="E867" s="14" t="str">
        <f t="shared" si="39"/>
        <v>C.04x3</v>
      </c>
      <c r="F867" s="14" t="str">
        <f>IFERROR(VLOOKUP(E867,'Bron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867" s="15" t="str">
        <f>IFERROR(CONCATENATE(C867," ",(VLOOKUP($C867,'Bron competenties'!$B$1:$C$1978,2,FALSE))),"")</f>
        <v xml:space="preserve">C.04 Probleemmanagement </v>
      </c>
      <c r="H867">
        <f t="shared" si="40"/>
        <v>3</v>
      </c>
      <c r="I867" t="str">
        <f t="shared" si="41"/>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868" spans="1:9" ht="15.75" thickBot="1" x14ac:dyDescent="0.3">
      <c r="A868" s="10" t="str">
        <f>IFERROR(VLOOKUP($B868,VLookup!$B$3:$C$463,2,FALSE),"")</f>
        <v>4.1.3 CYBERSECURITY MANAGEMENT</v>
      </c>
      <c r="B868" s="18" t="s">
        <v>161</v>
      </c>
      <c r="C868" s="17" t="s">
        <v>83</v>
      </c>
      <c r="D868" s="13">
        <v>3</v>
      </c>
      <c r="E868" s="14" t="str">
        <f t="shared" si="39"/>
        <v>D.10x3</v>
      </c>
      <c r="F868" s="14" t="str">
        <f>IFERROR(VLOOKUP(E868,'Bron competenties'!$A$1:$F$19978,5,FALSE),"")</f>
        <v>het analyseren van bedrijfsprocessen en bijbehorende informatie-eisen en het daarmee voorzien in de meest geschikte informatiestructuur</v>
      </c>
      <c r="G868" s="15" t="str">
        <f>IFERROR(CONCATENATE(C868," ",(VLOOKUP($C868,'Bron competenties'!$B$1:$C$1978,2,FALSE))),"")</f>
        <v xml:space="preserve">D.10 Informatie- en kennismanagement </v>
      </c>
      <c r="H868">
        <f t="shared" si="40"/>
        <v>3</v>
      </c>
      <c r="I868" t="str">
        <f t="shared" si="41"/>
        <v>het analyseren van bedrijfsprocessen en bijbehorende informatie-eisen en het daarmee voorzien in de meest geschikte informatiestructuur</v>
      </c>
    </row>
    <row r="869" spans="1:9" ht="15.75" thickBot="1" x14ac:dyDescent="0.3">
      <c r="A869" s="10" t="str">
        <f>IFERROR(VLOOKUP($B869,VLookup!$B$3:$C$463,2,FALSE),"")</f>
        <v>4.1.3 CYBERSECURITY MANAGEMENT</v>
      </c>
      <c r="B869" s="18" t="s">
        <v>161</v>
      </c>
      <c r="C869" s="17" t="s">
        <v>105</v>
      </c>
      <c r="D869" s="13">
        <v>3</v>
      </c>
      <c r="E869" s="14" t="str">
        <f t="shared" si="39"/>
        <v>E.03x3</v>
      </c>
      <c r="F869" s="14" t="str">
        <f>IFERROR(VLOOKUP(E869,'Bron competenties'!$A$1:$F$19978,5,FALSE),"")</f>
        <v>het in staat zijn de juiste acties te ondernemen om de veiligheid te borgen en risicoblootstelling te vermijden, evalueert, managet en garandeert de validering van uitzonderingen, voert audits uit op IV-processen en -omgeving</v>
      </c>
      <c r="G869" s="15" t="str">
        <f>IFERROR(CONCATENATE(C869," ",(VLOOKUP($C869,'Bron competenties'!$B$1:$C$1978,2,FALSE))),"")</f>
        <v xml:space="preserve">E.03 Risicomanagement </v>
      </c>
      <c r="H869">
        <f t="shared" si="40"/>
        <v>3</v>
      </c>
      <c r="I869" t="str">
        <f t="shared" si="41"/>
        <v>het in staat zijn de juiste acties te ondernemen om de veiligheid te borgen en risicoblootstelling te vermijden, evalueert, managet en garandeert de validering van uitzonderingen, voert audits uit op IV-processen en -omgeving</v>
      </c>
    </row>
    <row r="870" spans="1:9" ht="15.75" thickBot="1" x14ac:dyDescent="0.3">
      <c r="A870" s="10" t="str">
        <f>IFERROR(VLOOKUP($B870,VLookup!$B$3:$C$463,2,FALSE),"")</f>
        <v>4.1.3 CYBERSECURITY MANAGEMENT</v>
      </c>
      <c r="B870" s="18" t="s">
        <v>161</v>
      </c>
      <c r="C870" s="17" t="s">
        <v>86</v>
      </c>
      <c r="D870" s="13">
        <v>3</v>
      </c>
      <c r="E870" s="14" t="str">
        <f t="shared" si="39"/>
        <v>E.08x3</v>
      </c>
      <c r="F870" s="14" t="str">
        <f>IFERROR(VLOOKUP(E870,'Bron competenties'!$A$1:$F$19978,5,FALSE),"")</f>
        <v xml:space="preserve">het evalueren van indicatoren en maatregelen op het gebied van security management en bepalen/of ze aan de normen voldoen; het onderzoeken van inbreuken op de beveiliging en het nemen van correctiemaatregelen </v>
      </c>
      <c r="G870" s="15" t="str">
        <f>IFERROR(CONCATENATE(C870," ",(VLOOKUP($C870,'Bron competenties'!$B$1:$C$1978,2,FALSE))),"")</f>
        <v xml:space="preserve">E.08 Informatiebeveiligingsmanagement </v>
      </c>
      <c r="H870">
        <f t="shared" si="40"/>
        <v>3</v>
      </c>
      <c r="I870" t="str">
        <f t="shared" si="41"/>
        <v xml:space="preserve">het evalueren van indicatoren en maatregelen op het gebied van security management en bepalen/of ze aan de normen voldoen; het onderzoeken van inbreuken op de beveiliging en het nemen van correctiemaatregelen </v>
      </c>
    </row>
    <row r="871" spans="1:9" ht="15.75" thickBot="1" x14ac:dyDescent="0.3">
      <c r="A871" s="10" t="str">
        <f>IFERROR(VLOOKUP($B871,VLookup!$B$3:$C$463,2,FALSE),"")</f>
        <v>4.1.3 CYBERSECURITY MANAGEMENT</v>
      </c>
      <c r="B871" s="18" t="s">
        <v>161</v>
      </c>
      <c r="C871" s="17" t="s">
        <v>87</v>
      </c>
      <c r="D871" s="13">
        <v>4</v>
      </c>
      <c r="E871" s="14" t="str">
        <f t="shared" si="39"/>
        <v>A.01x4</v>
      </c>
      <c r="F871" s="14" t="str">
        <f>IFERROR(VLOOKUP(E871,'Bron competenties'!$A$1:$F$19978,5,FALSE),"")</f>
        <v>het organiseren en borgen van de bouw en implementatie van innovatieve IV oplossingen op de lange termijn</v>
      </c>
      <c r="G871" s="15" t="str">
        <f>IFERROR(CONCATENATE(C871," ",(VLOOKUP($C871,'Bron competenties'!$B$1:$C$1978,2,FALSE))),"")</f>
        <v>A.01 Afstemming informatiesysteem en bedrijfsstrategie</v>
      </c>
      <c r="H871">
        <f t="shared" si="40"/>
        <v>4</v>
      </c>
      <c r="I871" t="str">
        <f t="shared" si="41"/>
        <v>het organiseren en borgen van de bouw en implementatie van innovatieve IV oplossingen op de lange termijn</v>
      </c>
    </row>
    <row r="872" spans="1:9" ht="15.75" thickBot="1" x14ac:dyDescent="0.3">
      <c r="A872" s="10" t="str">
        <f>IFERROR(VLOOKUP($B872,VLookup!$B$3:$C$463,2,FALSE),"")</f>
        <v>4.1.3 CYBERSECURITY MANAGEMENT</v>
      </c>
      <c r="B872" s="18" t="s">
        <v>161</v>
      </c>
      <c r="C872" s="17" t="s">
        <v>107</v>
      </c>
      <c r="D872" s="13">
        <v>4</v>
      </c>
      <c r="E872" s="14" t="str">
        <f t="shared" si="39"/>
        <v>A.07x4</v>
      </c>
      <c r="F872" s="14" t="str">
        <f>IFERROR(VLOOKUP(E872,'Bron competenties'!$A$1:$F$19978,5,FALSE),"")</f>
        <v>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v>
      </c>
      <c r="G872" s="15" t="str">
        <f>IFERROR(CONCATENATE(C872," ",(VLOOKUP($C872,'Bron competenties'!$B$1:$C$1978,2,FALSE))),"")</f>
        <v xml:space="preserve">A.07 Monitoren technologische ontwikkelingen </v>
      </c>
      <c r="H872">
        <f t="shared" si="40"/>
        <v>4</v>
      </c>
      <c r="I872" t="str">
        <f t="shared" si="41"/>
        <v>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v>
      </c>
    </row>
    <row r="873" spans="1:9" ht="15.75" thickBot="1" x14ac:dyDescent="0.3">
      <c r="A873" s="10" t="str">
        <f>IFERROR(VLOOKUP($B873,VLookup!$B$3:$C$463,2,FALSE),"")</f>
        <v>4.1.3 CYBERSECURITY MANAGEMENT</v>
      </c>
      <c r="B873" s="18" t="s">
        <v>161</v>
      </c>
      <c r="C873" s="17" t="s">
        <v>114</v>
      </c>
      <c r="D873" s="13">
        <v>4</v>
      </c>
      <c r="E873" s="14" t="str">
        <f t="shared" si="39"/>
        <v>D.01x4</v>
      </c>
      <c r="F873" s="14" t="str">
        <f>IFERROR(VLOOKUP(E873,'Bron competenties'!$A$1:$F$19978,5,FALSE),"")</f>
        <v>het gebruik maken van specifieke kennis en van externe standaarden en best practices</v>
      </c>
      <c r="G873" s="15" t="str">
        <f>IFERROR(CONCATENATE(C873," ",(VLOOKUP($C873,'Bron competenties'!$B$1:$C$1978,2,FALSE))),"")</f>
        <v xml:space="preserve">D.01 Strategieontwikkeling informatiebeveiliging </v>
      </c>
      <c r="H873">
        <f t="shared" si="40"/>
        <v>4</v>
      </c>
      <c r="I873" t="str">
        <f t="shared" si="41"/>
        <v>het gebruik maken van specifieke kennis en van externe standaarden en best practices</v>
      </c>
    </row>
    <row r="874" spans="1:9" ht="15.75" thickBot="1" x14ac:dyDescent="0.3">
      <c r="A874" s="10" t="str">
        <f>IFERROR(VLOOKUP($B874,VLookup!$B$3:$C$463,2,FALSE),"")</f>
        <v>4.1.3 CYBERSECURITY MANAGEMENT</v>
      </c>
      <c r="B874" s="18" t="s">
        <v>161</v>
      </c>
      <c r="C874" s="17" t="s">
        <v>83</v>
      </c>
      <c r="D874" s="13">
        <v>4</v>
      </c>
      <c r="E874" s="14" t="str">
        <f t="shared" si="39"/>
        <v>D.10x4</v>
      </c>
      <c r="F874" s="14" t="str">
        <f>IFERROR(VLOOKUP(E874,'Bron competenties'!$A$1:$F$19978,5,FALSE),"")</f>
        <v>de juiste informatiestructuur integreren in de organisatie omgeving</v>
      </c>
      <c r="G874" s="15" t="str">
        <f>IFERROR(CONCATENATE(C874," ",(VLOOKUP($C874,'Bron competenties'!$B$1:$C$1978,2,FALSE))),"")</f>
        <v xml:space="preserve">D.10 Informatie- en kennismanagement </v>
      </c>
      <c r="H874">
        <f t="shared" si="40"/>
        <v>4</v>
      </c>
      <c r="I874" t="str">
        <f t="shared" si="41"/>
        <v>de juiste informatiestructuur integreren in de organisatie omgeving</v>
      </c>
    </row>
    <row r="875" spans="1:9" ht="15.75" thickBot="1" x14ac:dyDescent="0.3">
      <c r="A875" s="10" t="str">
        <f>IFERROR(VLOOKUP($B875,VLookup!$B$3:$C$463,2,FALSE),"")</f>
        <v>4.1.3 CYBERSECURITY MANAGEMENT</v>
      </c>
      <c r="B875" s="18" t="s">
        <v>161</v>
      </c>
      <c r="C875" s="17" t="s">
        <v>105</v>
      </c>
      <c r="D875" s="13">
        <v>4</v>
      </c>
      <c r="E875" s="14" t="str">
        <f t="shared" si="39"/>
        <v>E.03x4</v>
      </c>
      <c r="F875" s="14" t="str">
        <f>IFERROR(VLOOKUP(E875,'Bron competenties'!$A$1:$F$19978,5,FALSE),"")</f>
        <v>het organiseren en borgen van het definiëren en toepasbaar maken van beleid voor risicobeheer door rekening te houden met alle mogelijke beperkingen, waaronder technische, economische en politieke kwesties en daarbij taken te delegeren</v>
      </c>
      <c r="G875" s="15" t="str">
        <f>IFERROR(CONCATENATE(C875," ",(VLOOKUP($C875,'Bron competenties'!$B$1:$C$1978,2,FALSE))),"")</f>
        <v xml:space="preserve">E.03 Risicomanagement </v>
      </c>
      <c r="H875">
        <f t="shared" si="40"/>
        <v>4</v>
      </c>
      <c r="I875" t="str">
        <f t="shared" si="41"/>
        <v>het organiseren en borgen van het definiëren en toepasbaar maken van beleid voor risicobeheer door rekening te houden met alle mogelijke beperkingen, waaronder technische, economische en politieke kwesties en daarbij taken te delegeren</v>
      </c>
    </row>
    <row r="876" spans="1:9" ht="15.75" thickBot="1" x14ac:dyDescent="0.3">
      <c r="A876" s="10" t="str">
        <f>IFERROR(VLOOKUP($B876,VLookup!$B$3:$C$463,2,FALSE),"")</f>
        <v>4.1.3 CYBERSECURITY MANAGEMENT</v>
      </c>
      <c r="B876" s="18" t="s">
        <v>161</v>
      </c>
      <c r="C876" s="17" t="s">
        <v>86</v>
      </c>
      <c r="D876" s="13">
        <v>4</v>
      </c>
      <c r="E876" s="14" t="str">
        <f t="shared" si="39"/>
        <v>E.08x4</v>
      </c>
      <c r="F876" s="14" t="str">
        <f>IFERROR(VLOOKUP(E876,'Bron competenties'!$A$1:$F$19978,5,FALSE),"")</f>
        <v>het organiseren en borgen dat de integriteit, vertrouwelijkheid en beschikbaarheid van gegevens zijn opgeslagen in de Informatiesystemen en dat ze voldoen aan alle wettelijke vereisten</v>
      </c>
      <c r="G876" s="15" t="str">
        <f>IFERROR(CONCATENATE(C876," ",(VLOOKUP($C876,'Bron competenties'!$B$1:$C$1978,2,FALSE))),"")</f>
        <v xml:space="preserve">E.08 Informatiebeveiligingsmanagement </v>
      </c>
      <c r="H876">
        <f t="shared" si="40"/>
        <v>4</v>
      </c>
      <c r="I876" t="str">
        <f t="shared" si="41"/>
        <v>het organiseren en borgen dat de integriteit, vertrouwelijkheid en beschikbaarheid van gegevens zijn opgeslagen in de Informatiesystemen en dat ze voldoen aan alle wettelijke vereisten</v>
      </c>
    </row>
    <row r="877" spans="1:9" ht="15.75" thickBot="1" x14ac:dyDescent="0.3">
      <c r="A877" s="10" t="str">
        <f>IFERROR(VLOOKUP($B877,VLookup!$B$3:$C$463,2,FALSE),"")</f>
        <v>4.1.3 CYBERSECURITY MANAGEMENT</v>
      </c>
      <c r="B877" s="18" t="s">
        <v>161</v>
      </c>
      <c r="C877" s="20" t="s">
        <v>115</v>
      </c>
      <c r="D877" s="13">
        <v>4</v>
      </c>
      <c r="E877" s="14" t="str">
        <f t="shared" si="39"/>
        <v>E.09x4</v>
      </c>
      <c r="F877" s="14" t="str">
        <f>IFERROR(VLOOKUP(E877,'Bron competenties'!$A$1:$F$19978,5,FALSE),"")</f>
        <v>het organiseren en borgen van governance strategie voor Informatie Systemen door relevante processen over de gehele IV-infrastructuur te communiceren, uit te dragen en te beheersen</v>
      </c>
      <c r="G877" s="15" t="str">
        <f>IFERROR(CONCATENATE(C877," ",(VLOOKUP($C877,'Bron competenties'!$B$1:$C$1978,2,FALSE))),"")</f>
        <v xml:space="preserve">E.09 IT-governance </v>
      </c>
      <c r="H877">
        <f t="shared" si="40"/>
        <v>4</v>
      </c>
      <c r="I877" t="str">
        <f t="shared" si="41"/>
        <v>het organiseren en borgen van governance strategie voor Informatie Systemen door relevante processen over de gehele IV-infrastructuur te communiceren, uit te dragen en te beheersen</v>
      </c>
    </row>
    <row r="878" spans="1:9" ht="15.75" thickBot="1" x14ac:dyDescent="0.3">
      <c r="A878" s="10" t="str">
        <f>IFERROR(VLOOKUP($B878,VLookup!$B$3:$C$463,2,FALSE),"")</f>
        <v>4.1.3 CYBERSECURITY MANAGEMENT</v>
      </c>
      <c r="B878" s="18" t="s">
        <v>161</v>
      </c>
      <c r="C878" s="17" t="s">
        <v>90</v>
      </c>
      <c r="D878" s="13">
        <v>9</v>
      </c>
      <c r="E878" s="14" t="str">
        <f t="shared" si="39"/>
        <v>T.01x9</v>
      </c>
      <c r="F878" s="14" t="str">
        <f>IFERROR(VLOOKUP(E878,'Bron competenties'!$A$1:$F$19978,5,FALSE),"")</f>
        <v>Toegankelijkheid is van toepassing op het ontwerp van producten, apparaten, services of omgevingen om ervoor te zorgen dat ze voor iedereen bruikbaar zijn, ongeacht hun persoonlijke capaciteiten</v>
      </c>
      <c r="G878" s="15" t="str">
        <f>IFERROR(CONCATENATE(C878," ",(VLOOKUP($C878,'Bron competenties'!$B$1:$C$1978,2,FALSE))),"")</f>
        <v>T.01 Toegankelijkheid</v>
      </c>
      <c r="H878">
        <f t="shared" si="40"/>
        <v>9</v>
      </c>
      <c r="I878" t="str">
        <f t="shared" si="41"/>
        <v>Toegankelijkheid is van toepassing op het ontwerp van producten, apparaten, services of omgevingen om ervoor te zorgen dat ze voor iedereen bruikbaar zijn, ongeacht hun persoonlijke capaciteiten</v>
      </c>
    </row>
    <row r="879" spans="1:9" ht="15.75" thickBot="1" x14ac:dyDescent="0.3">
      <c r="A879" s="10" t="str">
        <f>IFERROR(VLOOKUP($B879,VLookup!$B$3:$C$463,2,FALSE),"")</f>
        <v>4.1.3 CYBERSECURITY MANAGEMENT</v>
      </c>
      <c r="B879" s="18" t="s">
        <v>161</v>
      </c>
      <c r="C879" s="17" t="s">
        <v>91</v>
      </c>
      <c r="D879" s="13">
        <v>9</v>
      </c>
      <c r="E879" s="14" t="str">
        <f t="shared" si="39"/>
        <v>T.02x9</v>
      </c>
      <c r="F879" s="14" t="str">
        <f>IFERROR(VLOOKUP(E879,'Bron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879" s="15" t="str">
        <f>IFERROR(CONCATENATE(C879," ",(VLOOKUP($C879,'Bron competenties'!$B$1:$C$1978,2,FALSE))),"")</f>
        <v>T.02 Ethiek</v>
      </c>
      <c r="H879">
        <f t="shared" si="40"/>
        <v>9</v>
      </c>
      <c r="I879" t="str">
        <f t="shared" si="41"/>
        <v>Ethiek in ICT behandelt de procedures, waarden en praktijken die ICT en haar gerelateerde disciplines beheersen zonder de integriteit, morele waarden of overtuigingen van een individu, organisatie of de mensheid: professioneel gedrag in de ICT</v>
      </c>
    </row>
    <row r="880" spans="1:9" ht="15.75" thickBot="1" x14ac:dyDescent="0.3">
      <c r="A880" s="10" t="str">
        <f>IFERROR(VLOOKUP($B880,VLookup!$B$3:$C$463,2,FALSE),"")</f>
        <v>4.1.3 CYBERSECURITY MANAGEMENT</v>
      </c>
      <c r="B880" s="18" t="s">
        <v>161</v>
      </c>
      <c r="C880" s="17" t="s">
        <v>92</v>
      </c>
      <c r="D880" s="13">
        <v>9</v>
      </c>
      <c r="E880" s="14" t="str">
        <f t="shared" si="39"/>
        <v>T.03x9</v>
      </c>
      <c r="F880" s="14" t="str">
        <f>IFERROR(VLOOKUP(E880,'Bron competenties'!$A$1:$F$19978,5,FALSE),"")</f>
        <v>Er zijn veel wetten die direct of indirect relevant zijn voor de ICT-industrie, zoals copyright, naleving van octrooien, voorkomen van plagiaat en bescherming van intellectuele eigendom</v>
      </c>
      <c r="G880" s="15" t="str">
        <f>IFERROR(CONCATENATE(C880," ",(VLOOKUP($C880,'Bron competenties'!$B$1:$C$1978,2,FALSE))),"")</f>
        <v>T.03 Juridische kwesties</v>
      </c>
      <c r="H880">
        <f t="shared" si="40"/>
        <v>9</v>
      </c>
      <c r="I880" t="str">
        <f t="shared" si="41"/>
        <v>Er zijn veel wetten die direct of indirect relevant zijn voor de ICT-industrie, zoals copyright, naleving van octrooien, voorkomen van plagiaat en bescherming van intellectuele eigendom</v>
      </c>
    </row>
    <row r="881" spans="1:9" ht="15.75" thickBot="1" x14ac:dyDescent="0.3">
      <c r="A881" s="10" t="str">
        <f>IFERROR(VLOOKUP($B881,VLookup!$B$3:$C$463,2,FALSE),"")</f>
        <v>4.1.3 CYBERSECURITY MANAGEMENT</v>
      </c>
      <c r="B881" s="18" t="s">
        <v>161</v>
      </c>
      <c r="C881" s="17" t="s">
        <v>93</v>
      </c>
      <c r="D881" s="13">
        <v>9</v>
      </c>
      <c r="E881" s="14" t="str">
        <f t="shared" si="39"/>
        <v>T.04x9</v>
      </c>
      <c r="F881" s="14" t="str">
        <f>IFERROR(VLOOKUP(E881,'Bron competenties'!$A$1:$F$19978,5,FALSE),"")</f>
        <v>Privacy is het vermogen van een organisatie of individu te bepalen welke gegevens met derden kunnen worden gedeeld: bijvoorbeeld de algemene verordening gegevensbescherming (AVG) over gegevensbescherming en privacy voor alle individuen</v>
      </c>
      <c r="G881" s="15" t="str">
        <f>IFERROR(CONCATENATE(C881," ",(VLOOKUP($C881,'Bron competenties'!$B$1:$C$1978,2,FALSE))),"")</f>
        <v>T.04 Privacy</v>
      </c>
      <c r="H881">
        <f t="shared" si="40"/>
        <v>9</v>
      </c>
      <c r="I881" t="str">
        <f t="shared" si="41"/>
        <v>Privacy is het vermogen van een organisatie of individu te bepalen welke gegevens met derden kunnen worden gedeeld: bijvoorbeeld de algemene verordening gegevensbescherming (AVG) over gegevensbescherming en privacy voor alle individuen</v>
      </c>
    </row>
    <row r="882" spans="1:9" ht="15.75" thickBot="1" x14ac:dyDescent="0.3">
      <c r="A882" s="10" t="str">
        <f>IFERROR(VLOOKUP($B882,VLookup!$B$3:$C$463,2,FALSE),"")</f>
        <v>4.1.3 CYBERSECURITY MANAGEMENT</v>
      </c>
      <c r="B882" s="18" t="s">
        <v>161</v>
      </c>
      <c r="C882" s="17" t="s">
        <v>94</v>
      </c>
      <c r="D882" s="13">
        <v>9</v>
      </c>
      <c r="E882" s="14" t="str">
        <f t="shared" si="39"/>
        <v>T.05x9</v>
      </c>
      <c r="F882" s="14" t="str">
        <f>IFERROR(VLOOKUP(E882,'Bron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882" s="15" t="str">
        <f>IFERROR(CONCATENATE(C882," ",(VLOOKUP($C882,'Bron competenties'!$B$1:$C$1978,2,FALSE))),"")</f>
        <v>T.05 Beveiliging</v>
      </c>
      <c r="H882">
        <f t="shared" si="40"/>
        <v>9</v>
      </c>
      <c r="I882" t="str">
        <f t="shared" si="41"/>
        <v>Beveiliging omvat (1) informatiebeveiliging: beschermen tegen ongeautoriseerde toegang, gebruik, openbaarmaking, verstoring, wijziging, inzage, inspectie, opname of verwoesting en (2) IT-beveiliging: ongeoorloofde toegang tot computers, netwerken en data voorkomen</v>
      </c>
    </row>
    <row r="883" spans="1:9" ht="15.75" thickBot="1" x14ac:dyDescent="0.3">
      <c r="A883" s="10" t="str">
        <f>IFERROR(VLOOKUP($B883,VLookup!$B$3:$C$463,2,FALSE),"")</f>
        <v>4.1.3 CYBERSECURITY MANAGEMENT</v>
      </c>
      <c r="B883" s="18" t="s">
        <v>161</v>
      </c>
      <c r="C883" s="17" t="s">
        <v>95</v>
      </c>
      <c r="D883" s="13">
        <v>9</v>
      </c>
      <c r="E883" s="14" t="str">
        <f t="shared" si="39"/>
        <v>T.06x9</v>
      </c>
      <c r="F883" s="14" t="str">
        <f>IFERROR(VLOOKUP(E883,'Bron competenties'!$A$1:$F$19978,5,FALSE),"")</f>
        <v xml:space="preserve">Duurzaamheid staat voor het voldoen aan behoeften zonder de toekomst in gevaar te brengen en kan worden gecategoriseerd als ecologische, sociale of economische duurzaamheid. </v>
      </c>
      <c r="G883" s="15" t="str">
        <f>IFERROR(CONCATENATE(C883," ",(VLOOKUP($C883,'Bron competenties'!$B$1:$C$1978,2,FALSE))),"")</f>
        <v>T.06 Duurzaamheid</v>
      </c>
      <c r="H883">
        <f t="shared" si="40"/>
        <v>9</v>
      </c>
      <c r="I883" t="str">
        <f t="shared" si="41"/>
        <v xml:space="preserve">Duurzaamheid staat voor het voldoen aan behoeften zonder de toekomst in gevaar te brengen en kan worden gecategoriseerd als ecologische, sociale of economische duurzaamheid. </v>
      </c>
    </row>
    <row r="884" spans="1:9" ht="15.75" thickBot="1" x14ac:dyDescent="0.3">
      <c r="A884" s="10" t="str">
        <f>IFERROR(VLOOKUP($B884,VLookup!$B$3:$C$463,2,FALSE),"")</f>
        <v>4.1.3 CYBERSECURITY MANAGEMENT</v>
      </c>
      <c r="B884" s="18" t="s">
        <v>161</v>
      </c>
      <c r="C884" s="17" t="s">
        <v>96</v>
      </c>
      <c r="D884" s="13">
        <v>9</v>
      </c>
      <c r="E884" s="14" t="str">
        <f t="shared" si="39"/>
        <v>T.07x9</v>
      </c>
      <c r="F884" s="14" t="str">
        <f>IFERROR(VLOOKUP(E884,'Bron competenties'!$A$1:$F$19978,5,FALSE),"")</f>
        <v>Bruikbaarheid is de kwaliteit van een product, dienst of systeem, zoals ervaren door eindgebruikers, voor specifiek te bereiken doelen, effectief, efficiënt en bevredigend in een vooraf bepaalde context</v>
      </c>
      <c r="G884" s="15" t="str">
        <f>IFERROR(CONCATENATE(C884," ",(VLOOKUP($C884,'Bron competenties'!$B$1:$C$1978,2,FALSE))),"")</f>
        <v>T.07 Bruikbaarheid</v>
      </c>
      <c r="H884">
        <f t="shared" si="40"/>
        <v>9</v>
      </c>
      <c r="I884" t="str">
        <f t="shared" si="41"/>
        <v>Bruikbaarheid is de kwaliteit van een product, dienst of systeem, zoals ervaren door eindgebruikers, voor specifiek te bereiken doelen, effectief, efficiënt en bevredigend in een vooraf bepaalde context</v>
      </c>
    </row>
    <row r="885" spans="1:9" ht="15.75" thickBot="1" x14ac:dyDescent="0.3">
      <c r="A885" s="10" t="str">
        <f>IFERROR(VLOOKUP($B885,VLookup!$B$3:$C$463,2,FALSE),"")</f>
        <v>4.2.1 CATEGORIEMANAGEMENT IV</v>
      </c>
      <c r="B885" s="18" t="s">
        <v>162</v>
      </c>
      <c r="C885" s="17" t="s">
        <v>138</v>
      </c>
      <c r="D885" s="13">
        <v>3</v>
      </c>
      <c r="E885" s="14" t="str">
        <f t="shared" si="39"/>
        <v>A.02x3</v>
      </c>
      <c r="F885" s="14" t="str">
        <f>IFERROR(VLOOKUP(E885,'Bron competenties'!$A$1:$F$19978,5,FALSE),"")</f>
        <v>de inhoud van de SLA garanderen</v>
      </c>
      <c r="G885" s="15" t="str">
        <f>IFERROR(CONCATENATE(C885," ",(VLOOKUP($C885,'Bron competenties'!$B$1:$C$1978,2,FALSE))),"")</f>
        <v xml:space="preserve">A.02 Management dienstverleningsniveau </v>
      </c>
      <c r="H885">
        <f t="shared" si="40"/>
        <v>3</v>
      </c>
      <c r="I885" t="str">
        <f t="shared" si="41"/>
        <v>de inhoud van de SLA garanderen</v>
      </c>
    </row>
    <row r="886" spans="1:9" ht="15.75" thickBot="1" x14ac:dyDescent="0.3">
      <c r="A886" s="10" t="str">
        <f>IFERROR(VLOOKUP($B886,VLookup!$B$3:$C$463,2,FALSE),"")</f>
        <v>4.2.1 CATEGORIEMANAGEMENT IV</v>
      </c>
      <c r="B886" s="18" t="s">
        <v>162</v>
      </c>
      <c r="C886" s="17" t="s">
        <v>120</v>
      </c>
      <c r="D886" s="13">
        <v>3</v>
      </c>
      <c r="E886" s="14" t="str">
        <f t="shared" si="39"/>
        <v>A.03x3</v>
      </c>
      <c r="F886" s="14" t="str">
        <f>IFERROR(VLOOKUP(E886,'Bron competenties'!$A$1:$F$19978,5,FALSE),"")</f>
        <v>het gebruik maken van specifieke (product) kennis voor markt analyses</v>
      </c>
      <c r="G886" s="15" t="str">
        <f>IFERROR(CONCATENATE(C886," ",(VLOOKUP($C886,'Bron competenties'!$B$1:$C$1978,2,FALSE))),"")</f>
        <v xml:space="preserve">A.03 Ontwikkelen van bedrijfsplannen </v>
      </c>
      <c r="H886">
        <f t="shared" si="40"/>
        <v>3</v>
      </c>
      <c r="I886" t="str">
        <f t="shared" si="41"/>
        <v>het gebruik maken van specifieke (product) kennis voor markt analyses</v>
      </c>
    </row>
    <row r="887" spans="1:9" ht="15.75" thickBot="1" x14ac:dyDescent="0.3">
      <c r="A887" s="10" t="str">
        <f>IFERROR(VLOOKUP($B887,VLookup!$B$3:$C$463,2,FALSE),"")</f>
        <v>4.2.1 CATEGORIEMANAGEMENT IV</v>
      </c>
      <c r="B887" s="18" t="s">
        <v>162</v>
      </c>
      <c r="C887" s="17" t="s">
        <v>136</v>
      </c>
      <c r="D887" s="13">
        <v>3</v>
      </c>
      <c r="E887" s="14" t="str">
        <f t="shared" si="39"/>
        <v>C.03x3</v>
      </c>
      <c r="F887" s="14" t="str">
        <f>IFERROR(VLOOKUP(E887,'Bron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887" s="15" t="str">
        <f>IFERROR(CONCATENATE(C887," ",(VLOOKUP($C887,'Bron competenties'!$B$1:$C$1978,2,FALSE))),"")</f>
        <v xml:space="preserve">C.03 Dienstverlening </v>
      </c>
      <c r="H887">
        <f t="shared" si="40"/>
        <v>3</v>
      </c>
      <c r="I887" t="str">
        <f t="shared" si="41"/>
        <v>het opzetten van roosters voor operationele taken, het beheren van kosten en budget op basis van interne procedures en externe beperkingen, het vaststellen van het optimaal benodigde aantal fte voor de infrastructuur van het Informatiesysteem</v>
      </c>
    </row>
    <row r="888" spans="1:9" ht="15.75" thickBot="1" x14ac:dyDescent="0.3">
      <c r="A888" s="10" t="str">
        <f>IFERROR(VLOOKUP($B888,VLookup!$B$3:$C$463,2,FALSE),"")</f>
        <v>4.2.1 CATEGORIEMANAGEMENT IV</v>
      </c>
      <c r="B888" s="18" t="s">
        <v>162</v>
      </c>
      <c r="C888" s="17" t="s">
        <v>121</v>
      </c>
      <c r="D888" s="13">
        <v>3</v>
      </c>
      <c r="E888" s="14" t="str">
        <f t="shared" si="39"/>
        <v>D.04x3</v>
      </c>
      <c r="F888" s="14" t="str">
        <f>IFERROR(VLOOKUP(E888,'Bron competenties'!$A$1:$F$19978,5,FALSE),"")</f>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c r="G888" s="15" t="str">
        <f>IFERROR(CONCATENATE(C888," ",(VLOOKUP($C888,'Bron competenties'!$B$1:$C$1978,2,FALSE))),"")</f>
        <v>D.04 Inkoop IV</v>
      </c>
      <c r="H888">
        <f t="shared" si="40"/>
        <v>3</v>
      </c>
      <c r="I888" t="str">
        <f t="shared" si="41"/>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row>
    <row r="889" spans="1:9" ht="15.75" thickBot="1" x14ac:dyDescent="0.3">
      <c r="A889" s="10" t="str">
        <f>IFERROR(VLOOKUP($B889,VLookup!$B$3:$C$463,2,FALSE),"")</f>
        <v>4.2.1 CATEGORIEMANAGEMENT IV</v>
      </c>
      <c r="B889" s="18" t="s">
        <v>162</v>
      </c>
      <c r="C889" s="17" t="s">
        <v>122</v>
      </c>
      <c r="D889" s="13">
        <v>3</v>
      </c>
      <c r="E889" s="14" t="str">
        <f t="shared" si="39"/>
        <v>D.08x3</v>
      </c>
      <c r="F889" s="14" t="str">
        <f>IFERROR(VLOOKUP(E889,'Bron competenties'!$A$1:$F$19978,5,FALSE),"")</f>
        <v>het evalueren van contractprestaties op basis van prestatie indicatoren en het borgen van de prestaties van de volledige supply chain; het invloed uitoefenen op (nieuwe) contractbesprekingen</v>
      </c>
      <c r="G889" s="15" t="str">
        <f>IFERROR(CONCATENATE(C889," ",(VLOOKUP($C889,'Bron competenties'!$B$1:$C$1978,2,FALSE))),"")</f>
        <v xml:space="preserve">D.08 Contractmanagement </v>
      </c>
      <c r="H889">
        <f t="shared" si="40"/>
        <v>3</v>
      </c>
      <c r="I889" t="str">
        <f t="shared" si="41"/>
        <v>het evalueren van contractprestaties op basis van prestatie indicatoren en het borgen van de prestaties van de volledige supply chain; het invloed uitoefenen op (nieuwe) contractbesprekingen</v>
      </c>
    </row>
    <row r="890" spans="1:9" ht="15.75" thickBot="1" x14ac:dyDescent="0.3">
      <c r="A890" s="10" t="str">
        <f>IFERROR(VLOOKUP($B890,VLookup!$B$3:$C$463,2,FALSE),"")</f>
        <v>4.2.1 CATEGORIEMANAGEMENT IV</v>
      </c>
      <c r="B890" s="18" t="s">
        <v>162</v>
      </c>
      <c r="C890" s="17" t="s">
        <v>84</v>
      </c>
      <c r="D890" s="13">
        <v>3</v>
      </c>
      <c r="E890" s="14" t="str">
        <f t="shared" si="39"/>
        <v>D.11x3</v>
      </c>
      <c r="F890" s="14" t="str">
        <f>IFERROR(VLOOKUP(E890,'Bron competenties'!$A$1:$F$19978,5,FALSE),"")</f>
        <v>betrouwbare relaties met de klanten creëren en helpen in het identificeren van de klantbehoeften</v>
      </c>
      <c r="G890" s="15" t="str">
        <f>IFERROR(CONCATENATE(C890," ",(VLOOKUP($C890,'Bron competenties'!$B$1:$C$1978,2,FALSE))),"")</f>
        <v xml:space="preserve">D.11 Behoeftemanagement </v>
      </c>
      <c r="H890">
        <f t="shared" si="40"/>
        <v>3</v>
      </c>
      <c r="I890" t="str">
        <f t="shared" si="41"/>
        <v>betrouwbare relaties met de klanten creëren en helpen in het identificeren van de klantbehoeften</v>
      </c>
    </row>
    <row r="891" spans="1:9" ht="15.75" thickBot="1" x14ac:dyDescent="0.3">
      <c r="A891" s="10" t="str">
        <f>IFERROR(VLOOKUP($B891,VLookup!$B$3:$C$463,2,FALSE),"")</f>
        <v>4.2.1 CATEGORIEMANAGEMENT IV</v>
      </c>
      <c r="B891" s="18" t="s">
        <v>162</v>
      </c>
      <c r="C891" s="17" t="s">
        <v>123</v>
      </c>
      <c r="D891" s="13">
        <v>3</v>
      </c>
      <c r="E891" s="14" t="str">
        <f t="shared" si="39"/>
        <v>E.01x3</v>
      </c>
      <c r="F891" s="14" t="str">
        <f>IFERROR(VLOOKUP(E891,'Bron competenties'!$A$1:$F$19978,5,FALSE),"")</f>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c r="G891" s="15" t="str">
        <f>IFERROR(CONCATENATE(C891," ",(VLOOKUP($C891,'Bron competenties'!$B$1:$C$1978,2,FALSE))),"")</f>
        <v xml:space="preserve">E.01 Ontwikkelen van prognoses </v>
      </c>
      <c r="H891">
        <f t="shared" si="40"/>
        <v>3</v>
      </c>
      <c r="I891" t="str">
        <f t="shared" si="41"/>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row>
    <row r="892" spans="1:9" ht="15.75" thickBot="1" x14ac:dyDescent="0.3">
      <c r="A892" s="10" t="str">
        <f>IFERROR(VLOOKUP($B892,VLookup!$B$3:$C$463,2,FALSE),"")</f>
        <v>4.2.1 CATEGORIEMANAGEMENT IV</v>
      </c>
      <c r="B892" s="18" t="s">
        <v>162</v>
      </c>
      <c r="C892" s="17" t="s">
        <v>124</v>
      </c>
      <c r="D892" s="13">
        <v>3</v>
      </c>
      <c r="E892" s="14" t="str">
        <f t="shared" si="39"/>
        <v>E.04x3</v>
      </c>
      <c r="F892" s="14" t="str">
        <f>IFERROR(VLOOKUP(E892,'Bron competenties'!$A$1:$F$19978,5,FALSE),"")</f>
        <v>de verantwoording nemen voor eigen acties en die van anderen in het onderhouden van contacten met een gelimiteerd aantal stakeholders</v>
      </c>
      <c r="G892" s="15" t="str">
        <f>IFERROR(CONCATENATE(C892," ",(VLOOKUP($C892,'Bron competenties'!$B$1:$C$1978,2,FALSE))),"")</f>
        <v xml:space="preserve">E.04 Relatiemanagement </v>
      </c>
      <c r="H892">
        <f t="shared" si="40"/>
        <v>3</v>
      </c>
      <c r="I892" t="str">
        <f t="shared" si="41"/>
        <v>de verantwoording nemen voor eigen acties en die van anderen in het onderhouden van contacten met een gelimiteerd aantal stakeholders</v>
      </c>
    </row>
    <row r="893" spans="1:9" ht="15.75" thickBot="1" x14ac:dyDescent="0.3">
      <c r="A893" s="10" t="str">
        <f>IFERROR(VLOOKUP($B893,VLookup!$B$3:$C$463,2,FALSE),"")</f>
        <v>4.2.1 CATEGORIEMANAGEMENT IV</v>
      </c>
      <c r="B893" s="18" t="s">
        <v>162</v>
      </c>
      <c r="C893" s="17" t="s">
        <v>87</v>
      </c>
      <c r="D893" s="13">
        <v>4</v>
      </c>
      <c r="E893" s="14" t="str">
        <f t="shared" si="39"/>
        <v>A.01x4</v>
      </c>
      <c r="F893" s="14" t="str">
        <f>IFERROR(VLOOKUP(E893,'Bron competenties'!$A$1:$F$19978,5,FALSE),"")</f>
        <v>het organiseren en borgen van de bouw en implementatie van innovatieve IV oplossingen op de lange termijn</v>
      </c>
      <c r="G893" s="15" t="str">
        <f>IFERROR(CONCATENATE(C893," ",(VLOOKUP($C893,'Bron competenties'!$B$1:$C$1978,2,FALSE))),"")</f>
        <v>A.01 Afstemming informatiesysteem en bedrijfsstrategie</v>
      </c>
      <c r="H893">
        <f t="shared" si="40"/>
        <v>4</v>
      </c>
      <c r="I893" t="str">
        <f t="shared" si="41"/>
        <v>het organiseren en borgen van de bouw en implementatie van innovatieve IV oplossingen op de lange termijn</v>
      </c>
    </row>
    <row r="894" spans="1:9" ht="15.75" thickBot="1" x14ac:dyDescent="0.3">
      <c r="A894" s="10" t="str">
        <f>IFERROR(VLOOKUP($B894,VLookup!$B$3:$C$463,2,FALSE),"")</f>
        <v>4.2.1 CATEGORIEMANAGEMENT IV</v>
      </c>
      <c r="B894" s="18" t="s">
        <v>162</v>
      </c>
      <c r="C894" s="17" t="s">
        <v>138</v>
      </c>
      <c r="D894" s="13">
        <v>4</v>
      </c>
      <c r="E894" s="14" t="str">
        <f t="shared" si="39"/>
        <v>A.02x4</v>
      </c>
      <c r="F894" s="14" t="str">
        <f>IFERROR(VLOOKUP(E894,'Bron competenties'!$A$1:$F$19978,5,FALSE),"")</f>
        <v>het onderhandelen over herziening van SLA’s in overeenstemming met de organisatiedoelstellingen en het garanderen van het succes van de geplande resultaten</v>
      </c>
      <c r="G894" s="15" t="str">
        <f>IFERROR(CONCATENATE(C894," ",(VLOOKUP($C894,'Bron competenties'!$B$1:$C$1978,2,FALSE))),"")</f>
        <v xml:space="preserve">A.02 Management dienstverleningsniveau </v>
      </c>
      <c r="H894">
        <f t="shared" si="40"/>
        <v>4</v>
      </c>
      <c r="I894" t="str">
        <f t="shared" si="41"/>
        <v>het onderhandelen over herziening van SLA’s in overeenstemming met de organisatiedoelstellingen en het garanderen van het succes van de geplande resultaten</v>
      </c>
    </row>
    <row r="895" spans="1:9" ht="15.75" thickBot="1" x14ac:dyDescent="0.3">
      <c r="A895" s="10" t="str">
        <f>IFERROR(VLOOKUP($B895,VLookup!$B$3:$C$463,2,FALSE),"")</f>
        <v>4.2.1 CATEGORIEMANAGEMENT IV</v>
      </c>
      <c r="B895" s="18" t="s">
        <v>162</v>
      </c>
      <c r="C895" s="17" t="s">
        <v>120</v>
      </c>
      <c r="D895" s="13">
        <v>4</v>
      </c>
      <c r="E895" s="14" t="str">
        <f t="shared" si="39"/>
        <v>A.03x4</v>
      </c>
      <c r="F895" s="14" t="str">
        <f>IFERROR(VLOOKUP(E895,'Bron competenties'!$A$1:$F$19978,5,FALSE),"")</f>
        <v>het organiseren en borgen van een Informatie Systeem strategie dat voldoet aan de vereisten van de organisatie, inclusief risico’s en kansen</v>
      </c>
      <c r="G895" s="15" t="str">
        <f>IFERROR(CONCATENATE(C895," ",(VLOOKUP($C895,'Bron competenties'!$B$1:$C$1978,2,FALSE))),"")</f>
        <v xml:space="preserve">A.03 Ontwikkelen van bedrijfsplannen </v>
      </c>
      <c r="H895">
        <f t="shared" si="40"/>
        <v>4</v>
      </c>
      <c r="I895" t="str">
        <f t="shared" si="41"/>
        <v>het organiseren en borgen van een Informatie Systeem strategie dat voldoet aan de vereisten van de organisatie, inclusief risico’s en kansen</v>
      </c>
    </row>
    <row r="896" spans="1:9" ht="15.75" thickBot="1" x14ac:dyDescent="0.3">
      <c r="A896" s="10" t="str">
        <f>IFERROR(VLOOKUP($B896,VLookup!$B$3:$C$463,2,FALSE),"")</f>
        <v>4.2.1 CATEGORIEMANAGEMENT IV</v>
      </c>
      <c r="B896" s="18" t="s">
        <v>162</v>
      </c>
      <c r="C896" s="17" t="s">
        <v>121</v>
      </c>
      <c r="D896" s="13">
        <v>4</v>
      </c>
      <c r="E896" s="14" t="str">
        <f t="shared" si="39"/>
        <v>D.04x4</v>
      </c>
      <c r="F896" s="14" t="str">
        <f>IFERROR(VLOOKUP(E896,'Bron competenties'!$A$1:$F$19978,5,FALSE),"")</f>
        <v xml:space="preserve">het organiseren en borgen van het inkoopbeleid van de organisatie en het aanbevelen van procesverbeteringen; het toepassen van praktijkervaring en kennis op het gebied van inkoop om de beste besluiten te kunnen nemen    </v>
      </c>
      <c r="G896" s="15" t="str">
        <f>IFERROR(CONCATENATE(C896," ",(VLOOKUP($C896,'Bron competenties'!$B$1:$C$1978,2,FALSE))),"")</f>
        <v>D.04 Inkoop IV</v>
      </c>
      <c r="H896">
        <f t="shared" si="40"/>
        <v>4</v>
      </c>
      <c r="I896" t="str">
        <f t="shared" si="41"/>
        <v xml:space="preserve">het organiseren en borgen van het inkoopbeleid van de organisatie en het aanbevelen van procesverbeteringen; het toepassen van praktijkervaring en kennis op het gebied van inkoop om de beste besluiten te kunnen nemen    </v>
      </c>
    </row>
    <row r="897" spans="1:9" ht="15.75" thickBot="1" x14ac:dyDescent="0.3">
      <c r="A897" s="10" t="str">
        <f>IFERROR(VLOOKUP($B897,VLookup!$B$3:$C$463,2,FALSE),"")</f>
        <v>4.2.1 CATEGORIEMANAGEMENT IV</v>
      </c>
      <c r="B897" s="18" t="s">
        <v>162</v>
      </c>
      <c r="C897" s="17" t="s">
        <v>122</v>
      </c>
      <c r="D897" s="13">
        <v>4</v>
      </c>
      <c r="E897" s="14" t="str">
        <f t="shared" si="39"/>
        <v>D.08x4</v>
      </c>
      <c r="F897" s="14" t="str">
        <f>IFERROR(VLOOKUP(E897,'Bron competenties'!$A$1:$F$19978,5,FALSE),"")</f>
        <v>het organiseren en borgen van het naleven van contracten en het fungeren als laatste escalatiepunt</v>
      </c>
      <c r="G897" s="15" t="str">
        <f>IFERROR(CONCATENATE(C897," ",(VLOOKUP($C897,'Bron competenties'!$B$1:$C$1978,2,FALSE))),"")</f>
        <v xml:space="preserve">D.08 Contractmanagement </v>
      </c>
      <c r="H897">
        <f t="shared" si="40"/>
        <v>4</v>
      </c>
      <c r="I897" t="str">
        <f t="shared" si="41"/>
        <v>het organiseren en borgen van het naleven van contracten en het fungeren als laatste escalatiepunt</v>
      </c>
    </row>
    <row r="898" spans="1:9" ht="15.75" thickBot="1" x14ac:dyDescent="0.3">
      <c r="A898" s="10" t="str">
        <f>IFERROR(VLOOKUP($B898,VLookup!$B$3:$C$463,2,FALSE),"")</f>
        <v>4.2.1 CATEGORIEMANAGEMENT IV</v>
      </c>
      <c r="B898" s="18" t="s">
        <v>162</v>
      </c>
      <c r="C898" s="17" t="s">
        <v>84</v>
      </c>
      <c r="D898" s="13">
        <v>4</v>
      </c>
      <c r="E898" s="14" t="str">
        <f t="shared" ref="E898:E961" si="42">IFERROR(IF(A898&lt;&gt;"",CONCATENATE(C898,"x",D898),""),"")</f>
        <v>D.11x4</v>
      </c>
      <c r="F898" s="14" t="str">
        <f>IFERROR(VLOOKUP(E898,'Bron competenties'!$A$1:$F$19978,5,FALSE),"")</f>
        <v>het organiseren en ondersteunen van strategische besluiten van de organisaties, het helpen van organisaties om nieuwe IV-oplossingen te bedenken, het bevorderen van partnerschappen en het creëren van waarde proposities</v>
      </c>
      <c r="G898" s="15" t="str">
        <f>IFERROR(CONCATENATE(C898," ",(VLOOKUP($C898,'Bron competenties'!$B$1:$C$1978,2,FALSE))),"")</f>
        <v xml:space="preserve">D.11 Behoeftemanagement </v>
      </c>
      <c r="H898">
        <f t="shared" ref="H898:H961" si="43">IF($G898="","",D898)</f>
        <v>4</v>
      </c>
      <c r="I898" t="str">
        <f t="shared" ref="I898:I961" si="44">IF($G898="","",F898)</f>
        <v>het organiseren en ondersteunen van strategische besluiten van de organisaties, het helpen van organisaties om nieuwe IV-oplossingen te bedenken, het bevorderen van partnerschappen en het creëren van waarde proposities</v>
      </c>
    </row>
    <row r="899" spans="1:9" ht="15.75" thickBot="1" x14ac:dyDescent="0.3">
      <c r="A899" s="10" t="str">
        <f>IFERROR(VLOOKUP($B899,VLookup!$B$3:$C$463,2,FALSE),"")</f>
        <v>4.2.1 CATEGORIEMANAGEMENT IV</v>
      </c>
      <c r="B899" s="18" t="s">
        <v>162</v>
      </c>
      <c r="C899" s="17" t="s">
        <v>123</v>
      </c>
      <c r="D899" s="13">
        <v>4</v>
      </c>
      <c r="E899" s="14" t="str">
        <f t="shared" si="42"/>
        <v>E.01x4</v>
      </c>
      <c r="F899" s="14" t="str">
        <f>IFERROR(VLOOKUP(E899,'Bron competenties'!$A$1:$F$19978,5,FALSE),"")</f>
        <v>de verantwoordelijkheid nemen voor het ontwikkelen van lange termijn prognoses; het identificeren en evalueren van input uit de wijde omgeving inclusief de politieke en sociale context</v>
      </c>
      <c r="G899" s="15" t="str">
        <f>IFERROR(CONCATENATE(C899," ",(VLOOKUP($C899,'Bron competenties'!$B$1:$C$1978,2,FALSE))),"")</f>
        <v xml:space="preserve">E.01 Ontwikkelen van prognoses </v>
      </c>
      <c r="H899">
        <f t="shared" si="43"/>
        <v>4</v>
      </c>
      <c r="I899" t="str">
        <f t="shared" si="44"/>
        <v>de verantwoordelijkheid nemen voor het ontwikkelen van lange termijn prognoses; het identificeren en evalueren van input uit de wijde omgeving inclusief de politieke en sociale context</v>
      </c>
    </row>
    <row r="900" spans="1:9" ht="15.75" thickBot="1" x14ac:dyDescent="0.3">
      <c r="A900" s="10" t="str">
        <f>IFERROR(VLOOKUP($B900,VLookup!$B$3:$C$463,2,FALSE),"")</f>
        <v>4.2.1 CATEGORIEMANAGEMENT IV</v>
      </c>
      <c r="B900" s="18" t="s">
        <v>162</v>
      </c>
      <c r="C900" s="17" t="s">
        <v>124</v>
      </c>
      <c r="D900" s="13">
        <v>4</v>
      </c>
      <c r="E900" s="14" t="str">
        <f t="shared" si="42"/>
        <v>E.04x4</v>
      </c>
      <c r="F900" s="14" t="str">
        <f>IFERROR(VLOOKUP(E900,'Bron competenties'!$A$1:$F$19978,5,FALSE),"")</f>
        <v xml:space="preserve">het organiseren en borgen van stakeholdermanagement, het autoriseren van investeringen in nieuwe en bestaande relaties, het voortouw nemen in het ontwerpen van werkbare procedures om positieve relaties te kunnen onderhouden met organisaties </v>
      </c>
      <c r="G900" s="15" t="str">
        <f>IFERROR(CONCATENATE(C900," ",(VLOOKUP($C900,'Bron competenties'!$B$1:$C$1978,2,FALSE))),"")</f>
        <v xml:space="preserve">E.04 Relatiemanagement </v>
      </c>
      <c r="H900">
        <f t="shared" si="43"/>
        <v>4</v>
      </c>
      <c r="I900" t="str">
        <f t="shared" si="44"/>
        <v xml:space="preserve">het organiseren en borgen van stakeholdermanagement, het autoriseren van investeringen in nieuwe en bestaande relaties, het voortouw nemen in het ontwerpen van werkbare procedures om positieve relaties te kunnen onderhouden met organisaties </v>
      </c>
    </row>
    <row r="901" spans="1:9" ht="15.75" thickBot="1" x14ac:dyDescent="0.3">
      <c r="A901" s="10" t="str">
        <f>IFERROR(VLOOKUP($B901,VLookup!$B$3:$C$463,2,FALSE),"")</f>
        <v>4.2.1 CATEGORIEMANAGEMENT IV</v>
      </c>
      <c r="B901" s="18" t="s">
        <v>162</v>
      </c>
      <c r="C901" s="17" t="s">
        <v>90</v>
      </c>
      <c r="D901" s="13">
        <v>9</v>
      </c>
      <c r="E901" s="14" t="str">
        <f t="shared" si="42"/>
        <v>T.01x9</v>
      </c>
      <c r="F901" s="14" t="str">
        <f>IFERROR(VLOOKUP(E901,'Bron competenties'!$A$1:$F$19978,5,FALSE),"")</f>
        <v>Toegankelijkheid is van toepassing op het ontwerp van producten, apparaten, services of omgevingen om ervoor te zorgen dat ze voor iedereen bruikbaar zijn, ongeacht hun persoonlijke capaciteiten</v>
      </c>
      <c r="G901" s="15" t="str">
        <f>IFERROR(CONCATENATE(C901," ",(VLOOKUP($C901,'Bron competenties'!$B$1:$C$1978,2,FALSE))),"")</f>
        <v>T.01 Toegankelijkheid</v>
      </c>
      <c r="H901">
        <f t="shared" si="43"/>
        <v>9</v>
      </c>
      <c r="I901" t="str">
        <f t="shared" si="44"/>
        <v>Toegankelijkheid is van toepassing op het ontwerp van producten, apparaten, services of omgevingen om ervoor te zorgen dat ze voor iedereen bruikbaar zijn, ongeacht hun persoonlijke capaciteiten</v>
      </c>
    </row>
    <row r="902" spans="1:9" ht="15.75" thickBot="1" x14ac:dyDescent="0.3">
      <c r="A902" s="10" t="str">
        <f>IFERROR(VLOOKUP($B902,VLookup!$B$3:$C$463,2,FALSE),"")</f>
        <v>4.2.1 CATEGORIEMANAGEMENT IV</v>
      </c>
      <c r="B902" s="18" t="s">
        <v>162</v>
      </c>
      <c r="C902" s="17" t="s">
        <v>91</v>
      </c>
      <c r="D902" s="13">
        <v>9</v>
      </c>
      <c r="E902" s="14" t="str">
        <f t="shared" si="42"/>
        <v>T.02x9</v>
      </c>
      <c r="F902" s="14" t="str">
        <f>IFERROR(VLOOKUP(E902,'Bron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902" s="15" t="str">
        <f>IFERROR(CONCATENATE(C902," ",(VLOOKUP($C902,'Bron competenties'!$B$1:$C$1978,2,FALSE))),"")</f>
        <v>T.02 Ethiek</v>
      </c>
      <c r="H902">
        <f t="shared" si="43"/>
        <v>9</v>
      </c>
      <c r="I902" t="str">
        <f t="shared" si="44"/>
        <v>Ethiek in ICT behandelt de procedures, waarden en praktijken die ICT en haar gerelateerde disciplines beheersen zonder de integriteit, morele waarden of overtuigingen van een individu, organisatie of de mensheid: professioneel gedrag in de ICT</v>
      </c>
    </row>
    <row r="903" spans="1:9" ht="15.75" thickBot="1" x14ac:dyDescent="0.3">
      <c r="A903" s="10" t="str">
        <f>IFERROR(VLOOKUP($B903,VLookup!$B$3:$C$463,2,FALSE),"")</f>
        <v>4.2.1 CATEGORIEMANAGEMENT IV</v>
      </c>
      <c r="B903" s="18" t="s">
        <v>162</v>
      </c>
      <c r="C903" s="17" t="s">
        <v>92</v>
      </c>
      <c r="D903" s="13">
        <v>9</v>
      </c>
      <c r="E903" s="14" t="str">
        <f t="shared" si="42"/>
        <v>T.03x9</v>
      </c>
      <c r="F903" s="14" t="str">
        <f>IFERROR(VLOOKUP(E903,'Bron competenties'!$A$1:$F$19978,5,FALSE),"")</f>
        <v>Er zijn veel wetten die direct of indirect relevant zijn voor de ICT-industrie, zoals copyright, naleving van octrooien, voorkomen van plagiaat en bescherming van intellectuele eigendom</v>
      </c>
      <c r="G903" s="15" t="str">
        <f>IFERROR(CONCATENATE(C903," ",(VLOOKUP($C903,'Bron competenties'!$B$1:$C$1978,2,FALSE))),"")</f>
        <v>T.03 Juridische kwesties</v>
      </c>
      <c r="H903">
        <f t="shared" si="43"/>
        <v>9</v>
      </c>
      <c r="I903" t="str">
        <f t="shared" si="44"/>
        <v>Er zijn veel wetten die direct of indirect relevant zijn voor de ICT-industrie, zoals copyright, naleving van octrooien, voorkomen van plagiaat en bescherming van intellectuele eigendom</v>
      </c>
    </row>
    <row r="904" spans="1:9" ht="15.75" thickBot="1" x14ac:dyDescent="0.3">
      <c r="A904" s="10" t="str">
        <f>IFERROR(VLOOKUP($B904,VLookup!$B$3:$C$463,2,FALSE),"")</f>
        <v>4.2.1 CATEGORIEMANAGEMENT IV</v>
      </c>
      <c r="B904" s="18" t="s">
        <v>162</v>
      </c>
      <c r="C904" s="17" t="s">
        <v>93</v>
      </c>
      <c r="D904" s="13">
        <v>9</v>
      </c>
      <c r="E904" s="14" t="str">
        <f t="shared" si="42"/>
        <v>T.04x9</v>
      </c>
      <c r="F904" s="14" t="str">
        <f>IFERROR(VLOOKUP(E904,'Bron competenties'!$A$1:$F$19978,5,FALSE),"")</f>
        <v>Privacy is het vermogen van een organisatie of individu te bepalen welke gegevens met derden kunnen worden gedeeld: bijvoorbeeld de algemene verordening gegevensbescherming (AVG) over gegevensbescherming en privacy voor alle individuen</v>
      </c>
      <c r="G904" s="15" t="str">
        <f>IFERROR(CONCATENATE(C904," ",(VLOOKUP($C904,'Bron competenties'!$B$1:$C$1978,2,FALSE))),"")</f>
        <v>T.04 Privacy</v>
      </c>
      <c r="H904">
        <f t="shared" si="43"/>
        <v>9</v>
      </c>
      <c r="I904" t="str">
        <f t="shared" si="44"/>
        <v>Privacy is het vermogen van een organisatie of individu te bepalen welke gegevens met derden kunnen worden gedeeld: bijvoorbeeld de algemene verordening gegevensbescherming (AVG) over gegevensbescherming en privacy voor alle individuen</v>
      </c>
    </row>
    <row r="905" spans="1:9" ht="15.75" thickBot="1" x14ac:dyDescent="0.3">
      <c r="A905" s="10" t="str">
        <f>IFERROR(VLOOKUP($B905,VLookup!$B$3:$C$463,2,FALSE),"")</f>
        <v>4.2.1 CATEGORIEMANAGEMENT IV</v>
      </c>
      <c r="B905" s="18" t="s">
        <v>162</v>
      </c>
      <c r="C905" s="17" t="s">
        <v>94</v>
      </c>
      <c r="D905" s="13">
        <v>9</v>
      </c>
      <c r="E905" s="14" t="str">
        <f t="shared" si="42"/>
        <v>T.05x9</v>
      </c>
      <c r="F905" s="14" t="str">
        <f>IFERROR(VLOOKUP(E905,'Bron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905" s="15" t="str">
        <f>IFERROR(CONCATENATE(C905," ",(VLOOKUP($C905,'Bron competenties'!$B$1:$C$1978,2,FALSE))),"")</f>
        <v>T.05 Beveiliging</v>
      </c>
      <c r="H905">
        <f t="shared" si="43"/>
        <v>9</v>
      </c>
      <c r="I905" t="str">
        <f t="shared" si="44"/>
        <v>Beveiliging omvat (1) informatiebeveiliging: beschermen tegen ongeautoriseerde toegang, gebruik, openbaarmaking, verstoring, wijziging, inzage, inspectie, opname of verwoesting en (2) IT-beveiliging: ongeoorloofde toegang tot computers, netwerken en data voorkomen</v>
      </c>
    </row>
    <row r="906" spans="1:9" ht="15.75" thickBot="1" x14ac:dyDescent="0.3">
      <c r="A906" s="10" t="str">
        <f>IFERROR(VLOOKUP($B906,VLookup!$B$3:$C$463,2,FALSE),"")</f>
        <v>4.2.1 CATEGORIEMANAGEMENT IV</v>
      </c>
      <c r="B906" s="18" t="s">
        <v>162</v>
      </c>
      <c r="C906" s="17" t="s">
        <v>95</v>
      </c>
      <c r="D906" s="13">
        <v>9</v>
      </c>
      <c r="E906" s="14" t="str">
        <f t="shared" si="42"/>
        <v>T.06x9</v>
      </c>
      <c r="F906" s="14" t="str">
        <f>IFERROR(VLOOKUP(E906,'Bron competenties'!$A$1:$F$19978,5,FALSE),"")</f>
        <v xml:space="preserve">Duurzaamheid staat voor het voldoen aan behoeften zonder de toekomst in gevaar te brengen en kan worden gecategoriseerd als ecologische, sociale of economische duurzaamheid. </v>
      </c>
      <c r="G906" s="15" t="str">
        <f>IFERROR(CONCATENATE(C906," ",(VLOOKUP($C906,'Bron competenties'!$B$1:$C$1978,2,FALSE))),"")</f>
        <v>T.06 Duurzaamheid</v>
      </c>
      <c r="H906">
        <f t="shared" si="43"/>
        <v>9</v>
      </c>
      <c r="I906" t="str">
        <f t="shared" si="44"/>
        <v xml:space="preserve">Duurzaamheid staat voor het voldoen aan behoeften zonder de toekomst in gevaar te brengen en kan worden gecategoriseerd als ecologische, sociale of economische duurzaamheid. </v>
      </c>
    </row>
    <row r="907" spans="1:9" ht="15.75" thickBot="1" x14ac:dyDescent="0.3">
      <c r="A907" s="10" t="str">
        <f>IFERROR(VLOOKUP($B907,VLookup!$B$3:$C$463,2,FALSE),"")</f>
        <v>4.2.1 CATEGORIEMANAGEMENT IV</v>
      </c>
      <c r="B907" s="18" t="s">
        <v>162</v>
      </c>
      <c r="C907" s="17" t="s">
        <v>96</v>
      </c>
      <c r="D907" s="13">
        <v>9</v>
      </c>
      <c r="E907" s="14" t="str">
        <f t="shared" si="42"/>
        <v>T.07x9</v>
      </c>
      <c r="F907" s="14" t="str">
        <f>IFERROR(VLOOKUP(E907,'Bron competenties'!$A$1:$F$19978,5,FALSE),"")</f>
        <v>Bruikbaarheid is de kwaliteit van een product, dienst of systeem, zoals ervaren door eindgebruikers, voor specifiek te bereiken doelen, effectief, efficiënt en bevredigend in een vooraf bepaalde context</v>
      </c>
      <c r="G907" s="15" t="str">
        <f>IFERROR(CONCATENATE(C907," ",(VLOOKUP($C907,'Bron competenties'!$B$1:$C$1978,2,FALSE))),"")</f>
        <v>T.07 Bruikbaarheid</v>
      </c>
      <c r="H907">
        <f t="shared" si="43"/>
        <v>9</v>
      </c>
      <c r="I907" t="str">
        <f t="shared" si="44"/>
        <v>Bruikbaarheid is de kwaliteit van een product, dienst of systeem, zoals ervaren door eindgebruikers, voor specifiek te bereiken doelen, effectief, efficiënt en bevredigend in een vooraf bepaalde context</v>
      </c>
    </row>
    <row r="908" spans="1:9" ht="15.75" thickBot="1" x14ac:dyDescent="0.3">
      <c r="A908" s="10" t="str">
        <f>IFERROR(VLOOKUP($B908,VLookup!$B$3:$C$463,2,FALSE),"")</f>
        <v>4.2.2 INKOOP IV</v>
      </c>
      <c r="B908" s="18" t="s">
        <v>163</v>
      </c>
      <c r="C908" s="17" t="s">
        <v>138</v>
      </c>
      <c r="D908" s="13">
        <v>3</v>
      </c>
      <c r="E908" s="14" t="str">
        <f t="shared" si="42"/>
        <v>A.02x3</v>
      </c>
      <c r="F908" s="14" t="str">
        <f>IFERROR(VLOOKUP(E908,'Bron competenties'!$A$1:$F$19978,5,FALSE),"")</f>
        <v>de inhoud van de SLA garanderen</v>
      </c>
      <c r="G908" s="15" t="str">
        <f>IFERROR(CONCATENATE(C908," ",(VLOOKUP($C908,'Bron competenties'!$B$1:$C$1978,2,FALSE))),"")</f>
        <v xml:space="preserve">A.02 Management dienstverleningsniveau </v>
      </c>
      <c r="H908">
        <f t="shared" si="43"/>
        <v>3</v>
      </c>
      <c r="I908" t="str">
        <f t="shared" si="44"/>
        <v>de inhoud van de SLA garanderen</v>
      </c>
    </row>
    <row r="909" spans="1:9" ht="15.75" thickBot="1" x14ac:dyDescent="0.3">
      <c r="A909" s="10" t="str">
        <f>IFERROR(VLOOKUP($B909,VLookup!$B$3:$C$463,2,FALSE),"")</f>
        <v>4.2.2 INKOOP IV</v>
      </c>
      <c r="B909" s="18" t="s">
        <v>163</v>
      </c>
      <c r="C909" s="17" t="s">
        <v>136</v>
      </c>
      <c r="D909" s="13">
        <v>3</v>
      </c>
      <c r="E909" s="14" t="str">
        <f t="shared" si="42"/>
        <v>C.03x3</v>
      </c>
      <c r="F909" s="14" t="str">
        <f>IFERROR(VLOOKUP(E909,'Bron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909" s="15" t="str">
        <f>IFERROR(CONCATENATE(C909," ",(VLOOKUP($C909,'Bron competenties'!$B$1:$C$1978,2,FALSE))),"")</f>
        <v xml:space="preserve">C.03 Dienstverlening </v>
      </c>
      <c r="H909">
        <f t="shared" si="43"/>
        <v>3</v>
      </c>
      <c r="I909" t="str">
        <f t="shared" si="44"/>
        <v>het opzetten van roosters voor operationele taken, het beheren van kosten en budget op basis van interne procedures en externe beperkingen, het vaststellen van het optimaal benodigde aantal fte voor de infrastructuur van het Informatiesysteem</v>
      </c>
    </row>
    <row r="910" spans="1:9" ht="15.75" thickBot="1" x14ac:dyDescent="0.3">
      <c r="A910" s="10" t="str">
        <f>IFERROR(VLOOKUP($B910,VLookup!$B$3:$C$463,2,FALSE),"")</f>
        <v>4.2.2 INKOOP IV</v>
      </c>
      <c r="B910" s="18" t="s">
        <v>163</v>
      </c>
      <c r="C910" s="17" t="s">
        <v>121</v>
      </c>
      <c r="D910" s="13">
        <v>3</v>
      </c>
      <c r="E910" s="14" t="str">
        <f t="shared" si="42"/>
        <v>D.04x3</v>
      </c>
      <c r="F910" s="14" t="str">
        <f>IFERROR(VLOOKUP(E910,'Bron competenties'!$A$1:$F$19978,5,FALSE),"")</f>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c r="G910" s="15" t="str">
        <f>IFERROR(CONCATENATE(C910," ",(VLOOKUP($C910,'Bron competenties'!$B$1:$C$1978,2,FALSE))),"")</f>
        <v>D.04 Inkoop IV</v>
      </c>
      <c r="H910">
        <f t="shared" si="43"/>
        <v>3</v>
      </c>
      <c r="I910" t="str">
        <f t="shared" si="44"/>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row>
    <row r="911" spans="1:9" ht="15.75" thickBot="1" x14ac:dyDescent="0.3">
      <c r="A911" s="10" t="str">
        <f>IFERROR(VLOOKUP($B911,VLookup!$B$3:$C$463,2,FALSE),"")</f>
        <v>4.2.2 INKOOP IV</v>
      </c>
      <c r="B911" s="18" t="s">
        <v>163</v>
      </c>
      <c r="C911" s="17" t="s">
        <v>122</v>
      </c>
      <c r="D911" s="13">
        <v>3</v>
      </c>
      <c r="E911" s="14" t="str">
        <f t="shared" si="42"/>
        <v>D.08x3</v>
      </c>
      <c r="F911" s="14" t="str">
        <f>IFERROR(VLOOKUP(E911,'Bron competenties'!$A$1:$F$19978,5,FALSE),"")</f>
        <v>het evalueren van contractprestaties op basis van prestatie indicatoren en het borgen van de prestaties van de volledige supply chain; het invloed uitoefenen op (nieuwe) contractbesprekingen</v>
      </c>
      <c r="G911" s="15" t="str">
        <f>IFERROR(CONCATENATE(C911," ",(VLOOKUP($C911,'Bron competenties'!$B$1:$C$1978,2,FALSE))),"")</f>
        <v xml:space="preserve">D.08 Contractmanagement </v>
      </c>
      <c r="H911">
        <f t="shared" si="43"/>
        <v>3</v>
      </c>
      <c r="I911" t="str">
        <f t="shared" si="44"/>
        <v>het evalueren van contractprestaties op basis van prestatie indicatoren en het borgen van de prestaties van de volledige supply chain; het invloed uitoefenen op (nieuwe) contractbesprekingen</v>
      </c>
    </row>
    <row r="912" spans="1:9" ht="15.75" thickBot="1" x14ac:dyDescent="0.3">
      <c r="A912" s="10" t="str">
        <f>IFERROR(VLOOKUP($B912,VLookup!$B$3:$C$463,2,FALSE),"")</f>
        <v>4.2.2 INKOOP IV</v>
      </c>
      <c r="B912" s="18" t="s">
        <v>163</v>
      </c>
      <c r="C912" s="17" t="s">
        <v>84</v>
      </c>
      <c r="D912" s="13">
        <v>3</v>
      </c>
      <c r="E912" s="14" t="str">
        <f t="shared" si="42"/>
        <v>D.11x3</v>
      </c>
      <c r="F912" s="14" t="str">
        <f>IFERROR(VLOOKUP(E912,'Bron competenties'!$A$1:$F$19978,5,FALSE),"")</f>
        <v>betrouwbare relaties met de klanten creëren en helpen in het identificeren van de klantbehoeften</v>
      </c>
      <c r="G912" s="15" t="str">
        <f>IFERROR(CONCATENATE(C912," ",(VLOOKUP($C912,'Bron competenties'!$B$1:$C$1978,2,FALSE))),"")</f>
        <v xml:space="preserve">D.11 Behoeftemanagement </v>
      </c>
      <c r="H912">
        <f t="shared" si="43"/>
        <v>3</v>
      </c>
      <c r="I912" t="str">
        <f t="shared" si="44"/>
        <v>betrouwbare relaties met de klanten creëren en helpen in het identificeren van de klantbehoeften</v>
      </c>
    </row>
    <row r="913" spans="1:9" ht="15.75" thickBot="1" x14ac:dyDescent="0.3">
      <c r="A913" s="10" t="str">
        <f>IFERROR(VLOOKUP($B913,VLookup!$B$3:$C$463,2,FALSE),"")</f>
        <v>4.2.2 INKOOP IV</v>
      </c>
      <c r="B913" s="18" t="s">
        <v>163</v>
      </c>
      <c r="C913" s="17" t="s">
        <v>124</v>
      </c>
      <c r="D913" s="13">
        <v>3</v>
      </c>
      <c r="E913" s="14" t="str">
        <f t="shared" si="42"/>
        <v>E.04x3</v>
      </c>
      <c r="F913" s="14" t="str">
        <f>IFERROR(VLOOKUP(E913,'Bron competenties'!$A$1:$F$19978,5,FALSE),"")</f>
        <v>de verantwoording nemen voor eigen acties en die van anderen in het onderhouden van contacten met een gelimiteerd aantal stakeholders</v>
      </c>
      <c r="G913" s="15" t="str">
        <f>IFERROR(CONCATENATE(C913," ",(VLOOKUP($C913,'Bron competenties'!$B$1:$C$1978,2,FALSE))),"")</f>
        <v xml:space="preserve">E.04 Relatiemanagement </v>
      </c>
      <c r="H913">
        <f t="shared" si="43"/>
        <v>3</v>
      </c>
      <c r="I913" t="str">
        <f t="shared" si="44"/>
        <v>de verantwoording nemen voor eigen acties en die van anderen in het onderhouden van contacten met een gelimiteerd aantal stakeholders</v>
      </c>
    </row>
    <row r="914" spans="1:9" ht="15.75" thickBot="1" x14ac:dyDescent="0.3">
      <c r="A914" s="10" t="str">
        <f>IFERROR(VLOOKUP($B914,VLookup!$B$3:$C$463,2,FALSE),"")</f>
        <v>4.2.2 INKOOP IV</v>
      </c>
      <c r="B914" s="18" t="s">
        <v>163</v>
      </c>
      <c r="C914" s="17" t="s">
        <v>138</v>
      </c>
      <c r="D914" s="13">
        <v>4</v>
      </c>
      <c r="E914" s="14" t="str">
        <f t="shared" si="42"/>
        <v>A.02x4</v>
      </c>
      <c r="F914" s="14" t="str">
        <f>IFERROR(VLOOKUP(E914,'Bron competenties'!$A$1:$F$19978,5,FALSE),"")</f>
        <v>het onderhandelen over herziening van SLA’s in overeenstemming met de organisatiedoelstellingen en het garanderen van het succes van de geplande resultaten</v>
      </c>
      <c r="G914" s="15" t="str">
        <f>IFERROR(CONCATENATE(C914," ",(VLOOKUP($C914,'Bron competenties'!$B$1:$C$1978,2,FALSE))),"")</f>
        <v xml:space="preserve">A.02 Management dienstverleningsniveau </v>
      </c>
      <c r="H914">
        <f t="shared" si="43"/>
        <v>4</v>
      </c>
      <c r="I914" t="str">
        <f t="shared" si="44"/>
        <v>het onderhandelen over herziening van SLA’s in overeenstemming met de organisatiedoelstellingen en het garanderen van het succes van de geplande resultaten</v>
      </c>
    </row>
    <row r="915" spans="1:9" ht="15.75" thickBot="1" x14ac:dyDescent="0.3">
      <c r="A915" s="10" t="str">
        <f>IFERROR(VLOOKUP($B915,VLookup!$B$3:$C$463,2,FALSE),"")</f>
        <v>4.2.2 INKOOP IV</v>
      </c>
      <c r="B915" s="18" t="s">
        <v>163</v>
      </c>
      <c r="C915" s="17" t="s">
        <v>121</v>
      </c>
      <c r="D915" s="13">
        <v>4</v>
      </c>
      <c r="E915" s="14" t="str">
        <f t="shared" si="42"/>
        <v>D.04x4</v>
      </c>
      <c r="F915" s="14" t="str">
        <f>IFERROR(VLOOKUP(E915,'Bron competenties'!$A$1:$F$19978,5,FALSE),"")</f>
        <v xml:space="preserve">het organiseren en borgen van het inkoopbeleid van de organisatie en het aanbevelen van procesverbeteringen; het toepassen van praktijkervaring en kennis op het gebied van inkoop om de beste besluiten te kunnen nemen    </v>
      </c>
      <c r="G915" s="15" t="str">
        <f>IFERROR(CONCATENATE(C915," ",(VLOOKUP($C915,'Bron competenties'!$B$1:$C$1978,2,FALSE))),"")</f>
        <v>D.04 Inkoop IV</v>
      </c>
      <c r="H915">
        <f t="shared" si="43"/>
        <v>4</v>
      </c>
      <c r="I915" t="str">
        <f t="shared" si="44"/>
        <v xml:space="preserve">het organiseren en borgen van het inkoopbeleid van de organisatie en het aanbevelen van procesverbeteringen; het toepassen van praktijkervaring en kennis op het gebied van inkoop om de beste besluiten te kunnen nemen    </v>
      </c>
    </row>
    <row r="916" spans="1:9" ht="15.75" thickBot="1" x14ac:dyDescent="0.3">
      <c r="A916" s="10" t="str">
        <f>IFERROR(VLOOKUP($B916,VLookup!$B$3:$C$463,2,FALSE),"")</f>
        <v>4.2.2 INKOOP IV</v>
      </c>
      <c r="B916" s="18" t="s">
        <v>163</v>
      </c>
      <c r="C916" s="17" t="s">
        <v>122</v>
      </c>
      <c r="D916" s="13">
        <v>4</v>
      </c>
      <c r="E916" s="14" t="str">
        <f t="shared" si="42"/>
        <v>D.08x4</v>
      </c>
      <c r="F916" s="14" t="str">
        <f>IFERROR(VLOOKUP(E916,'Bron competenties'!$A$1:$F$19978,5,FALSE),"")</f>
        <v>het organiseren en borgen van het naleven van contracten en het fungeren als laatste escalatiepunt</v>
      </c>
      <c r="G916" s="15" t="str">
        <f>IFERROR(CONCATENATE(C916," ",(VLOOKUP($C916,'Bron competenties'!$B$1:$C$1978,2,FALSE))),"")</f>
        <v xml:space="preserve">D.08 Contractmanagement </v>
      </c>
      <c r="H916">
        <f t="shared" si="43"/>
        <v>4</v>
      </c>
      <c r="I916" t="str">
        <f t="shared" si="44"/>
        <v>het organiseren en borgen van het naleven van contracten en het fungeren als laatste escalatiepunt</v>
      </c>
    </row>
    <row r="917" spans="1:9" ht="15.75" thickBot="1" x14ac:dyDescent="0.3">
      <c r="A917" s="10" t="str">
        <f>IFERROR(VLOOKUP($B917,VLookup!$B$3:$C$463,2,FALSE),"")</f>
        <v>4.2.2 INKOOP IV</v>
      </c>
      <c r="B917" s="18" t="s">
        <v>163</v>
      </c>
      <c r="C917" s="17" t="s">
        <v>84</v>
      </c>
      <c r="D917" s="13">
        <v>4</v>
      </c>
      <c r="E917" s="14" t="str">
        <f t="shared" si="42"/>
        <v>D.11x4</v>
      </c>
      <c r="F917" s="14" t="str">
        <f>IFERROR(VLOOKUP(E917,'Bron competenties'!$A$1:$F$19978,5,FALSE),"")</f>
        <v>het organiseren en ondersteunen van strategische besluiten van de organisaties, het helpen van organisaties om nieuwe IV-oplossingen te bedenken, het bevorderen van partnerschappen en het creëren van waarde proposities</v>
      </c>
      <c r="G917" s="15" t="str">
        <f>IFERROR(CONCATENATE(C917," ",(VLOOKUP($C917,'Bron competenties'!$B$1:$C$1978,2,FALSE))),"")</f>
        <v xml:space="preserve">D.11 Behoeftemanagement </v>
      </c>
      <c r="H917">
        <f t="shared" si="43"/>
        <v>4</v>
      </c>
      <c r="I917" t="str">
        <f t="shared" si="44"/>
        <v>het organiseren en ondersteunen van strategische besluiten van de organisaties, het helpen van organisaties om nieuwe IV-oplossingen te bedenken, het bevorderen van partnerschappen en het creëren van waarde proposities</v>
      </c>
    </row>
    <row r="918" spans="1:9" ht="15.75" thickBot="1" x14ac:dyDescent="0.3">
      <c r="A918" s="10" t="str">
        <f>IFERROR(VLOOKUP($B918,VLookup!$B$3:$C$463,2,FALSE),"")</f>
        <v>4.2.2 INKOOP IV</v>
      </c>
      <c r="B918" s="18" t="s">
        <v>163</v>
      </c>
      <c r="C918" s="17" t="s">
        <v>124</v>
      </c>
      <c r="D918" s="13">
        <v>4</v>
      </c>
      <c r="E918" s="14" t="str">
        <f t="shared" si="42"/>
        <v>E.04x4</v>
      </c>
      <c r="F918" s="14" t="str">
        <f>IFERROR(VLOOKUP(E918,'Bron competenties'!$A$1:$F$19978,5,FALSE),"")</f>
        <v xml:space="preserve">het organiseren en borgen van stakeholdermanagement, het autoriseren van investeringen in nieuwe en bestaande relaties, het voortouw nemen in het ontwerpen van werkbare procedures om positieve relaties te kunnen onderhouden met organisaties </v>
      </c>
      <c r="G918" s="15" t="str">
        <f>IFERROR(CONCATENATE(C918," ",(VLOOKUP($C918,'Bron competenties'!$B$1:$C$1978,2,FALSE))),"")</f>
        <v xml:space="preserve">E.04 Relatiemanagement </v>
      </c>
      <c r="H918">
        <f t="shared" si="43"/>
        <v>4</v>
      </c>
      <c r="I918" t="str">
        <f t="shared" si="44"/>
        <v xml:space="preserve">het organiseren en borgen van stakeholdermanagement, het autoriseren van investeringen in nieuwe en bestaande relaties, het voortouw nemen in het ontwerpen van werkbare procedures om positieve relaties te kunnen onderhouden met organisaties </v>
      </c>
    </row>
    <row r="919" spans="1:9" ht="15.75" thickBot="1" x14ac:dyDescent="0.3">
      <c r="A919" s="10" t="str">
        <f>IFERROR(VLOOKUP($B919,VLookup!$B$3:$C$463,2,FALSE),"")</f>
        <v>4.2.2 INKOOP IV</v>
      </c>
      <c r="B919" s="18" t="s">
        <v>163</v>
      </c>
      <c r="C919" s="17" t="s">
        <v>90</v>
      </c>
      <c r="D919" s="13">
        <v>9</v>
      </c>
      <c r="E919" s="14" t="str">
        <f t="shared" si="42"/>
        <v>T.01x9</v>
      </c>
      <c r="F919" s="14" t="str">
        <f>IFERROR(VLOOKUP(E919,'Bron competenties'!$A$1:$F$19978,5,FALSE),"")</f>
        <v>Toegankelijkheid is van toepassing op het ontwerp van producten, apparaten, services of omgevingen om ervoor te zorgen dat ze voor iedereen bruikbaar zijn, ongeacht hun persoonlijke capaciteiten</v>
      </c>
      <c r="G919" s="15" t="str">
        <f>IFERROR(CONCATENATE(C919," ",(VLOOKUP($C919,'Bron competenties'!$B$1:$C$1978,2,FALSE))),"")</f>
        <v>T.01 Toegankelijkheid</v>
      </c>
      <c r="H919">
        <f t="shared" si="43"/>
        <v>9</v>
      </c>
      <c r="I919" t="str">
        <f t="shared" si="44"/>
        <v>Toegankelijkheid is van toepassing op het ontwerp van producten, apparaten, services of omgevingen om ervoor te zorgen dat ze voor iedereen bruikbaar zijn, ongeacht hun persoonlijke capaciteiten</v>
      </c>
    </row>
    <row r="920" spans="1:9" ht="15.75" thickBot="1" x14ac:dyDescent="0.3">
      <c r="A920" s="10" t="str">
        <f>IFERROR(VLOOKUP($B920,VLookup!$B$3:$C$463,2,FALSE),"")</f>
        <v>4.2.2 INKOOP IV</v>
      </c>
      <c r="B920" s="18" t="s">
        <v>163</v>
      </c>
      <c r="C920" s="17" t="s">
        <v>91</v>
      </c>
      <c r="D920" s="13">
        <v>9</v>
      </c>
      <c r="E920" s="14" t="str">
        <f t="shared" si="42"/>
        <v>T.02x9</v>
      </c>
      <c r="F920" s="14" t="str">
        <f>IFERROR(VLOOKUP(E920,'Bron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920" s="15" t="str">
        <f>IFERROR(CONCATENATE(C920," ",(VLOOKUP($C920,'Bron competenties'!$B$1:$C$1978,2,FALSE))),"")</f>
        <v>T.02 Ethiek</v>
      </c>
      <c r="H920">
        <f t="shared" si="43"/>
        <v>9</v>
      </c>
      <c r="I920" t="str">
        <f t="shared" si="44"/>
        <v>Ethiek in ICT behandelt de procedures, waarden en praktijken die ICT en haar gerelateerde disciplines beheersen zonder de integriteit, morele waarden of overtuigingen van een individu, organisatie of de mensheid: professioneel gedrag in de ICT</v>
      </c>
    </row>
    <row r="921" spans="1:9" ht="15.75" thickBot="1" x14ac:dyDescent="0.3">
      <c r="A921" s="10" t="str">
        <f>IFERROR(VLOOKUP($B921,VLookup!$B$3:$C$463,2,FALSE),"")</f>
        <v>4.2.2 INKOOP IV</v>
      </c>
      <c r="B921" s="18" t="s">
        <v>163</v>
      </c>
      <c r="C921" s="17" t="s">
        <v>92</v>
      </c>
      <c r="D921" s="13">
        <v>9</v>
      </c>
      <c r="E921" s="14" t="str">
        <f t="shared" si="42"/>
        <v>T.03x9</v>
      </c>
      <c r="F921" s="14" t="str">
        <f>IFERROR(VLOOKUP(E921,'Bron competenties'!$A$1:$F$19978,5,FALSE),"")</f>
        <v>Er zijn veel wetten die direct of indirect relevant zijn voor de ICT-industrie, zoals copyright, naleving van octrooien, voorkomen van plagiaat en bescherming van intellectuele eigendom</v>
      </c>
      <c r="G921" s="15" t="str">
        <f>IFERROR(CONCATENATE(C921," ",(VLOOKUP($C921,'Bron competenties'!$B$1:$C$1978,2,FALSE))),"")</f>
        <v>T.03 Juridische kwesties</v>
      </c>
      <c r="H921">
        <f t="shared" si="43"/>
        <v>9</v>
      </c>
      <c r="I921" t="str">
        <f t="shared" si="44"/>
        <v>Er zijn veel wetten die direct of indirect relevant zijn voor de ICT-industrie, zoals copyright, naleving van octrooien, voorkomen van plagiaat en bescherming van intellectuele eigendom</v>
      </c>
    </row>
    <row r="922" spans="1:9" ht="15.75" thickBot="1" x14ac:dyDescent="0.3">
      <c r="A922" s="10" t="str">
        <f>IFERROR(VLOOKUP($B922,VLookup!$B$3:$C$463,2,FALSE),"")</f>
        <v>4.2.2 INKOOP IV</v>
      </c>
      <c r="B922" s="18" t="s">
        <v>163</v>
      </c>
      <c r="C922" s="17" t="s">
        <v>93</v>
      </c>
      <c r="D922" s="13">
        <v>9</v>
      </c>
      <c r="E922" s="14" t="str">
        <f t="shared" si="42"/>
        <v>T.04x9</v>
      </c>
      <c r="F922" s="14" t="str">
        <f>IFERROR(VLOOKUP(E922,'Bron competenties'!$A$1:$F$19978,5,FALSE),"")</f>
        <v>Privacy is het vermogen van een organisatie of individu te bepalen welke gegevens met derden kunnen worden gedeeld: bijvoorbeeld de algemene verordening gegevensbescherming (AVG) over gegevensbescherming en privacy voor alle individuen</v>
      </c>
      <c r="G922" s="15" t="str">
        <f>IFERROR(CONCATENATE(C922," ",(VLOOKUP($C922,'Bron competenties'!$B$1:$C$1978,2,FALSE))),"")</f>
        <v>T.04 Privacy</v>
      </c>
      <c r="H922">
        <f t="shared" si="43"/>
        <v>9</v>
      </c>
      <c r="I922" t="str">
        <f t="shared" si="44"/>
        <v>Privacy is het vermogen van een organisatie of individu te bepalen welke gegevens met derden kunnen worden gedeeld: bijvoorbeeld de algemene verordening gegevensbescherming (AVG) over gegevensbescherming en privacy voor alle individuen</v>
      </c>
    </row>
    <row r="923" spans="1:9" ht="15.75" thickBot="1" x14ac:dyDescent="0.3">
      <c r="A923" s="10" t="str">
        <f>IFERROR(VLOOKUP($B923,VLookup!$B$3:$C$463,2,FALSE),"")</f>
        <v>4.2.2 INKOOP IV</v>
      </c>
      <c r="B923" s="18" t="s">
        <v>163</v>
      </c>
      <c r="C923" s="17" t="s">
        <v>94</v>
      </c>
      <c r="D923" s="13">
        <v>9</v>
      </c>
      <c r="E923" s="14" t="str">
        <f t="shared" si="42"/>
        <v>T.05x9</v>
      </c>
      <c r="F923" s="14" t="str">
        <f>IFERROR(VLOOKUP(E923,'Bron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923" s="15" t="str">
        <f>IFERROR(CONCATENATE(C923," ",(VLOOKUP($C923,'Bron competenties'!$B$1:$C$1978,2,FALSE))),"")</f>
        <v>T.05 Beveiliging</v>
      </c>
      <c r="H923">
        <f t="shared" si="43"/>
        <v>9</v>
      </c>
      <c r="I923" t="str">
        <f t="shared" si="44"/>
        <v>Beveiliging omvat (1) informatiebeveiliging: beschermen tegen ongeautoriseerde toegang, gebruik, openbaarmaking, verstoring, wijziging, inzage, inspectie, opname of verwoesting en (2) IT-beveiliging: ongeoorloofde toegang tot computers, netwerken en data voorkomen</v>
      </c>
    </row>
    <row r="924" spans="1:9" ht="15.75" thickBot="1" x14ac:dyDescent="0.3">
      <c r="A924" s="10" t="str">
        <f>IFERROR(VLOOKUP($B924,VLookup!$B$3:$C$463,2,FALSE),"")</f>
        <v>4.2.2 INKOOP IV</v>
      </c>
      <c r="B924" s="18" t="s">
        <v>163</v>
      </c>
      <c r="C924" s="17" t="s">
        <v>95</v>
      </c>
      <c r="D924" s="13">
        <v>9</v>
      </c>
      <c r="E924" s="14" t="str">
        <f t="shared" si="42"/>
        <v>T.06x9</v>
      </c>
      <c r="F924" s="14" t="str">
        <f>IFERROR(VLOOKUP(E924,'Bron competenties'!$A$1:$F$19978,5,FALSE),"")</f>
        <v xml:space="preserve">Duurzaamheid staat voor het voldoen aan behoeften zonder de toekomst in gevaar te brengen en kan worden gecategoriseerd als ecologische, sociale of economische duurzaamheid. </v>
      </c>
      <c r="G924" s="15" t="str">
        <f>IFERROR(CONCATENATE(C924," ",(VLOOKUP($C924,'Bron competenties'!$B$1:$C$1978,2,FALSE))),"")</f>
        <v>T.06 Duurzaamheid</v>
      </c>
      <c r="H924">
        <f t="shared" si="43"/>
        <v>9</v>
      </c>
      <c r="I924" t="str">
        <f t="shared" si="44"/>
        <v xml:space="preserve">Duurzaamheid staat voor het voldoen aan behoeften zonder de toekomst in gevaar te brengen en kan worden gecategoriseerd als ecologische, sociale of economische duurzaamheid. </v>
      </c>
    </row>
    <row r="925" spans="1:9" ht="15.75" thickBot="1" x14ac:dyDescent="0.3">
      <c r="A925" s="10" t="str">
        <f>IFERROR(VLOOKUP($B925,VLookup!$B$3:$C$463,2,FALSE),"")</f>
        <v>4.2.2 INKOOP IV</v>
      </c>
      <c r="B925" s="18" t="s">
        <v>163</v>
      </c>
      <c r="C925" s="17" t="s">
        <v>96</v>
      </c>
      <c r="D925" s="13">
        <v>9</v>
      </c>
      <c r="E925" s="14" t="str">
        <f t="shared" si="42"/>
        <v>T.07x9</v>
      </c>
      <c r="F925" s="14" t="str">
        <f>IFERROR(VLOOKUP(E925,'Bron competenties'!$A$1:$F$19978,5,FALSE),"")</f>
        <v>Bruikbaarheid is de kwaliteit van een product, dienst of systeem, zoals ervaren door eindgebruikers, voor specifiek te bereiken doelen, effectief, efficiënt en bevredigend in een vooraf bepaalde context</v>
      </c>
      <c r="G925" s="15" t="str">
        <f>IFERROR(CONCATENATE(C925," ",(VLOOKUP($C925,'Bron competenties'!$B$1:$C$1978,2,FALSE))),"")</f>
        <v>T.07 Bruikbaarheid</v>
      </c>
      <c r="H925">
        <f t="shared" si="43"/>
        <v>9</v>
      </c>
      <c r="I925" t="str">
        <f t="shared" si="44"/>
        <v>Bruikbaarheid is de kwaliteit van een product, dienst of systeem, zoals ervaren door eindgebruikers, voor specifiek te bereiken doelen, effectief, efficiënt en bevredigend in een vooraf bepaalde context</v>
      </c>
    </row>
    <row r="926" spans="1:9" ht="15.75" thickBot="1" x14ac:dyDescent="0.3">
      <c r="A926" s="10" t="str">
        <f>IFERROR(VLOOKUP($B926,VLookup!$B$3:$C$463,2,FALSE),"")</f>
        <v>4.2.3 RELATIEMANAGEMENT IV</v>
      </c>
      <c r="B926" s="18" t="s">
        <v>164</v>
      </c>
      <c r="C926" s="17" t="s">
        <v>117</v>
      </c>
      <c r="D926" s="13">
        <v>2</v>
      </c>
      <c r="E926" s="14" t="str">
        <f t="shared" si="42"/>
        <v>D.05x2</v>
      </c>
      <c r="F926" s="14" t="str">
        <f>IFERROR(VLOOKUP(E926,'Bron competenties'!$A$1:$F$19978,5,FALSE),"")</f>
        <v>het samenwerken in de totstandkoming van proposals/voorstellen in overeenstemming met de bedrijfscapaciteit en klantbehoeften</v>
      </c>
      <c r="G926" s="15" t="str">
        <f>IFERROR(CONCATENATE(C926," ",(VLOOKUP($C926,'Bron competenties'!$B$1:$C$1978,2,FALSE))),"")</f>
        <v>D.05 Verkoopontwikkeling</v>
      </c>
      <c r="H926">
        <f t="shared" si="43"/>
        <v>2</v>
      </c>
      <c r="I926" t="str">
        <f t="shared" si="44"/>
        <v>het samenwerken in de totstandkoming van proposals/voorstellen in overeenstemming met de bedrijfscapaciteit en klantbehoeften</v>
      </c>
    </row>
    <row r="927" spans="1:9" ht="15.75" thickBot="1" x14ac:dyDescent="0.3">
      <c r="A927" s="10" t="str">
        <f>IFERROR(VLOOKUP($B927,VLookup!$B$3:$C$463,2,FALSE),"")</f>
        <v>4.2.3 RELATIEMANAGEMENT IV</v>
      </c>
      <c r="B927" s="18" t="s">
        <v>164</v>
      </c>
      <c r="C927" s="17" t="s">
        <v>138</v>
      </c>
      <c r="D927" s="13">
        <v>3</v>
      </c>
      <c r="E927" s="14" t="str">
        <f t="shared" si="42"/>
        <v>A.02x3</v>
      </c>
      <c r="F927" s="14" t="str">
        <f>IFERROR(VLOOKUP(E927,'Bron competenties'!$A$1:$F$19978,5,FALSE),"")</f>
        <v>de inhoud van de SLA garanderen</v>
      </c>
      <c r="G927" s="15" t="str">
        <f>IFERROR(CONCATENATE(C927," ",(VLOOKUP($C927,'Bron competenties'!$B$1:$C$1978,2,FALSE))),"")</f>
        <v xml:space="preserve">A.02 Management dienstverleningsniveau </v>
      </c>
      <c r="H927">
        <f t="shared" si="43"/>
        <v>3</v>
      </c>
      <c r="I927" t="str">
        <f t="shared" si="44"/>
        <v>de inhoud van de SLA garanderen</v>
      </c>
    </row>
    <row r="928" spans="1:9" ht="15.75" thickBot="1" x14ac:dyDescent="0.3">
      <c r="A928" s="10" t="str">
        <f>IFERROR(VLOOKUP($B928,VLookup!$B$3:$C$463,2,FALSE),"")</f>
        <v>4.2.3 RELATIEMANAGEMENT IV</v>
      </c>
      <c r="B928" s="18" t="s">
        <v>164</v>
      </c>
      <c r="C928" s="17" t="s">
        <v>120</v>
      </c>
      <c r="D928" s="13">
        <v>3</v>
      </c>
      <c r="E928" s="14" t="str">
        <f t="shared" si="42"/>
        <v>A.03x3</v>
      </c>
      <c r="F928" s="14" t="str">
        <f>IFERROR(VLOOKUP(E928,'Bron competenties'!$A$1:$F$19978,5,FALSE),"")</f>
        <v>het gebruik maken van specifieke (product) kennis voor markt analyses</v>
      </c>
      <c r="G928" s="15" t="str">
        <f>IFERROR(CONCATENATE(C928," ",(VLOOKUP($C928,'Bron competenties'!$B$1:$C$1978,2,FALSE))),"")</f>
        <v xml:space="preserve">A.03 Ontwikkelen van bedrijfsplannen </v>
      </c>
      <c r="H928">
        <f t="shared" si="43"/>
        <v>3</v>
      </c>
      <c r="I928" t="str">
        <f t="shared" si="44"/>
        <v>het gebruik maken van specifieke (product) kennis voor markt analyses</v>
      </c>
    </row>
    <row r="929" spans="1:9" ht="15.75" thickBot="1" x14ac:dyDescent="0.3">
      <c r="A929" s="10" t="str">
        <f>IFERROR(VLOOKUP($B929,VLookup!$B$3:$C$463,2,FALSE),"")</f>
        <v>4.2.3 RELATIEMANAGEMENT IV</v>
      </c>
      <c r="B929" s="18" t="s">
        <v>164</v>
      </c>
      <c r="C929" s="17" t="s">
        <v>136</v>
      </c>
      <c r="D929" s="13">
        <v>3</v>
      </c>
      <c r="E929" s="14" t="str">
        <f t="shared" si="42"/>
        <v>C.03x3</v>
      </c>
      <c r="F929" s="14" t="str">
        <f>IFERROR(VLOOKUP(E929,'Bron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929" s="15" t="str">
        <f>IFERROR(CONCATENATE(C929," ",(VLOOKUP($C929,'Bron competenties'!$B$1:$C$1978,2,FALSE))),"")</f>
        <v xml:space="preserve">C.03 Dienstverlening </v>
      </c>
      <c r="H929">
        <f t="shared" si="43"/>
        <v>3</v>
      </c>
      <c r="I929" t="str">
        <f t="shared" si="44"/>
        <v>het opzetten van roosters voor operationele taken, het beheren van kosten en budget op basis van interne procedures en externe beperkingen, het vaststellen van het optimaal benodigde aantal fte voor de infrastructuur van het Informatiesysteem</v>
      </c>
    </row>
    <row r="930" spans="1:9" ht="15.75" thickBot="1" x14ac:dyDescent="0.3">
      <c r="A930" s="10" t="str">
        <f>IFERROR(VLOOKUP($B930,VLookup!$B$3:$C$463,2,FALSE),"")</f>
        <v>4.2.3 RELATIEMANAGEMENT IV</v>
      </c>
      <c r="B930" s="18" t="s">
        <v>164</v>
      </c>
      <c r="C930" s="17" t="s">
        <v>121</v>
      </c>
      <c r="D930" s="13">
        <v>3</v>
      </c>
      <c r="E930" s="14" t="str">
        <f t="shared" si="42"/>
        <v>D.04x3</v>
      </c>
      <c r="F930" s="14" t="str">
        <f>IFERROR(VLOOKUP(E930,'Bron competenties'!$A$1:$F$19978,5,FALSE),"")</f>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c r="G930" s="15" t="str">
        <f>IFERROR(CONCATENATE(C930," ",(VLOOKUP($C930,'Bron competenties'!$B$1:$C$1978,2,FALSE))),"")</f>
        <v>D.04 Inkoop IV</v>
      </c>
      <c r="H930">
        <f t="shared" si="43"/>
        <v>3</v>
      </c>
      <c r="I930" t="str">
        <f t="shared" si="44"/>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row>
    <row r="931" spans="1:9" ht="15.75" thickBot="1" x14ac:dyDescent="0.3">
      <c r="A931" s="10" t="str">
        <f>IFERROR(VLOOKUP($B931,VLookup!$B$3:$C$463,2,FALSE),"")</f>
        <v>4.2.3 RELATIEMANAGEMENT IV</v>
      </c>
      <c r="B931" s="18" t="s">
        <v>164</v>
      </c>
      <c r="C931" s="17" t="s">
        <v>117</v>
      </c>
      <c r="D931" s="13">
        <v>3</v>
      </c>
      <c r="E931" s="14" t="str">
        <f t="shared" si="42"/>
        <v>D.05x3</v>
      </c>
      <c r="F931" s="14" t="str">
        <f>IFERROR(VLOOKUP(E931,'Bron competenties'!$A$1:$F$19978,5,FALSE),"")</f>
        <v>het op creatieve wijze ontwikkelen van proposals/voorstellen in complexe situaties. Het waar nodig aanpassen van oplossingen in een complexe technische en juridische omgeving, waarbij de haalbaarheid, legitimiteit en technische validiteit worden zekergesteld</v>
      </c>
      <c r="G931" s="15" t="str">
        <f>IFERROR(CONCATENATE(C931," ",(VLOOKUP($C931,'Bron competenties'!$B$1:$C$1978,2,FALSE))),"")</f>
        <v>D.05 Verkoopontwikkeling</v>
      </c>
      <c r="H931">
        <f t="shared" si="43"/>
        <v>3</v>
      </c>
      <c r="I931" t="str">
        <f t="shared" si="44"/>
        <v>het op creatieve wijze ontwikkelen van proposals/voorstellen in complexe situaties. Het waar nodig aanpassen van oplossingen in een complexe technische en juridische omgeving, waarbij de haalbaarheid, legitimiteit en technische validiteit worden zekergesteld</v>
      </c>
    </row>
    <row r="932" spans="1:9" ht="15.75" thickBot="1" x14ac:dyDescent="0.3">
      <c r="A932" s="10" t="str">
        <f>IFERROR(VLOOKUP($B932,VLookup!$B$3:$C$463,2,FALSE),"")</f>
        <v>4.2.3 RELATIEMANAGEMENT IV</v>
      </c>
      <c r="B932" s="18" t="s">
        <v>164</v>
      </c>
      <c r="C932" s="17" t="s">
        <v>122</v>
      </c>
      <c r="D932" s="13">
        <v>3</v>
      </c>
      <c r="E932" s="14" t="str">
        <f t="shared" si="42"/>
        <v>D.08x3</v>
      </c>
      <c r="F932" s="14" t="str">
        <f>IFERROR(VLOOKUP(E932,'Bron competenties'!$A$1:$F$19978,5,FALSE),"")</f>
        <v>het evalueren van contractprestaties op basis van prestatie indicatoren en het borgen van de prestaties van de volledige supply chain; het invloed uitoefenen op (nieuwe) contractbesprekingen</v>
      </c>
      <c r="G932" s="15" t="str">
        <f>IFERROR(CONCATENATE(C932," ",(VLOOKUP($C932,'Bron competenties'!$B$1:$C$1978,2,FALSE))),"")</f>
        <v xml:space="preserve">D.08 Contractmanagement </v>
      </c>
      <c r="H932">
        <f t="shared" si="43"/>
        <v>3</v>
      </c>
      <c r="I932" t="str">
        <f t="shared" si="44"/>
        <v>het evalueren van contractprestaties op basis van prestatie indicatoren en het borgen van de prestaties van de volledige supply chain; het invloed uitoefenen op (nieuwe) contractbesprekingen</v>
      </c>
    </row>
    <row r="933" spans="1:9" ht="15.75" thickBot="1" x14ac:dyDescent="0.3">
      <c r="A933" s="10" t="str">
        <f>IFERROR(VLOOKUP($B933,VLookup!$B$3:$C$463,2,FALSE),"")</f>
        <v>4.2.3 RELATIEMANAGEMENT IV</v>
      </c>
      <c r="B933" s="18" t="s">
        <v>164</v>
      </c>
      <c r="C933" s="17" t="s">
        <v>84</v>
      </c>
      <c r="D933" s="13">
        <v>3</v>
      </c>
      <c r="E933" s="14" t="str">
        <f t="shared" si="42"/>
        <v>D.11x3</v>
      </c>
      <c r="F933" s="14" t="str">
        <f>IFERROR(VLOOKUP(E933,'Bron competenties'!$A$1:$F$19978,5,FALSE),"")</f>
        <v>betrouwbare relaties met de klanten creëren en helpen in het identificeren van de klantbehoeften</v>
      </c>
      <c r="G933" s="15" t="str">
        <f>IFERROR(CONCATENATE(C933," ",(VLOOKUP($C933,'Bron competenties'!$B$1:$C$1978,2,FALSE))),"")</f>
        <v xml:space="preserve">D.11 Behoeftemanagement </v>
      </c>
      <c r="H933">
        <f t="shared" si="43"/>
        <v>3</v>
      </c>
      <c r="I933" t="str">
        <f t="shared" si="44"/>
        <v>betrouwbare relaties met de klanten creëren en helpen in het identificeren van de klantbehoeften</v>
      </c>
    </row>
    <row r="934" spans="1:9" ht="15.75" thickBot="1" x14ac:dyDescent="0.3">
      <c r="A934" s="10" t="str">
        <f>IFERROR(VLOOKUP($B934,VLookup!$B$3:$C$463,2,FALSE),"")</f>
        <v>4.2.3 RELATIEMANAGEMENT IV</v>
      </c>
      <c r="B934" s="18" t="s">
        <v>164</v>
      </c>
      <c r="C934" s="17" t="s">
        <v>124</v>
      </c>
      <c r="D934" s="13">
        <v>3</v>
      </c>
      <c r="E934" s="14" t="str">
        <f t="shared" si="42"/>
        <v>E.04x3</v>
      </c>
      <c r="F934" s="14" t="str">
        <f>IFERROR(VLOOKUP(E934,'Bron competenties'!$A$1:$F$19978,5,FALSE),"")</f>
        <v>de verantwoording nemen voor eigen acties en die van anderen in het onderhouden van contacten met een gelimiteerd aantal stakeholders</v>
      </c>
      <c r="G934" s="15" t="str">
        <f>IFERROR(CONCATENATE(C934," ",(VLOOKUP($C934,'Bron competenties'!$B$1:$C$1978,2,FALSE))),"")</f>
        <v xml:space="preserve">E.04 Relatiemanagement </v>
      </c>
      <c r="H934">
        <f t="shared" si="43"/>
        <v>3</v>
      </c>
      <c r="I934" t="str">
        <f t="shared" si="44"/>
        <v>de verantwoording nemen voor eigen acties en die van anderen in het onderhouden van contacten met een gelimiteerd aantal stakeholders</v>
      </c>
    </row>
    <row r="935" spans="1:9" ht="15.75" thickBot="1" x14ac:dyDescent="0.3">
      <c r="A935" s="10" t="str">
        <f>IFERROR(VLOOKUP($B935,VLookup!$B$3:$C$463,2,FALSE),"")</f>
        <v>4.2.3 RELATIEMANAGEMENT IV</v>
      </c>
      <c r="B935" s="18" t="s">
        <v>164</v>
      </c>
      <c r="C935" s="17" t="s">
        <v>138</v>
      </c>
      <c r="D935" s="13">
        <v>4</v>
      </c>
      <c r="E935" s="14" t="str">
        <f t="shared" si="42"/>
        <v>A.02x4</v>
      </c>
      <c r="F935" s="14" t="str">
        <f>IFERROR(VLOOKUP(E935,'Bron competenties'!$A$1:$F$19978,5,FALSE),"")</f>
        <v>het onderhandelen over herziening van SLA’s in overeenstemming met de organisatiedoelstellingen en het garanderen van het succes van de geplande resultaten</v>
      </c>
      <c r="G935" s="15" t="str">
        <f>IFERROR(CONCATENATE(C935," ",(VLOOKUP($C935,'Bron competenties'!$B$1:$C$1978,2,FALSE))),"")</f>
        <v xml:space="preserve">A.02 Management dienstverleningsniveau </v>
      </c>
      <c r="H935">
        <f t="shared" si="43"/>
        <v>4</v>
      </c>
      <c r="I935" t="str">
        <f t="shared" si="44"/>
        <v>het onderhandelen over herziening van SLA’s in overeenstemming met de organisatiedoelstellingen en het garanderen van het succes van de geplande resultaten</v>
      </c>
    </row>
    <row r="936" spans="1:9" ht="15.75" thickBot="1" x14ac:dyDescent="0.3">
      <c r="A936" s="10" t="str">
        <f>IFERROR(VLOOKUP($B936,VLookup!$B$3:$C$463,2,FALSE),"")</f>
        <v>4.2.3 RELATIEMANAGEMENT IV</v>
      </c>
      <c r="B936" s="18" t="s">
        <v>164</v>
      </c>
      <c r="C936" s="17" t="s">
        <v>120</v>
      </c>
      <c r="D936" s="13">
        <v>4</v>
      </c>
      <c r="E936" s="14" t="str">
        <f t="shared" si="42"/>
        <v>A.03x4</v>
      </c>
      <c r="F936" s="14" t="str">
        <f>IFERROR(VLOOKUP(E936,'Bron competenties'!$A$1:$F$19978,5,FALSE),"")</f>
        <v>het organiseren en borgen van een Informatie Systeem strategie dat voldoet aan de vereisten van de organisatie, inclusief risico’s en kansen</v>
      </c>
      <c r="G936" s="15" t="str">
        <f>IFERROR(CONCATENATE(C936," ",(VLOOKUP($C936,'Bron competenties'!$B$1:$C$1978,2,FALSE))),"")</f>
        <v xml:space="preserve">A.03 Ontwikkelen van bedrijfsplannen </v>
      </c>
      <c r="H936">
        <f t="shared" si="43"/>
        <v>4</v>
      </c>
      <c r="I936" t="str">
        <f t="shared" si="44"/>
        <v>het organiseren en borgen van een Informatie Systeem strategie dat voldoet aan de vereisten van de organisatie, inclusief risico’s en kansen</v>
      </c>
    </row>
    <row r="937" spans="1:9" ht="15.75" thickBot="1" x14ac:dyDescent="0.3">
      <c r="A937" s="10" t="str">
        <f>IFERROR(VLOOKUP($B937,VLookup!$B$3:$C$463,2,FALSE),"")</f>
        <v>4.2.3 RELATIEMANAGEMENT IV</v>
      </c>
      <c r="B937" s="18" t="s">
        <v>164</v>
      </c>
      <c r="C937" s="17" t="s">
        <v>121</v>
      </c>
      <c r="D937" s="13">
        <v>4</v>
      </c>
      <c r="E937" s="14" t="str">
        <f t="shared" si="42"/>
        <v>D.04x4</v>
      </c>
      <c r="F937" s="14" t="str">
        <f>IFERROR(VLOOKUP(E937,'Bron competenties'!$A$1:$F$19978,5,FALSE),"")</f>
        <v xml:space="preserve">het organiseren en borgen van het inkoopbeleid van de organisatie en het aanbevelen van procesverbeteringen; het toepassen van praktijkervaring en kennis op het gebied van inkoop om de beste besluiten te kunnen nemen    </v>
      </c>
      <c r="G937" s="15" t="str">
        <f>IFERROR(CONCATENATE(C937," ",(VLOOKUP($C937,'Bron competenties'!$B$1:$C$1978,2,FALSE))),"")</f>
        <v>D.04 Inkoop IV</v>
      </c>
      <c r="H937">
        <f t="shared" si="43"/>
        <v>4</v>
      </c>
      <c r="I937" t="str">
        <f t="shared" si="44"/>
        <v xml:space="preserve">het organiseren en borgen van het inkoopbeleid van de organisatie en het aanbevelen van procesverbeteringen; het toepassen van praktijkervaring en kennis op het gebied van inkoop om de beste besluiten te kunnen nemen    </v>
      </c>
    </row>
    <row r="938" spans="1:9" ht="15.75" thickBot="1" x14ac:dyDescent="0.3">
      <c r="A938" s="10" t="str">
        <f>IFERROR(VLOOKUP($B938,VLookup!$B$3:$C$463,2,FALSE),"")</f>
        <v>4.2.3 RELATIEMANAGEMENT IV</v>
      </c>
      <c r="B938" s="18" t="s">
        <v>164</v>
      </c>
      <c r="C938" s="17" t="s">
        <v>117</v>
      </c>
      <c r="D938" s="13">
        <v>4</v>
      </c>
      <c r="E938" s="14" t="str">
        <f t="shared" si="42"/>
        <v>D.05x4</v>
      </c>
      <c r="F938" s="14" t="str">
        <f>IFERROR(VLOOKUP(E938,'Bron competenties'!$A$1:$F$19978,5,FALSE),"")</f>
        <v>het reviewen en implementeren van een passende verkoopstrategie om de organisatiedoeleinden te behalen. Het bepalen en alloceren van doelen om de marktcondities aan te pakken. Het coördineren van multidisciplinaire teams</v>
      </c>
      <c r="G938" s="15" t="str">
        <f>IFERROR(CONCATENATE(C938," ",(VLOOKUP($C938,'Bron competenties'!$B$1:$C$1978,2,FALSE))),"")</f>
        <v>D.05 Verkoopontwikkeling</v>
      </c>
      <c r="H938">
        <f t="shared" si="43"/>
        <v>4</v>
      </c>
      <c r="I938" t="str">
        <f t="shared" si="44"/>
        <v>het reviewen en implementeren van een passende verkoopstrategie om de organisatiedoeleinden te behalen. Het bepalen en alloceren van doelen om de marktcondities aan te pakken. Het coördineren van multidisciplinaire teams</v>
      </c>
    </row>
    <row r="939" spans="1:9" ht="15.75" thickBot="1" x14ac:dyDescent="0.3">
      <c r="A939" s="10" t="str">
        <f>IFERROR(VLOOKUP($B939,VLookup!$B$3:$C$463,2,FALSE),"")</f>
        <v>4.2.3 RELATIEMANAGEMENT IV</v>
      </c>
      <c r="B939" s="18" t="s">
        <v>164</v>
      </c>
      <c r="C939" s="17" t="s">
        <v>122</v>
      </c>
      <c r="D939" s="13">
        <v>4</v>
      </c>
      <c r="E939" s="14" t="str">
        <f t="shared" si="42"/>
        <v>D.08x4</v>
      </c>
      <c r="F939" s="14" t="str">
        <f>IFERROR(VLOOKUP(E939,'Bron competenties'!$A$1:$F$19978,5,FALSE),"")</f>
        <v>het organiseren en borgen van het naleven van contracten en het fungeren als laatste escalatiepunt</v>
      </c>
      <c r="G939" s="15" t="str">
        <f>IFERROR(CONCATENATE(C939," ",(VLOOKUP($C939,'Bron competenties'!$B$1:$C$1978,2,FALSE))),"")</f>
        <v xml:space="preserve">D.08 Contractmanagement </v>
      </c>
      <c r="H939">
        <f t="shared" si="43"/>
        <v>4</v>
      </c>
      <c r="I939" t="str">
        <f t="shared" si="44"/>
        <v>het organiseren en borgen van het naleven van contracten en het fungeren als laatste escalatiepunt</v>
      </c>
    </row>
    <row r="940" spans="1:9" ht="15.75" thickBot="1" x14ac:dyDescent="0.3">
      <c r="A940" s="10" t="str">
        <f>IFERROR(VLOOKUP($B940,VLookup!$B$3:$C$463,2,FALSE),"")</f>
        <v>4.2.3 RELATIEMANAGEMENT IV</v>
      </c>
      <c r="B940" s="18" t="s">
        <v>164</v>
      </c>
      <c r="C940" s="17" t="s">
        <v>84</v>
      </c>
      <c r="D940" s="13">
        <v>4</v>
      </c>
      <c r="E940" s="14" t="str">
        <f t="shared" si="42"/>
        <v>D.11x4</v>
      </c>
      <c r="F940" s="14" t="str">
        <f>IFERROR(VLOOKUP(E940,'Bron competenties'!$A$1:$F$19978,5,FALSE),"")</f>
        <v>het organiseren en ondersteunen van strategische besluiten van de organisaties, het helpen van organisaties om nieuwe IV-oplossingen te bedenken, het bevorderen van partnerschappen en het creëren van waarde proposities</v>
      </c>
      <c r="G940" s="15" t="str">
        <f>IFERROR(CONCATENATE(C940," ",(VLOOKUP($C940,'Bron competenties'!$B$1:$C$1978,2,FALSE))),"")</f>
        <v xml:space="preserve">D.11 Behoeftemanagement </v>
      </c>
      <c r="H940">
        <f t="shared" si="43"/>
        <v>4</v>
      </c>
      <c r="I940" t="str">
        <f t="shared" si="44"/>
        <v>het organiseren en ondersteunen van strategische besluiten van de organisaties, het helpen van organisaties om nieuwe IV-oplossingen te bedenken, het bevorderen van partnerschappen en het creëren van waarde proposities</v>
      </c>
    </row>
    <row r="941" spans="1:9" ht="15.75" thickBot="1" x14ac:dyDescent="0.3">
      <c r="A941" s="10" t="str">
        <f>IFERROR(VLOOKUP($B941,VLookup!$B$3:$C$463,2,FALSE),"")</f>
        <v>4.2.3 RELATIEMANAGEMENT IV</v>
      </c>
      <c r="B941" s="18" t="s">
        <v>164</v>
      </c>
      <c r="C941" s="17" t="s">
        <v>124</v>
      </c>
      <c r="D941" s="13">
        <v>4</v>
      </c>
      <c r="E941" s="14" t="str">
        <f t="shared" si="42"/>
        <v>E.04x4</v>
      </c>
      <c r="F941" s="14" t="str">
        <f>IFERROR(VLOOKUP(E941,'Bron competenties'!$A$1:$F$19978,5,FALSE),"")</f>
        <v xml:space="preserve">het organiseren en borgen van stakeholdermanagement, het autoriseren van investeringen in nieuwe en bestaande relaties, het voortouw nemen in het ontwerpen van werkbare procedures om positieve relaties te kunnen onderhouden met organisaties </v>
      </c>
      <c r="G941" s="15" t="str">
        <f>IFERROR(CONCATENATE(C941," ",(VLOOKUP($C941,'Bron competenties'!$B$1:$C$1978,2,FALSE))),"")</f>
        <v xml:space="preserve">E.04 Relatiemanagement </v>
      </c>
      <c r="H941">
        <f t="shared" si="43"/>
        <v>4</v>
      </c>
      <c r="I941" t="str">
        <f t="shared" si="44"/>
        <v xml:space="preserve">het organiseren en borgen van stakeholdermanagement, het autoriseren van investeringen in nieuwe en bestaande relaties, het voortouw nemen in het ontwerpen van werkbare procedures om positieve relaties te kunnen onderhouden met organisaties </v>
      </c>
    </row>
    <row r="942" spans="1:9" ht="15.75" thickBot="1" x14ac:dyDescent="0.3">
      <c r="A942" s="10" t="str">
        <f>IFERROR(VLOOKUP($B942,VLookup!$B$3:$C$463,2,FALSE),"")</f>
        <v>4.2.3 RELATIEMANAGEMENT IV</v>
      </c>
      <c r="B942" s="18" t="s">
        <v>164</v>
      </c>
      <c r="C942" s="17" t="s">
        <v>90</v>
      </c>
      <c r="D942" s="13">
        <v>9</v>
      </c>
      <c r="E942" s="14" t="str">
        <f t="shared" si="42"/>
        <v>T.01x9</v>
      </c>
      <c r="F942" s="14" t="str">
        <f>IFERROR(VLOOKUP(E942,'Bron competenties'!$A$1:$F$19978,5,FALSE),"")</f>
        <v>Toegankelijkheid is van toepassing op het ontwerp van producten, apparaten, services of omgevingen om ervoor te zorgen dat ze voor iedereen bruikbaar zijn, ongeacht hun persoonlijke capaciteiten</v>
      </c>
      <c r="G942" s="15" t="str">
        <f>IFERROR(CONCATENATE(C942," ",(VLOOKUP($C942,'Bron competenties'!$B$1:$C$1978,2,FALSE))),"")</f>
        <v>T.01 Toegankelijkheid</v>
      </c>
      <c r="H942">
        <f t="shared" si="43"/>
        <v>9</v>
      </c>
      <c r="I942" t="str">
        <f t="shared" si="44"/>
        <v>Toegankelijkheid is van toepassing op het ontwerp van producten, apparaten, services of omgevingen om ervoor te zorgen dat ze voor iedereen bruikbaar zijn, ongeacht hun persoonlijke capaciteiten</v>
      </c>
    </row>
    <row r="943" spans="1:9" ht="15.75" thickBot="1" x14ac:dyDescent="0.3">
      <c r="A943" s="10" t="str">
        <f>IFERROR(VLOOKUP($B943,VLookup!$B$3:$C$463,2,FALSE),"")</f>
        <v>4.2.3 RELATIEMANAGEMENT IV</v>
      </c>
      <c r="B943" s="18" t="s">
        <v>164</v>
      </c>
      <c r="C943" s="17" t="s">
        <v>91</v>
      </c>
      <c r="D943" s="13">
        <v>9</v>
      </c>
      <c r="E943" s="14" t="str">
        <f t="shared" si="42"/>
        <v>T.02x9</v>
      </c>
      <c r="F943" s="14" t="str">
        <f>IFERROR(VLOOKUP(E943,'Bron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943" s="15" t="str">
        <f>IFERROR(CONCATENATE(C943," ",(VLOOKUP($C943,'Bron competenties'!$B$1:$C$1978,2,FALSE))),"")</f>
        <v>T.02 Ethiek</v>
      </c>
      <c r="H943">
        <f t="shared" si="43"/>
        <v>9</v>
      </c>
      <c r="I943" t="str">
        <f t="shared" si="44"/>
        <v>Ethiek in ICT behandelt de procedures, waarden en praktijken die ICT en haar gerelateerde disciplines beheersen zonder de integriteit, morele waarden of overtuigingen van een individu, organisatie of de mensheid: professioneel gedrag in de ICT</v>
      </c>
    </row>
    <row r="944" spans="1:9" ht="15.75" thickBot="1" x14ac:dyDescent="0.3">
      <c r="A944" s="10" t="str">
        <f>IFERROR(VLOOKUP($B944,VLookup!$B$3:$C$463,2,FALSE),"")</f>
        <v>4.2.3 RELATIEMANAGEMENT IV</v>
      </c>
      <c r="B944" s="18" t="s">
        <v>164</v>
      </c>
      <c r="C944" s="17" t="s">
        <v>92</v>
      </c>
      <c r="D944" s="13">
        <v>9</v>
      </c>
      <c r="E944" s="14" t="str">
        <f t="shared" si="42"/>
        <v>T.03x9</v>
      </c>
      <c r="F944" s="14" t="str">
        <f>IFERROR(VLOOKUP(E944,'Bron competenties'!$A$1:$F$19978,5,FALSE),"")</f>
        <v>Er zijn veel wetten die direct of indirect relevant zijn voor de ICT-industrie, zoals copyright, naleving van octrooien, voorkomen van plagiaat en bescherming van intellectuele eigendom</v>
      </c>
      <c r="G944" s="15" t="str">
        <f>IFERROR(CONCATENATE(C944," ",(VLOOKUP($C944,'Bron competenties'!$B$1:$C$1978,2,FALSE))),"")</f>
        <v>T.03 Juridische kwesties</v>
      </c>
      <c r="H944">
        <f t="shared" si="43"/>
        <v>9</v>
      </c>
      <c r="I944" t="str">
        <f t="shared" si="44"/>
        <v>Er zijn veel wetten die direct of indirect relevant zijn voor de ICT-industrie, zoals copyright, naleving van octrooien, voorkomen van plagiaat en bescherming van intellectuele eigendom</v>
      </c>
    </row>
    <row r="945" spans="1:10" ht="15.75" thickBot="1" x14ac:dyDescent="0.3">
      <c r="A945" s="10" t="str">
        <f>IFERROR(VLOOKUP($B945,VLookup!$B$3:$C$463,2,FALSE),"")</f>
        <v>4.2.3 RELATIEMANAGEMENT IV</v>
      </c>
      <c r="B945" s="18" t="s">
        <v>164</v>
      </c>
      <c r="C945" s="17" t="s">
        <v>93</v>
      </c>
      <c r="D945" s="13">
        <v>9</v>
      </c>
      <c r="E945" s="14" t="str">
        <f t="shared" si="42"/>
        <v>T.04x9</v>
      </c>
      <c r="F945" s="14" t="str">
        <f>IFERROR(VLOOKUP(E945,'Bron competenties'!$A$1:$F$19978,5,FALSE),"")</f>
        <v>Privacy is het vermogen van een organisatie of individu te bepalen welke gegevens met derden kunnen worden gedeeld: bijvoorbeeld de algemene verordening gegevensbescherming (AVG) over gegevensbescherming en privacy voor alle individuen</v>
      </c>
      <c r="G945" s="15" t="str">
        <f>IFERROR(CONCATENATE(C945," ",(VLOOKUP($C945,'Bron competenties'!$B$1:$C$1978,2,FALSE))),"")</f>
        <v>T.04 Privacy</v>
      </c>
      <c r="H945">
        <f t="shared" si="43"/>
        <v>9</v>
      </c>
      <c r="I945" t="str">
        <f t="shared" si="44"/>
        <v>Privacy is het vermogen van een organisatie of individu te bepalen welke gegevens met derden kunnen worden gedeeld: bijvoorbeeld de algemene verordening gegevensbescherming (AVG) over gegevensbescherming en privacy voor alle individuen</v>
      </c>
    </row>
    <row r="946" spans="1:10" ht="15.75" thickBot="1" x14ac:dyDescent="0.3">
      <c r="A946" s="10" t="str">
        <f>IFERROR(VLOOKUP($B946,VLookup!$B$3:$C$463,2,FALSE),"")</f>
        <v>4.2.3 RELATIEMANAGEMENT IV</v>
      </c>
      <c r="B946" s="18" t="s">
        <v>164</v>
      </c>
      <c r="C946" s="17" t="s">
        <v>94</v>
      </c>
      <c r="D946" s="13">
        <v>9</v>
      </c>
      <c r="E946" s="14" t="str">
        <f t="shared" si="42"/>
        <v>T.05x9</v>
      </c>
      <c r="F946" s="14" t="str">
        <f>IFERROR(VLOOKUP(E946,'Bron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946" s="15" t="str">
        <f>IFERROR(CONCATENATE(C946," ",(VLOOKUP($C946,'Bron competenties'!$B$1:$C$1978,2,FALSE))),"")</f>
        <v>T.05 Beveiliging</v>
      </c>
      <c r="H946">
        <f t="shared" si="43"/>
        <v>9</v>
      </c>
      <c r="I946" t="str">
        <f t="shared" si="44"/>
        <v>Beveiliging omvat (1) informatiebeveiliging: beschermen tegen ongeautoriseerde toegang, gebruik, openbaarmaking, verstoring, wijziging, inzage, inspectie, opname of verwoesting en (2) IT-beveiliging: ongeoorloofde toegang tot computers, netwerken en data voorkomen</v>
      </c>
    </row>
    <row r="947" spans="1:10" ht="15.75" thickBot="1" x14ac:dyDescent="0.3">
      <c r="A947" s="10" t="str">
        <f>IFERROR(VLOOKUP($B947,VLookup!$B$3:$C$463,2,FALSE),"")</f>
        <v>4.2.3 RELATIEMANAGEMENT IV</v>
      </c>
      <c r="B947" s="18" t="s">
        <v>164</v>
      </c>
      <c r="C947" s="17" t="s">
        <v>95</v>
      </c>
      <c r="D947" s="13">
        <v>9</v>
      </c>
      <c r="E947" s="14" t="str">
        <f t="shared" si="42"/>
        <v>T.06x9</v>
      </c>
      <c r="F947" s="14" t="str">
        <f>IFERROR(VLOOKUP(E947,'Bron competenties'!$A$1:$F$19978,5,FALSE),"")</f>
        <v xml:space="preserve">Duurzaamheid staat voor het voldoen aan behoeften zonder de toekomst in gevaar te brengen en kan worden gecategoriseerd als ecologische, sociale of economische duurzaamheid. </v>
      </c>
      <c r="G947" s="15" t="str">
        <f>IFERROR(CONCATENATE(C947," ",(VLOOKUP($C947,'Bron competenties'!$B$1:$C$1978,2,FALSE))),"")</f>
        <v>T.06 Duurzaamheid</v>
      </c>
      <c r="H947">
        <f t="shared" si="43"/>
        <v>9</v>
      </c>
      <c r="I947" t="str">
        <f t="shared" si="44"/>
        <v xml:space="preserve">Duurzaamheid staat voor het voldoen aan behoeften zonder de toekomst in gevaar te brengen en kan worden gecategoriseerd als ecologische, sociale of economische duurzaamheid. </v>
      </c>
    </row>
    <row r="948" spans="1:10" ht="15.75" thickBot="1" x14ac:dyDescent="0.3">
      <c r="A948" s="10" t="str">
        <f>IFERROR(VLOOKUP($B948,VLookup!$B$3:$C$463,2,FALSE),"")</f>
        <v>4.2.3 RELATIEMANAGEMENT IV</v>
      </c>
      <c r="B948" s="18" t="s">
        <v>164</v>
      </c>
      <c r="C948" s="17" t="s">
        <v>96</v>
      </c>
      <c r="D948" s="13">
        <v>9</v>
      </c>
      <c r="E948" s="14" t="str">
        <f t="shared" si="42"/>
        <v>T.07x9</v>
      </c>
      <c r="F948" s="14" t="str">
        <f>IFERROR(VLOOKUP(E948,'Bron competenties'!$A$1:$F$19978,5,FALSE),"")</f>
        <v>Bruikbaarheid is de kwaliteit van een product, dienst of systeem, zoals ervaren door eindgebruikers, voor specifiek te bereiken doelen, effectief, efficiënt en bevredigend in een vooraf bepaalde context</v>
      </c>
      <c r="G948" s="15" t="str">
        <f>IFERROR(CONCATENATE(C948," ",(VLOOKUP($C948,'Bron competenties'!$B$1:$C$1978,2,FALSE))),"")</f>
        <v>T.07 Bruikbaarheid</v>
      </c>
      <c r="H948">
        <f t="shared" si="43"/>
        <v>9</v>
      </c>
      <c r="I948" t="str">
        <f t="shared" si="44"/>
        <v>Bruikbaarheid is de kwaliteit van een product, dienst of systeem, zoals ervaren door eindgebruikers, voor specifiek te bereiken doelen, effectief, efficiënt en bevredigend in een vooraf bepaalde context</v>
      </c>
    </row>
    <row r="949" spans="1:10" ht="15.75" thickBot="1" x14ac:dyDescent="0.3">
      <c r="A949" s="10" t="str">
        <f>IFERROR(VLOOKUP($B949,VLookup!$B$3:$C$463,2,FALSE),"")</f>
        <v>4.2.4 CONTRACT- / LEVERANCIERMANAGEMENT IV</v>
      </c>
      <c r="B949" s="18" t="s">
        <v>165</v>
      </c>
      <c r="C949" s="17" t="s">
        <v>136</v>
      </c>
      <c r="D949" s="13">
        <v>3</v>
      </c>
      <c r="E949" s="14" t="str">
        <f t="shared" si="42"/>
        <v>C.03x3</v>
      </c>
      <c r="F949" s="14" t="str">
        <f>IFERROR(VLOOKUP(E949,'Bron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949" s="15" t="str">
        <f>IFERROR(CONCATENATE(C949," ",(VLOOKUP($C949,'Bron competenties'!$B$1:$C$1978,2,FALSE))),"")</f>
        <v xml:space="preserve">C.03 Dienstverlening </v>
      </c>
      <c r="H949">
        <f t="shared" si="43"/>
        <v>3</v>
      </c>
      <c r="I949" t="str">
        <f t="shared" si="44"/>
        <v>het opzetten van roosters voor operationele taken, het beheren van kosten en budget op basis van interne procedures en externe beperkingen, het vaststellen van het optimaal benodigde aantal fte voor de infrastructuur van het Informatiesysteem</v>
      </c>
    </row>
    <row r="950" spans="1:10" ht="15.75" thickBot="1" x14ac:dyDescent="0.3">
      <c r="A950" s="10" t="str">
        <f>IFERROR(VLOOKUP($B950,VLookup!$B$3:$C$463,2,FALSE),"")</f>
        <v>4.2.4 CONTRACT- / LEVERANCIERMANAGEMENT IV</v>
      </c>
      <c r="B950" s="18" t="s">
        <v>165</v>
      </c>
      <c r="C950" s="17" t="s">
        <v>121</v>
      </c>
      <c r="D950" s="13">
        <v>3</v>
      </c>
      <c r="E950" s="14" t="str">
        <f t="shared" si="42"/>
        <v>D.04x3</v>
      </c>
      <c r="F950" s="14" t="str">
        <f>IFERROR(VLOOKUP(E950,'Bron competenties'!$A$1:$F$19978,5,FALSE),"")</f>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c r="G950" s="15" t="str">
        <f>IFERROR(CONCATENATE(C950," ",(VLOOKUP($C950,'Bron competenties'!$B$1:$C$1978,2,FALSE))),"")</f>
        <v>D.04 Inkoop IV</v>
      </c>
      <c r="H950">
        <f t="shared" si="43"/>
        <v>3</v>
      </c>
      <c r="I950" t="str">
        <f t="shared" si="44"/>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c r="J950" s="22"/>
    </row>
    <row r="951" spans="1:10" ht="15.75" thickBot="1" x14ac:dyDescent="0.3">
      <c r="A951" s="10" t="str">
        <f>IFERROR(VLOOKUP($B951,VLookup!$B$3:$C$463,2,FALSE),"")</f>
        <v>4.2.4 CONTRACT- / LEVERANCIERMANAGEMENT IV</v>
      </c>
      <c r="B951" s="18" t="s">
        <v>165</v>
      </c>
      <c r="C951" s="17" t="s">
        <v>122</v>
      </c>
      <c r="D951" s="13">
        <v>3</v>
      </c>
      <c r="E951" s="14" t="str">
        <f t="shared" si="42"/>
        <v>D.08x3</v>
      </c>
      <c r="F951" s="14" t="str">
        <f>IFERROR(VLOOKUP(E951,'Bron competenties'!$A$1:$F$19978,5,FALSE),"")</f>
        <v>het evalueren van contractprestaties op basis van prestatie indicatoren en het borgen van de prestaties van de volledige supply chain; het invloed uitoefenen op (nieuwe) contractbesprekingen</v>
      </c>
      <c r="G951" s="15" t="str">
        <f>IFERROR(CONCATENATE(C951," ",(VLOOKUP($C951,'Bron competenties'!$B$1:$C$1978,2,FALSE))),"")</f>
        <v xml:space="preserve">D.08 Contractmanagement </v>
      </c>
      <c r="H951">
        <f t="shared" si="43"/>
        <v>3</v>
      </c>
      <c r="I951" t="str">
        <f t="shared" si="44"/>
        <v>het evalueren van contractprestaties op basis van prestatie indicatoren en het borgen van de prestaties van de volledige supply chain; het invloed uitoefenen op (nieuwe) contractbesprekingen</v>
      </c>
      <c r="J951" s="22"/>
    </row>
    <row r="952" spans="1:10" ht="15.75" thickBot="1" x14ac:dyDescent="0.3">
      <c r="A952" s="10" t="str">
        <f>IFERROR(VLOOKUP($B952,VLookup!$B$3:$C$463,2,FALSE),"")</f>
        <v>4.2.4 CONTRACT- / LEVERANCIERMANAGEMENT IV</v>
      </c>
      <c r="B952" s="18" t="s">
        <v>165</v>
      </c>
      <c r="C952" s="17" t="s">
        <v>84</v>
      </c>
      <c r="D952" s="13">
        <v>3</v>
      </c>
      <c r="E952" s="14" t="str">
        <f t="shared" si="42"/>
        <v>D.11x3</v>
      </c>
      <c r="F952" s="14" t="str">
        <f>IFERROR(VLOOKUP(E952,'Bron competenties'!$A$1:$F$19978,5,FALSE),"")</f>
        <v>betrouwbare relaties met de klanten creëren en helpen in het identificeren van de klantbehoeften</v>
      </c>
      <c r="G952" s="15" t="str">
        <f>IFERROR(CONCATENATE(C952," ",(VLOOKUP($C952,'Bron competenties'!$B$1:$C$1978,2,FALSE))),"")</f>
        <v xml:space="preserve">D.11 Behoeftemanagement </v>
      </c>
      <c r="H952">
        <f t="shared" si="43"/>
        <v>3</v>
      </c>
      <c r="I952" t="str">
        <f t="shared" si="44"/>
        <v>betrouwbare relaties met de klanten creëren en helpen in het identificeren van de klantbehoeften</v>
      </c>
      <c r="J952" s="22"/>
    </row>
    <row r="953" spans="1:10" ht="15.75" thickBot="1" x14ac:dyDescent="0.3">
      <c r="A953" s="10" t="str">
        <f>IFERROR(VLOOKUP($B953,VLookup!$B$3:$C$463,2,FALSE),"")</f>
        <v>4.2.4 CONTRACT- / LEVERANCIERMANAGEMENT IV</v>
      </c>
      <c r="B953" s="18" t="s">
        <v>165</v>
      </c>
      <c r="C953" s="17" t="s">
        <v>105</v>
      </c>
      <c r="D953" s="13">
        <v>3</v>
      </c>
      <c r="E953" s="14" t="str">
        <f t="shared" si="42"/>
        <v>E.03x3</v>
      </c>
      <c r="F953" s="14" t="str">
        <f>IFERROR(VLOOKUP(E953,'Bron competenties'!$A$1:$F$19978,5,FALSE),"")</f>
        <v>het in staat zijn de juiste acties te ondernemen om de veiligheid te borgen en risicoblootstelling te vermijden, evalueert, managet en garandeert de validering van uitzonderingen, voert audits uit op IV-processen en -omgeving</v>
      </c>
      <c r="G953" s="15" t="str">
        <f>IFERROR(CONCATENATE(C953," ",(VLOOKUP($C953,'Bron competenties'!$B$1:$C$1978,2,FALSE))),"")</f>
        <v xml:space="preserve">E.03 Risicomanagement </v>
      </c>
      <c r="H953">
        <f t="shared" si="43"/>
        <v>3</v>
      </c>
      <c r="I953" t="str">
        <f t="shared" si="44"/>
        <v>het in staat zijn de juiste acties te ondernemen om de veiligheid te borgen en risicoblootstelling te vermijden, evalueert, managet en garandeert de validering van uitzonderingen, voert audits uit op IV-processen en -omgeving</v>
      </c>
      <c r="J953" s="22"/>
    </row>
    <row r="954" spans="1:10" ht="15.75" thickBot="1" x14ac:dyDescent="0.3">
      <c r="A954" s="10" t="str">
        <f>IFERROR(VLOOKUP($B954,VLookup!$B$3:$C$463,2,FALSE),"")</f>
        <v>4.2.4 CONTRACT- / LEVERANCIERMANAGEMENT IV</v>
      </c>
      <c r="B954" s="18" t="s">
        <v>165</v>
      </c>
      <c r="C954" s="17" t="s">
        <v>124</v>
      </c>
      <c r="D954" s="13">
        <v>3</v>
      </c>
      <c r="E954" s="14" t="str">
        <f t="shared" si="42"/>
        <v>E.04x3</v>
      </c>
      <c r="F954" s="14" t="str">
        <f>IFERROR(VLOOKUP(E954,'Bron competenties'!$A$1:$F$19978,5,FALSE),"")</f>
        <v>de verantwoording nemen voor eigen acties en die van anderen in het onderhouden van contacten met een gelimiteerd aantal stakeholders</v>
      </c>
      <c r="G954" s="15" t="str">
        <f>IFERROR(CONCATENATE(C954," ",(VLOOKUP($C954,'Bron competenties'!$B$1:$C$1978,2,FALSE))),"")</f>
        <v xml:space="preserve">E.04 Relatiemanagement </v>
      </c>
      <c r="H954">
        <f t="shared" si="43"/>
        <v>3</v>
      </c>
      <c r="I954" t="str">
        <f t="shared" si="44"/>
        <v>de verantwoording nemen voor eigen acties en die van anderen in het onderhouden van contacten met een gelimiteerd aantal stakeholders</v>
      </c>
      <c r="J954" s="22"/>
    </row>
    <row r="955" spans="1:10" ht="15.75" thickBot="1" x14ac:dyDescent="0.3">
      <c r="A955" s="10" t="str">
        <f>IFERROR(VLOOKUP($B955,VLookup!$B$3:$C$463,2,FALSE),"")</f>
        <v>4.2.4 CONTRACT- / LEVERANCIERMANAGEMENT IV</v>
      </c>
      <c r="B955" s="18" t="s">
        <v>165</v>
      </c>
      <c r="C955" s="17" t="s">
        <v>87</v>
      </c>
      <c r="D955" s="13">
        <v>4</v>
      </c>
      <c r="E955" s="14" t="str">
        <f t="shared" si="42"/>
        <v>A.01x4</v>
      </c>
      <c r="F955" s="14" t="str">
        <f>IFERROR(VLOOKUP(E955,'Bron competenties'!$A$1:$F$19978,5,FALSE),"")</f>
        <v>het organiseren en borgen van de bouw en implementatie van innovatieve IV oplossingen op de lange termijn</v>
      </c>
      <c r="G955" s="15" t="str">
        <f>IFERROR(CONCATENATE(C955," ",(VLOOKUP($C955,'Bron competenties'!$B$1:$C$1978,2,FALSE))),"")</f>
        <v>A.01 Afstemming informatiesysteem en bedrijfsstrategie</v>
      </c>
      <c r="H955">
        <f t="shared" si="43"/>
        <v>4</v>
      </c>
      <c r="I955" t="str">
        <f t="shared" si="44"/>
        <v>het organiseren en borgen van de bouw en implementatie van innovatieve IV oplossingen op de lange termijn</v>
      </c>
      <c r="J955" s="22"/>
    </row>
    <row r="956" spans="1:10" ht="15.75" thickBot="1" x14ac:dyDescent="0.3">
      <c r="A956" s="10" t="str">
        <f>IFERROR(VLOOKUP($B956,VLookup!$B$3:$C$463,2,FALSE),"")</f>
        <v>4.2.4 CONTRACT- / LEVERANCIERMANAGEMENT IV</v>
      </c>
      <c r="B956" s="18" t="s">
        <v>165</v>
      </c>
      <c r="C956" s="17" t="s">
        <v>138</v>
      </c>
      <c r="D956" s="13">
        <v>4</v>
      </c>
      <c r="E956" s="14" t="str">
        <f t="shared" si="42"/>
        <v>A.02x4</v>
      </c>
      <c r="F956" s="14" t="str">
        <f>IFERROR(VLOOKUP(E956,'Bron competenties'!$A$1:$F$19978,5,FALSE),"")</f>
        <v>het onderhandelen over herziening van SLA’s in overeenstemming met de organisatiedoelstellingen en het garanderen van het succes van de geplande resultaten</v>
      </c>
      <c r="G956" s="15" t="str">
        <f>IFERROR(CONCATENATE(C956," ",(VLOOKUP($C956,'Bron competenties'!$B$1:$C$1978,2,FALSE))),"")</f>
        <v xml:space="preserve">A.02 Management dienstverleningsniveau </v>
      </c>
      <c r="H956">
        <f t="shared" si="43"/>
        <v>4</v>
      </c>
      <c r="I956" t="str">
        <f t="shared" si="44"/>
        <v>het onderhandelen over herziening van SLA’s in overeenstemming met de organisatiedoelstellingen en het garanderen van het succes van de geplande resultaten</v>
      </c>
      <c r="J956" s="22"/>
    </row>
    <row r="957" spans="1:10" ht="15.75" thickBot="1" x14ac:dyDescent="0.3">
      <c r="A957" s="10" t="str">
        <f>IFERROR(VLOOKUP($B957,VLookup!$B$3:$C$463,2,FALSE),"")</f>
        <v>4.2.4 CONTRACT- / LEVERANCIERMANAGEMENT IV</v>
      </c>
      <c r="B957" s="18" t="s">
        <v>165</v>
      </c>
      <c r="C957" s="17" t="s">
        <v>120</v>
      </c>
      <c r="D957" s="13">
        <v>4</v>
      </c>
      <c r="E957" s="14" t="str">
        <f t="shared" si="42"/>
        <v>A.03x4</v>
      </c>
      <c r="F957" s="14" t="str">
        <f>IFERROR(VLOOKUP(E957,'Bron competenties'!$A$1:$F$19978,5,FALSE),"")</f>
        <v>het organiseren en borgen van een Informatie Systeem strategie dat voldoet aan de vereisten van de organisatie, inclusief risico’s en kansen</v>
      </c>
      <c r="G957" s="15" t="str">
        <f>IFERROR(CONCATENATE(C957," ",(VLOOKUP($C957,'Bron competenties'!$B$1:$C$1978,2,FALSE))),"")</f>
        <v xml:space="preserve">A.03 Ontwikkelen van bedrijfsplannen </v>
      </c>
      <c r="H957">
        <f t="shared" si="43"/>
        <v>4</v>
      </c>
      <c r="I957" t="str">
        <f t="shared" si="44"/>
        <v>het organiseren en borgen van een Informatie Systeem strategie dat voldoet aan de vereisten van de organisatie, inclusief risico’s en kansen</v>
      </c>
      <c r="J957" s="22"/>
    </row>
    <row r="958" spans="1:10" ht="15.75" thickBot="1" x14ac:dyDescent="0.3">
      <c r="A958" s="10" t="str">
        <f>IFERROR(VLOOKUP($B958,VLookup!$B$3:$C$463,2,FALSE),"")</f>
        <v>4.2.4 CONTRACT- / LEVERANCIERMANAGEMENT IV</v>
      </c>
      <c r="B958" s="18" t="s">
        <v>165</v>
      </c>
      <c r="C958" s="17" t="s">
        <v>121</v>
      </c>
      <c r="D958" s="13">
        <v>4</v>
      </c>
      <c r="E958" s="14" t="str">
        <f t="shared" si="42"/>
        <v>D.04x4</v>
      </c>
      <c r="F958" s="14" t="str">
        <f>IFERROR(VLOOKUP(E958,'Bron competenties'!$A$1:$F$19978,5,FALSE),"")</f>
        <v xml:space="preserve">het organiseren en borgen van het inkoopbeleid van de organisatie en het aanbevelen van procesverbeteringen; het toepassen van praktijkervaring en kennis op het gebied van inkoop om de beste besluiten te kunnen nemen    </v>
      </c>
      <c r="G958" s="15" t="str">
        <f>IFERROR(CONCATENATE(C958," ",(VLOOKUP($C958,'Bron competenties'!$B$1:$C$1978,2,FALSE))),"")</f>
        <v>D.04 Inkoop IV</v>
      </c>
      <c r="H958">
        <f t="shared" si="43"/>
        <v>4</v>
      </c>
      <c r="I958" t="str">
        <f t="shared" si="44"/>
        <v xml:space="preserve">het organiseren en borgen van het inkoopbeleid van de organisatie en het aanbevelen van procesverbeteringen; het toepassen van praktijkervaring en kennis op het gebied van inkoop om de beste besluiten te kunnen nemen    </v>
      </c>
      <c r="J958" s="22"/>
    </row>
    <row r="959" spans="1:10" ht="15.75" thickBot="1" x14ac:dyDescent="0.3">
      <c r="A959" s="10" t="str">
        <f>IFERROR(VLOOKUP($B959,VLookup!$B$3:$C$463,2,FALSE),"")</f>
        <v>4.2.4 CONTRACT- / LEVERANCIERMANAGEMENT IV</v>
      </c>
      <c r="B959" s="18" t="s">
        <v>165</v>
      </c>
      <c r="C959" s="17" t="s">
        <v>122</v>
      </c>
      <c r="D959" s="13">
        <v>4</v>
      </c>
      <c r="E959" s="14" t="str">
        <f t="shared" si="42"/>
        <v>D.08x4</v>
      </c>
      <c r="F959" s="14" t="str">
        <f>IFERROR(VLOOKUP(E959,'Bron competenties'!$A$1:$F$19978,5,FALSE),"")</f>
        <v>het organiseren en borgen van het naleven van contracten en het fungeren als laatste escalatiepunt</v>
      </c>
      <c r="G959" s="15" t="str">
        <f>IFERROR(CONCATENATE(C959," ",(VLOOKUP($C959,'Bron competenties'!$B$1:$C$1978,2,FALSE))),"")</f>
        <v xml:space="preserve">D.08 Contractmanagement </v>
      </c>
      <c r="H959">
        <f t="shared" si="43"/>
        <v>4</v>
      </c>
      <c r="I959" t="str">
        <f t="shared" si="44"/>
        <v>het organiseren en borgen van het naleven van contracten en het fungeren als laatste escalatiepunt</v>
      </c>
      <c r="J959" s="22"/>
    </row>
    <row r="960" spans="1:10" ht="15.75" thickBot="1" x14ac:dyDescent="0.3">
      <c r="A960" s="10" t="str">
        <f>IFERROR(VLOOKUP($B960,VLookup!$B$3:$C$463,2,FALSE),"")</f>
        <v>4.2.4 CONTRACT- / LEVERANCIERMANAGEMENT IV</v>
      </c>
      <c r="B960" s="18" t="s">
        <v>165</v>
      </c>
      <c r="C960" s="17" t="s">
        <v>84</v>
      </c>
      <c r="D960" s="13">
        <v>4</v>
      </c>
      <c r="E960" s="14" t="str">
        <f t="shared" si="42"/>
        <v>D.11x4</v>
      </c>
      <c r="F960" s="14" t="str">
        <f>IFERROR(VLOOKUP(E960,'Bron competenties'!$A$1:$F$19978,5,FALSE),"")</f>
        <v>het organiseren en ondersteunen van strategische besluiten van de organisaties, het helpen van organisaties om nieuwe IV-oplossingen te bedenken, het bevorderen van partnerschappen en het creëren van waarde proposities</v>
      </c>
      <c r="G960" s="15" t="str">
        <f>IFERROR(CONCATENATE(C960," ",(VLOOKUP($C960,'Bron competenties'!$B$1:$C$1978,2,FALSE))),"")</f>
        <v xml:space="preserve">D.11 Behoeftemanagement </v>
      </c>
      <c r="H960">
        <f t="shared" si="43"/>
        <v>4</v>
      </c>
      <c r="I960" t="str">
        <f t="shared" si="44"/>
        <v>het organiseren en ondersteunen van strategische besluiten van de organisaties, het helpen van organisaties om nieuwe IV-oplossingen te bedenken, het bevorderen van partnerschappen en het creëren van waarde proposities</v>
      </c>
      <c r="J960" s="22"/>
    </row>
    <row r="961" spans="1:10" ht="15.75" thickBot="1" x14ac:dyDescent="0.3">
      <c r="A961" s="10" t="str">
        <f>IFERROR(VLOOKUP($B961,VLookup!$B$3:$C$463,2,FALSE),"")</f>
        <v>4.2.4 CONTRACT- / LEVERANCIERMANAGEMENT IV</v>
      </c>
      <c r="B961" s="18" t="s">
        <v>165</v>
      </c>
      <c r="C961" s="17" t="s">
        <v>123</v>
      </c>
      <c r="D961" s="13">
        <v>4</v>
      </c>
      <c r="E961" s="14" t="str">
        <f t="shared" si="42"/>
        <v>E.01x4</v>
      </c>
      <c r="F961" s="14" t="str">
        <f>IFERROR(VLOOKUP(E961,'Bron competenties'!$A$1:$F$19978,5,FALSE),"")</f>
        <v>de verantwoordelijkheid nemen voor het ontwikkelen van lange termijn prognoses; het identificeren en evalueren van input uit de wijde omgeving inclusief de politieke en sociale context</v>
      </c>
      <c r="G961" s="15" t="str">
        <f>IFERROR(CONCATENATE(C961," ",(VLOOKUP($C961,'Bron competenties'!$B$1:$C$1978,2,FALSE))),"")</f>
        <v xml:space="preserve">E.01 Ontwikkelen van prognoses </v>
      </c>
      <c r="H961">
        <f t="shared" si="43"/>
        <v>4</v>
      </c>
      <c r="I961" t="str">
        <f t="shared" si="44"/>
        <v>de verantwoordelijkheid nemen voor het ontwikkelen van lange termijn prognoses; het identificeren en evalueren van input uit de wijde omgeving inclusief de politieke en sociale context</v>
      </c>
      <c r="J961" s="22"/>
    </row>
    <row r="962" spans="1:10" ht="15.75" thickBot="1" x14ac:dyDescent="0.3">
      <c r="A962" s="10" t="str">
        <f>IFERROR(VLOOKUP($B962,VLookup!$B$3:$C$463,2,FALSE),"")</f>
        <v>4.2.4 CONTRACT- / LEVERANCIERMANAGEMENT IV</v>
      </c>
      <c r="B962" s="18" t="s">
        <v>165</v>
      </c>
      <c r="C962" s="17" t="s">
        <v>124</v>
      </c>
      <c r="D962" s="13">
        <v>4</v>
      </c>
      <c r="E962" s="14" t="str">
        <f t="shared" ref="E962:E1025" si="45">IFERROR(IF(A962&lt;&gt;"",CONCATENATE(C962,"x",D962),""),"")</f>
        <v>E.04x4</v>
      </c>
      <c r="F962" s="14" t="str">
        <f>IFERROR(VLOOKUP(E962,'Bron competenties'!$A$1:$F$19978,5,FALSE),"")</f>
        <v xml:space="preserve">het organiseren en borgen van stakeholdermanagement, het autoriseren van investeringen in nieuwe en bestaande relaties, het voortouw nemen in het ontwerpen van werkbare procedures om positieve relaties te kunnen onderhouden met organisaties </v>
      </c>
      <c r="G962" s="15" t="str">
        <f>IFERROR(CONCATENATE(C962," ",(VLOOKUP($C962,'Bron competenties'!$B$1:$C$1978,2,FALSE))),"")</f>
        <v xml:space="preserve">E.04 Relatiemanagement </v>
      </c>
      <c r="H962">
        <f t="shared" ref="H962:H1025" si="46">IF($G962="","",D962)</f>
        <v>4</v>
      </c>
      <c r="I962" t="str">
        <f t="shared" ref="I962:I1025" si="47">IF($G962="","",F962)</f>
        <v xml:space="preserve">het organiseren en borgen van stakeholdermanagement, het autoriseren van investeringen in nieuwe en bestaande relaties, het voortouw nemen in het ontwerpen van werkbare procedures om positieve relaties te kunnen onderhouden met organisaties </v>
      </c>
      <c r="J962" s="22"/>
    </row>
    <row r="963" spans="1:10" ht="15.75" thickBot="1" x14ac:dyDescent="0.3">
      <c r="A963" s="10" t="str">
        <f>IFERROR(VLOOKUP($B963,VLookup!$B$3:$C$463,2,FALSE),"")</f>
        <v>4.2.4 CONTRACT- / LEVERANCIERMANAGEMENT IV</v>
      </c>
      <c r="B963" s="18" t="s">
        <v>165</v>
      </c>
      <c r="C963" s="17" t="s">
        <v>90</v>
      </c>
      <c r="D963" s="13">
        <v>9</v>
      </c>
      <c r="E963" s="14" t="str">
        <f t="shared" si="45"/>
        <v>T.01x9</v>
      </c>
      <c r="F963" s="14" t="str">
        <f>IFERROR(VLOOKUP(E963,'Bron competenties'!$A$1:$F$19978,5,FALSE),"")</f>
        <v>Toegankelijkheid is van toepassing op het ontwerp van producten, apparaten, services of omgevingen om ervoor te zorgen dat ze voor iedereen bruikbaar zijn, ongeacht hun persoonlijke capaciteiten</v>
      </c>
      <c r="G963" s="15" t="str">
        <f>IFERROR(CONCATENATE(C963," ",(VLOOKUP($C963,'Bron competenties'!$B$1:$C$1978,2,FALSE))),"")</f>
        <v>T.01 Toegankelijkheid</v>
      </c>
      <c r="H963">
        <f t="shared" si="46"/>
        <v>9</v>
      </c>
      <c r="I963" t="str">
        <f t="shared" si="47"/>
        <v>Toegankelijkheid is van toepassing op het ontwerp van producten, apparaten, services of omgevingen om ervoor te zorgen dat ze voor iedereen bruikbaar zijn, ongeacht hun persoonlijke capaciteiten</v>
      </c>
      <c r="J963" s="22"/>
    </row>
    <row r="964" spans="1:10" ht="15.75" thickBot="1" x14ac:dyDescent="0.3">
      <c r="A964" s="10" t="str">
        <f>IFERROR(VLOOKUP($B964,VLookup!$B$3:$C$463,2,FALSE),"")</f>
        <v>4.2.4 CONTRACT- / LEVERANCIERMANAGEMENT IV</v>
      </c>
      <c r="B964" s="18" t="s">
        <v>165</v>
      </c>
      <c r="C964" s="17" t="s">
        <v>91</v>
      </c>
      <c r="D964" s="13">
        <v>9</v>
      </c>
      <c r="E964" s="14" t="str">
        <f t="shared" si="45"/>
        <v>T.02x9</v>
      </c>
      <c r="F964" s="14" t="str">
        <f>IFERROR(VLOOKUP(E964,'Bron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964" s="15" t="str">
        <f>IFERROR(CONCATENATE(C964," ",(VLOOKUP($C964,'Bron competenties'!$B$1:$C$1978,2,FALSE))),"")</f>
        <v>T.02 Ethiek</v>
      </c>
      <c r="H964">
        <f t="shared" si="46"/>
        <v>9</v>
      </c>
      <c r="I964" t="str">
        <f t="shared" si="47"/>
        <v>Ethiek in ICT behandelt de procedures, waarden en praktijken die ICT en haar gerelateerde disciplines beheersen zonder de integriteit, morele waarden of overtuigingen van een individu, organisatie of de mensheid: professioneel gedrag in de ICT</v>
      </c>
      <c r="J964" s="22"/>
    </row>
    <row r="965" spans="1:10" ht="15.75" thickBot="1" x14ac:dyDescent="0.3">
      <c r="A965" s="10" t="str">
        <f>IFERROR(VLOOKUP($B965,VLookup!$B$3:$C$463,2,FALSE),"")</f>
        <v>4.2.4 CONTRACT- / LEVERANCIERMANAGEMENT IV</v>
      </c>
      <c r="B965" s="18" t="s">
        <v>165</v>
      </c>
      <c r="C965" s="17" t="s">
        <v>92</v>
      </c>
      <c r="D965" s="13">
        <v>9</v>
      </c>
      <c r="E965" s="14" t="str">
        <f t="shared" si="45"/>
        <v>T.03x9</v>
      </c>
      <c r="F965" s="14" t="str">
        <f>IFERROR(VLOOKUP(E965,'Bron competenties'!$A$1:$F$19978,5,FALSE),"")</f>
        <v>Er zijn veel wetten die direct of indirect relevant zijn voor de ICT-industrie, zoals copyright, naleving van octrooien, voorkomen van plagiaat en bescherming van intellectuele eigendom</v>
      </c>
      <c r="G965" s="15" t="str">
        <f>IFERROR(CONCATENATE(C965," ",(VLOOKUP($C965,'Bron competenties'!$B$1:$C$1978,2,FALSE))),"")</f>
        <v>T.03 Juridische kwesties</v>
      </c>
      <c r="H965">
        <f t="shared" si="46"/>
        <v>9</v>
      </c>
      <c r="I965" t="str">
        <f t="shared" si="47"/>
        <v>Er zijn veel wetten die direct of indirect relevant zijn voor de ICT-industrie, zoals copyright, naleving van octrooien, voorkomen van plagiaat en bescherming van intellectuele eigendom</v>
      </c>
      <c r="J965" s="22"/>
    </row>
    <row r="966" spans="1:10" ht="15.75" thickBot="1" x14ac:dyDescent="0.3">
      <c r="A966" s="10" t="str">
        <f>IFERROR(VLOOKUP($B966,VLookup!$B$3:$C$463,2,FALSE),"")</f>
        <v>4.2.4 CONTRACT- / LEVERANCIERMANAGEMENT IV</v>
      </c>
      <c r="B966" s="18" t="s">
        <v>165</v>
      </c>
      <c r="C966" s="17" t="s">
        <v>93</v>
      </c>
      <c r="D966" s="13">
        <v>9</v>
      </c>
      <c r="E966" s="14" t="str">
        <f t="shared" si="45"/>
        <v>T.04x9</v>
      </c>
      <c r="F966" s="14" t="str">
        <f>IFERROR(VLOOKUP(E966,'Bron competenties'!$A$1:$F$19978,5,FALSE),"")</f>
        <v>Privacy is het vermogen van een organisatie of individu te bepalen welke gegevens met derden kunnen worden gedeeld: bijvoorbeeld de algemene verordening gegevensbescherming (AVG) over gegevensbescherming en privacy voor alle individuen</v>
      </c>
      <c r="G966" s="15" t="str">
        <f>IFERROR(CONCATENATE(C966," ",(VLOOKUP($C966,'Bron competenties'!$B$1:$C$1978,2,FALSE))),"")</f>
        <v>T.04 Privacy</v>
      </c>
      <c r="H966">
        <f t="shared" si="46"/>
        <v>9</v>
      </c>
      <c r="I966" t="str">
        <f t="shared" si="47"/>
        <v>Privacy is het vermogen van een organisatie of individu te bepalen welke gegevens met derden kunnen worden gedeeld: bijvoorbeeld de algemene verordening gegevensbescherming (AVG) over gegevensbescherming en privacy voor alle individuen</v>
      </c>
      <c r="J966" s="22"/>
    </row>
    <row r="967" spans="1:10" ht="15.75" thickBot="1" x14ac:dyDescent="0.3">
      <c r="A967" s="10" t="str">
        <f>IFERROR(VLOOKUP($B967,VLookup!$B$3:$C$463,2,FALSE),"")</f>
        <v>4.2.4 CONTRACT- / LEVERANCIERMANAGEMENT IV</v>
      </c>
      <c r="B967" s="18" t="s">
        <v>165</v>
      </c>
      <c r="C967" s="17" t="s">
        <v>94</v>
      </c>
      <c r="D967" s="13">
        <v>9</v>
      </c>
      <c r="E967" s="14" t="str">
        <f t="shared" si="45"/>
        <v>T.05x9</v>
      </c>
      <c r="F967" s="14" t="str">
        <f>IFERROR(VLOOKUP(E967,'Bron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967" s="15" t="str">
        <f>IFERROR(CONCATENATE(C967," ",(VLOOKUP($C967,'Bron competenties'!$B$1:$C$1978,2,FALSE))),"")</f>
        <v>T.05 Beveiliging</v>
      </c>
      <c r="H967">
        <f t="shared" si="46"/>
        <v>9</v>
      </c>
      <c r="I967" t="str">
        <f t="shared" si="47"/>
        <v>Beveiliging omvat (1) informatiebeveiliging: beschermen tegen ongeautoriseerde toegang, gebruik, openbaarmaking, verstoring, wijziging, inzage, inspectie, opname of verwoesting en (2) IT-beveiliging: ongeoorloofde toegang tot computers, netwerken en data voorkomen</v>
      </c>
      <c r="J967" s="22"/>
    </row>
    <row r="968" spans="1:10" ht="15.75" thickBot="1" x14ac:dyDescent="0.3">
      <c r="A968" s="10" t="str">
        <f>IFERROR(VLOOKUP($B968,VLookup!$B$3:$C$463,2,FALSE),"")</f>
        <v>4.2.4 CONTRACT- / LEVERANCIERMANAGEMENT IV</v>
      </c>
      <c r="B968" s="18" t="s">
        <v>165</v>
      </c>
      <c r="C968" s="17" t="s">
        <v>95</v>
      </c>
      <c r="D968" s="13">
        <v>9</v>
      </c>
      <c r="E968" s="14" t="str">
        <f t="shared" si="45"/>
        <v>T.06x9</v>
      </c>
      <c r="F968" s="14" t="str">
        <f>IFERROR(VLOOKUP(E968,'Bron competenties'!$A$1:$F$19978,5,FALSE),"")</f>
        <v xml:space="preserve">Duurzaamheid staat voor het voldoen aan behoeften zonder de toekomst in gevaar te brengen en kan worden gecategoriseerd als ecologische, sociale of economische duurzaamheid. </v>
      </c>
      <c r="G968" s="15" t="str">
        <f>IFERROR(CONCATENATE(C968," ",(VLOOKUP($C968,'Bron competenties'!$B$1:$C$1978,2,FALSE))),"")</f>
        <v>T.06 Duurzaamheid</v>
      </c>
      <c r="H968">
        <f t="shared" si="46"/>
        <v>9</v>
      </c>
      <c r="I968" t="str">
        <f t="shared" si="47"/>
        <v xml:space="preserve">Duurzaamheid staat voor het voldoen aan behoeften zonder de toekomst in gevaar te brengen en kan worden gecategoriseerd als ecologische, sociale of economische duurzaamheid. </v>
      </c>
      <c r="J968" s="22"/>
    </row>
    <row r="969" spans="1:10" ht="15.75" thickBot="1" x14ac:dyDescent="0.3">
      <c r="A969" s="10" t="str">
        <f>IFERROR(VLOOKUP($B969,VLookup!$B$3:$C$463,2,FALSE),"")</f>
        <v>4.2.4 CONTRACT- / LEVERANCIERMANAGEMENT IV</v>
      </c>
      <c r="B969" s="18" t="s">
        <v>165</v>
      </c>
      <c r="C969" s="17" t="s">
        <v>96</v>
      </c>
      <c r="D969" s="13">
        <v>9</v>
      </c>
      <c r="E969" s="14" t="str">
        <f t="shared" si="45"/>
        <v>T.07x9</v>
      </c>
      <c r="F969" s="14" t="str">
        <f>IFERROR(VLOOKUP(E969,'Bron competenties'!$A$1:$F$19978,5,FALSE),"")</f>
        <v>Bruikbaarheid is de kwaliteit van een product, dienst of systeem, zoals ervaren door eindgebruikers, voor specifiek te bereiken doelen, effectief, efficiënt en bevredigend in een vooraf bepaalde context</v>
      </c>
      <c r="G969" s="15" t="str">
        <f>IFERROR(CONCATENATE(C969," ",(VLOOKUP($C969,'Bron competenties'!$B$1:$C$1978,2,FALSE))),"")</f>
        <v>T.07 Bruikbaarheid</v>
      </c>
      <c r="H969">
        <f t="shared" si="46"/>
        <v>9</v>
      </c>
      <c r="I969" t="str">
        <f t="shared" si="47"/>
        <v>Bruikbaarheid is de kwaliteit van een product, dienst of systeem, zoals ervaren door eindgebruikers, voor specifiek te bereiken doelen, effectief, efficiënt en bevredigend in een vooraf bepaalde context</v>
      </c>
      <c r="J969" s="22"/>
    </row>
    <row r="970" spans="1:10" ht="15.75" thickBot="1" x14ac:dyDescent="0.3">
      <c r="A970" s="10" t="str">
        <f>IFERROR(VLOOKUP($B970,VLookup!$B$3:$C$463,2,FALSE),"")</f>
        <v>4.3.1 INFORMATIEANALYSE</v>
      </c>
      <c r="B970" s="18" t="s">
        <v>166</v>
      </c>
      <c r="C970" s="17" t="s">
        <v>133</v>
      </c>
      <c r="D970" s="13">
        <v>2</v>
      </c>
      <c r="E970" s="14" t="str">
        <f t="shared" si="45"/>
        <v>D.06x2</v>
      </c>
      <c r="F970" s="14" t="str">
        <f>IFERROR(VLOOKUP(E970,'Bron competenties'!$A$1:$F$19978,5,FALSE),"")</f>
        <v>het begrijpen en toepassen van digitale marketingtactieken om een geïntegreerd en effectief digitaal marketingplan te ontwikkelen, gebruikmakend van gebieden als search, beeldscherm, e-mail, sociale media en mobiele marketing</v>
      </c>
      <c r="G970" s="15" t="str">
        <f>IFERROR(CONCATENATE(C970," ",(VLOOKUP($C970,'Bron competenties'!$B$1:$C$1978,2,FALSE))),"")</f>
        <v>D.06 Digitale marketing</v>
      </c>
      <c r="H970">
        <f t="shared" si="46"/>
        <v>2</v>
      </c>
      <c r="I970" t="str">
        <f t="shared" si="47"/>
        <v>het begrijpen en toepassen van digitale marketingtactieken om een geïntegreerd en effectief digitaal marketingplan te ontwikkelen, gebruikmakend van gebieden als search, beeldscherm, e-mail, sociale media en mobiele marketing</v>
      </c>
      <c r="J970" s="22"/>
    </row>
    <row r="971" spans="1:10" ht="15.75" thickBot="1" x14ac:dyDescent="0.3">
      <c r="A971" s="10" t="str">
        <f>IFERROR(VLOOKUP($B971,VLookup!$B$3:$C$463,2,FALSE),"")</f>
        <v>4.3.1 INFORMATIEANALYSE</v>
      </c>
      <c r="B971" s="16" t="s">
        <v>166</v>
      </c>
      <c r="C971" s="17" t="s">
        <v>89</v>
      </c>
      <c r="D971" s="13">
        <v>2</v>
      </c>
      <c r="E971" s="14" t="str">
        <f t="shared" si="45"/>
        <v>D.07x2</v>
      </c>
      <c r="F971" s="14" t="str">
        <f>IFERROR(VLOOKUP(E971,'Bron competenties'!$A$1:$F$19978,5,FALSE),"")</f>
        <v>het zoeken en verzamelen van data. Het voor analyses voorbereiden van data uit meerdere bronnen en formaten</v>
      </c>
      <c r="G971" s="15" t="str">
        <f>IFERROR(CONCATENATE(C971," ",(VLOOKUP($C971,'Bron competenties'!$B$1:$C$1978,2,FALSE))),"")</f>
        <v>D.07 Datascience en analytics</v>
      </c>
      <c r="H971">
        <f t="shared" si="46"/>
        <v>2</v>
      </c>
      <c r="I971" t="str">
        <f t="shared" si="47"/>
        <v>het zoeken en verzamelen van data. Het voor analyses voorbereiden van data uit meerdere bronnen en formaten</v>
      </c>
      <c r="J971" s="22"/>
    </row>
    <row r="972" spans="1:10" ht="15.75" thickBot="1" x14ac:dyDescent="0.3">
      <c r="A972" s="10" t="str">
        <f>IFERROR(VLOOKUP($B972,VLookup!$B$3:$C$463,2,FALSE),"")</f>
        <v>4.3.1 INFORMATIEANALYSE</v>
      </c>
      <c r="B972" s="18" t="s">
        <v>166</v>
      </c>
      <c r="C972" s="17" t="s">
        <v>120</v>
      </c>
      <c r="D972" s="13">
        <v>3</v>
      </c>
      <c r="E972" s="14" t="str">
        <f t="shared" si="45"/>
        <v>A.03x3</v>
      </c>
      <c r="F972" s="14" t="str">
        <f>IFERROR(VLOOKUP(E972,'Bron competenties'!$A$1:$F$19978,5,FALSE),"")</f>
        <v>het gebruik maken van specifieke (product) kennis voor markt analyses</v>
      </c>
      <c r="G972" s="15" t="str">
        <f>IFERROR(CONCATENATE(C972," ",(VLOOKUP($C972,'Bron competenties'!$B$1:$C$1978,2,FALSE))),"")</f>
        <v xml:space="preserve">A.03 Ontwikkelen van bedrijfsplannen </v>
      </c>
      <c r="H972">
        <f t="shared" si="46"/>
        <v>3</v>
      </c>
      <c r="I972" t="str">
        <f t="shared" si="47"/>
        <v>het gebruik maken van specifieke (product) kennis voor markt analyses</v>
      </c>
      <c r="J972" s="22"/>
    </row>
    <row r="973" spans="1:10" ht="15.75" thickBot="1" x14ac:dyDescent="0.3">
      <c r="A973" s="10" t="str">
        <f>IFERROR(VLOOKUP($B973,VLookup!$B$3:$C$463,2,FALSE),"")</f>
        <v>4.3.1 INFORMATIEANALYSE</v>
      </c>
      <c r="B973" s="18" t="s">
        <v>166</v>
      </c>
      <c r="C973" s="17" t="s">
        <v>81</v>
      </c>
      <c r="D973" s="13">
        <v>3</v>
      </c>
      <c r="E973" s="14" t="str">
        <f t="shared" si="45"/>
        <v>A.05x3</v>
      </c>
      <c r="F973" s="14" t="str">
        <f>IFERROR(VLOOKUP(E973,'Bron competenties'!$A$1:$F$19978,5,FALSE),"")</f>
        <v>het gebruik maken van specifieke kennis om relevante IV-technologie en -specificaties te definiëren die kunnen worden ingezet bij de bouw van meerdere IV-projecten, toepassingen/of infrastructuurverbeteringen</v>
      </c>
      <c r="G973" s="15" t="str">
        <f>IFERROR(CONCATENATE(C973," ",(VLOOKUP($C973,'Bron competenties'!$B$1:$C$1978,2,FALSE))),"")</f>
        <v xml:space="preserve">A.05 Ontwerpen van Architectuur </v>
      </c>
      <c r="H973">
        <f t="shared" si="46"/>
        <v>3</v>
      </c>
      <c r="I973" t="str">
        <f t="shared" si="47"/>
        <v>het gebruik maken van specifieke kennis om relevante IV-technologie en -specificaties te definiëren die kunnen worden ingezet bij de bouw van meerdere IV-projecten, toepassingen/of infrastructuurverbeteringen</v>
      </c>
      <c r="J973" s="22"/>
    </row>
    <row r="974" spans="1:10" ht="15.75" thickBot="1" x14ac:dyDescent="0.3">
      <c r="A974" s="10" t="str">
        <f>IFERROR(VLOOKUP($B974,VLookup!$B$3:$C$463,2,FALSE),"")</f>
        <v>4.3.1 INFORMATIEANALYSE</v>
      </c>
      <c r="B974" s="18" t="s">
        <v>166</v>
      </c>
      <c r="C974" s="17" t="s">
        <v>98</v>
      </c>
      <c r="D974" s="13">
        <v>3</v>
      </c>
      <c r="E974" s="14" t="str">
        <f t="shared" si="45"/>
        <v>A.06x3</v>
      </c>
      <c r="F974" s="14" t="str">
        <f>IFERROR(VLOOKUP(E974,'Bron competenties'!$A$1:$F$19978,5,FALSE),"")</f>
        <v xml:space="preserve">de verantwoordelijkheid nemen voor eigen acties en die van anderen om te garanderen dat de applicatie op een correcte manier is geïntegreerd in een complexe omgeving en voldoet aan de behoeften van gebruikers / klanten </v>
      </c>
      <c r="G974" s="15" t="str">
        <f>IFERROR(CONCATENATE(C974," ",(VLOOKUP($C974,'Bron competenties'!$B$1:$C$1978,2,FALSE))),"")</f>
        <v xml:space="preserve">A.06 Ontwerp van Applicaties </v>
      </c>
      <c r="H974">
        <f t="shared" si="46"/>
        <v>3</v>
      </c>
      <c r="I974" t="str">
        <f t="shared" si="47"/>
        <v xml:space="preserve">de verantwoordelijkheid nemen voor eigen acties en die van anderen om te garanderen dat de applicatie op een correcte manier is geïntegreerd in een complexe omgeving en voldoet aan de behoeften van gebruikers / klanten </v>
      </c>
      <c r="J974" s="22"/>
    </row>
    <row r="975" spans="1:10" ht="15.75" thickBot="1" x14ac:dyDescent="0.3">
      <c r="A975" s="10" t="str">
        <f>IFERROR(VLOOKUP($B975,VLookup!$B$3:$C$463,2,FALSE),"")</f>
        <v>4.3.1 INFORMATIEANALYSE</v>
      </c>
      <c r="B975" s="16" t="s">
        <v>166</v>
      </c>
      <c r="C975" s="17" t="s">
        <v>82</v>
      </c>
      <c r="D975" s="13">
        <v>3</v>
      </c>
      <c r="E975" s="14" t="str">
        <f t="shared" si="45"/>
        <v>A.10x3</v>
      </c>
      <c r="F975" s="14" t="str">
        <f>IFERROR(VLOOKUP(E975,'Bron competenties'!$A$1:$F$19978,5,FALSE),"")</f>
        <v>het bewerkstelligen en cultiveren van relaties met klanten en gebruikers om hun taken, behoeften en doelen te begrijpen. Gebruikt een breed scala aan specialistische methoden om belangrijke gebruikersbetrokkenheid te krijgen</v>
      </c>
      <c r="G975" s="15" t="str">
        <f>IFERROR(CONCATENATE(C975," ",(VLOOKUP($C975,'Bron competenties'!$B$1:$C$1978,2,FALSE))),"")</f>
        <v>A.10 Gebruikergedreven ontwerpen</v>
      </c>
      <c r="H975">
        <f t="shared" si="46"/>
        <v>3</v>
      </c>
      <c r="I975" t="str">
        <f t="shared" si="47"/>
        <v>het bewerkstelligen en cultiveren van relaties met klanten en gebruikers om hun taken, behoeften en doelen te begrijpen. Gebruikt een breed scala aan specialistische methoden om belangrijke gebruikersbetrokkenheid te krijgen</v>
      </c>
      <c r="J975" s="22"/>
    </row>
    <row r="976" spans="1:10" ht="15.75" thickBot="1" x14ac:dyDescent="0.3">
      <c r="A976" s="10" t="str">
        <f>IFERROR(VLOOKUP($B976,VLookup!$B$3:$C$463,2,FALSE),"")</f>
        <v>4.3.1 INFORMATIEANALYSE</v>
      </c>
      <c r="B976" s="18" t="s">
        <v>166</v>
      </c>
      <c r="C976" s="17" t="s">
        <v>100</v>
      </c>
      <c r="D976" s="13">
        <v>3</v>
      </c>
      <c r="E976" s="14" t="str">
        <f t="shared" si="45"/>
        <v>B.05x3</v>
      </c>
      <c r="F976" s="14" t="str">
        <f>IFERROR(VLOOKUP(E976,'Bron competenties'!$A$1:$F$19978,5,FALSE),"")</f>
        <v xml:space="preserve">het detailniveau bepalen op basis van het doel en de doelgroep </v>
      </c>
      <c r="G976" s="15" t="str">
        <f>IFERROR(CONCATENATE(C976," ",(VLOOKUP($C976,'Bron competenties'!$B$1:$C$1978,2,FALSE))),"")</f>
        <v xml:space="preserve">B.05 Vervaardigen van documentatie </v>
      </c>
      <c r="H976">
        <f t="shared" si="46"/>
        <v>3</v>
      </c>
      <c r="I976" t="str">
        <f t="shared" si="47"/>
        <v xml:space="preserve">het detailniveau bepalen op basis van het doel en de doelgroep </v>
      </c>
      <c r="J976" s="22"/>
    </row>
    <row r="977" spans="1:10" ht="15.75" thickBot="1" x14ac:dyDescent="0.3">
      <c r="A977" s="10" t="str">
        <f>IFERROR(VLOOKUP($B977,VLookup!$B$3:$C$463,2,FALSE),"")</f>
        <v>4.3.1 INFORMATIEANALYSE</v>
      </c>
      <c r="B977" s="18" t="s">
        <v>166</v>
      </c>
      <c r="C977" s="17" t="s">
        <v>133</v>
      </c>
      <c r="D977" s="13">
        <v>3</v>
      </c>
      <c r="E977" s="14" t="str">
        <f t="shared" si="45"/>
        <v>D.06x3</v>
      </c>
      <c r="F977" s="14" t="str">
        <f>IFERROR(VLOOKUP(E977,'Bron competenties'!$A$1:$F$19978,5,FALSE),"")</f>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c r="G977" s="15" t="str">
        <f>IFERROR(CONCATENATE(C977," ",(VLOOKUP($C977,'Bron competenties'!$B$1:$C$1978,2,FALSE))),"")</f>
        <v>D.06 Digitale marketing</v>
      </c>
      <c r="H977">
        <f t="shared" si="46"/>
        <v>3</v>
      </c>
      <c r="I977" t="str">
        <f t="shared" si="47"/>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c r="J977" s="22"/>
    </row>
    <row r="978" spans="1:10" ht="15.75" thickBot="1" x14ac:dyDescent="0.3">
      <c r="A978" s="10" t="str">
        <f>IFERROR(VLOOKUP($B978,VLookup!$B$3:$C$463,2,FALSE),"")</f>
        <v>4.3.1 INFORMATIEANALYSE</v>
      </c>
      <c r="B978" s="18" t="s">
        <v>166</v>
      </c>
      <c r="C978" s="17" t="s">
        <v>83</v>
      </c>
      <c r="D978" s="13">
        <v>3</v>
      </c>
      <c r="E978" s="14" t="str">
        <f t="shared" si="45"/>
        <v>D.10x3</v>
      </c>
      <c r="F978" s="14" t="str">
        <f>IFERROR(VLOOKUP(E978,'Bron competenties'!$A$1:$F$19978,5,FALSE),"")</f>
        <v>het analyseren van bedrijfsprocessen en bijbehorende informatie-eisen en het daarmee voorzien in de meest geschikte informatiestructuur</v>
      </c>
      <c r="G978" s="15" t="str">
        <f>IFERROR(CONCATENATE(C978," ",(VLOOKUP($C978,'Bron competenties'!$B$1:$C$1978,2,FALSE))),"")</f>
        <v xml:space="preserve">D.10 Informatie- en kennismanagement </v>
      </c>
      <c r="H978">
        <f t="shared" si="46"/>
        <v>3</v>
      </c>
      <c r="I978" t="str">
        <f t="shared" si="47"/>
        <v>het analyseren van bedrijfsprocessen en bijbehorende informatie-eisen en het daarmee voorzien in de meest geschikte informatiestructuur</v>
      </c>
      <c r="J978" s="22"/>
    </row>
    <row r="979" spans="1:10" ht="15.75" thickBot="1" x14ac:dyDescent="0.3">
      <c r="A979" s="10" t="str">
        <f>IFERROR(VLOOKUP($B979,VLookup!$B$3:$C$463,2,FALSE),"")</f>
        <v>4.3.1 INFORMATIEANALYSE</v>
      </c>
      <c r="B979" s="18" t="s">
        <v>166</v>
      </c>
      <c r="C979" s="17" t="s">
        <v>84</v>
      </c>
      <c r="D979" s="13">
        <v>3</v>
      </c>
      <c r="E979" s="14" t="str">
        <f t="shared" si="45"/>
        <v>D.11x3</v>
      </c>
      <c r="F979" s="14" t="str">
        <f>IFERROR(VLOOKUP(E979,'Bron competenties'!$A$1:$F$19978,5,FALSE),"")</f>
        <v>betrouwbare relaties met de klanten creëren en helpen in het identificeren van de klantbehoeften</v>
      </c>
      <c r="G979" s="15" t="str">
        <f>IFERROR(CONCATENATE(C979," ",(VLOOKUP($C979,'Bron competenties'!$B$1:$C$1978,2,FALSE))),"")</f>
        <v xml:space="preserve">D.11 Behoeftemanagement </v>
      </c>
      <c r="H979">
        <f t="shared" si="46"/>
        <v>3</v>
      </c>
      <c r="I979" t="str">
        <f t="shared" si="47"/>
        <v>betrouwbare relaties met de klanten creëren en helpen in het identificeren van de klantbehoeften</v>
      </c>
      <c r="J979" s="22"/>
    </row>
    <row r="980" spans="1:10" ht="15.75" thickBot="1" x14ac:dyDescent="0.3">
      <c r="A980" s="10" t="str">
        <f>IFERROR(VLOOKUP($B980,VLookup!$B$3:$C$463,2,FALSE),"")</f>
        <v>4.3.1 INFORMATIEANALYSE</v>
      </c>
      <c r="B980" s="18" t="s">
        <v>166</v>
      </c>
      <c r="C980" s="17" t="s">
        <v>113</v>
      </c>
      <c r="D980" s="13">
        <v>3</v>
      </c>
      <c r="E980" s="14" t="str">
        <f t="shared" si="45"/>
        <v>E.02x3</v>
      </c>
      <c r="F980" s="14" t="str">
        <f>IFERROR(VLOOKUP(E980,'Bron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980" s="15" t="str">
        <f>IFERROR(CONCATENATE(C980," ",(VLOOKUP($C980,'Bron competenties'!$B$1:$C$1978,2,FALSE))),"")</f>
        <v xml:space="preserve">E.02 Project- en portfoliomanagement </v>
      </c>
      <c r="H980">
        <f t="shared" si="46"/>
        <v>3</v>
      </c>
      <c r="I980" t="str">
        <f t="shared" si="47"/>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J980" s="22"/>
    </row>
    <row r="981" spans="1:10" ht="15.75" thickBot="1" x14ac:dyDescent="0.3">
      <c r="A981" s="10" t="str">
        <f>IFERROR(VLOOKUP($B981,VLookup!$B$3:$C$463,2,FALSE),"")</f>
        <v>4.3.1 INFORMATIEANALYSE</v>
      </c>
      <c r="B981" s="18" t="s">
        <v>166</v>
      </c>
      <c r="C981" s="17" t="s">
        <v>85</v>
      </c>
      <c r="D981" s="13">
        <v>3</v>
      </c>
      <c r="E981" s="14" t="str">
        <f t="shared" si="45"/>
        <v>E.05x3</v>
      </c>
      <c r="F981" s="14" t="str">
        <f>IFERROR(VLOOKUP(E981,'Bron competenties'!$A$1:$F$19978,5,FALSE),"")</f>
        <v>het toepassen van specifieke kennis om bestaande IV-processen en oplossingen te onderzoeken zodat potentiële verbeteringen / innovaties bepaald kunnen worden en het  aanbevelingen kunnen worden opgesteld</v>
      </c>
      <c r="G981" s="15" t="str">
        <f>IFERROR(CONCATENATE(C981," ",(VLOOKUP($C981,'Bron competenties'!$B$1:$C$1978,2,FALSE))),"")</f>
        <v xml:space="preserve">E.05 Procesverbetering </v>
      </c>
      <c r="H981">
        <f t="shared" si="46"/>
        <v>3</v>
      </c>
      <c r="I981" t="str">
        <f t="shared" si="47"/>
        <v>het toepassen van specifieke kennis om bestaande IV-processen en oplossingen te onderzoeken zodat potentiële verbeteringen / innovaties bepaald kunnen worden en het  aanbevelingen kunnen worden opgesteld</v>
      </c>
      <c r="J981" s="22"/>
    </row>
    <row r="982" spans="1:10" ht="15.75" thickBot="1" x14ac:dyDescent="0.3">
      <c r="A982" s="10" t="str">
        <f>IFERROR(VLOOKUP($B982,VLookup!$B$3:$C$463,2,FALSE),"")</f>
        <v>4.3.1 INFORMATIEANALYSE</v>
      </c>
      <c r="B982" s="18" t="s">
        <v>166</v>
      </c>
      <c r="C982" s="17" t="s">
        <v>101</v>
      </c>
      <c r="D982" s="13">
        <v>3</v>
      </c>
      <c r="E982" s="14" t="str">
        <f t="shared" si="45"/>
        <v>E.06x3</v>
      </c>
      <c r="F982" s="14" t="str">
        <f>IFERROR(VLOOKUP(E982,'Bron competenties'!$A$1:$F$19978,5,FALSE),"")</f>
        <v>het evalueren van kwaliteitsindicatoren en processen op basis van het kwaliteitsbeleid en indien nodig het voorstellen van herstelacties</v>
      </c>
      <c r="G982" s="15" t="str">
        <f>IFERROR(CONCATENATE(C982," ",(VLOOKUP($C982,'Bron competenties'!$B$1:$C$1978,2,FALSE))),"")</f>
        <v xml:space="preserve">E.06 ICT kwaliteitsmanagement </v>
      </c>
      <c r="H982">
        <f t="shared" si="46"/>
        <v>3</v>
      </c>
      <c r="I982" t="str">
        <f t="shared" si="47"/>
        <v>het evalueren van kwaliteitsindicatoren en processen op basis van het kwaliteitsbeleid en indien nodig het voorstellen van herstelacties</v>
      </c>
      <c r="J982" s="22"/>
    </row>
    <row r="983" spans="1:10" ht="15.75" thickBot="1" x14ac:dyDescent="0.3">
      <c r="A983" s="10" t="str">
        <f>IFERROR(VLOOKUP($B983,VLookup!$B$3:$C$463,2,FALSE),"")</f>
        <v>4.3.1 INFORMATIEANALYSE</v>
      </c>
      <c r="B983" s="18" t="s">
        <v>166</v>
      </c>
      <c r="C983" s="17" t="s">
        <v>143</v>
      </c>
      <c r="D983" s="13">
        <v>3</v>
      </c>
      <c r="E983" s="14" t="str">
        <f t="shared" si="45"/>
        <v>E.07x3</v>
      </c>
      <c r="F983" s="14" t="str">
        <f>IFERROR(VLOOKUP(E983,'Bron competenties'!$A$1:$F$19978,5,FALSE),"")</f>
        <v>Het evalueren van wijziging requirements en het gebruiken van specifieke vaardigheden om potentiële methoden en standaarden te identificeren die ingezet kunnen worden</v>
      </c>
      <c r="G983" s="15" t="str">
        <f>IFERROR(CONCATENATE(C983," ",(VLOOKUP($C983,'Bron competenties'!$B$1:$C$1978,2,FALSE))),"")</f>
        <v xml:space="preserve">E.07 Management van veranderingen in bedrijfsprocessent </v>
      </c>
      <c r="H983">
        <f t="shared" si="46"/>
        <v>3</v>
      </c>
      <c r="I983" t="str">
        <f t="shared" si="47"/>
        <v>Het evalueren van wijziging requirements en het gebruiken van specifieke vaardigheden om potentiële methoden en standaarden te identificeren die ingezet kunnen worden</v>
      </c>
      <c r="J983" s="22"/>
    </row>
    <row r="984" spans="1:10" ht="15.75" thickBot="1" x14ac:dyDescent="0.3">
      <c r="A984" s="10" t="str">
        <f>IFERROR(VLOOKUP($B984,VLookup!$B$3:$C$463,2,FALSE),"")</f>
        <v>4.3.1 INFORMATIEANALYSE</v>
      </c>
      <c r="B984" s="16" t="s">
        <v>166</v>
      </c>
      <c r="C984" s="17" t="s">
        <v>89</v>
      </c>
      <c r="D984" s="13">
        <v>3</v>
      </c>
      <c r="E984" s="14" t="str">
        <f t="shared" si="45"/>
        <v>D.07x3</v>
      </c>
      <c r="F984" s="14" t="str">
        <f>IFERROR(VLOOKUP(E984,'Bron competenties'!$A$1:$F$19978,5,FALSE),"")</f>
        <v>het ontwerpen en creëren van data-analysetools om de organisatorische datalevenscyclus te ondersteunen. Het verifiëren van de waarheidsgetrouwheid van de data. Het verwerken en visualiseren van data-analyseresultaten binnen het domein</v>
      </c>
      <c r="G984" s="15" t="str">
        <f>IFERROR(CONCATENATE(C984," ",(VLOOKUP($C984,'Bron competenties'!$B$1:$C$1978,2,FALSE))),"")</f>
        <v>D.07 Datascience en analytics</v>
      </c>
      <c r="H984">
        <f t="shared" si="46"/>
        <v>3</v>
      </c>
      <c r="I984" t="str">
        <f t="shared" si="47"/>
        <v>het ontwerpen en creëren van data-analysetools om de organisatorische datalevenscyclus te ondersteunen. Het verifiëren van de waarheidsgetrouwheid van de data. Het verwerken en visualiseren van data-analyseresultaten binnen het domein</v>
      </c>
      <c r="J984" s="22"/>
    </row>
    <row r="985" spans="1:10" ht="15.75" thickBot="1" x14ac:dyDescent="0.3">
      <c r="A985" s="10" t="str">
        <f>IFERROR(VLOOKUP($B985,VLookup!$B$3:$C$463,2,FALSE),"")</f>
        <v>4.3.1 INFORMATIEANALYSE</v>
      </c>
      <c r="B985" s="18" t="s">
        <v>166</v>
      </c>
      <c r="C985" s="17" t="s">
        <v>87</v>
      </c>
      <c r="D985" s="13">
        <v>4</v>
      </c>
      <c r="E985" s="14" t="str">
        <f t="shared" si="45"/>
        <v>A.01x4</v>
      </c>
      <c r="F985" s="14" t="str">
        <f>IFERROR(VLOOKUP(E985,'Bron competenties'!$A$1:$F$19978,5,FALSE),"")</f>
        <v>het organiseren en borgen van de bouw en implementatie van innovatieve IV oplossingen op de lange termijn</v>
      </c>
      <c r="G985" s="15" t="str">
        <f>IFERROR(CONCATENATE(C985," ",(VLOOKUP($C985,'Bron competenties'!$B$1:$C$1978,2,FALSE))),"")</f>
        <v>A.01 Afstemming informatiesysteem en bedrijfsstrategie</v>
      </c>
      <c r="H985">
        <f t="shared" si="46"/>
        <v>4</v>
      </c>
      <c r="I985" t="str">
        <f t="shared" si="47"/>
        <v>het organiseren en borgen van de bouw en implementatie van innovatieve IV oplossingen op de lange termijn</v>
      </c>
      <c r="J985" s="22"/>
    </row>
    <row r="986" spans="1:10" ht="15.75" thickBot="1" x14ac:dyDescent="0.3">
      <c r="A986" s="10" t="str">
        <f>IFERROR(VLOOKUP($B986,VLookup!$B$3:$C$463,2,FALSE),"")</f>
        <v>4.3.1 INFORMATIEANALYSE</v>
      </c>
      <c r="B986" s="18" t="s">
        <v>166</v>
      </c>
      <c r="C986" s="17" t="s">
        <v>120</v>
      </c>
      <c r="D986" s="13">
        <v>4</v>
      </c>
      <c r="E986" s="14" t="str">
        <f t="shared" si="45"/>
        <v>A.03x4</v>
      </c>
      <c r="F986" s="14" t="str">
        <f>IFERROR(VLOOKUP(E986,'Bron competenties'!$A$1:$F$19978,5,FALSE),"")</f>
        <v>het organiseren en borgen van een Informatie Systeem strategie dat voldoet aan de vereisten van de organisatie, inclusief risico’s en kansen</v>
      </c>
      <c r="G986" s="15" t="str">
        <f>IFERROR(CONCATENATE(C986," ",(VLOOKUP($C986,'Bron competenties'!$B$1:$C$1978,2,FALSE))),"")</f>
        <v xml:space="preserve">A.03 Ontwikkelen van bedrijfsplannen </v>
      </c>
      <c r="H986">
        <f t="shared" si="46"/>
        <v>4</v>
      </c>
      <c r="I986" t="str">
        <f t="shared" si="47"/>
        <v>het organiseren en borgen van een Informatie Systeem strategie dat voldoet aan de vereisten van de organisatie, inclusief risico’s en kansen</v>
      </c>
      <c r="J986" s="22"/>
    </row>
    <row r="987" spans="1:10" ht="15.75" thickBot="1" x14ac:dyDescent="0.3">
      <c r="A987" s="10" t="str">
        <f>IFERROR(VLOOKUP($B987,VLookup!$B$3:$C$463,2,FALSE),"")</f>
        <v>4.3.1 INFORMATIEANALYSE</v>
      </c>
      <c r="B987" s="18" t="s">
        <v>166</v>
      </c>
      <c r="C987" s="17" t="s">
        <v>81</v>
      </c>
      <c r="D987" s="13">
        <v>4</v>
      </c>
      <c r="E987" s="14" t="str">
        <f t="shared" si="45"/>
        <v>A.05x4</v>
      </c>
      <c r="F987" s="14" t="str">
        <f>IFERROR(VLOOKUP(E987,'Bron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987" s="15" t="str">
        <f>IFERROR(CONCATENATE(C987," ",(VLOOKUP($C987,'Bron competenties'!$B$1:$C$1978,2,FALSE))),"")</f>
        <v xml:space="preserve">A.05 Ontwerpen van Architectuur </v>
      </c>
      <c r="H987">
        <f t="shared" si="46"/>
        <v>4</v>
      </c>
      <c r="I987" t="str">
        <f t="shared" si="47"/>
        <v>het vanuit een brede verantwoordelijk definiëren van een strategie zodat IV-technologie overeenkomstig de behoeften van de organisatie geïmplementeerd wordt, rekening houdend met de huidige IV-platformen, legacy en de laatste innovatieve ontwikkelingen</v>
      </c>
      <c r="J987" s="22"/>
    </row>
    <row r="988" spans="1:10" ht="15.75" thickBot="1" x14ac:dyDescent="0.3">
      <c r="A988" s="10" t="str">
        <f>IFERROR(VLOOKUP($B988,VLookup!$B$3:$C$463,2,FALSE),"")</f>
        <v>4.3.1 INFORMATIEANALYSE</v>
      </c>
      <c r="B988" s="18" t="s">
        <v>166</v>
      </c>
      <c r="C988" s="17" t="s">
        <v>108</v>
      </c>
      <c r="D988" s="13">
        <v>4</v>
      </c>
      <c r="E988" s="14" t="str">
        <f t="shared" si="45"/>
        <v>A.09x4</v>
      </c>
      <c r="F988" s="14" t="str">
        <f>IFERROR(VLOOKUP(E988,'Bron competenties'!$A$1:$F$19978,5,FALSE),"")</f>
        <v>het inzetten van onafhankelijk denken en technologische kennis om verschillende concepten te integreren zodat unieke oplossingen ontstaan</v>
      </c>
      <c r="G988" s="15" t="str">
        <f>IFERROR(CONCATENATE(C988," ",(VLOOKUP($C988,'Bron competenties'!$B$1:$C$1978,2,FALSE))),"")</f>
        <v xml:space="preserve">A.09 Innoveren </v>
      </c>
      <c r="H988">
        <f t="shared" si="46"/>
        <v>4</v>
      </c>
      <c r="I988" t="str">
        <f t="shared" si="47"/>
        <v>het inzetten van onafhankelijk denken en technologische kennis om verschillende concepten te integreren zodat unieke oplossingen ontstaan</v>
      </c>
      <c r="J988" s="22"/>
    </row>
    <row r="989" spans="1:10" ht="15.75" thickBot="1" x14ac:dyDescent="0.3">
      <c r="A989" s="10" t="str">
        <f>IFERROR(VLOOKUP($B989,VLookup!$B$3:$C$463,2,FALSE),"")</f>
        <v>4.3.1 INFORMATIEANALYSE</v>
      </c>
      <c r="B989" s="16" t="s">
        <v>166</v>
      </c>
      <c r="C989" s="17" t="s">
        <v>82</v>
      </c>
      <c r="D989" s="13">
        <v>4</v>
      </c>
      <c r="E989" s="14" t="str">
        <f t="shared" si="45"/>
        <v>A.10x4</v>
      </c>
      <c r="F989" s="14" t="str">
        <f>IFERROR(VLOOKUP(E989,'Bron competenties'!$A$1:$F$19978,5,FALSE),"")</f>
        <v>het bieden van deskundige begeleiding om continue verbetering te garanderen en een succesvolle omnichannel gebruikerervaring te bewerkstelligen.</v>
      </c>
      <c r="G989" s="15" t="str">
        <f>IFERROR(CONCATENATE(C989," ",(VLOOKUP($C989,'Bron competenties'!$B$1:$C$1978,2,FALSE))),"")</f>
        <v>A.10 Gebruikergedreven ontwerpen</v>
      </c>
      <c r="H989">
        <f t="shared" si="46"/>
        <v>4</v>
      </c>
      <c r="I989" t="str">
        <f t="shared" si="47"/>
        <v>het bieden van deskundige begeleiding om continue verbetering te garanderen en een succesvolle omnichannel gebruikerervaring te bewerkstelligen.</v>
      </c>
      <c r="J989" s="22"/>
    </row>
    <row r="990" spans="1:10" ht="15.75" thickBot="1" x14ac:dyDescent="0.3">
      <c r="A990" s="10" t="str">
        <f>IFERROR(VLOOKUP($B990,VLookup!$B$3:$C$463,2,FALSE),"")</f>
        <v>4.3.1 INFORMATIEANALYSE</v>
      </c>
      <c r="B990" s="18" t="s">
        <v>166</v>
      </c>
      <c r="C990" s="17" t="s">
        <v>88</v>
      </c>
      <c r="D990" s="13">
        <v>4</v>
      </c>
      <c r="E990" s="14" t="str">
        <f t="shared" si="45"/>
        <v>D.02x4</v>
      </c>
      <c r="F990" s="14" t="str">
        <f>IFERROR(VLOOKUP(E990,'Bron competenties'!$A$1:$F$19978,5,FALSE),"")</f>
        <v xml:space="preserve">het gebruiken van uiteenlopende specifieke kennis en het zorgen dat gebruik wordt gemaakt en het autoriseren van externe standaarden en best practices </v>
      </c>
      <c r="G990" s="15" t="str">
        <f>IFERROR(CONCATENATE(C990," ",(VLOOKUP($C990,'Bron competenties'!$B$1:$C$1978,2,FALSE))),"")</f>
        <v xml:space="preserve">D.02 Ontwikkeling ICT-Kwaliteitsstrategie </v>
      </c>
      <c r="H990">
        <f t="shared" si="46"/>
        <v>4</v>
      </c>
      <c r="I990" t="str">
        <f t="shared" si="47"/>
        <v xml:space="preserve">het gebruiken van uiteenlopende specifieke kennis en het zorgen dat gebruik wordt gemaakt en het autoriseren van externe standaarden en best practices </v>
      </c>
      <c r="J990" s="22"/>
    </row>
    <row r="991" spans="1:10" ht="15.75" thickBot="1" x14ac:dyDescent="0.3">
      <c r="A991" s="10" t="str">
        <f>IFERROR(VLOOKUP($B991,VLookup!$B$3:$C$463,2,FALSE),"")</f>
        <v>4.3.1 INFORMATIEANALYSE</v>
      </c>
      <c r="B991" s="18" t="s">
        <v>166</v>
      </c>
      <c r="C991" s="17" t="s">
        <v>133</v>
      </c>
      <c r="D991" s="13">
        <v>4</v>
      </c>
      <c r="E991" s="14" t="str">
        <f t="shared" si="45"/>
        <v>D.06x4</v>
      </c>
      <c r="F991" s="14" t="str">
        <f>IFERROR(VLOOKUP(E991,'Bron competenties'!$A$1:$F$19978,5,FALSE),"")</f>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c r="G991" s="15" t="str">
        <f>IFERROR(CONCATENATE(C991," ",(VLOOKUP($C991,'Bron competenties'!$B$1:$C$1978,2,FALSE))),"")</f>
        <v>D.06 Digitale marketing</v>
      </c>
      <c r="H991">
        <f t="shared" si="46"/>
        <v>4</v>
      </c>
      <c r="I991" t="str">
        <f t="shared" si="47"/>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c r="J991" s="22"/>
    </row>
    <row r="992" spans="1:10" ht="15.75" thickBot="1" x14ac:dyDescent="0.3">
      <c r="A992" s="10" t="str">
        <f>IFERROR(VLOOKUP($B992,VLookup!$B$3:$C$463,2,FALSE),"")</f>
        <v>4.3.1 INFORMATIEANALYSE</v>
      </c>
      <c r="B992" s="18" t="s">
        <v>166</v>
      </c>
      <c r="C992" s="17" t="s">
        <v>83</v>
      </c>
      <c r="D992" s="13">
        <v>4</v>
      </c>
      <c r="E992" s="14" t="str">
        <f t="shared" si="45"/>
        <v>D.10x4</v>
      </c>
      <c r="F992" s="14" t="str">
        <f>IFERROR(VLOOKUP(E992,'Bron competenties'!$A$1:$F$19978,5,FALSE),"")</f>
        <v>de juiste informatiestructuur integreren in de organisatie omgeving</v>
      </c>
      <c r="G992" s="15" t="str">
        <f>IFERROR(CONCATENATE(C992," ",(VLOOKUP($C992,'Bron competenties'!$B$1:$C$1978,2,FALSE))),"")</f>
        <v xml:space="preserve">D.10 Informatie- en kennismanagement </v>
      </c>
      <c r="H992">
        <f t="shared" si="46"/>
        <v>4</v>
      </c>
      <c r="I992" t="str">
        <f t="shared" si="47"/>
        <v>de juiste informatiestructuur integreren in de organisatie omgeving</v>
      </c>
      <c r="J992" s="22"/>
    </row>
    <row r="993" spans="1:10" ht="15.75" thickBot="1" x14ac:dyDescent="0.3">
      <c r="A993" s="10" t="str">
        <f>IFERROR(VLOOKUP($B993,VLookup!$B$3:$C$463,2,FALSE),"")</f>
        <v>4.3.1 INFORMATIEANALYSE</v>
      </c>
      <c r="B993" s="18" t="s">
        <v>166</v>
      </c>
      <c r="C993" s="17" t="s">
        <v>84</v>
      </c>
      <c r="D993" s="13">
        <v>4</v>
      </c>
      <c r="E993" s="14" t="str">
        <f t="shared" si="45"/>
        <v>D.11x4</v>
      </c>
      <c r="F993" s="14" t="str">
        <f>IFERROR(VLOOKUP(E993,'Bron competenties'!$A$1:$F$19978,5,FALSE),"")</f>
        <v>het organiseren en ondersteunen van strategische besluiten van de organisaties, het helpen van organisaties om nieuwe IV-oplossingen te bedenken, het bevorderen van partnerschappen en het creëren van waarde proposities</v>
      </c>
      <c r="G993" s="15" t="str">
        <f>IFERROR(CONCATENATE(C993," ",(VLOOKUP($C993,'Bron competenties'!$B$1:$C$1978,2,FALSE))),"")</f>
        <v xml:space="preserve">D.11 Behoeftemanagement </v>
      </c>
      <c r="H993">
        <f t="shared" si="46"/>
        <v>4</v>
      </c>
      <c r="I993" t="str">
        <f t="shared" si="47"/>
        <v>het organiseren en ondersteunen van strategische besluiten van de organisaties, het helpen van organisaties om nieuwe IV-oplossingen te bedenken, het bevorderen van partnerschappen en het creëren van waarde proposities</v>
      </c>
      <c r="J993" s="22"/>
    </row>
    <row r="994" spans="1:10" ht="15.75" thickBot="1" x14ac:dyDescent="0.3">
      <c r="A994" s="10" t="str">
        <f>IFERROR(VLOOKUP($B994,VLookup!$B$3:$C$463,2,FALSE),"")</f>
        <v>4.3.1 INFORMATIEANALYSE</v>
      </c>
      <c r="B994" s="18" t="s">
        <v>166</v>
      </c>
      <c r="C994" s="17" t="s">
        <v>113</v>
      </c>
      <c r="D994" s="13">
        <v>4</v>
      </c>
      <c r="E994" s="14" t="str">
        <f t="shared" si="45"/>
        <v>E.02x4</v>
      </c>
      <c r="F994" s="14" t="str">
        <f>IFERROR(VLOOKUP(E994,'Bron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994" s="15" t="str">
        <f>IFERROR(CONCATENATE(C994," ",(VLOOKUP($C994,'Bron competenties'!$B$1:$C$1978,2,FALSE))),"")</f>
        <v xml:space="preserve">E.02 Project- en portfoliomanagement </v>
      </c>
      <c r="H994">
        <f t="shared" si="46"/>
        <v>4</v>
      </c>
      <c r="I994" t="str">
        <f t="shared" si="47"/>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J994" s="22"/>
    </row>
    <row r="995" spans="1:10" ht="15.75" thickBot="1" x14ac:dyDescent="0.3">
      <c r="A995" s="10" t="str">
        <f>IFERROR(VLOOKUP($B995,VLookup!$B$3:$C$463,2,FALSE),"")</f>
        <v>4.3.1 INFORMATIEANALYSE</v>
      </c>
      <c r="B995" s="18" t="s">
        <v>166</v>
      </c>
      <c r="C995" s="17" t="s">
        <v>85</v>
      </c>
      <c r="D995" s="13">
        <v>4</v>
      </c>
      <c r="E995" s="14" t="str">
        <f t="shared" si="45"/>
        <v>E.05x4</v>
      </c>
      <c r="F995" s="14" t="str">
        <f>IFERROR(VLOOKUP(E995,'Bron competenties'!$A$1:$F$19978,5,FALSE),"")</f>
        <v>het organiseren en borgen van innovatieve implementaties / verbeteringen die bijdragen aan grotere efficiëntie; het aantonen aan de directie dat de organisatie voordeel heeft van potentiële wijzigingen</v>
      </c>
      <c r="G995" s="15" t="str">
        <f>IFERROR(CONCATENATE(C995," ",(VLOOKUP($C995,'Bron competenties'!$B$1:$C$1978,2,FALSE))),"")</f>
        <v xml:space="preserve">E.05 Procesverbetering </v>
      </c>
      <c r="H995">
        <f t="shared" si="46"/>
        <v>4</v>
      </c>
      <c r="I995" t="str">
        <f t="shared" si="47"/>
        <v>het organiseren en borgen van innovatieve implementaties / verbeteringen die bijdragen aan grotere efficiëntie; het aantonen aan de directie dat de organisatie voordeel heeft van potentiële wijzigingen</v>
      </c>
      <c r="J995" s="22"/>
    </row>
    <row r="996" spans="1:10" ht="15.75" thickBot="1" x14ac:dyDescent="0.3">
      <c r="A996" s="10" t="str">
        <f>IFERROR(VLOOKUP($B996,VLookup!$B$3:$C$463,2,FALSE),"")</f>
        <v>4.3.1 INFORMATIEANALYSE</v>
      </c>
      <c r="B996" s="18" t="s">
        <v>166</v>
      </c>
      <c r="C996" s="17" t="s">
        <v>101</v>
      </c>
      <c r="D996" s="13">
        <v>4</v>
      </c>
      <c r="E996" s="14" t="str">
        <f t="shared" si="45"/>
        <v>E.06x4</v>
      </c>
      <c r="F996" s="14" t="str">
        <f>IFERROR(VLOOKUP(E996,'Bron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996" s="15" t="str">
        <f>IFERROR(CONCATENATE(C996," ",(VLOOKUP($C996,'Bron competenties'!$B$1:$C$1978,2,FALSE))),"")</f>
        <v xml:space="preserve">E.06 ICT kwaliteitsmanagement </v>
      </c>
      <c r="H996">
        <f t="shared" si="46"/>
        <v>4</v>
      </c>
      <c r="I996" t="str">
        <f t="shared" si="47"/>
        <v>het evalueren en inschatten in hoeverre aan kwaliteitseisen is voldaan en het organiseren en borgen dat het kwaliteitsbeleid wordt geïmplementeerd; het tonen van multifunctioneel leiderschap voor het stellen en overtreffen van kwaliteitsnormen</v>
      </c>
      <c r="J996" s="22"/>
    </row>
    <row r="997" spans="1:10" ht="15.75" thickBot="1" x14ac:dyDescent="0.3">
      <c r="A997" s="10" t="str">
        <f>IFERROR(VLOOKUP($B997,VLookup!$B$3:$C$463,2,FALSE),"")</f>
        <v>4.3.1 INFORMATIEANALYSE</v>
      </c>
      <c r="B997" s="18" t="s">
        <v>166</v>
      </c>
      <c r="C997" s="17" t="s">
        <v>143</v>
      </c>
      <c r="D997" s="13">
        <v>4</v>
      </c>
      <c r="E997" s="14" t="str">
        <f t="shared" si="45"/>
        <v>E.07x4</v>
      </c>
      <c r="F997" s="14" t="str">
        <f>IFERROR(VLOOKUP(E997,'Bron competenties'!$A$1:$F$19978,5,FALSE),"")</f>
        <v xml:space="preserve">het organiseren en borgen van het plannen, beheren en implementeren van significante IV wijzigingen in de organisatie </v>
      </c>
      <c r="G997" s="15" t="str">
        <f>IFERROR(CONCATENATE(C997," ",(VLOOKUP($C997,'Bron competenties'!$B$1:$C$1978,2,FALSE))),"")</f>
        <v xml:space="preserve">E.07 Management van veranderingen in bedrijfsprocessent </v>
      </c>
      <c r="H997">
        <f t="shared" si="46"/>
        <v>4</v>
      </c>
      <c r="I997" t="str">
        <f t="shared" si="47"/>
        <v xml:space="preserve">het organiseren en borgen van het plannen, beheren en implementeren van significante IV wijzigingen in de organisatie </v>
      </c>
      <c r="J997" s="22"/>
    </row>
    <row r="998" spans="1:10" ht="15.75" thickBot="1" x14ac:dyDescent="0.3">
      <c r="A998" s="10" t="str">
        <f>IFERROR(VLOOKUP($B998,VLookup!$B$3:$C$463,2,FALSE),"")</f>
        <v>4.3.1 INFORMATIEANALYSE</v>
      </c>
      <c r="B998" s="16" t="s">
        <v>166</v>
      </c>
      <c r="C998" s="17" t="s">
        <v>89</v>
      </c>
      <c r="D998" s="13">
        <v>4</v>
      </c>
      <c r="E998" s="14" t="str">
        <f t="shared" si="45"/>
        <v>D.07x4</v>
      </c>
      <c r="F998" s="14" t="str">
        <f>IFERROR(VLOOKUP(E998,'Bron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998" s="15" t="str">
        <f>IFERROR(CONCATENATE(C998," ",(VLOOKUP($C998,'Bron competenties'!$B$1:$C$1978,2,FALSE))),"")</f>
        <v>D.07 Datascience en analytics</v>
      </c>
      <c r="H998">
        <f t="shared" si="46"/>
        <v>4</v>
      </c>
      <c r="I998" t="str">
        <f t="shared" si="47"/>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J998" s="22"/>
    </row>
    <row r="999" spans="1:10" ht="15.75" thickBot="1" x14ac:dyDescent="0.3">
      <c r="A999" s="10" t="str">
        <f>IFERROR(VLOOKUP($B999,VLookup!$B$3:$C$463,2,FALSE),"")</f>
        <v>4.3.1 INFORMATIEANALYSE</v>
      </c>
      <c r="B999" s="18" t="s">
        <v>166</v>
      </c>
      <c r="C999" s="17" t="s">
        <v>90</v>
      </c>
      <c r="D999" s="13">
        <v>9</v>
      </c>
      <c r="E999" s="14" t="str">
        <f t="shared" si="45"/>
        <v>T.01x9</v>
      </c>
      <c r="F999" s="14" t="str">
        <f>IFERROR(VLOOKUP(E999,'Bron competenties'!$A$1:$F$19978,5,FALSE),"")</f>
        <v>Toegankelijkheid is van toepassing op het ontwerp van producten, apparaten, services of omgevingen om ervoor te zorgen dat ze voor iedereen bruikbaar zijn, ongeacht hun persoonlijke capaciteiten</v>
      </c>
      <c r="G999" s="15" t="str">
        <f>IFERROR(CONCATENATE(C999," ",(VLOOKUP($C999,'Bron competenties'!$B$1:$C$1978,2,FALSE))),"")</f>
        <v>T.01 Toegankelijkheid</v>
      </c>
      <c r="H999">
        <f t="shared" si="46"/>
        <v>9</v>
      </c>
      <c r="I999" t="str">
        <f t="shared" si="47"/>
        <v>Toegankelijkheid is van toepassing op het ontwerp van producten, apparaten, services of omgevingen om ervoor te zorgen dat ze voor iedereen bruikbaar zijn, ongeacht hun persoonlijke capaciteiten</v>
      </c>
      <c r="J999" s="22"/>
    </row>
    <row r="1000" spans="1:10" ht="15.75" thickBot="1" x14ac:dyDescent="0.3">
      <c r="A1000" s="10" t="str">
        <f>IFERROR(VLOOKUP($B1000,VLookup!$B$3:$C$463,2,FALSE),"")</f>
        <v>4.3.1 INFORMATIEANALYSE</v>
      </c>
      <c r="B1000" s="18" t="s">
        <v>166</v>
      </c>
      <c r="C1000" s="17" t="s">
        <v>91</v>
      </c>
      <c r="D1000" s="13">
        <v>9</v>
      </c>
      <c r="E1000" s="14" t="str">
        <f t="shared" si="45"/>
        <v>T.02x9</v>
      </c>
      <c r="F1000" s="14" t="str">
        <f>IFERROR(VLOOKUP(E1000,'Bron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000" s="15" t="str">
        <f>IFERROR(CONCATENATE(C1000," ",(VLOOKUP($C1000,'Bron competenties'!$B$1:$C$1978,2,FALSE))),"")</f>
        <v>T.02 Ethiek</v>
      </c>
      <c r="H1000">
        <f t="shared" si="46"/>
        <v>9</v>
      </c>
      <c r="I1000" t="str">
        <f t="shared" si="47"/>
        <v>Ethiek in ICT behandelt de procedures, waarden en praktijken die ICT en haar gerelateerde disciplines beheersen zonder de integriteit, morele waarden of overtuigingen van een individu, organisatie of de mensheid: professioneel gedrag in de ICT</v>
      </c>
      <c r="J1000" s="22"/>
    </row>
    <row r="1001" spans="1:10" ht="15.75" thickBot="1" x14ac:dyDescent="0.3">
      <c r="A1001" s="10" t="str">
        <f>IFERROR(VLOOKUP($B1001,VLookup!$B$3:$C$463,2,FALSE),"")</f>
        <v>4.3.1 INFORMATIEANALYSE</v>
      </c>
      <c r="B1001" s="18" t="s">
        <v>166</v>
      </c>
      <c r="C1001" s="17" t="s">
        <v>92</v>
      </c>
      <c r="D1001" s="13">
        <v>9</v>
      </c>
      <c r="E1001" s="14" t="str">
        <f t="shared" si="45"/>
        <v>T.03x9</v>
      </c>
      <c r="F1001" s="14" t="str">
        <f>IFERROR(VLOOKUP(E1001,'Bron competenties'!$A$1:$F$19978,5,FALSE),"")</f>
        <v>Er zijn veel wetten die direct of indirect relevant zijn voor de ICT-industrie, zoals copyright, naleving van octrooien, voorkomen van plagiaat en bescherming van intellectuele eigendom</v>
      </c>
      <c r="G1001" s="15" t="str">
        <f>IFERROR(CONCATENATE(C1001," ",(VLOOKUP($C1001,'Bron competenties'!$B$1:$C$1978,2,FALSE))),"")</f>
        <v>T.03 Juridische kwesties</v>
      </c>
      <c r="H1001">
        <f t="shared" si="46"/>
        <v>9</v>
      </c>
      <c r="I1001" t="str">
        <f t="shared" si="47"/>
        <v>Er zijn veel wetten die direct of indirect relevant zijn voor de ICT-industrie, zoals copyright, naleving van octrooien, voorkomen van plagiaat en bescherming van intellectuele eigendom</v>
      </c>
      <c r="J1001" s="22"/>
    </row>
    <row r="1002" spans="1:10" ht="15.75" thickBot="1" x14ac:dyDescent="0.3">
      <c r="A1002" s="10" t="str">
        <f>IFERROR(VLOOKUP($B1002,VLookup!$B$3:$C$463,2,FALSE),"")</f>
        <v>4.3.1 INFORMATIEANALYSE</v>
      </c>
      <c r="B1002" s="18" t="s">
        <v>166</v>
      </c>
      <c r="C1002" s="17" t="s">
        <v>93</v>
      </c>
      <c r="D1002" s="13">
        <v>9</v>
      </c>
      <c r="E1002" s="14" t="str">
        <f t="shared" si="45"/>
        <v>T.04x9</v>
      </c>
      <c r="F1002" s="14" t="str">
        <f>IFERROR(VLOOKUP(E1002,'Bron competenties'!$A$1:$F$19978,5,FALSE),"")</f>
        <v>Privacy is het vermogen van een organisatie of individu te bepalen welke gegevens met derden kunnen worden gedeeld: bijvoorbeeld de algemene verordening gegevensbescherming (AVG) over gegevensbescherming en privacy voor alle individuen</v>
      </c>
      <c r="G1002" s="15" t="str">
        <f>IFERROR(CONCATENATE(C1002," ",(VLOOKUP($C1002,'Bron competenties'!$B$1:$C$1978,2,FALSE))),"")</f>
        <v>T.04 Privacy</v>
      </c>
      <c r="H1002">
        <f t="shared" si="46"/>
        <v>9</v>
      </c>
      <c r="I1002" t="str">
        <f t="shared" si="47"/>
        <v>Privacy is het vermogen van een organisatie of individu te bepalen welke gegevens met derden kunnen worden gedeeld: bijvoorbeeld de algemene verordening gegevensbescherming (AVG) over gegevensbescherming en privacy voor alle individuen</v>
      </c>
      <c r="J1002" s="22"/>
    </row>
    <row r="1003" spans="1:10" ht="15.75" thickBot="1" x14ac:dyDescent="0.3">
      <c r="A1003" s="10" t="str">
        <f>IFERROR(VLOOKUP($B1003,VLookup!$B$3:$C$463,2,FALSE),"")</f>
        <v>4.3.1 INFORMATIEANALYSE</v>
      </c>
      <c r="B1003" s="18" t="s">
        <v>166</v>
      </c>
      <c r="C1003" s="17" t="s">
        <v>94</v>
      </c>
      <c r="D1003" s="13">
        <v>9</v>
      </c>
      <c r="E1003" s="14" t="str">
        <f t="shared" si="45"/>
        <v>T.05x9</v>
      </c>
      <c r="F1003" s="14" t="str">
        <f>IFERROR(VLOOKUP(E1003,'Bron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003" s="15" t="str">
        <f>IFERROR(CONCATENATE(C1003," ",(VLOOKUP($C1003,'Bron competenties'!$B$1:$C$1978,2,FALSE))),"")</f>
        <v>T.05 Beveiliging</v>
      </c>
      <c r="H1003">
        <f t="shared" si="46"/>
        <v>9</v>
      </c>
      <c r="I1003" t="str">
        <f t="shared" si="47"/>
        <v>Beveiliging omvat (1) informatiebeveiliging: beschermen tegen ongeautoriseerde toegang, gebruik, openbaarmaking, verstoring, wijziging, inzage, inspectie, opname of verwoesting en (2) IT-beveiliging: ongeoorloofde toegang tot computers, netwerken en data voorkomen</v>
      </c>
      <c r="J1003" s="22"/>
    </row>
    <row r="1004" spans="1:10" ht="15.75" thickBot="1" x14ac:dyDescent="0.3">
      <c r="A1004" s="10" t="str">
        <f>IFERROR(VLOOKUP($B1004,VLookup!$B$3:$C$463,2,FALSE),"")</f>
        <v>4.3.1 INFORMATIEANALYSE</v>
      </c>
      <c r="B1004" s="18" t="s">
        <v>166</v>
      </c>
      <c r="C1004" s="17" t="s">
        <v>95</v>
      </c>
      <c r="D1004" s="13">
        <v>9</v>
      </c>
      <c r="E1004" s="14" t="str">
        <f t="shared" si="45"/>
        <v>T.06x9</v>
      </c>
      <c r="F1004" s="14" t="str">
        <f>IFERROR(VLOOKUP(E1004,'Bron competenties'!$A$1:$F$19978,5,FALSE),"")</f>
        <v xml:space="preserve">Duurzaamheid staat voor het voldoen aan behoeften zonder de toekomst in gevaar te brengen en kan worden gecategoriseerd als ecologische, sociale of economische duurzaamheid. </v>
      </c>
      <c r="G1004" s="15" t="str">
        <f>IFERROR(CONCATENATE(C1004," ",(VLOOKUP($C1004,'Bron competenties'!$B$1:$C$1978,2,FALSE))),"")</f>
        <v>T.06 Duurzaamheid</v>
      </c>
      <c r="H1004">
        <f t="shared" si="46"/>
        <v>9</v>
      </c>
      <c r="I1004" t="str">
        <f t="shared" si="47"/>
        <v xml:space="preserve">Duurzaamheid staat voor het voldoen aan behoeften zonder de toekomst in gevaar te brengen en kan worden gecategoriseerd als ecologische, sociale of economische duurzaamheid. </v>
      </c>
      <c r="J1004" s="22"/>
    </row>
    <row r="1005" spans="1:10" ht="15.75" thickBot="1" x14ac:dyDescent="0.3">
      <c r="A1005" s="10" t="str">
        <f>IFERROR(VLOOKUP($B1005,VLookup!$B$3:$C$463,2,FALSE),"")</f>
        <v>4.3.1 INFORMATIEANALYSE</v>
      </c>
      <c r="B1005" s="18" t="s">
        <v>166</v>
      </c>
      <c r="C1005" s="17" t="s">
        <v>96</v>
      </c>
      <c r="D1005" s="13">
        <v>9</v>
      </c>
      <c r="E1005" s="14" t="str">
        <f t="shared" si="45"/>
        <v>T.07x9</v>
      </c>
      <c r="F1005" s="14" t="str">
        <f>IFERROR(VLOOKUP(E1005,'Bron competenties'!$A$1:$F$19978,5,FALSE),"")</f>
        <v>Bruikbaarheid is de kwaliteit van een product, dienst of systeem, zoals ervaren door eindgebruikers, voor specifiek te bereiken doelen, effectief, efficiënt en bevredigend in een vooraf bepaalde context</v>
      </c>
      <c r="G1005" s="15" t="str">
        <f>IFERROR(CONCATENATE(C1005," ",(VLOOKUP($C1005,'Bron competenties'!$B$1:$C$1978,2,FALSE))),"")</f>
        <v>T.07 Bruikbaarheid</v>
      </c>
      <c r="H1005">
        <f t="shared" si="46"/>
        <v>9</v>
      </c>
      <c r="I1005" t="str">
        <f t="shared" si="47"/>
        <v>Bruikbaarheid is de kwaliteit van een product, dienst of systeem, zoals ervaren door eindgebruikers, voor specifiek te bereiken doelen, effectief, efficiënt en bevredigend in een vooraf bepaalde context</v>
      </c>
      <c r="J1005" s="22"/>
    </row>
    <row r="1006" spans="1:10" ht="15.75" thickBot="1" x14ac:dyDescent="0.3">
      <c r="A1006" s="10" t="str">
        <f>IFERROR(VLOOKUP($B1006,VLookup!$B$3:$C$463,2,FALSE),"")</f>
        <v>4.3.2 BUSINESS ANALYSE</v>
      </c>
      <c r="B1006" s="18" t="s">
        <v>167</v>
      </c>
      <c r="C1006" s="17" t="s">
        <v>133</v>
      </c>
      <c r="D1006" s="13">
        <v>2</v>
      </c>
      <c r="E1006" s="14" t="str">
        <f t="shared" si="45"/>
        <v>D.06x2</v>
      </c>
      <c r="F1006" s="14" t="str">
        <f>IFERROR(VLOOKUP(E1006,'Bron competenties'!$A$1:$F$19978,5,FALSE),"")</f>
        <v>het begrijpen en toepassen van digitale marketingtactieken om een geïntegreerd en effectief digitaal marketingplan te ontwikkelen, gebruikmakend van gebieden als search, beeldscherm, e-mail, sociale media en mobiele marketing</v>
      </c>
      <c r="G1006" s="15" t="str">
        <f>IFERROR(CONCATENATE(C1006," ",(VLOOKUP($C1006,'Bron competenties'!$B$1:$C$1978,2,FALSE))),"")</f>
        <v>D.06 Digitale marketing</v>
      </c>
      <c r="H1006">
        <f t="shared" si="46"/>
        <v>2</v>
      </c>
      <c r="I1006" t="str">
        <f t="shared" si="47"/>
        <v>het begrijpen en toepassen van digitale marketingtactieken om een geïntegreerd en effectief digitaal marketingplan te ontwikkelen, gebruikmakend van gebieden als search, beeldscherm, e-mail, sociale media en mobiele marketing</v>
      </c>
      <c r="J1006" s="22"/>
    </row>
    <row r="1007" spans="1:10" ht="15.75" thickBot="1" x14ac:dyDescent="0.3">
      <c r="A1007" s="10" t="str">
        <f>IFERROR(VLOOKUP($B1007,VLookup!$B$3:$C$463,2,FALSE),"")</f>
        <v>4.3.2 BUSINESS ANALYSE</v>
      </c>
      <c r="B1007" s="16" t="s">
        <v>167</v>
      </c>
      <c r="C1007" s="17" t="s">
        <v>89</v>
      </c>
      <c r="D1007" s="13">
        <v>2</v>
      </c>
      <c r="E1007" s="14" t="str">
        <f t="shared" si="45"/>
        <v>D.07x2</v>
      </c>
      <c r="F1007" s="14" t="str">
        <f>IFERROR(VLOOKUP(E1007,'Bron competenties'!$A$1:$F$19978,5,FALSE),"")</f>
        <v>het zoeken en verzamelen van data. Het voor analyses voorbereiden van data uit meerdere bronnen en formaten</v>
      </c>
      <c r="G1007" s="15" t="str">
        <f>IFERROR(CONCATENATE(C1007," ",(VLOOKUP($C1007,'Bron competenties'!$B$1:$C$1978,2,FALSE))),"")</f>
        <v>D.07 Datascience en analytics</v>
      </c>
      <c r="H1007">
        <f t="shared" si="46"/>
        <v>2</v>
      </c>
      <c r="I1007" t="str">
        <f t="shared" si="47"/>
        <v>het zoeken en verzamelen van data. Het voor analyses voorbereiden van data uit meerdere bronnen en formaten</v>
      </c>
      <c r="J1007" s="22"/>
    </row>
    <row r="1008" spans="1:10" ht="15.75" thickBot="1" x14ac:dyDescent="0.3">
      <c r="A1008" s="10" t="str">
        <f>IFERROR(VLOOKUP($B1008,VLookup!$B$3:$C$463,2,FALSE),"")</f>
        <v>4.3.2 BUSINESS ANALYSE</v>
      </c>
      <c r="B1008" s="18" t="s">
        <v>167</v>
      </c>
      <c r="C1008" s="17" t="s">
        <v>120</v>
      </c>
      <c r="D1008" s="13">
        <v>3</v>
      </c>
      <c r="E1008" s="14" t="str">
        <f t="shared" si="45"/>
        <v>A.03x3</v>
      </c>
      <c r="F1008" s="14" t="str">
        <f>IFERROR(VLOOKUP(E1008,'Bron competenties'!$A$1:$F$19978,5,FALSE),"")</f>
        <v>het gebruik maken van specifieke (product) kennis voor markt analyses</v>
      </c>
      <c r="G1008" s="15" t="str">
        <f>IFERROR(CONCATENATE(C1008," ",(VLOOKUP($C1008,'Bron competenties'!$B$1:$C$1978,2,FALSE))),"")</f>
        <v xml:space="preserve">A.03 Ontwikkelen van bedrijfsplannen </v>
      </c>
      <c r="H1008">
        <f t="shared" si="46"/>
        <v>3</v>
      </c>
      <c r="I1008" t="str">
        <f t="shared" si="47"/>
        <v>het gebruik maken van specifieke (product) kennis voor markt analyses</v>
      </c>
      <c r="J1008" s="22"/>
    </row>
    <row r="1009" spans="1:10" ht="15.75" thickBot="1" x14ac:dyDescent="0.3">
      <c r="A1009" s="10" t="str">
        <f>IFERROR(VLOOKUP($B1009,VLookup!$B$3:$C$463,2,FALSE),"")</f>
        <v>4.3.2 BUSINESS ANALYSE</v>
      </c>
      <c r="B1009" s="18" t="s">
        <v>167</v>
      </c>
      <c r="C1009" s="17" t="s">
        <v>81</v>
      </c>
      <c r="D1009" s="13">
        <v>3</v>
      </c>
      <c r="E1009" s="14" t="str">
        <f t="shared" si="45"/>
        <v>A.05x3</v>
      </c>
      <c r="F1009" s="14" t="str">
        <f>IFERROR(VLOOKUP(E1009,'Bron competenties'!$A$1:$F$19978,5,FALSE),"")</f>
        <v>het gebruik maken van specifieke kennis om relevante IV-technologie en -specificaties te definiëren die kunnen worden ingezet bij de bouw van meerdere IV-projecten, toepassingen/of infrastructuurverbeteringen</v>
      </c>
      <c r="G1009" s="15" t="str">
        <f>IFERROR(CONCATENATE(C1009," ",(VLOOKUP($C1009,'Bron competenties'!$B$1:$C$1978,2,FALSE))),"")</f>
        <v xml:space="preserve">A.05 Ontwerpen van Architectuur </v>
      </c>
      <c r="H1009">
        <f t="shared" si="46"/>
        <v>3</v>
      </c>
      <c r="I1009" t="str">
        <f t="shared" si="47"/>
        <v>het gebruik maken van specifieke kennis om relevante IV-technologie en -specificaties te definiëren die kunnen worden ingezet bij de bouw van meerdere IV-projecten, toepassingen/of infrastructuurverbeteringen</v>
      </c>
      <c r="J1009" s="22"/>
    </row>
    <row r="1010" spans="1:10" ht="15.75" thickBot="1" x14ac:dyDescent="0.3">
      <c r="A1010" s="10" t="str">
        <f>IFERROR(VLOOKUP($B1010,VLookup!$B$3:$C$463,2,FALSE),"")</f>
        <v>4.3.2 BUSINESS ANALYSE</v>
      </c>
      <c r="B1010" s="18" t="s">
        <v>167</v>
      </c>
      <c r="C1010" s="17" t="s">
        <v>98</v>
      </c>
      <c r="D1010" s="13">
        <v>3</v>
      </c>
      <c r="E1010" s="14" t="str">
        <f t="shared" si="45"/>
        <v>A.06x3</v>
      </c>
      <c r="F1010" s="14" t="str">
        <f>IFERROR(VLOOKUP(E1010,'Bron competenties'!$A$1:$F$19978,5,FALSE),"")</f>
        <v xml:space="preserve">de verantwoordelijkheid nemen voor eigen acties en die van anderen om te garanderen dat de applicatie op een correcte manier is geïntegreerd in een complexe omgeving en voldoet aan de behoeften van gebruikers / klanten </v>
      </c>
      <c r="G1010" s="15" t="str">
        <f>IFERROR(CONCATENATE(C1010," ",(VLOOKUP($C1010,'Bron competenties'!$B$1:$C$1978,2,FALSE))),"")</f>
        <v xml:space="preserve">A.06 Ontwerp van Applicaties </v>
      </c>
      <c r="H1010">
        <f t="shared" si="46"/>
        <v>3</v>
      </c>
      <c r="I1010" t="str">
        <f t="shared" si="47"/>
        <v xml:space="preserve">de verantwoordelijkheid nemen voor eigen acties en die van anderen om te garanderen dat de applicatie op een correcte manier is geïntegreerd in een complexe omgeving en voldoet aan de behoeften van gebruikers / klanten </v>
      </c>
      <c r="J1010" s="22"/>
    </row>
    <row r="1011" spans="1:10" ht="15.75" thickBot="1" x14ac:dyDescent="0.3">
      <c r="A1011" s="10" t="str">
        <f>IFERROR(VLOOKUP($B1011,VLookup!$B$3:$C$463,2,FALSE),"")</f>
        <v>4.3.2 BUSINESS ANALYSE</v>
      </c>
      <c r="B1011" s="16" t="s">
        <v>167</v>
      </c>
      <c r="C1011" s="17" t="s">
        <v>82</v>
      </c>
      <c r="D1011" s="13">
        <v>3</v>
      </c>
      <c r="E1011" s="14" t="str">
        <f t="shared" si="45"/>
        <v>A.10x3</v>
      </c>
      <c r="F1011" s="14" t="str">
        <f>IFERROR(VLOOKUP(E1011,'Bron competenties'!$A$1:$F$19978,5,FALSE),"")</f>
        <v>het bewerkstelligen en cultiveren van relaties met klanten en gebruikers om hun taken, behoeften en doelen te begrijpen. Gebruikt een breed scala aan specialistische methoden om belangrijke gebruikersbetrokkenheid te krijgen</v>
      </c>
      <c r="G1011" s="15" t="str">
        <f>IFERROR(CONCATENATE(C1011," ",(VLOOKUP($C1011,'Bron competenties'!$B$1:$C$1978,2,FALSE))),"")</f>
        <v>A.10 Gebruikergedreven ontwerpen</v>
      </c>
      <c r="H1011">
        <f t="shared" si="46"/>
        <v>3</v>
      </c>
      <c r="I1011" t="str">
        <f t="shared" si="47"/>
        <v>het bewerkstelligen en cultiveren van relaties met klanten en gebruikers om hun taken, behoeften en doelen te begrijpen. Gebruikt een breed scala aan specialistische methoden om belangrijke gebruikersbetrokkenheid te krijgen</v>
      </c>
    </row>
    <row r="1012" spans="1:10" ht="15.75" thickBot="1" x14ac:dyDescent="0.3">
      <c r="A1012" s="10" t="str">
        <f>IFERROR(VLOOKUP($B1012,VLookup!$B$3:$C$463,2,FALSE),"")</f>
        <v>4.3.2 BUSINESS ANALYSE</v>
      </c>
      <c r="B1012" s="18" t="s">
        <v>167</v>
      </c>
      <c r="C1012" s="17" t="s">
        <v>100</v>
      </c>
      <c r="D1012" s="13">
        <v>3</v>
      </c>
      <c r="E1012" s="14" t="str">
        <f t="shared" si="45"/>
        <v>B.05x3</v>
      </c>
      <c r="F1012" s="14" t="str">
        <f>IFERROR(VLOOKUP(E1012,'Bron competenties'!$A$1:$F$19978,5,FALSE),"")</f>
        <v xml:space="preserve">het detailniveau bepalen op basis van het doel en de doelgroep </v>
      </c>
      <c r="G1012" s="15" t="str">
        <f>IFERROR(CONCATENATE(C1012," ",(VLOOKUP($C1012,'Bron competenties'!$B$1:$C$1978,2,FALSE))),"")</f>
        <v xml:space="preserve">B.05 Vervaardigen van documentatie </v>
      </c>
      <c r="H1012">
        <f t="shared" si="46"/>
        <v>3</v>
      </c>
      <c r="I1012" t="str">
        <f t="shared" si="47"/>
        <v xml:space="preserve">het detailniveau bepalen op basis van het doel en de doelgroep </v>
      </c>
    </row>
    <row r="1013" spans="1:10" ht="15.75" thickBot="1" x14ac:dyDescent="0.3">
      <c r="A1013" s="10" t="str">
        <f>IFERROR(VLOOKUP($B1013,VLookup!$B$3:$C$463,2,FALSE),"")</f>
        <v>4.3.2 BUSINESS ANALYSE</v>
      </c>
      <c r="B1013" s="18" t="s">
        <v>167</v>
      </c>
      <c r="C1013" s="17" t="s">
        <v>133</v>
      </c>
      <c r="D1013" s="13">
        <v>3</v>
      </c>
      <c r="E1013" s="14" t="str">
        <f t="shared" si="45"/>
        <v>D.06x3</v>
      </c>
      <c r="F1013" s="14" t="str">
        <f>IFERROR(VLOOKUP(E1013,'Bron competenties'!$A$1:$F$19978,5,FALSE),"")</f>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c r="G1013" s="15" t="str">
        <f>IFERROR(CONCATENATE(C1013," ",(VLOOKUP($C1013,'Bron competenties'!$B$1:$C$1978,2,FALSE))),"")</f>
        <v>D.06 Digitale marketing</v>
      </c>
      <c r="H1013">
        <f t="shared" si="46"/>
        <v>3</v>
      </c>
      <c r="I1013" t="str">
        <f t="shared" si="47"/>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row>
    <row r="1014" spans="1:10" ht="15.75" thickBot="1" x14ac:dyDescent="0.3">
      <c r="A1014" s="10" t="str">
        <f>IFERROR(VLOOKUP($B1014,VLookup!$B$3:$C$463,2,FALSE),"")</f>
        <v>4.3.2 BUSINESS ANALYSE</v>
      </c>
      <c r="B1014" s="18" t="s">
        <v>167</v>
      </c>
      <c r="C1014" s="17" t="s">
        <v>83</v>
      </c>
      <c r="D1014" s="13">
        <v>3</v>
      </c>
      <c r="E1014" s="14" t="str">
        <f t="shared" si="45"/>
        <v>D.10x3</v>
      </c>
      <c r="F1014" s="14" t="str">
        <f>IFERROR(VLOOKUP(E1014,'Bron competenties'!$A$1:$F$19978,5,FALSE),"")</f>
        <v>het analyseren van bedrijfsprocessen en bijbehorende informatie-eisen en het daarmee voorzien in de meest geschikte informatiestructuur</v>
      </c>
      <c r="G1014" s="15" t="str">
        <f>IFERROR(CONCATENATE(C1014," ",(VLOOKUP($C1014,'Bron competenties'!$B$1:$C$1978,2,FALSE))),"")</f>
        <v xml:space="preserve">D.10 Informatie- en kennismanagement </v>
      </c>
      <c r="H1014">
        <f t="shared" si="46"/>
        <v>3</v>
      </c>
      <c r="I1014" t="str">
        <f t="shared" si="47"/>
        <v>het analyseren van bedrijfsprocessen en bijbehorende informatie-eisen en het daarmee voorzien in de meest geschikte informatiestructuur</v>
      </c>
    </row>
    <row r="1015" spans="1:10" ht="15.75" thickBot="1" x14ac:dyDescent="0.3">
      <c r="A1015" s="10" t="str">
        <f>IFERROR(VLOOKUP($B1015,VLookup!$B$3:$C$463,2,FALSE),"")</f>
        <v>4.3.2 BUSINESS ANALYSE</v>
      </c>
      <c r="B1015" s="18" t="s">
        <v>167</v>
      </c>
      <c r="C1015" s="17" t="s">
        <v>84</v>
      </c>
      <c r="D1015" s="13">
        <v>3</v>
      </c>
      <c r="E1015" s="14" t="str">
        <f t="shared" si="45"/>
        <v>D.11x3</v>
      </c>
      <c r="F1015" s="14" t="str">
        <f>IFERROR(VLOOKUP(E1015,'Bron competenties'!$A$1:$F$19978,5,FALSE),"")</f>
        <v>betrouwbare relaties met de klanten creëren en helpen in het identificeren van de klantbehoeften</v>
      </c>
      <c r="G1015" s="15" t="str">
        <f>IFERROR(CONCATENATE(C1015," ",(VLOOKUP($C1015,'Bron competenties'!$B$1:$C$1978,2,FALSE))),"")</f>
        <v xml:space="preserve">D.11 Behoeftemanagement </v>
      </c>
      <c r="H1015">
        <f t="shared" si="46"/>
        <v>3</v>
      </c>
      <c r="I1015" t="str">
        <f t="shared" si="47"/>
        <v>betrouwbare relaties met de klanten creëren en helpen in het identificeren van de klantbehoeften</v>
      </c>
    </row>
    <row r="1016" spans="1:10" ht="15.75" thickBot="1" x14ac:dyDescent="0.3">
      <c r="A1016" s="10" t="str">
        <f>IFERROR(VLOOKUP($B1016,VLookup!$B$3:$C$463,2,FALSE),"")</f>
        <v>4.3.2 BUSINESS ANALYSE</v>
      </c>
      <c r="B1016" s="18" t="s">
        <v>167</v>
      </c>
      <c r="C1016" s="17" t="s">
        <v>113</v>
      </c>
      <c r="D1016" s="13">
        <v>3</v>
      </c>
      <c r="E1016" s="14" t="str">
        <f t="shared" si="45"/>
        <v>E.02x3</v>
      </c>
      <c r="F1016" s="14" t="str">
        <f>IFERROR(VLOOKUP(E1016,'Bron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016" s="15" t="str">
        <f>IFERROR(CONCATENATE(C1016," ",(VLOOKUP($C1016,'Bron competenties'!$B$1:$C$1978,2,FALSE))),"")</f>
        <v xml:space="preserve">E.02 Project- en portfoliomanagement </v>
      </c>
      <c r="H1016">
        <f t="shared" si="46"/>
        <v>3</v>
      </c>
      <c r="I1016" t="str">
        <f t="shared" si="47"/>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017" spans="1:10" ht="15.75" thickBot="1" x14ac:dyDescent="0.3">
      <c r="A1017" s="10" t="str">
        <f>IFERROR(VLOOKUP($B1017,VLookup!$B$3:$C$463,2,FALSE),"")</f>
        <v>4.3.2 BUSINESS ANALYSE</v>
      </c>
      <c r="B1017" s="18" t="s">
        <v>167</v>
      </c>
      <c r="C1017" s="17" t="s">
        <v>85</v>
      </c>
      <c r="D1017" s="13">
        <v>3</v>
      </c>
      <c r="E1017" s="14" t="str">
        <f t="shared" si="45"/>
        <v>E.05x3</v>
      </c>
      <c r="F1017" s="14" t="str">
        <f>IFERROR(VLOOKUP(E1017,'Bron competenties'!$A$1:$F$19978,5,FALSE),"")</f>
        <v>het toepassen van specifieke kennis om bestaande IV-processen en oplossingen te onderzoeken zodat potentiële verbeteringen / innovaties bepaald kunnen worden en het  aanbevelingen kunnen worden opgesteld</v>
      </c>
      <c r="G1017" s="15" t="str">
        <f>IFERROR(CONCATENATE(C1017," ",(VLOOKUP($C1017,'Bron competenties'!$B$1:$C$1978,2,FALSE))),"")</f>
        <v xml:space="preserve">E.05 Procesverbetering </v>
      </c>
      <c r="H1017">
        <f t="shared" si="46"/>
        <v>3</v>
      </c>
      <c r="I1017" t="str">
        <f t="shared" si="47"/>
        <v>het toepassen van specifieke kennis om bestaande IV-processen en oplossingen te onderzoeken zodat potentiële verbeteringen / innovaties bepaald kunnen worden en het  aanbevelingen kunnen worden opgesteld</v>
      </c>
    </row>
    <row r="1018" spans="1:10" ht="15.75" thickBot="1" x14ac:dyDescent="0.3">
      <c r="A1018" s="10" t="str">
        <f>IFERROR(VLOOKUP($B1018,VLookup!$B$3:$C$463,2,FALSE),"")</f>
        <v>4.3.2 BUSINESS ANALYSE</v>
      </c>
      <c r="B1018" s="18" t="s">
        <v>167</v>
      </c>
      <c r="C1018" s="17" t="s">
        <v>101</v>
      </c>
      <c r="D1018" s="13">
        <v>3</v>
      </c>
      <c r="E1018" s="14" t="str">
        <f t="shared" si="45"/>
        <v>E.06x3</v>
      </c>
      <c r="F1018" s="14" t="str">
        <f>IFERROR(VLOOKUP(E1018,'Bron competenties'!$A$1:$F$19978,5,FALSE),"")</f>
        <v>het evalueren van kwaliteitsindicatoren en processen op basis van het kwaliteitsbeleid en indien nodig het voorstellen van herstelacties</v>
      </c>
      <c r="G1018" s="15" t="str">
        <f>IFERROR(CONCATENATE(C1018," ",(VLOOKUP($C1018,'Bron competenties'!$B$1:$C$1978,2,FALSE))),"")</f>
        <v xml:space="preserve">E.06 ICT kwaliteitsmanagement </v>
      </c>
      <c r="H1018">
        <f t="shared" si="46"/>
        <v>3</v>
      </c>
      <c r="I1018" t="str">
        <f t="shared" si="47"/>
        <v>het evalueren van kwaliteitsindicatoren en processen op basis van het kwaliteitsbeleid en indien nodig het voorstellen van herstelacties</v>
      </c>
    </row>
    <row r="1019" spans="1:10" ht="15.75" thickBot="1" x14ac:dyDescent="0.3">
      <c r="A1019" s="10" t="str">
        <f>IFERROR(VLOOKUP($B1019,VLookup!$B$3:$C$463,2,FALSE),"")</f>
        <v>4.3.2 BUSINESS ANALYSE</v>
      </c>
      <c r="B1019" s="18" t="s">
        <v>167</v>
      </c>
      <c r="C1019" s="17" t="s">
        <v>143</v>
      </c>
      <c r="D1019" s="13">
        <v>3</v>
      </c>
      <c r="E1019" s="14" t="str">
        <f t="shared" si="45"/>
        <v>E.07x3</v>
      </c>
      <c r="F1019" s="14" t="str">
        <f>IFERROR(VLOOKUP(E1019,'Bron competenties'!$A$1:$F$19978,5,FALSE),"")</f>
        <v>Het evalueren van wijziging requirements en het gebruiken van specifieke vaardigheden om potentiële methoden en standaarden te identificeren die ingezet kunnen worden</v>
      </c>
      <c r="G1019" s="15" t="str">
        <f>IFERROR(CONCATENATE(C1019," ",(VLOOKUP($C1019,'Bron competenties'!$B$1:$C$1978,2,FALSE))),"")</f>
        <v xml:space="preserve">E.07 Management van veranderingen in bedrijfsprocessent </v>
      </c>
      <c r="H1019">
        <f t="shared" si="46"/>
        <v>3</v>
      </c>
      <c r="I1019" t="str">
        <f t="shared" si="47"/>
        <v>Het evalueren van wijziging requirements en het gebruiken van specifieke vaardigheden om potentiële methoden en standaarden te identificeren die ingezet kunnen worden</v>
      </c>
    </row>
    <row r="1020" spans="1:10" ht="15.75" thickBot="1" x14ac:dyDescent="0.3">
      <c r="A1020" s="10" t="str">
        <f>IFERROR(VLOOKUP($B1020,VLookup!$B$3:$C$463,2,FALSE),"")</f>
        <v>4.3.2 BUSINESS ANALYSE</v>
      </c>
      <c r="B1020" s="16" t="s">
        <v>167</v>
      </c>
      <c r="C1020" s="17" t="s">
        <v>89</v>
      </c>
      <c r="D1020" s="13">
        <v>3</v>
      </c>
      <c r="E1020" s="14" t="str">
        <f t="shared" si="45"/>
        <v>D.07x3</v>
      </c>
      <c r="F1020" s="14" t="str">
        <f>IFERROR(VLOOKUP(E1020,'Bron competenties'!$A$1:$F$19978,5,FALSE),"")</f>
        <v>het ontwerpen en creëren van data-analysetools om de organisatorische datalevenscyclus te ondersteunen. Het verifiëren van de waarheidsgetrouwheid van de data. Het verwerken en visualiseren van data-analyseresultaten binnen het domein</v>
      </c>
      <c r="G1020" s="15" t="str">
        <f>IFERROR(CONCATENATE(C1020," ",(VLOOKUP($C1020,'Bron competenties'!$B$1:$C$1978,2,FALSE))),"")</f>
        <v>D.07 Datascience en analytics</v>
      </c>
      <c r="H1020">
        <f t="shared" si="46"/>
        <v>3</v>
      </c>
      <c r="I1020" t="str">
        <f t="shared" si="47"/>
        <v>het ontwerpen en creëren van data-analysetools om de organisatorische datalevenscyclus te ondersteunen. Het verifiëren van de waarheidsgetrouwheid van de data. Het verwerken en visualiseren van data-analyseresultaten binnen het domein</v>
      </c>
    </row>
    <row r="1021" spans="1:10" ht="15.75" thickBot="1" x14ac:dyDescent="0.3">
      <c r="A1021" s="10" t="str">
        <f>IFERROR(VLOOKUP($B1021,VLookup!$B$3:$C$463,2,FALSE),"")</f>
        <v>4.3.2 BUSINESS ANALYSE</v>
      </c>
      <c r="B1021" s="18" t="s">
        <v>167</v>
      </c>
      <c r="C1021" s="17" t="s">
        <v>87</v>
      </c>
      <c r="D1021" s="13">
        <v>4</v>
      </c>
      <c r="E1021" s="14" t="str">
        <f t="shared" si="45"/>
        <v>A.01x4</v>
      </c>
      <c r="F1021" s="14" t="str">
        <f>IFERROR(VLOOKUP(E1021,'Bron competenties'!$A$1:$F$19978,5,FALSE),"")</f>
        <v>het organiseren en borgen van de bouw en implementatie van innovatieve IV oplossingen op de lange termijn</v>
      </c>
      <c r="G1021" s="15" t="str">
        <f>IFERROR(CONCATENATE(C1021," ",(VLOOKUP($C1021,'Bron competenties'!$B$1:$C$1978,2,FALSE))),"")</f>
        <v>A.01 Afstemming informatiesysteem en bedrijfsstrategie</v>
      </c>
      <c r="H1021">
        <f t="shared" si="46"/>
        <v>4</v>
      </c>
      <c r="I1021" t="str">
        <f t="shared" si="47"/>
        <v>het organiseren en borgen van de bouw en implementatie van innovatieve IV oplossingen op de lange termijn</v>
      </c>
    </row>
    <row r="1022" spans="1:10" ht="15.75" thickBot="1" x14ac:dyDescent="0.3">
      <c r="A1022" s="10" t="str">
        <f>IFERROR(VLOOKUP($B1022,VLookup!$B$3:$C$463,2,FALSE),"")</f>
        <v>4.3.2 BUSINESS ANALYSE</v>
      </c>
      <c r="B1022" s="18" t="s">
        <v>167</v>
      </c>
      <c r="C1022" s="17" t="s">
        <v>120</v>
      </c>
      <c r="D1022" s="13">
        <v>4</v>
      </c>
      <c r="E1022" s="14" t="str">
        <f t="shared" si="45"/>
        <v>A.03x4</v>
      </c>
      <c r="F1022" s="14" t="str">
        <f>IFERROR(VLOOKUP(E1022,'Bron competenties'!$A$1:$F$19978,5,FALSE),"")</f>
        <v>het organiseren en borgen van een Informatie Systeem strategie dat voldoet aan de vereisten van de organisatie, inclusief risico’s en kansen</v>
      </c>
      <c r="G1022" s="15" t="str">
        <f>IFERROR(CONCATENATE(C1022," ",(VLOOKUP($C1022,'Bron competenties'!$B$1:$C$1978,2,FALSE))),"")</f>
        <v xml:space="preserve">A.03 Ontwikkelen van bedrijfsplannen </v>
      </c>
      <c r="H1022">
        <f t="shared" si="46"/>
        <v>4</v>
      </c>
      <c r="I1022" t="str">
        <f t="shared" si="47"/>
        <v>het organiseren en borgen van een Informatie Systeem strategie dat voldoet aan de vereisten van de organisatie, inclusief risico’s en kansen</v>
      </c>
    </row>
    <row r="1023" spans="1:10" ht="15.75" thickBot="1" x14ac:dyDescent="0.3">
      <c r="A1023" s="10" t="str">
        <f>IFERROR(VLOOKUP($B1023,VLookup!$B$3:$C$463,2,FALSE),"")</f>
        <v>4.3.2 BUSINESS ANALYSE</v>
      </c>
      <c r="B1023" s="18" t="s">
        <v>167</v>
      </c>
      <c r="C1023" s="17" t="s">
        <v>81</v>
      </c>
      <c r="D1023" s="13">
        <v>4</v>
      </c>
      <c r="E1023" s="14" t="str">
        <f t="shared" si="45"/>
        <v>A.05x4</v>
      </c>
      <c r="F1023" s="14" t="str">
        <f>IFERROR(VLOOKUP(E1023,'Bron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1023" s="15" t="str">
        <f>IFERROR(CONCATENATE(C1023," ",(VLOOKUP($C1023,'Bron competenties'!$B$1:$C$1978,2,FALSE))),"")</f>
        <v xml:space="preserve">A.05 Ontwerpen van Architectuur </v>
      </c>
      <c r="H1023">
        <f t="shared" si="46"/>
        <v>4</v>
      </c>
      <c r="I1023" t="str">
        <f t="shared" si="47"/>
        <v>het vanuit een brede verantwoordelijk definiëren van een strategie zodat IV-technologie overeenkomstig de behoeften van de organisatie geïmplementeerd wordt, rekening houdend met de huidige IV-platformen, legacy en de laatste innovatieve ontwikkelingen</v>
      </c>
    </row>
    <row r="1024" spans="1:10" ht="15.75" thickBot="1" x14ac:dyDescent="0.3">
      <c r="A1024" s="10" t="str">
        <f>IFERROR(VLOOKUP($B1024,VLookup!$B$3:$C$463,2,FALSE),"")</f>
        <v>4.3.2 BUSINESS ANALYSE</v>
      </c>
      <c r="B1024" s="18" t="s">
        <v>167</v>
      </c>
      <c r="C1024" s="17" t="s">
        <v>108</v>
      </c>
      <c r="D1024" s="13">
        <v>4</v>
      </c>
      <c r="E1024" s="14" t="str">
        <f t="shared" si="45"/>
        <v>A.09x4</v>
      </c>
      <c r="F1024" s="14" t="str">
        <f>IFERROR(VLOOKUP(E1024,'Bron competenties'!$A$1:$F$19978,5,FALSE),"")</f>
        <v>het inzetten van onafhankelijk denken en technologische kennis om verschillende concepten te integreren zodat unieke oplossingen ontstaan</v>
      </c>
      <c r="G1024" s="15" t="str">
        <f>IFERROR(CONCATENATE(C1024," ",(VLOOKUP($C1024,'Bron competenties'!$B$1:$C$1978,2,FALSE))),"")</f>
        <v xml:space="preserve">A.09 Innoveren </v>
      </c>
      <c r="H1024">
        <f t="shared" si="46"/>
        <v>4</v>
      </c>
      <c r="I1024" t="str">
        <f t="shared" si="47"/>
        <v>het inzetten van onafhankelijk denken en technologische kennis om verschillende concepten te integreren zodat unieke oplossingen ontstaan</v>
      </c>
    </row>
    <row r="1025" spans="1:9" ht="15.75" thickBot="1" x14ac:dyDescent="0.3">
      <c r="A1025" s="10" t="str">
        <f>IFERROR(VLOOKUP($B1025,VLookup!$B$3:$C$463,2,FALSE),"")</f>
        <v>4.3.2 BUSINESS ANALYSE</v>
      </c>
      <c r="B1025" s="16" t="s">
        <v>167</v>
      </c>
      <c r="C1025" s="17" t="s">
        <v>82</v>
      </c>
      <c r="D1025" s="13">
        <v>4</v>
      </c>
      <c r="E1025" s="14" t="str">
        <f t="shared" si="45"/>
        <v>A.10x4</v>
      </c>
      <c r="F1025" s="14" t="str">
        <f>IFERROR(VLOOKUP(E1025,'Bron competenties'!$A$1:$F$19978,5,FALSE),"")</f>
        <v>het bieden van deskundige begeleiding om continue verbetering te garanderen en een succesvolle omnichannel gebruikerervaring te bewerkstelligen.</v>
      </c>
      <c r="G1025" s="15" t="str">
        <f>IFERROR(CONCATENATE(C1025," ",(VLOOKUP($C1025,'Bron competenties'!$B$1:$C$1978,2,FALSE))),"")</f>
        <v>A.10 Gebruikergedreven ontwerpen</v>
      </c>
      <c r="H1025">
        <f t="shared" si="46"/>
        <v>4</v>
      </c>
      <c r="I1025" t="str">
        <f t="shared" si="47"/>
        <v>het bieden van deskundige begeleiding om continue verbetering te garanderen en een succesvolle omnichannel gebruikerervaring te bewerkstelligen.</v>
      </c>
    </row>
    <row r="1026" spans="1:9" ht="15.75" thickBot="1" x14ac:dyDescent="0.3">
      <c r="A1026" s="10" t="str">
        <f>IFERROR(VLOOKUP($B1026,VLookup!$B$3:$C$463,2,FALSE),"")</f>
        <v>4.3.2 BUSINESS ANALYSE</v>
      </c>
      <c r="B1026" s="18" t="s">
        <v>167</v>
      </c>
      <c r="C1026" s="17" t="s">
        <v>88</v>
      </c>
      <c r="D1026" s="13">
        <v>4</v>
      </c>
      <c r="E1026" s="14" t="str">
        <f t="shared" ref="E1026:E1089" si="48">IFERROR(IF(A1026&lt;&gt;"",CONCATENATE(C1026,"x",D1026),""),"")</f>
        <v>D.02x4</v>
      </c>
      <c r="F1026" s="14" t="str">
        <f>IFERROR(VLOOKUP(E1026,'Bron competenties'!$A$1:$F$19978,5,FALSE),"")</f>
        <v xml:space="preserve">het gebruiken van uiteenlopende specifieke kennis en het zorgen dat gebruik wordt gemaakt en het autoriseren van externe standaarden en best practices </v>
      </c>
      <c r="G1026" s="15" t="str">
        <f>IFERROR(CONCATENATE(C1026," ",(VLOOKUP($C1026,'Bron competenties'!$B$1:$C$1978,2,FALSE))),"")</f>
        <v xml:space="preserve">D.02 Ontwikkeling ICT-Kwaliteitsstrategie </v>
      </c>
      <c r="H1026">
        <f t="shared" ref="H1026:H1089" si="49">IF($G1026="","",D1026)</f>
        <v>4</v>
      </c>
      <c r="I1026" t="str">
        <f t="shared" ref="I1026:I1089" si="50">IF($G1026="","",F1026)</f>
        <v xml:space="preserve">het gebruiken van uiteenlopende specifieke kennis en het zorgen dat gebruik wordt gemaakt en het autoriseren van externe standaarden en best practices </v>
      </c>
    </row>
    <row r="1027" spans="1:9" ht="15.75" thickBot="1" x14ac:dyDescent="0.3">
      <c r="A1027" s="10" t="str">
        <f>IFERROR(VLOOKUP($B1027,VLookup!$B$3:$C$463,2,FALSE),"")</f>
        <v>4.3.2 BUSINESS ANALYSE</v>
      </c>
      <c r="B1027" s="18" t="s">
        <v>167</v>
      </c>
      <c r="C1027" s="17" t="s">
        <v>133</v>
      </c>
      <c r="D1027" s="13">
        <v>4</v>
      </c>
      <c r="E1027" s="14" t="str">
        <f t="shared" si="48"/>
        <v>D.06x4</v>
      </c>
      <c r="F1027" s="14" t="str">
        <f>IFERROR(VLOOKUP(E1027,'Bron competenties'!$A$1:$F$19978,5,FALSE),"")</f>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c r="G1027" s="15" t="str">
        <f>IFERROR(CONCATENATE(C1027," ",(VLOOKUP($C1027,'Bron competenties'!$B$1:$C$1978,2,FALSE))),"")</f>
        <v>D.06 Digitale marketing</v>
      </c>
      <c r="H1027">
        <f t="shared" si="49"/>
        <v>4</v>
      </c>
      <c r="I1027" t="str">
        <f t="shared" si="50"/>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row>
    <row r="1028" spans="1:9" ht="15.75" thickBot="1" x14ac:dyDescent="0.3">
      <c r="A1028" s="10" t="str">
        <f>IFERROR(VLOOKUP($B1028,VLookup!$B$3:$C$463,2,FALSE),"")</f>
        <v>4.3.2 BUSINESS ANALYSE</v>
      </c>
      <c r="B1028" s="18" t="s">
        <v>167</v>
      </c>
      <c r="C1028" s="17" t="s">
        <v>83</v>
      </c>
      <c r="D1028" s="13">
        <v>4</v>
      </c>
      <c r="E1028" s="14" t="str">
        <f t="shared" si="48"/>
        <v>D.10x4</v>
      </c>
      <c r="F1028" s="14" t="str">
        <f>IFERROR(VLOOKUP(E1028,'Bron competenties'!$A$1:$F$19978,5,FALSE),"")</f>
        <v>de juiste informatiestructuur integreren in de organisatie omgeving</v>
      </c>
      <c r="G1028" s="15" t="str">
        <f>IFERROR(CONCATENATE(C1028," ",(VLOOKUP($C1028,'Bron competenties'!$B$1:$C$1978,2,FALSE))),"")</f>
        <v xml:space="preserve">D.10 Informatie- en kennismanagement </v>
      </c>
      <c r="H1028">
        <f t="shared" si="49"/>
        <v>4</v>
      </c>
      <c r="I1028" t="str">
        <f t="shared" si="50"/>
        <v>de juiste informatiestructuur integreren in de organisatie omgeving</v>
      </c>
    </row>
    <row r="1029" spans="1:9" ht="15.75" thickBot="1" x14ac:dyDescent="0.3">
      <c r="A1029" s="10" t="str">
        <f>IFERROR(VLOOKUP($B1029,VLookup!$B$3:$C$463,2,FALSE),"")</f>
        <v>4.3.2 BUSINESS ANALYSE</v>
      </c>
      <c r="B1029" s="18" t="s">
        <v>167</v>
      </c>
      <c r="C1029" s="17" t="s">
        <v>84</v>
      </c>
      <c r="D1029" s="13">
        <v>4</v>
      </c>
      <c r="E1029" s="14" t="str">
        <f t="shared" si="48"/>
        <v>D.11x4</v>
      </c>
      <c r="F1029" s="14" t="str">
        <f>IFERROR(VLOOKUP(E1029,'Bron competenties'!$A$1:$F$19978,5,FALSE),"")</f>
        <v>het organiseren en ondersteunen van strategische besluiten van de organisaties, het helpen van organisaties om nieuwe IV-oplossingen te bedenken, het bevorderen van partnerschappen en het creëren van waarde proposities</v>
      </c>
      <c r="G1029" s="15" t="str">
        <f>IFERROR(CONCATENATE(C1029," ",(VLOOKUP($C1029,'Bron competenties'!$B$1:$C$1978,2,FALSE))),"")</f>
        <v xml:space="preserve">D.11 Behoeftemanagement </v>
      </c>
      <c r="H1029">
        <f t="shared" si="49"/>
        <v>4</v>
      </c>
      <c r="I1029" t="str">
        <f t="shared" si="50"/>
        <v>het organiseren en ondersteunen van strategische besluiten van de organisaties, het helpen van organisaties om nieuwe IV-oplossingen te bedenken, het bevorderen van partnerschappen en het creëren van waarde proposities</v>
      </c>
    </row>
    <row r="1030" spans="1:9" ht="15.75" thickBot="1" x14ac:dyDescent="0.3">
      <c r="A1030" s="10" t="str">
        <f>IFERROR(VLOOKUP($B1030,VLookup!$B$3:$C$463,2,FALSE),"")</f>
        <v>4.3.2 BUSINESS ANALYSE</v>
      </c>
      <c r="B1030" s="18" t="s">
        <v>167</v>
      </c>
      <c r="C1030" s="17" t="s">
        <v>113</v>
      </c>
      <c r="D1030" s="13">
        <v>4</v>
      </c>
      <c r="E1030" s="14" t="str">
        <f t="shared" si="48"/>
        <v>E.02x4</v>
      </c>
      <c r="F1030" s="14" t="str">
        <f>IFERROR(VLOOKUP(E1030,'Bron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030" s="15" t="str">
        <f>IFERROR(CONCATENATE(C1030," ",(VLOOKUP($C1030,'Bron competenties'!$B$1:$C$1978,2,FALSE))),"")</f>
        <v xml:space="preserve">E.02 Project- en portfoliomanagement </v>
      </c>
      <c r="H1030">
        <f t="shared" si="49"/>
        <v>4</v>
      </c>
      <c r="I1030" t="str">
        <f t="shared" si="50"/>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031" spans="1:9" ht="15.75" thickBot="1" x14ac:dyDescent="0.3">
      <c r="A1031" s="10" t="str">
        <f>IFERROR(VLOOKUP($B1031,VLookup!$B$3:$C$463,2,FALSE),"")</f>
        <v>4.3.2 BUSINESS ANALYSE</v>
      </c>
      <c r="B1031" s="18" t="s">
        <v>167</v>
      </c>
      <c r="C1031" s="17" t="s">
        <v>85</v>
      </c>
      <c r="D1031" s="13">
        <v>4</v>
      </c>
      <c r="E1031" s="14" t="str">
        <f t="shared" si="48"/>
        <v>E.05x4</v>
      </c>
      <c r="F1031" s="14" t="str">
        <f>IFERROR(VLOOKUP(E1031,'Bron competenties'!$A$1:$F$19978,5,FALSE),"")</f>
        <v>het organiseren en borgen van innovatieve implementaties / verbeteringen die bijdragen aan grotere efficiëntie; het aantonen aan de directie dat de organisatie voordeel heeft van potentiële wijzigingen</v>
      </c>
      <c r="G1031" s="15" t="str">
        <f>IFERROR(CONCATENATE(C1031," ",(VLOOKUP($C1031,'Bron competenties'!$B$1:$C$1978,2,FALSE))),"")</f>
        <v xml:space="preserve">E.05 Procesverbetering </v>
      </c>
      <c r="H1031">
        <f t="shared" si="49"/>
        <v>4</v>
      </c>
      <c r="I1031" t="str">
        <f t="shared" si="50"/>
        <v>het organiseren en borgen van innovatieve implementaties / verbeteringen die bijdragen aan grotere efficiëntie; het aantonen aan de directie dat de organisatie voordeel heeft van potentiële wijzigingen</v>
      </c>
    </row>
    <row r="1032" spans="1:9" ht="15.75" thickBot="1" x14ac:dyDescent="0.3">
      <c r="A1032" s="10" t="str">
        <f>IFERROR(VLOOKUP($B1032,VLookup!$B$3:$C$463,2,FALSE),"")</f>
        <v>4.3.2 BUSINESS ANALYSE</v>
      </c>
      <c r="B1032" s="18" t="s">
        <v>167</v>
      </c>
      <c r="C1032" s="17" t="s">
        <v>101</v>
      </c>
      <c r="D1032" s="13">
        <v>4</v>
      </c>
      <c r="E1032" s="14" t="str">
        <f t="shared" si="48"/>
        <v>E.06x4</v>
      </c>
      <c r="F1032" s="14" t="str">
        <f>IFERROR(VLOOKUP(E1032,'Bron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032" s="15" t="str">
        <f>IFERROR(CONCATENATE(C1032," ",(VLOOKUP($C1032,'Bron competenties'!$B$1:$C$1978,2,FALSE))),"")</f>
        <v xml:space="preserve">E.06 ICT kwaliteitsmanagement </v>
      </c>
      <c r="H1032">
        <f t="shared" si="49"/>
        <v>4</v>
      </c>
      <c r="I1032" t="str">
        <f t="shared" si="50"/>
        <v>het evalueren en inschatten in hoeverre aan kwaliteitseisen is voldaan en het organiseren en borgen dat het kwaliteitsbeleid wordt geïmplementeerd; het tonen van multifunctioneel leiderschap voor het stellen en overtreffen van kwaliteitsnormen</v>
      </c>
    </row>
    <row r="1033" spans="1:9" ht="15.75" thickBot="1" x14ac:dyDescent="0.3">
      <c r="A1033" s="10" t="str">
        <f>IFERROR(VLOOKUP($B1033,VLookup!$B$3:$C$463,2,FALSE),"")</f>
        <v>4.3.2 BUSINESS ANALYSE</v>
      </c>
      <c r="B1033" s="18" t="s">
        <v>167</v>
      </c>
      <c r="C1033" s="17" t="s">
        <v>143</v>
      </c>
      <c r="D1033" s="13">
        <v>4</v>
      </c>
      <c r="E1033" s="14" t="str">
        <f t="shared" si="48"/>
        <v>E.07x4</v>
      </c>
      <c r="F1033" s="14" t="str">
        <f>IFERROR(VLOOKUP(E1033,'Bron competenties'!$A$1:$F$19978,5,FALSE),"")</f>
        <v xml:space="preserve">het organiseren en borgen van het plannen, beheren en implementeren van significante IV wijzigingen in de organisatie </v>
      </c>
      <c r="G1033" s="15" t="str">
        <f>IFERROR(CONCATENATE(C1033," ",(VLOOKUP($C1033,'Bron competenties'!$B$1:$C$1978,2,FALSE))),"")</f>
        <v xml:space="preserve">E.07 Management van veranderingen in bedrijfsprocessent </v>
      </c>
      <c r="H1033">
        <f t="shared" si="49"/>
        <v>4</v>
      </c>
      <c r="I1033" t="str">
        <f t="shared" si="50"/>
        <v xml:space="preserve">het organiseren en borgen van het plannen, beheren en implementeren van significante IV wijzigingen in de organisatie </v>
      </c>
    </row>
    <row r="1034" spans="1:9" ht="15.75" thickBot="1" x14ac:dyDescent="0.3">
      <c r="A1034" s="10" t="str">
        <f>IFERROR(VLOOKUP($B1034,VLookup!$B$3:$C$463,2,FALSE),"")</f>
        <v>4.3.2 BUSINESS ANALYSE</v>
      </c>
      <c r="B1034" s="16" t="s">
        <v>167</v>
      </c>
      <c r="C1034" s="17" t="s">
        <v>89</v>
      </c>
      <c r="D1034" s="13">
        <v>4</v>
      </c>
      <c r="E1034" s="14" t="str">
        <f t="shared" si="48"/>
        <v>D.07x4</v>
      </c>
      <c r="F1034" s="14" t="str">
        <f>IFERROR(VLOOKUP(E1034,'Bron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1034" s="15" t="str">
        <f>IFERROR(CONCATENATE(C1034," ",(VLOOKUP($C1034,'Bron competenties'!$B$1:$C$1978,2,FALSE))),"")</f>
        <v>D.07 Datascience en analytics</v>
      </c>
      <c r="H1034">
        <f t="shared" si="49"/>
        <v>4</v>
      </c>
      <c r="I1034" t="str">
        <f t="shared" si="50"/>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1035" spans="1:9" ht="15.75" thickBot="1" x14ac:dyDescent="0.3">
      <c r="A1035" s="10" t="str">
        <f>IFERROR(VLOOKUP($B1035,VLookup!$B$3:$C$463,2,FALSE),"")</f>
        <v>4.3.2 BUSINESS ANALYSE</v>
      </c>
      <c r="B1035" s="18" t="s">
        <v>167</v>
      </c>
      <c r="C1035" s="17" t="s">
        <v>90</v>
      </c>
      <c r="D1035" s="13">
        <v>9</v>
      </c>
      <c r="E1035" s="14" t="str">
        <f t="shared" si="48"/>
        <v>T.01x9</v>
      </c>
      <c r="F1035" s="14" t="str">
        <f>IFERROR(VLOOKUP(E1035,'Bron competenties'!$A$1:$F$19978,5,FALSE),"")</f>
        <v>Toegankelijkheid is van toepassing op het ontwerp van producten, apparaten, services of omgevingen om ervoor te zorgen dat ze voor iedereen bruikbaar zijn, ongeacht hun persoonlijke capaciteiten</v>
      </c>
      <c r="G1035" s="15" t="str">
        <f>IFERROR(CONCATENATE(C1035," ",(VLOOKUP($C1035,'Bron competenties'!$B$1:$C$1978,2,FALSE))),"")</f>
        <v>T.01 Toegankelijkheid</v>
      </c>
      <c r="H1035">
        <f t="shared" si="49"/>
        <v>9</v>
      </c>
      <c r="I1035" t="str">
        <f t="shared" si="50"/>
        <v>Toegankelijkheid is van toepassing op het ontwerp van producten, apparaten, services of omgevingen om ervoor te zorgen dat ze voor iedereen bruikbaar zijn, ongeacht hun persoonlijke capaciteiten</v>
      </c>
    </row>
    <row r="1036" spans="1:9" ht="15.75" thickBot="1" x14ac:dyDescent="0.3">
      <c r="A1036" s="10" t="str">
        <f>IFERROR(VLOOKUP($B1036,VLookup!$B$3:$C$463,2,FALSE),"")</f>
        <v>4.3.2 BUSINESS ANALYSE</v>
      </c>
      <c r="B1036" s="18" t="s">
        <v>167</v>
      </c>
      <c r="C1036" s="17" t="s">
        <v>91</v>
      </c>
      <c r="D1036" s="13">
        <v>9</v>
      </c>
      <c r="E1036" s="14" t="str">
        <f t="shared" si="48"/>
        <v>T.02x9</v>
      </c>
      <c r="F1036" s="14" t="str">
        <f>IFERROR(VLOOKUP(E1036,'Bron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036" s="15" t="str">
        <f>IFERROR(CONCATENATE(C1036," ",(VLOOKUP($C1036,'Bron competenties'!$B$1:$C$1978,2,FALSE))),"")</f>
        <v>T.02 Ethiek</v>
      </c>
      <c r="H1036">
        <f t="shared" si="49"/>
        <v>9</v>
      </c>
      <c r="I1036" t="str">
        <f t="shared" si="50"/>
        <v>Ethiek in ICT behandelt de procedures, waarden en praktijken die ICT en haar gerelateerde disciplines beheersen zonder de integriteit, morele waarden of overtuigingen van een individu, organisatie of de mensheid: professioneel gedrag in de ICT</v>
      </c>
    </row>
    <row r="1037" spans="1:9" ht="15.75" thickBot="1" x14ac:dyDescent="0.3">
      <c r="A1037" s="10" t="str">
        <f>IFERROR(VLOOKUP($B1037,VLookup!$B$3:$C$463,2,FALSE),"")</f>
        <v>4.3.2 BUSINESS ANALYSE</v>
      </c>
      <c r="B1037" s="18" t="s">
        <v>167</v>
      </c>
      <c r="C1037" s="17" t="s">
        <v>92</v>
      </c>
      <c r="D1037" s="13">
        <v>9</v>
      </c>
      <c r="E1037" s="14" t="str">
        <f t="shared" si="48"/>
        <v>T.03x9</v>
      </c>
      <c r="F1037" s="14" t="str">
        <f>IFERROR(VLOOKUP(E1037,'Bron competenties'!$A$1:$F$19978,5,FALSE),"")</f>
        <v>Er zijn veel wetten die direct of indirect relevant zijn voor de ICT-industrie, zoals copyright, naleving van octrooien, voorkomen van plagiaat en bescherming van intellectuele eigendom</v>
      </c>
      <c r="G1037" s="15" t="str">
        <f>IFERROR(CONCATENATE(C1037," ",(VLOOKUP($C1037,'Bron competenties'!$B$1:$C$1978,2,FALSE))),"")</f>
        <v>T.03 Juridische kwesties</v>
      </c>
      <c r="H1037">
        <f t="shared" si="49"/>
        <v>9</v>
      </c>
      <c r="I1037" t="str">
        <f t="shared" si="50"/>
        <v>Er zijn veel wetten die direct of indirect relevant zijn voor de ICT-industrie, zoals copyright, naleving van octrooien, voorkomen van plagiaat en bescherming van intellectuele eigendom</v>
      </c>
    </row>
    <row r="1038" spans="1:9" ht="15.75" thickBot="1" x14ac:dyDescent="0.3">
      <c r="A1038" s="10" t="str">
        <f>IFERROR(VLOOKUP($B1038,VLookup!$B$3:$C$463,2,FALSE),"")</f>
        <v>4.3.2 BUSINESS ANALYSE</v>
      </c>
      <c r="B1038" s="18" t="s">
        <v>167</v>
      </c>
      <c r="C1038" s="17" t="s">
        <v>93</v>
      </c>
      <c r="D1038" s="13">
        <v>9</v>
      </c>
      <c r="E1038" s="14" t="str">
        <f t="shared" si="48"/>
        <v>T.04x9</v>
      </c>
      <c r="F1038" s="14" t="str">
        <f>IFERROR(VLOOKUP(E1038,'Bron competenties'!$A$1:$F$19978,5,FALSE),"")</f>
        <v>Privacy is het vermogen van een organisatie of individu te bepalen welke gegevens met derden kunnen worden gedeeld: bijvoorbeeld de algemene verordening gegevensbescherming (AVG) over gegevensbescherming en privacy voor alle individuen</v>
      </c>
      <c r="G1038" s="15" t="str">
        <f>IFERROR(CONCATENATE(C1038," ",(VLOOKUP($C1038,'Bron competenties'!$B$1:$C$1978,2,FALSE))),"")</f>
        <v>T.04 Privacy</v>
      </c>
      <c r="H1038">
        <f t="shared" si="49"/>
        <v>9</v>
      </c>
      <c r="I1038" t="str">
        <f t="shared" si="50"/>
        <v>Privacy is het vermogen van een organisatie of individu te bepalen welke gegevens met derden kunnen worden gedeeld: bijvoorbeeld de algemene verordening gegevensbescherming (AVG) over gegevensbescherming en privacy voor alle individuen</v>
      </c>
    </row>
    <row r="1039" spans="1:9" ht="15.75" thickBot="1" x14ac:dyDescent="0.3">
      <c r="A1039" s="10" t="str">
        <f>IFERROR(VLOOKUP($B1039,VLookup!$B$3:$C$463,2,FALSE),"")</f>
        <v>4.3.2 BUSINESS ANALYSE</v>
      </c>
      <c r="B1039" s="18" t="s">
        <v>167</v>
      </c>
      <c r="C1039" s="17" t="s">
        <v>94</v>
      </c>
      <c r="D1039" s="13">
        <v>9</v>
      </c>
      <c r="E1039" s="14" t="str">
        <f t="shared" si="48"/>
        <v>T.05x9</v>
      </c>
      <c r="F1039" s="14" t="str">
        <f>IFERROR(VLOOKUP(E1039,'Bron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039" s="15" t="str">
        <f>IFERROR(CONCATENATE(C1039," ",(VLOOKUP($C1039,'Bron competenties'!$B$1:$C$1978,2,FALSE))),"")</f>
        <v>T.05 Beveiliging</v>
      </c>
      <c r="H1039">
        <f t="shared" si="49"/>
        <v>9</v>
      </c>
      <c r="I1039" t="str">
        <f t="shared" si="50"/>
        <v>Beveiliging omvat (1) informatiebeveiliging: beschermen tegen ongeautoriseerde toegang, gebruik, openbaarmaking, verstoring, wijziging, inzage, inspectie, opname of verwoesting en (2) IT-beveiliging: ongeoorloofde toegang tot computers, netwerken en data voorkomen</v>
      </c>
    </row>
    <row r="1040" spans="1:9" ht="15.75" thickBot="1" x14ac:dyDescent="0.3">
      <c r="A1040" s="10" t="str">
        <f>IFERROR(VLOOKUP($B1040,VLookup!$B$3:$C$463,2,FALSE),"")</f>
        <v>4.3.2 BUSINESS ANALYSE</v>
      </c>
      <c r="B1040" s="18" t="s">
        <v>167</v>
      </c>
      <c r="C1040" s="17" t="s">
        <v>95</v>
      </c>
      <c r="D1040" s="13">
        <v>9</v>
      </c>
      <c r="E1040" s="14" t="str">
        <f t="shared" si="48"/>
        <v>T.06x9</v>
      </c>
      <c r="F1040" s="14" t="str">
        <f>IFERROR(VLOOKUP(E1040,'Bron competenties'!$A$1:$F$19978,5,FALSE),"")</f>
        <v xml:space="preserve">Duurzaamheid staat voor het voldoen aan behoeften zonder de toekomst in gevaar te brengen en kan worden gecategoriseerd als ecologische, sociale of economische duurzaamheid. </v>
      </c>
      <c r="G1040" s="15" t="str">
        <f>IFERROR(CONCATENATE(C1040," ",(VLOOKUP($C1040,'Bron competenties'!$B$1:$C$1978,2,FALSE))),"")</f>
        <v>T.06 Duurzaamheid</v>
      </c>
      <c r="H1040">
        <f t="shared" si="49"/>
        <v>9</v>
      </c>
      <c r="I1040" t="str">
        <f t="shared" si="50"/>
        <v xml:space="preserve">Duurzaamheid staat voor het voldoen aan behoeften zonder de toekomst in gevaar te brengen en kan worden gecategoriseerd als ecologische, sociale of economische duurzaamheid. </v>
      </c>
    </row>
    <row r="1041" spans="1:9" ht="15.75" thickBot="1" x14ac:dyDescent="0.3">
      <c r="A1041" s="10" t="str">
        <f>IFERROR(VLOOKUP($B1041,VLookup!$B$3:$C$463,2,FALSE),"")</f>
        <v>4.3.2 BUSINESS ANALYSE</v>
      </c>
      <c r="B1041" s="18" t="s">
        <v>167</v>
      </c>
      <c r="C1041" s="17" t="s">
        <v>96</v>
      </c>
      <c r="D1041" s="13">
        <v>9</v>
      </c>
      <c r="E1041" s="14" t="str">
        <f t="shared" si="48"/>
        <v>T.07x9</v>
      </c>
      <c r="F1041" s="14" t="str">
        <f>IFERROR(VLOOKUP(E1041,'Bron competenties'!$A$1:$F$19978,5,FALSE),"")</f>
        <v>Bruikbaarheid is de kwaliteit van een product, dienst of systeem, zoals ervaren door eindgebruikers, voor specifiek te bereiken doelen, effectief, efficiënt en bevredigend in een vooraf bepaalde context</v>
      </c>
      <c r="G1041" s="15" t="str">
        <f>IFERROR(CONCATENATE(C1041," ",(VLOOKUP($C1041,'Bron competenties'!$B$1:$C$1978,2,FALSE))),"")</f>
        <v>T.07 Bruikbaarheid</v>
      </c>
      <c r="H1041">
        <f t="shared" si="49"/>
        <v>9</v>
      </c>
      <c r="I1041" t="str">
        <f t="shared" si="50"/>
        <v>Bruikbaarheid is de kwaliteit van een product, dienst of systeem, zoals ervaren door eindgebruikers, voor specifiek te bereiken doelen, effectief, efficiënt en bevredigend in een vooraf bepaalde context</v>
      </c>
    </row>
    <row r="1042" spans="1:9" ht="15.75" thickBot="1" x14ac:dyDescent="0.3">
      <c r="A1042" s="10" t="str">
        <f>IFERROR(VLOOKUP($B1042,VLookup!$B$3:$C$463,2,FALSE),"")</f>
        <v>4.3.3 BUSINESS INTELLIGENCE/DATA ANALYSE</v>
      </c>
      <c r="B1042" s="18" t="s">
        <v>168</v>
      </c>
      <c r="C1042" s="17" t="s">
        <v>133</v>
      </c>
      <c r="D1042" s="13">
        <v>2</v>
      </c>
      <c r="E1042" s="14" t="str">
        <f t="shared" si="48"/>
        <v>D.06x2</v>
      </c>
      <c r="F1042" s="14" t="str">
        <f>IFERROR(VLOOKUP(E1042,'Bron competenties'!$A$1:$F$19978,5,FALSE),"")</f>
        <v>het begrijpen en toepassen van digitale marketingtactieken om een geïntegreerd en effectief digitaal marketingplan te ontwikkelen, gebruikmakend van gebieden als search, beeldscherm, e-mail, sociale media en mobiele marketing</v>
      </c>
      <c r="G1042" s="15" t="str">
        <f>IFERROR(CONCATENATE(C1042," ",(VLOOKUP($C1042,'Bron competenties'!$B$1:$C$1978,2,FALSE))),"")</f>
        <v>D.06 Digitale marketing</v>
      </c>
      <c r="H1042">
        <f t="shared" si="49"/>
        <v>2</v>
      </c>
      <c r="I1042" t="str">
        <f t="shared" si="50"/>
        <v>het begrijpen en toepassen van digitale marketingtactieken om een geïntegreerd en effectief digitaal marketingplan te ontwikkelen, gebruikmakend van gebieden als search, beeldscherm, e-mail, sociale media en mobiele marketing</v>
      </c>
    </row>
    <row r="1043" spans="1:9" ht="15.75" thickBot="1" x14ac:dyDescent="0.3">
      <c r="A1043" s="10" t="str">
        <f>IFERROR(VLOOKUP($B1043,VLookup!$B$3:$C$463,2,FALSE),"")</f>
        <v>4.3.3 BUSINESS INTELLIGENCE/DATA ANALYSE</v>
      </c>
      <c r="B1043" s="16" t="s">
        <v>168</v>
      </c>
      <c r="C1043" s="17" t="s">
        <v>89</v>
      </c>
      <c r="D1043" s="13">
        <v>2</v>
      </c>
      <c r="E1043" s="14" t="str">
        <f t="shared" si="48"/>
        <v>D.07x2</v>
      </c>
      <c r="F1043" s="14" t="str">
        <f>IFERROR(VLOOKUP(E1043,'Bron competenties'!$A$1:$F$19978,5,FALSE),"")</f>
        <v>het zoeken en verzamelen van data. Het voor analyses voorbereiden van data uit meerdere bronnen en formaten</v>
      </c>
      <c r="G1043" s="15" t="str">
        <f>IFERROR(CONCATENATE(C1043," ",(VLOOKUP($C1043,'Bron competenties'!$B$1:$C$1978,2,FALSE))),"")</f>
        <v>D.07 Datascience en analytics</v>
      </c>
      <c r="H1043">
        <f t="shared" si="49"/>
        <v>2</v>
      </c>
      <c r="I1043" t="str">
        <f t="shared" si="50"/>
        <v>het zoeken en verzamelen van data. Het voor analyses voorbereiden van data uit meerdere bronnen en formaten</v>
      </c>
    </row>
    <row r="1044" spans="1:9" ht="15.75" thickBot="1" x14ac:dyDescent="0.3">
      <c r="A1044" s="10" t="str">
        <f>IFERROR(VLOOKUP($B1044,VLookup!$B$3:$C$463,2,FALSE),"")</f>
        <v>4.3.3 BUSINESS INTELLIGENCE/DATA ANALYSE</v>
      </c>
      <c r="B1044" s="18" t="s">
        <v>168</v>
      </c>
      <c r="C1044" s="17" t="s">
        <v>111</v>
      </c>
      <c r="D1044" s="13">
        <v>3</v>
      </c>
      <c r="E1044" s="14" t="str">
        <f t="shared" si="48"/>
        <v>A.04x3</v>
      </c>
      <c r="F1044" s="14" t="str">
        <f>IFERROR(VLOOKUP(E1044,'Bron competenties'!$A$1:$F$19978,5,FALSE),"")</f>
        <v>het gebruik maken van specifieke kennis om complexe documentatie te maken en te onderhouden</v>
      </c>
      <c r="G1044" s="15" t="str">
        <f>IFERROR(CONCATENATE(C1044," ",(VLOOKUP($C1044,'Bron competenties'!$B$1:$C$1978,2,FALSE))),"")</f>
        <v xml:space="preserve">A.04 Product- of serviceplanning </v>
      </c>
      <c r="H1044">
        <f t="shared" si="49"/>
        <v>3</v>
      </c>
      <c r="I1044" t="str">
        <f t="shared" si="50"/>
        <v>het gebruik maken van specifieke kennis om complexe documentatie te maken en te onderhouden</v>
      </c>
    </row>
    <row r="1045" spans="1:9" ht="15.75" thickBot="1" x14ac:dyDescent="0.3">
      <c r="A1045" s="10" t="str">
        <f>IFERROR(VLOOKUP($B1045,VLookup!$B$3:$C$463,2,FALSE),"")</f>
        <v>4.3.3 BUSINESS INTELLIGENCE/DATA ANALYSE</v>
      </c>
      <c r="B1045" s="18" t="s">
        <v>168</v>
      </c>
      <c r="C1045" s="17" t="s">
        <v>98</v>
      </c>
      <c r="D1045" s="13">
        <v>3</v>
      </c>
      <c r="E1045" s="14" t="str">
        <f t="shared" si="48"/>
        <v>A.06x3</v>
      </c>
      <c r="F1045" s="14" t="str">
        <f>IFERROR(VLOOKUP(E1045,'Bron competenties'!$A$1:$F$19978,5,FALSE),"")</f>
        <v xml:space="preserve">de verantwoordelijkheid nemen voor eigen acties en die van anderen om te garanderen dat de applicatie op een correcte manier is geïntegreerd in een complexe omgeving en voldoet aan de behoeften van gebruikers / klanten </v>
      </c>
      <c r="G1045" s="15" t="str">
        <f>IFERROR(CONCATENATE(C1045," ",(VLOOKUP($C1045,'Bron competenties'!$B$1:$C$1978,2,FALSE))),"")</f>
        <v xml:space="preserve">A.06 Ontwerp van Applicaties </v>
      </c>
      <c r="H1045">
        <f t="shared" si="49"/>
        <v>3</v>
      </c>
      <c r="I1045" t="str">
        <f t="shared" si="50"/>
        <v xml:space="preserve">de verantwoordelijkheid nemen voor eigen acties en die van anderen om te garanderen dat de applicatie op een correcte manier is geïntegreerd in een complexe omgeving en voldoet aan de behoeften van gebruikers / klanten </v>
      </c>
    </row>
    <row r="1046" spans="1:9" ht="15.75" thickBot="1" x14ac:dyDescent="0.3">
      <c r="A1046" s="10" t="str">
        <f>IFERROR(VLOOKUP($B1046,VLookup!$B$3:$C$463,2,FALSE),"")</f>
        <v>4.3.3 BUSINESS INTELLIGENCE/DATA ANALYSE</v>
      </c>
      <c r="B1046" s="16" t="s">
        <v>168</v>
      </c>
      <c r="C1046" s="17" t="s">
        <v>82</v>
      </c>
      <c r="D1046" s="13">
        <v>3</v>
      </c>
      <c r="E1046" s="14" t="str">
        <f t="shared" si="48"/>
        <v>A.10x3</v>
      </c>
      <c r="F1046" s="14" t="str">
        <f>IFERROR(VLOOKUP(E1046,'Bron competenties'!$A$1:$F$19978,5,FALSE),"")</f>
        <v>het bewerkstelligen en cultiveren van relaties met klanten en gebruikers om hun taken, behoeften en doelen te begrijpen. Gebruikt een breed scala aan specialistische methoden om belangrijke gebruikersbetrokkenheid te krijgen</v>
      </c>
      <c r="G1046" s="15" t="str">
        <f>IFERROR(CONCATENATE(C1046," ",(VLOOKUP($C1046,'Bron competenties'!$B$1:$C$1978,2,FALSE))),"")</f>
        <v>A.10 Gebruikergedreven ontwerpen</v>
      </c>
      <c r="H1046">
        <f t="shared" si="49"/>
        <v>3</v>
      </c>
      <c r="I1046" t="str">
        <f t="shared" si="50"/>
        <v>het bewerkstelligen en cultiveren van relaties met klanten en gebruikers om hun taken, behoeften en doelen te begrijpen. Gebruikt een breed scala aan specialistische methoden om belangrijke gebruikersbetrokkenheid te krijgen</v>
      </c>
    </row>
    <row r="1047" spans="1:9" ht="15.75" thickBot="1" x14ac:dyDescent="0.3">
      <c r="A1047" s="10" t="str">
        <f>IFERROR(VLOOKUP($B1047,VLookup!$B$3:$C$463,2,FALSE),"")</f>
        <v>4.3.3 BUSINESS INTELLIGENCE/DATA ANALYSE</v>
      </c>
      <c r="B1047" s="18" t="s">
        <v>168</v>
      </c>
      <c r="C1047" s="17" t="s">
        <v>133</v>
      </c>
      <c r="D1047" s="13">
        <v>3</v>
      </c>
      <c r="E1047" s="14" t="str">
        <f t="shared" si="48"/>
        <v>D.06x3</v>
      </c>
      <c r="F1047" s="14" t="str">
        <f>IFERROR(VLOOKUP(E1047,'Bron competenties'!$A$1:$F$19978,5,FALSE),"")</f>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c r="G1047" s="15" t="str">
        <f>IFERROR(CONCATENATE(C1047," ",(VLOOKUP($C1047,'Bron competenties'!$B$1:$C$1978,2,FALSE))),"")</f>
        <v>D.06 Digitale marketing</v>
      </c>
      <c r="H1047">
        <f t="shared" si="49"/>
        <v>3</v>
      </c>
      <c r="I1047" t="str">
        <f t="shared" si="50"/>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row>
    <row r="1048" spans="1:9" ht="15.75" thickBot="1" x14ac:dyDescent="0.3">
      <c r="A1048" s="10" t="str">
        <f>IFERROR(VLOOKUP($B1048,VLookup!$B$3:$C$463,2,FALSE),"")</f>
        <v>4.3.3 BUSINESS INTELLIGENCE/DATA ANALYSE</v>
      </c>
      <c r="B1048" s="18" t="s">
        <v>168</v>
      </c>
      <c r="C1048" s="17" t="s">
        <v>83</v>
      </c>
      <c r="D1048" s="13">
        <v>3</v>
      </c>
      <c r="E1048" s="14" t="str">
        <f t="shared" si="48"/>
        <v>D.10x3</v>
      </c>
      <c r="F1048" s="14" t="str">
        <f>IFERROR(VLOOKUP(E1048,'Bron competenties'!$A$1:$F$19978,5,FALSE),"")</f>
        <v>het analyseren van bedrijfsprocessen en bijbehorende informatie-eisen en het daarmee voorzien in de meest geschikte informatiestructuur</v>
      </c>
      <c r="G1048" s="15" t="str">
        <f>IFERROR(CONCATENATE(C1048," ",(VLOOKUP($C1048,'Bron competenties'!$B$1:$C$1978,2,FALSE))),"")</f>
        <v xml:space="preserve">D.10 Informatie- en kennismanagement </v>
      </c>
      <c r="H1048">
        <f t="shared" si="49"/>
        <v>3</v>
      </c>
      <c r="I1048" t="str">
        <f t="shared" si="50"/>
        <v>het analyseren van bedrijfsprocessen en bijbehorende informatie-eisen en het daarmee voorzien in de meest geschikte informatiestructuur</v>
      </c>
    </row>
    <row r="1049" spans="1:9" ht="15.75" thickBot="1" x14ac:dyDescent="0.3">
      <c r="A1049" s="10" t="str">
        <f>IFERROR(VLOOKUP($B1049,VLookup!$B$3:$C$463,2,FALSE),"")</f>
        <v>4.3.3 BUSINESS INTELLIGENCE/DATA ANALYSE</v>
      </c>
      <c r="B1049" s="18" t="s">
        <v>168</v>
      </c>
      <c r="C1049" s="17" t="s">
        <v>84</v>
      </c>
      <c r="D1049" s="13">
        <v>3</v>
      </c>
      <c r="E1049" s="14" t="str">
        <f t="shared" si="48"/>
        <v>D.11x3</v>
      </c>
      <c r="F1049" s="14" t="str">
        <f>IFERROR(VLOOKUP(E1049,'Bron competenties'!$A$1:$F$19978,5,FALSE),"")</f>
        <v>betrouwbare relaties met de klanten creëren en helpen in het identificeren van de klantbehoeften</v>
      </c>
      <c r="G1049" s="15" t="str">
        <f>IFERROR(CONCATENATE(C1049," ",(VLOOKUP($C1049,'Bron competenties'!$B$1:$C$1978,2,FALSE))),"")</f>
        <v xml:space="preserve">D.11 Behoeftemanagement </v>
      </c>
      <c r="H1049">
        <f t="shared" si="49"/>
        <v>3</v>
      </c>
      <c r="I1049" t="str">
        <f t="shared" si="50"/>
        <v>betrouwbare relaties met de klanten creëren en helpen in het identificeren van de klantbehoeften</v>
      </c>
    </row>
    <row r="1050" spans="1:9" ht="15.75" thickBot="1" x14ac:dyDescent="0.3">
      <c r="A1050" s="10" t="str">
        <f>IFERROR(VLOOKUP($B1050,VLookup!$B$3:$C$463,2,FALSE),"")</f>
        <v>4.3.3 BUSINESS INTELLIGENCE/DATA ANALYSE</v>
      </c>
      <c r="B1050" s="18" t="s">
        <v>168</v>
      </c>
      <c r="C1050" s="17" t="s">
        <v>123</v>
      </c>
      <c r="D1050" s="13">
        <v>3</v>
      </c>
      <c r="E1050" s="14" t="str">
        <f t="shared" si="48"/>
        <v>E.01x3</v>
      </c>
      <c r="F1050" s="14" t="str">
        <f>IFERROR(VLOOKUP(E1050,'Bron competenties'!$A$1:$F$19978,5,FALSE),"")</f>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c r="G1050" s="15" t="str">
        <f>IFERROR(CONCATENATE(C1050," ",(VLOOKUP($C1050,'Bron competenties'!$B$1:$C$1978,2,FALSE))),"")</f>
        <v xml:space="preserve">E.01 Ontwikkelen van prognoses </v>
      </c>
      <c r="H1050">
        <f t="shared" si="49"/>
        <v>3</v>
      </c>
      <c r="I1050" t="str">
        <f t="shared" si="50"/>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row>
    <row r="1051" spans="1:9" ht="15.75" thickBot="1" x14ac:dyDescent="0.3">
      <c r="A1051" s="10" t="str">
        <f>IFERROR(VLOOKUP($B1051,VLookup!$B$3:$C$463,2,FALSE),"")</f>
        <v>4.3.3 BUSINESS INTELLIGENCE/DATA ANALYSE</v>
      </c>
      <c r="B1051" s="18" t="s">
        <v>168</v>
      </c>
      <c r="C1051" s="17" t="s">
        <v>113</v>
      </c>
      <c r="D1051" s="13">
        <v>3</v>
      </c>
      <c r="E1051" s="14" t="str">
        <f t="shared" si="48"/>
        <v>E.02x3</v>
      </c>
      <c r="F1051" s="14" t="str">
        <f>IFERROR(VLOOKUP(E1051,'Bron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051" s="15" t="str">
        <f>IFERROR(CONCATENATE(C1051," ",(VLOOKUP($C1051,'Bron competenties'!$B$1:$C$1978,2,FALSE))),"")</f>
        <v xml:space="preserve">E.02 Project- en portfoliomanagement </v>
      </c>
      <c r="H1051">
        <f t="shared" si="49"/>
        <v>3</v>
      </c>
      <c r="I1051" t="str">
        <f t="shared" si="50"/>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052" spans="1:9" ht="15.75" thickBot="1" x14ac:dyDescent="0.3">
      <c r="A1052" s="10" t="str">
        <f>IFERROR(VLOOKUP($B1052,VLookup!$B$3:$C$463,2,FALSE),"")</f>
        <v>4.3.3 BUSINESS INTELLIGENCE/DATA ANALYSE</v>
      </c>
      <c r="B1052" s="18" t="s">
        <v>168</v>
      </c>
      <c r="C1052" s="17" t="s">
        <v>105</v>
      </c>
      <c r="D1052" s="13">
        <v>3</v>
      </c>
      <c r="E1052" s="14" t="str">
        <f t="shared" si="48"/>
        <v>E.03x3</v>
      </c>
      <c r="F1052" s="14" t="str">
        <f>IFERROR(VLOOKUP(E1052,'Bron competenties'!$A$1:$F$19978,5,FALSE),"")</f>
        <v>het in staat zijn de juiste acties te ondernemen om de veiligheid te borgen en risicoblootstelling te vermijden, evalueert, managet en garandeert de validering van uitzonderingen, voert audits uit op IV-processen en -omgeving</v>
      </c>
      <c r="G1052" s="15" t="str">
        <f>IFERROR(CONCATENATE(C1052," ",(VLOOKUP($C1052,'Bron competenties'!$B$1:$C$1978,2,FALSE))),"")</f>
        <v xml:space="preserve">E.03 Risicomanagement </v>
      </c>
      <c r="H1052">
        <f t="shared" si="49"/>
        <v>3</v>
      </c>
      <c r="I1052" t="str">
        <f t="shared" si="50"/>
        <v>het in staat zijn de juiste acties te ondernemen om de veiligheid te borgen en risicoblootstelling te vermijden, evalueert, managet en garandeert de validering van uitzonderingen, voert audits uit op IV-processen en -omgeving</v>
      </c>
    </row>
    <row r="1053" spans="1:9" ht="15.75" thickBot="1" x14ac:dyDescent="0.3">
      <c r="A1053" s="10" t="str">
        <f>IFERROR(VLOOKUP($B1053,VLookup!$B$3:$C$463,2,FALSE),"")</f>
        <v>4.3.3 BUSINESS INTELLIGENCE/DATA ANALYSE</v>
      </c>
      <c r="B1053" s="18" t="s">
        <v>168</v>
      </c>
      <c r="C1053" s="17" t="s">
        <v>85</v>
      </c>
      <c r="D1053" s="13">
        <v>3</v>
      </c>
      <c r="E1053" s="14" t="str">
        <f t="shared" si="48"/>
        <v>E.05x3</v>
      </c>
      <c r="F1053" s="14" t="str">
        <f>IFERROR(VLOOKUP(E1053,'Bron competenties'!$A$1:$F$19978,5,FALSE),"")</f>
        <v>het toepassen van specifieke kennis om bestaande IV-processen en oplossingen te onderzoeken zodat potentiële verbeteringen / innovaties bepaald kunnen worden en het  aanbevelingen kunnen worden opgesteld</v>
      </c>
      <c r="G1053" s="15" t="str">
        <f>IFERROR(CONCATENATE(C1053," ",(VLOOKUP($C1053,'Bron competenties'!$B$1:$C$1978,2,FALSE))),"")</f>
        <v xml:space="preserve">E.05 Procesverbetering </v>
      </c>
      <c r="H1053">
        <f t="shared" si="49"/>
        <v>3</v>
      </c>
      <c r="I1053" t="str">
        <f t="shared" si="50"/>
        <v>het toepassen van specifieke kennis om bestaande IV-processen en oplossingen te onderzoeken zodat potentiële verbeteringen / innovaties bepaald kunnen worden en het  aanbevelingen kunnen worden opgesteld</v>
      </c>
    </row>
    <row r="1054" spans="1:9" ht="15.75" thickBot="1" x14ac:dyDescent="0.3">
      <c r="A1054" s="10" t="str">
        <f>IFERROR(VLOOKUP($B1054,VLookup!$B$3:$C$463,2,FALSE),"")</f>
        <v>4.3.3 BUSINESS INTELLIGENCE/DATA ANALYSE</v>
      </c>
      <c r="B1054" s="18" t="s">
        <v>168</v>
      </c>
      <c r="C1054" s="17" t="s">
        <v>101</v>
      </c>
      <c r="D1054" s="13">
        <v>3</v>
      </c>
      <c r="E1054" s="14" t="str">
        <f t="shared" si="48"/>
        <v>E.06x3</v>
      </c>
      <c r="F1054" s="14" t="str">
        <f>IFERROR(VLOOKUP(E1054,'Bron competenties'!$A$1:$F$19978,5,FALSE),"")</f>
        <v>het evalueren van kwaliteitsindicatoren en processen op basis van het kwaliteitsbeleid en indien nodig het voorstellen van herstelacties</v>
      </c>
      <c r="G1054" s="15" t="str">
        <f>IFERROR(CONCATENATE(C1054," ",(VLOOKUP($C1054,'Bron competenties'!$B$1:$C$1978,2,FALSE))),"")</f>
        <v xml:space="preserve">E.06 ICT kwaliteitsmanagement </v>
      </c>
      <c r="H1054">
        <f t="shared" si="49"/>
        <v>3</v>
      </c>
      <c r="I1054" t="str">
        <f t="shared" si="50"/>
        <v>het evalueren van kwaliteitsindicatoren en processen op basis van het kwaliteitsbeleid en indien nodig het voorstellen van herstelacties</v>
      </c>
    </row>
    <row r="1055" spans="1:9" ht="15.75" thickBot="1" x14ac:dyDescent="0.3">
      <c r="A1055" s="10" t="str">
        <f>IFERROR(VLOOKUP($B1055,VLookup!$B$3:$C$463,2,FALSE),"")</f>
        <v>4.3.3 BUSINESS INTELLIGENCE/DATA ANALYSE</v>
      </c>
      <c r="B1055" s="18" t="s">
        <v>168</v>
      </c>
      <c r="C1055" s="17" t="s">
        <v>143</v>
      </c>
      <c r="D1055" s="13">
        <v>3</v>
      </c>
      <c r="E1055" s="14" t="str">
        <f t="shared" si="48"/>
        <v>E.07x3</v>
      </c>
      <c r="F1055" s="14" t="str">
        <f>IFERROR(VLOOKUP(E1055,'Bron competenties'!$A$1:$F$19978,5,FALSE),"")</f>
        <v>Het evalueren van wijziging requirements en het gebruiken van specifieke vaardigheden om potentiële methoden en standaarden te identificeren die ingezet kunnen worden</v>
      </c>
      <c r="G1055" s="15" t="str">
        <f>IFERROR(CONCATENATE(C1055," ",(VLOOKUP($C1055,'Bron competenties'!$B$1:$C$1978,2,FALSE))),"")</f>
        <v xml:space="preserve">E.07 Management van veranderingen in bedrijfsprocessent </v>
      </c>
      <c r="H1055">
        <f t="shared" si="49"/>
        <v>3</v>
      </c>
      <c r="I1055" t="str">
        <f t="shared" si="50"/>
        <v>Het evalueren van wijziging requirements en het gebruiken van specifieke vaardigheden om potentiële methoden en standaarden te identificeren die ingezet kunnen worden</v>
      </c>
    </row>
    <row r="1056" spans="1:9" ht="15.75" thickBot="1" x14ac:dyDescent="0.3">
      <c r="A1056" s="10" t="str">
        <f>IFERROR(VLOOKUP($B1056,VLookup!$B$3:$C$463,2,FALSE),"")</f>
        <v>4.3.3 BUSINESS INTELLIGENCE/DATA ANALYSE</v>
      </c>
      <c r="B1056" s="18" t="s">
        <v>168</v>
      </c>
      <c r="C1056" s="17" t="s">
        <v>86</v>
      </c>
      <c r="D1056" s="13">
        <v>3</v>
      </c>
      <c r="E1056" s="14" t="str">
        <f t="shared" si="48"/>
        <v>E.08x3</v>
      </c>
      <c r="F1056" s="14" t="str">
        <f>IFERROR(VLOOKUP(E1056,'Bron competenties'!$A$1:$F$19978,5,FALSE),"")</f>
        <v xml:space="preserve">het evalueren van indicatoren en maatregelen op het gebied van security management en bepalen/of ze aan de normen voldoen; het onderzoeken van inbreuken op de beveiliging en het nemen van correctiemaatregelen </v>
      </c>
      <c r="G1056" s="15" t="str">
        <f>IFERROR(CONCATENATE(C1056," ",(VLOOKUP($C1056,'Bron competenties'!$B$1:$C$1978,2,FALSE))),"")</f>
        <v xml:space="preserve">E.08 Informatiebeveiligingsmanagement </v>
      </c>
      <c r="H1056">
        <f t="shared" si="49"/>
        <v>3</v>
      </c>
      <c r="I1056" t="str">
        <f t="shared" si="50"/>
        <v xml:space="preserve">het evalueren van indicatoren en maatregelen op het gebied van security management en bepalen/of ze aan de normen voldoen; het onderzoeken van inbreuken op de beveiliging en het nemen van correctiemaatregelen </v>
      </c>
    </row>
    <row r="1057" spans="1:9" ht="15.75" thickBot="1" x14ac:dyDescent="0.3">
      <c r="A1057" s="10" t="str">
        <f>IFERROR(VLOOKUP($B1057,VLookup!$B$3:$C$463,2,FALSE),"")</f>
        <v>4.3.3 BUSINESS INTELLIGENCE/DATA ANALYSE</v>
      </c>
      <c r="B1057" s="16" t="s">
        <v>168</v>
      </c>
      <c r="C1057" s="17" t="s">
        <v>89</v>
      </c>
      <c r="D1057" s="13">
        <v>3</v>
      </c>
      <c r="E1057" s="14" t="str">
        <f t="shared" si="48"/>
        <v>D.07x3</v>
      </c>
      <c r="F1057" s="14" t="str">
        <f>IFERROR(VLOOKUP(E1057,'Bron competenties'!$A$1:$F$19978,5,FALSE),"")</f>
        <v>het ontwerpen en creëren van data-analysetools om de organisatorische datalevenscyclus te ondersteunen. Het verifiëren van de waarheidsgetrouwheid van de data. Het verwerken en visualiseren van data-analyseresultaten binnen het domein</v>
      </c>
      <c r="G1057" s="15" t="str">
        <f>IFERROR(CONCATENATE(C1057," ",(VLOOKUP($C1057,'Bron competenties'!$B$1:$C$1978,2,FALSE))),"")</f>
        <v>D.07 Datascience en analytics</v>
      </c>
      <c r="H1057">
        <f t="shared" si="49"/>
        <v>3</v>
      </c>
      <c r="I1057" t="str">
        <f t="shared" si="50"/>
        <v>het ontwerpen en creëren van data-analysetools om de organisatorische datalevenscyclus te ondersteunen. Het verifiëren van de waarheidsgetrouwheid van de data. Het verwerken en visualiseren van data-analyseresultaten binnen het domein</v>
      </c>
    </row>
    <row r="1058" spans="1:9" ht="15.75" thickBot="1" x14ac:dyDescent="0.3">
      <c r="A1058" s="10" t="str">
        <f>IFERROR(VLOOKUP($B1058,VLookup!$B$3:$C$463,2,FALSE),"")</f>
        <v>4.3.3 BUSINESS INTELLIGENCE/DATA ANALYSE</v>
      </c>
      <c r="B1058" s="18" t="s">
        <v>168</v>
      </c>
      <c r="C1058" s="17" t="s">
        <v>87</v>
      </c>
      <c r="D1058" s="13">
        <v>4</v>
      </c>
      <c r="E1058" s="14" t="str">
        <f t="shared" si="48"/>
        <v>A.01x4</v>
      </c>
      <c r="F1058" s="14" t="str">
        <f>IFERROR(VLOOKUP(E1058,'Bron competenties'!$A$1:$F$19978,5,FALSE),"")</f>
        <v>het organiseren en borgen van de bouw en implementatie van innovatieve IV oplossingen op de lange termijn</v>
      </c>
      <c r="G1058" s="15" t="str">
        <f>IFERROR(CONCATENATE(C1058," ",(VLOOKUP($C1058,'Bron competenties'!$B$1:$C$1978,2,FALSE))),"")</f>
        <v>A.01 Afstemming informatiesysteem en bedrijfsstrategie</v>
      </c>
      <c r="H1058">
        <f t="shared" si="49"/>
        <v>4</v>
      </c>
      <c r="I1058" t="str">
        <f t="shared" si="50"/>
        <v>het organiseren en borgen van de bouw en implementatie van innovatieve IV oplossingen op de lange termijn</v>
      </c>
    </row>
    <row r="1059" spans="1:9" ht="15.75" thickBot="1" x14ac:dyDescent="0.3">
      <c r="A1059" s="10" t="str">
        <f>IFERROR(VLOOKUP($B1059,VLookup!$B$3:$C$463,2,FALSE),"")</f>
        <v>4.3.3 BUSINESS INTELLIGENCE/DATA ANALYSE</v>
      </c>
      <c r="B1059" s="18" t="s">
        <v>168</v>
      </c>
      <c r="C1059" s="17" t="s">
        <v>111</v>
      </c>
      <c r="D1059" s="13">
        <v>4</v>
      </c>
      <c r="E1059" s="14" t="str">
        <f t="shared" si="48"/>
        <v>A.04x4</v>
      </c>
      <c r="F1059" s="14" t="str">
        <f>IFERROR(VLOOKUP(E1059,'Bron competenties'!$A$1:$F$19978,5,FALSE),"")</f>
        <v>het organiseren en borgen van het ontwikkelen en onderhouden van de planning</v>
      </c>
      <c r="G1059" s="15" t="str">
        <f>IFERROR(CONCATENATE(C1059," ",(VLOOKUP($C1059,'Bron competenties'!$B$1:$C$1978,2,FALSE))),"")</f>
        <v xml:space="preserve">A.04 Product- of serviceplanning </v>
      </c>
      <c r="H1059">
        <f t="shared" si="49"/>
        <v>4</v>
      </c>
      <c r="I1059" t="str">
        <f t="shared" si="50"/>
        <v>het organiseren en borgen van het ontwikkelen en onderhouden van de planning</v>
      </c>
    </row>
    <row r="1060" spans="1:9" ht="15.75" thickBot="1" x14ac:dyDescent="0.3">
      <c r="A1060" s="10" t="str">
        <f>IFERROR(VLOOKUP($B1060,VLookup!$B$3:$C$463,2,FALSE),"")</f>
        <v>4.3.3 BUSINESS INTELLIGENCE/DATA ANALYSE</v>
      </c>
      <c r="B1060" s="18" t="s">
        <v>168</v>
      </c>
      <c r="C1060" s="17" t="s">
        <v>108</v>
      </c>
      <c r="D1060" s="13">
        <v>4</v>
      </c>
      <c r="E1060" s="14" t="str">
        <f t="shared" si="48"/>
        <v>A.09x4</v>
      </c>
      <c r="F1060" s="14" t="str">
        <f>IFERROR(VLOOKUP(E1060,'Bron competenties'!$A$1:$F$19978,5,FALSE),"")</f>
        <v>het inzetten van onafhankelijk denken en technologische kennis om verschillende concepten te integreren zodat unieke oplossingen ontstaan</v>
      </c>
      <c r="G1060" s="15" t="str">
        <f>IFERROR(CONCATENATE(C1060," ",(VLOOKUP($C1060,'Bron competenties'!$B$1:$C$1978,2,FALSE))),"")</f>
        <v xml:space="preserve">A.09 Innoveren </v>
      </c>
      <c r="H1060">
        <f t="shared" si="49"/>
        <v>4</v>
      </c>
      <c r="I1060" t="str">
        <f t="shared" si="50"/>
        <v>het inzetten van onafhankelijk denken en technologische kennis om verschillende concepten te integreren zodat unieke oplossingen ontstaan</v>
      </c>
    </row>
    <row r="1061" spans="1:9" ht="15.75" thickBot="1" x14ac:dyDescent="0.3">
      <c r="A1061" s="10" t="str">
        <f>IFERROR(VLOOKUP($B1061,VLookup!$B$3:$C$463,2,FALSE),"")</f>
        <v>4.3.3 BUSINESS INTELLIGENCE/DATA ANALYSE</v>
      </c>
      <c r="B1061" s="16" t="s">
        <v>168</v>
      </c>
      <c r="C1061" s="17" t="s">
        <v>82</v>
      </c>
      <c r="D1061" s="13">
        <v>4</v>
      </c>
      <c r="E1061" s="14" t="str">
        <f t="shared" si="48"/>
        <v>A.10x4</v>
      </c>
      <c r="F1061" s="14" t="str">
        <f>IFERROR(VLOOKUP(E1061,'Bron competenties'!$A$1:$F$19978,5,FALSE),"")</f>
        <v>het bieden van deskundige begeleiding om continue verbetering te garanderen en een succesvolle omnichannel gebruikerervaring te bewerkstelligen.</v>
      </c>
      <c r="G1061" s="15" t="str">
        <f>IFERROR(CONCATENATE(C1061," ",(VLOOKUP($C1061,'Bron competenties'!$B$1:$C$1978,2,FALSE))),"")</f>
        <v>A.10 Gebruikergedreven ontwerpen</v>
      </c>
      <c r="H1061">
        <f t="shared" si="49"/>
        <v>4</v>
      </c>
      <c r="I1061" t="str">
        <f t="shared" si="50"/>
        <v>het bieden van deskundige begeleiding om continue verbetering te garanderen en een succesvolle omnichannel gebruikerervaring te bewerkstelligen.</v>
      </c>
    </row>
    <row r="1062" spans="1:9" ht="15.75" thickBot="1" x14ac:dyDescent="0.3">
      <c r="A1062" s="10" t="str">
        <f>IFERROR(VLOOKUP($B1062,VLookup!$B$3:$C$463,2,FALSE),"")</f>
        <v>4.3.3 BUSINESS INTELLIGENCE/DATA ANALYSE</v>
      </c>
      <c r="B1062" s="18" t="s">
        <v>168</v>
      </c>
      <c r="C1062" s="17" t="s">
        <v>133</v>
      </c>
      <c r="D1062" s="13">
        <v>4</v>
      </c>
      <c r="E1062" s="14" t="str">
        <f t="shared" si="48"/>
        <v>D.06x4</v>
      </c>
      <c r="F1062" s="14" t="str">
        <f>IFERROR(VLOOKUP(E1062,'Bron competenties'!$A$1:$F$19978,5,FALSE),"")</f>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c r="G1062" s="15" t="str">
        <f>IFERROR(CONCATENATE(C1062," ",(VLOOKUP($C1062,'Bron competenties'!$B$1:$C$1978,2,FALSE))),"")</f>
        <v>D.06 Digitale marketing</v>
      </c>
      <c r="H1062">
        <f t="shared" si="49"/>
        <v>4</v>
      </c>
      <c r="I1062" t="str">
        <f t="shared" si="50"/>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row>
    <row r="1063" spans="1:9" ht="15.75" thickBot="1" x14ac:dyDescent="0.3">
      <c r="A1063" s="10" t="str">
        <f>IFERROR(VLOOKUP($B1063,VLookup!$B$3:$C$463,2,FALSE),"")</f>
        <v>4.3.3 BUSINESS INTELLIGENCE/DATA ANALYSE</v>
      </c>
      <c r="B1063" s="18" t="s">
        <v>168</v>
      </c>
      <c r="C1063" s="17" t="s">
        <v>83</v>
      </c>
      <c r="D1063" s="13">
        <v>4</v>
      </c>
      <c r="E1063" s="14" t="str">
        <f t="shared" si="48"/>
        <v>D.10x4</v>
      </c>
      <c r="F1063" s="14" t="str">
        <f>IFERROR(VLOOKUP(E1063,'Bron competenties'!$A$1:$F$19978,5,FALSE),"")</f>
        <v>de juiste informatiestructuur integreren in de organisatie omgeving</v>
      </c>
      <c r="G1063" s="15" t="str">
        <f>IFERROR(CONCATENATE(C1063," ",(VLOOKUP($C1063,'Bron competenties'!$B$1:$C$1978,2,FALSE))),"")</f>
        <v xml:space="preserve">D.10 Informatie- en kennismanagement </v>
      </c>
      <c r="H1063">
        <f t="shared" si="49"/>
        <v>4</v>
      </c>
      <c r="I1063" t="str">
        <f t="shared" si="50"/>
        <v>de juiste informatiestructuur integreren in de organisatie omgeving</v>
      </c>
    </row>
    <row r="1064" spans="1:9" ht="15.75" thickBot="1" x14ac:dyDescent="0.3">
      <c r="A1064" s="10" t="str">
        <f>IFERROR(VLOOKUP($B1064,VLookup!$B$3:$C$463,2,FALSE),"")</f>
        <v>4.3.3 BUSINESS INTELLIGENCE/DATA ANALYSE</v>
      </c>
      <c r="B1064" s="18" t="s">
        <v>168</v>
      </c>
      <c r="C1064" s="17" t="s">
        <v>84</v>
      </c>
      <c r="D1064" s="13">
        <v>4</v>
      </c>
      <c r="E1064" s="14" t="str">
        <f t="shared" si="48"/>
        <v>D.11x4</v>
      </c>
      <c r="F1064" s="14" t="str">
        <f>IFERROR(VLOOKUP(E1064,'Bron competenties'!$A$1:$F$19978,5,FALSE),"")</f>
        <v>het organiseren en ondersteunen van strategische besluiten van de organisaties, het helpen van organisaties om nieuwe IV-oplossingen te bedenken, het bevorderen van partnerschappen en het creëren van waarde proposities</v>
      </c>
      <c r="G1064" s="15" t="str">
        <f>IFERROR(CONCATENATE(C1064," ",(VLOOKUP($C1064,'Bron competenties'!$B$1:$C$1978,2,FALSE))),"")</f>
        <v xml:space="preserve">D.11 Behoeftemanagement </v>
      </c>
      <c r="H1064">
        <f t="shared" si="49"/>
        <v>4</v>
      </c>
      <c r="I1064" t="str">
        <f t="shared" si="50"/>
        <v>het organiseren en ondersteunen van strategische besluiten van de organisaties, het helpen van organisaties om nieuwe IV-oplossingen te bedenken, het bevorderen van partnerschappen en het creëren van waarde proposities</v>
      </c>
    </row>
    <row r="1065" spans="1:9" ht="15.75" thickBot="1" x14ac:dyDescent="0.3">
      <c r="A1065" s="10" t="str">
        <f>IFERROR(VLOOKUP($B1065,VLookup!$B$3:$C$463,2,FALSE),"")</f>
        <v>4.3.3 BUSINESS INTELLIGENCE/DATA ANALYSE</v>
      </c>
      <c r="B1065" s="18" t="s">
        <v>168</v>
      </c>
      <c r="C1065" s="17" t="s">
        <v>123</v>
      </c>
      <c r="D1065" s="13">
        <v>4</v>
      </c>
      <c r="E1065" s="14" t="str">
        <f t="shared" si="48"/>
        <v>E.01x4</v>
      </c>
      <c r="F1065" s="14" t="str">
        <f>IFERROR(VLOOKUP(E1065,'Bron competenties'!$A$1:$F$19978,5,FALSE),"")</f>
        <v>de verantwoordelijkheid nemen voor het ontwikkelen van lange termijn prognoses; het identificeren en evalueren van input uit de wijde omgeving inclusief de politieke en sociale context</v>
      </c>
      <c r="G1065" s="15" t="str">
        <f>IFERROR(CONCATENATE(C1065," ",(VLOOKUP($C1065,'Bron competenties'!$B$1:$C$1978,2,FALSE))),"")</f>
        <v xml:space="preserve">E.01 Ontwikkelen van prognoses </v>
      </c>
      <c r="H1065">
        <f t="shared" si="49"/>
        <v>4</v>
      </c>
      <c r="I1065" t="str">
        <f t="shared" si="50"/>
        <v>de verantwoordelijkheid nemen voor het ontwikkelen van lange termijn prognoses; het identificeren en evalueren van input uit de wijde omgeving inclusief de politieke en sociale context</v>
      </c>
    </row>
    <row r="1066" spans="1:9" ht="15.75" thickBot="1" x14ac:dyDescent="0.3">
      <c r="A1066" s="10" t="str">
        <f>IFERROR(VLOOKUP($B1066,VLookup!$B$3:$C$463,2,FALSE),"")</f>
        <v>4.3.3 BUSINESS INTELLIGENCE/DATA ANALYSE</v>
      </c>
      <c r="B1066" s="18" t="s">
        <v>168</v>
      </c>
      <c r="C1066" s="17" t="s">
        <v>113</v>
      </c>
      <c r="D1066" s="13">
        <v>4</v>
      </c>
      <c r="E1066" s="14" t="str">
        <f t="shared" si="48"/>
        <v>E.02x4</v>
      </c>
      <c r="F1066" s="14" t="str">
        <f>IFERROR(VLOOKUP(E1066,'Bron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066" s="15" t="str">
        <f>IFERROR(CONCATENATE(C1066," ",(VLOOKUP($C1066,'Bron competenties'!$B$1:$C$1978,2,FALSE))),"")</f>
        <v xml:space="preserve">E.02 Project- en portfoliomanagement </v>
      </c>
      <c r="H1066">
        <f t="shared" si="49"/>
        <v>4</v>
      </c>
      <c r="I1066" t="str">
        <f t="shared" si="50"/>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067" spans="1:9" ht="15.75" thickBot="1" x14ac:dyDescent="0.3">
      <c r="A1067" s="10" t="str">
        <f>IFERROR(VLOOKUP($B1067,VLookup!$B$3:$C$463,2,FALSE),"")</f>
        <v>4.3.3 BUSINESS INTELLIGENCE/DATA ANALYSE</v>
      </c>
      <c r="B1067" s="18" t="s">
        <v>168</v>
      </c>
      <c r="C1067" s="17" t="s">
        <v>105</v>
      </c>
      <c r="D1067" s="13">
        <v>4</v>
      </c>
      <c r="E1067" s="14" t="str">
        <f t="shared" si="48"/>
        <v>E.03x4</v>
      </c>
      <c r="F1067" s="14" t="str">
        <f>IFERROR(VLOOKUP(E1067,'Bron competenties'!$A$1:$F$19978,5,FALSE),"")</f>
        <v>het organiseren en borgen van het definiëren en toepasbaar maken van beleid voor risicobeheer door rekening te houden met alle mogelijke beperkingen, waaronder technische, economische en politieke kwesties en daarbij taken te delegeren</v>
      </c>
      <c r="G1067" s="15" t="str">
        <f>IFERROR(CONCATENATE(C1067," ",(VLOOKUP($C1067,'Bron competenties'!$B$1:$C$1978,2,FALSE))),"")</f>
        <v xml:space="preserve">E.03 Risicomanagement </v>
      </c>
      <c r="H1067">
        <f t="shared" si="49"/>
        <v>4</v>
      </c>
      <c r="I1067" t="str">
        <f t="shared" si="50"/>
        <v>het organiseren en borgen van het definiëren en toepasbaar maken van beleid voor risicobeheer door rekening te houden met alle mogelijke beperkingen, waaronder technische, economische en politieke kwesties en daarbij taken te delegeren</v>
      </c>
    </row>
    <row r="1068" spans="1:9" ht="15.75" thickBot="1" x14ac:dyDescent="0.3">
      <c r="A1068" s="10" t="str">
        <f>IFERROR(VLOOKUP($B1068,VLookup!$B$3:$C$463,2,FALSE),"")</f>
        <v>4.3.3 BUSINESS INTELLIGENCE/DATA ANALYSE</v>
      </c>
      <c r="B1068" s="18" t="s">
        <v>168</v>
      </c>
      <c r="C1068" s="17" t="s">
        <v>85</v>
      </c>
      <c r="D1068" s="13">
        <v>4</v>
      </c>
      <c r="E1068" s="14" t="str">
        <f t="shared" si="48"/>
        <v>E.05x4</v>
      </c>
      <c r="F1068" s="14" t="str">
        <f>IFERROR(VLOOKUP(E1068,'Bron competenties'!$A$1:$F$19978,5,FALSE),"")</f>
        <v>het organiseren en borgen van innovatieve implementaties / verbeteringen die bijdragen aan grotere efficiëntie; het aantonen aan de directie dat de organisatie voordeel heeft van potentiële wijzigingen</v>
      </c>
      <c r="G1068" s="15" t="str">
        <f>IFERROR(CONCATENATE(C1068," ",(VLOOKUP($C1068,'Bron competenties'!$B$1:$C$1978,2,FALSE))),"")</f>
        <v xml:space="preserve">E.05 Procesverbetering </v>
      </c>
      <c r="H1068">
        <f t="shared" si="49"/>
        <v>4</v>
      </c>
      <c r="I1068" t="str">
        <f t="shared" si="50"/>
        <v>het organiseren en borgen van innovatieve implementaties / verbeteringen die bijdragen aan grotere efficiëntie; het aantonen aan de directie dat de organisatie voordeel heeft van potentiële wijzigingen</v>
      </c>
    </row>
    <row r="1069" spans="1:9" ht="15.75" thickBot="1" x14ac:dyDescent="0.3">
      <c r="A1069" s="10" t="str">
        <f>IFERROR(VLOOKUP($B1069,VLookup!$B$3:$C$463,2,FALSE),"")</f>
        <v>4.3.3 BUSINESS INTELLIGENCE/DATA ANALYSE</v>
      </c>
      <c r="B1069" s="18" t="s">
        <v>168</v>
      </c>
      <c r="C1069" s="17" t="s">
        <v>143</v>
      </c>
      <c r="D1069" s="13">
        <v>4</v>
      </c>
      <c r="E1069" s="14" t="str">
        <f t="shared" si="48"/>
        <v>E.07x4</v>
      </c>
      <c r="F1069" s="14" t="str">
        <f>IFERROR(VLOOKUP(E1069,'Bron competenties'!$A$1:$F$19978,5,FALSE),"")</f>
        <v xml:space="preserve">het organiseren en borgen van het plannen, beheren en implementeren van significante IV wijzigingen in de organisatie </v>
      </c>
      <c r="G1069" s="15" t="str">
        <f>IFERROR(CONCATENATE(C1069," ",(VLOOKUP($C1069,'Bron competenties'!$B$1:$C$1978,2,FALSE))),"")</f>
        <v xml:space="preserve">E.07 Management van veranderingen in bedrijfsprocessent </v>
      </c>
      <c r="H1069">
        <f t="shared" si="49"/>
        <v>4</v>
      </c>
      <c r="I1069" t="str">
        <f t="shared" si="50"/>
        <v xml:space="preserve">het organiseren en borgen van het plannen, beheren en implementeren van significante IV wijzigingen in de organisatie </v>
      </c>
    </row>
    <row r="1070" spans="1:9" ht="15.75" thickBot="1" x14ac:dyDescent="0.3">
      <c r="A1070" s="10" t="str">
        <f>IFERROR(VLOOKUP($B1070,VLookup!$B$3:$C$463,2,FALSE),"")</f>
        <v>4.3.3 BUSINESS INTELLIGENCE/DATA ANALYSE</v>
      </c>
      <c r="B1070" s="18" t="s">
        <v>168</v>
      </c>
      <c r="C1070" s="17" t="s">
        <v>86</v>
      </c>
      <c r="D1070" s="13">
        <v>4</v>
      </c>
      <c r="E1070" s="14" t="str">
        <f t="shared" si="48"/>
        <v>E.08x4</v>
      </c>
      <c r="F1070" s="14" t="str">
        <f>IFERROR(VLOOKUP(E1070,'Bron competenties'!$A$1:$F$19978,5,FALSE),"")</f>
        <v>het organiseren en borgen dat de integriteit, vertrouwelijkheid en beschikbaarheid van gegevens zijn opgeslagen in de Informatiesystemen en dat ze voldoen aan alle wettelijke vereisten</v>
      </c>
      <c r="G1070" s="15" t="str">
        <f>IFERROR(CONCATENATE(C1070," ",(VLOOKUP($C1070,'Bron competenties'!$B$1:$C$1978,2,FALSE))),"")</f>
        <v xml:space="preserve">E.08 Informatiebeveiligingsmanagement </v>
      </c>
      <c r="H1070">
        <f t="shared" si="49"/>
        <v>4</v>
      </c>
      <c r="I1070" t="str">
        <f t="shared" si="50"/>
        <v>het organiseren en borgen dat de integriteit, vertrouwelijkheid en beschikbaarheid van gegevens zijn opgeslagen in de Informatiesystemen en dat ze voldoen aan alle wettelijke vereisten</v>
      </c>
    </row>
    <row r="1071" spans="1:9" ht="15.75" thickBot="1" x14ac:dyDescent="0.3">
      <c r="A1071" s="10" t="str">
        <f>IFERROR(VLOOKUP($B1071,VLookup!$B$3:$C$463,2,FALSE),"")</f>
        <v>4.3.3 BUSINESS INTELLIGENCE/DATA ANALYSE</v>
      </c>
      <c r="B1071" s="18" t="s">
        <v>168</v>
      </c>
      <c r="C1071" s="20" t="s">
        <v>115</v>
      </c>
      <c r="D1071" s="13">
        <v>4</v>
      </c>
      <c r="E1071" s="14" t="str">
        <f t="shared" si="48"/>
        <v>E.09x4</v>
      </c>
      <c r="F1071" s="14" t="str">
        <f>IFERROR(VLOOKUP(E1071,'Bron competenties'!$A$1:$F$19978,5,FALSE),"")</f>
        <v>het organiseren en borgen van governance strategie voor Informatie Systemen door relevante processen over de gehele IV-infrastructuur te communiceren, uit te dragen en te beheersen</v>
      </c>
      <c r="G1071" s="15" t="str">
        <f>IFERROR(CONCATENATE(C1071," ",(VLOOKUP($C1071,'Bron competenties'!$B$1:$C$1978,2,FALSE))),"")</f>
        <v xml:space="preserve">E.09 IT-governance </v>
      </c>
      <c r="H1071">
        <f t="shared" si="49"/>
        <v>4</v>
      </c>
      <c r="I1071" t="str">
        <f t="shared" si="50"/>
        <v>het organiseren en borgen van governance strategie voor Informatie Systemen door relevante processen over de gehele IV-infrastructuur te communiceren, uit te dragen en te beheersen</v>
      </c>
    </row>
    <row r="1072" spans="1:9" ht="15.75" thickBot="1" x14ac:dyDescent="0.3">
      <c r="A1072" s="10" t="str">
        <f>IFERROR(VLOOKUP($B1072,VLookup!$B$3:$C$463,2,FALSE),"")</f>
        <v>4.3.3 BUSINESS INTELLIGENCE/DATA ANALYSE</v>
      </c>
      <c r="B1072" s="16" t="s">
        <v>168</v>
      </c>
      <c r="C1072" s="17" t="s">
        <v>89</v>
      </c>
      <c r="D1072" s="13">
        <v>4</v>
      </c>
      <c r="E1072" s="14" t="str">
        <f t="shared" si="48"/>
        <v>D.07x4</v>
      </c>
      <c r="F1072" s="14" t="str">
        <f>IFERROR(VLOOKUP(E1072,'Bron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1072" s="15" t="str">
        <f>IFERROR(CONCATENATE(C1072," ",(VLOOKUP($C1072,'Bron competenties'!$B$1:$C$1978,2,FALSE))),"")</f>
        <v>D.07 Datascience en analytics</v>
      </c>
      <c r="H1072">
        <f t="shared" si="49"/>
        <v>4</v>
      </c>
      <c r="I1072" t="str">
        <f t="shared" si="50"/>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1073" spans="1:9" ht="15.75" thickBot="1" x14ac:dyDescent="0.3">
      <c r="A1073" s="10" t="str">
        <f>IFERROR(VLOOKUP($B1073,VLookup!$B$3:$C$463,2,FALSE),"")</f>
        <v>4.3.3 BUSINESS INTELLIGENCE/DATA ANALYSE</v>
      </c>
      <c r="B1073" s="18" t="s">
        <v>168</v>
      </c>
      <c r="C1073" s="17" t="s">
        <v>90</v>
      </c>
      <c r="D1073" s="13">
        <v>9</v>
      </c>
      <c r="E1073" s="14" t="str">
        <f t="shared" si="48"/>
        <v>T.01x9</v>
      </c>
      <c r="F1073" s="14" t="str">
        <f>IFERROR(VLOOKUP(E1073,'Bron competenties'!$A$1:$F$19978,5,FALSE),"")</f>
        <v>Toegankelijkheid is van toepassing op het ontwerp van producten, apparaten, services of omgevingen om ervoor te zorgen dat ze voor iedereen bruikbaar zijn, ongeacht hun persoonlijke capaciteiten</v>
      </c>
      <c r="G1073" s="15" t="str">
        <f>IFERROR(CONCATENATE(C1073," ",(VLOOKUP($C1073,'Bron competenties'!$B$1:$C$1978,2,FALSE))),"")</f>
        <v>T.01 Toegankelijkheid</v>
      </c>
      <c r="H1073">
        <f t="shared" si="49"/>
        <v>9</v>
      </c>
      <c r="I1073" t="str">
        <f t="shared" si="50"/>
        <v>Toegankelijkheid is van toepassing op het ontwerp van producten, apparaten, services of omgevingen om ervoor te zorgen dat ze voor iedereen bruikbaar zijn, ongeacht hun persoonlijke capaciteiten</v>
      </c>
    </row>
    <row r="1074" spans="1:9" ht="15.75" thickBot="1" x14ac:dyDescent="0.3">
      <c r="A1074" s="10" t="str">
        <f>IFERROR(VLOOKUP($B1074,VLookup!$B$3:$C$463,2,FALSE),"")</f>
        <v>4.3.3 BUSINESS INTELLIGENCE/DATA ANALYSE</v>
      </c>
      <c r="B1074" s="18" t="s">
        <v>168</v>
      </c>
      <c r="C1074" s="17" t="s">
        <v>91</v>
      </c>
      <c r="D1074" s="13">
        <v>9</v>
      </c>
      <c r="E1074" s="14" t="str">
        <f t="shared" si="48"/>
        <v>T.02x9</v>
      </c>
      <c r="F1074" s="14" t="str">
        <f>IFERROR(VLOOKUP(E1074,'Bron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074" s="15" t="str">
        <f>IFERROR(CONCATENATE(C1074," ",(VLOOKUP($C1074,'Bron competenties'!$B$1:$C$1978,2,FALSE))),"")</f>
        <v>T.02 Ethiek</v>
      </c>
      <c r="H1074">
        <f t="shared" si="49"/>
        <v>9</v>
      </c>
      <c r="I1074" t="str">
        <f t="shared" si="50"/>
        <v>Ethiek in ICT behandelt de procedures, waarden en praktijken die ICT en haar gerelateerde disciplines beheersen zonder de integriteit, morele waarden of overtuigingen van een individu, organisatie of de mensheid: professioneel gedrag in de ICT</v>
      </c>
    </row>
    <row r="1075" spans="1:9" ht="15.75" thickBot="1" x14ac:dyDescent="0.3">
      <c r="A1075" s="10" t="str">
        <f>IFERROR(VLOOKUP($B1075,VLookup!$B$3:$C$463,2,FALSE),"")</f>
        <v>4.3.3 BUSINESS INTELLIGENCE/DATA ANALYSE</v>
      </c>
      <c r="B1075" s="18" t="s">
        <v>168</v>
      </c>
      <c r="C1075" s="17" t="s">
        <v>92</v>
      </c>
      <c r="D1075" s="13">
        <v>9</v>
      </c>
      <c r="E1075" s="14" t="str">
        <f t="shared" si="48"/>
        <v>T.03x9</v>
      </c>
      <c r="F1075" s="14" t="str">
        <f>IFERROR(VLOOKUP(E1075,'Bron competenties'!$A$1:$F$19978,5,FALSE),"")</f>
        <v>Er zijn veel wetten die direct of indirect relevant zijn voor de ICT-industrie, zoals copyright, naleving van octrooien, voorkomen van plagiaat en bescherming van intellectuele eigendom</v>
      </c>
      <c r="G1075" s="15" t="str">
        <f>IFERROR(CONCATENATE(C1075," ",(VLOOKUP($C1075,'Bron competenties'!$B$1:$C$1978,2,FALSE))),"")</f>
        <v>T.03 Juridische kwesties</v>
      </c>
      <c r="H1075">
        <f t="shared" si="49"/>
        <v>9</v>
      </c>
      <c r="I1075" t="str">
        <f t="shared" si="50"/>
        <v>Er zijn veel wetten die direct of indirect relevant zijn voor de ICT-industrie, zoals copyright, naleving van octrooien, voorkomen van plagiaat en bescherming van intellectuele eigendom</v>
      </c>
    </row>
    <row r="1076" spans="1:9" ht="15.75" thickBot="1" x14ac:dyDescent="0.3">
      <c r="A1076" s="10" t="str">
        <f>IFERROR(VLOOKUP($B1076,VLookup!$B$3:$C$463,2,FALSE),"")</f>
        <v>4.3.3 BUSINESS INTELLIGENCE/DATA ANALYSE</v>
      </c>
      <c r="B1076" s="18" t="s">
        <v>168</v>
      </c>
      <c r="C1076" s="17" t="s">
        <v>93</v>
      </c>
      <c r="D1076" s="13">
        <v>9</v>
      </c>
      <c r="E1076" s="14" t="str">
        <f t="shared" si="48"/>
        <v>T.04x9</v>
      </c>
      <c r="F1076" s="14" t="str">
        <f>IFERROR(VLOOKUP(E1076,'Bron competenties'!$A$1:$F$19978,5,FALSE),"")</f>
        <v>Privacy is het vermogen van een organisatie of individu te bepalen welke gegevens met derden kunnen worden gedeeld: bijvoorbeeld de algemene verordening gegevensbescherming (AVG) over gegevensbescherming en privacy voor alle individuen</v>
      </c>
      <c r="G1076" s="15" t="str">
        <f>IFERROR(CONCATENATE(C1076," ",(VLOOKUP($C1076,'Bron competenties'!$B$1:$C$1978,2,FALSE))),"")</f>
        <v>T.04 Privacy</v>
      </c>
      <c r="H1076">
        <f t="shared" si="49"/>
        <v>9</v>
      </c>
      <c r="I1076" t="str">
        <f t="shared" si="50"/>
        <v>Privacy is het vermogen van een organisatie of individu te bepalen welke gegevens met derden kunnen worden gedeeld: bijvoorbeeld de algemene verordening gegevensbescherming (AVG) over gegevensbescherming en privacy voor alle individuen</v>
      </c>
    </row>
    <row r="1077" spans="1:9" ht="15.75" thickBot="1" x14ac:dyDescent="0.3">
      <c r="A1077" s="10" t="str">
        <f>IFERROR(VLOOKUP($B1077,VLookup!$B$3:$C$463,2,FALSE),"")</f>
        <v>4.3.3 BUSINESS INTELLIGENCE/DATA ANALYSE</v>
      </c>
      <c r="B1077" s="18" t="s">
        <v>168</v>
      </c>
      <c r="C1077" s="17" t="s">
        <v>94</v>
      </c>
      <c r="D1077" s="13">
        <v>9</v>
      </c>
      <c r="E1077" s="14" t="str">
        <f t="shared" si="48"/>
        <v>T.05x9</v>
      </c>
      <c r="F1077" s="14" t="str">
        <f>IFERROR(VLOOKUP(E1077,'Bron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077" s="15" t="str">
        <f>IFERROR(CONCATENATE(C1077," ",(VLOOKUP($C1077,'Bron competenties'!$B$1:$C$1978,2,FALSE))),"")</f>
        <v>T.05 Beveiliging</v>
      </c>
      <c r="H1077">
        <f t="shared" si="49"/>
        <v>9</v>
      </c>
      <c r="I1077" t="str">
        <f t="shared" si="50"/>
        <v>Beveiliging omvat (1) informatiebeveiliging: beschermen tegen ongeautoriseerde toegang, gebruik, openbaarmaking, verstoring, wijziging, inzage, inspectie, opname of verwoesting en (2) IT-beveiliging: ongeoorloofde toegang tot computers, netwerken en data voorkomen</v>
      </c>
    </row>
    <row r="1078" spans="1:9" ht="15.75" thickBot="1" x14ac:dyDescent="0.3">
      <c r="A1078" s="10" t="str">
        <f>IFERROR(VLOOKUP($B1078,VLookup!$B$3:$C$463,2,FALSE),"")</f>
        <v>4.3.3 BUSINESS INTELLIGENCE/DATA ANALYSE</v>
      </c>
      <c r="B1078" s="18" t="s">
        <v>168</v>
      </c>
      <c r="C1078" s="17" t="s">
        <v>95</v>
      </c>
      <c r="D1078" s="13">
        <v>9</v>
      </c>
      <c r="E1078" s="14" t="str">
        <f t="shared" si="48"/>
        <v>T.06x9</v>
      </c>
      <c r="F1078" s="14" t="str">
        <f>IFERROR(VLOOKUP(E1078,'Bron competenties'!$A$1:$F$19978,5,FALSE),"")</f>
        <v xml:space="preserve">Duurzaamheid staat voor het voldoen aan behoeften zonder de toekomst in gevaar te brengen en kan worden gecategoriseerd als ecologische, sociale of economische duurzaamheid. </v>
      </c>
      <c r="G1078" s="15" t="str">
        <f>IFERROR(CONCATENATE(C1078," ",(VLOOKUP($C1078,'Bron competenties'!$B$1:$C$1978,2,FALSE))),"")</f>
        <v>T.06 Duurzaamheid</v>
      </c>
      <c r="H1078">
        <f t="shared" si="49"/>
        <v>9</v>
      </c>
      <c r="I1078" t="str">
        <f t="shared" si="50"/>
        <v xml:space="preserve">Duurzaamheid staat voor het voldoen aan behoeften zonder de toekomst in gevaar te brengen en kan worden gecategoriseerd als ecologische, sociale of economische duurzaamheid. </v>
      </c>
    </row>
    <row r="1079" spans="1:9" ht="15.75" thickBot="1" x14ac:dyDescent="0.3">
      <c r="A1079" s="10" t="str">
        <f>IFERROR(VLOOKUP($B1079,VLookup!$B$3:$C$463,2,FALSE),"")</f>
        <v>4.3.3 BUSINESS INTELLIGENCE/DATA ANALYSE</v>
      </c>
      <c r="B1079" s="18" t="s">
        <v>168</v>
      </c>
      <c r="C1079" s="17" t="s">
        <v>96</v>
      </c>
      <c r="D1079" s="13">
        <v>9</v>
      </c>
      <c r="E1079" s="14" t="str">
        <f t="shared" si="48"/>
        <v>T.07x9</v>
      </c>
      <c r="F1079" s="14" t="str">
        <f>IFERROR(VLOOKUP(E1079,'Bron competenties'!$A$1:$F$19978,5,FALSE),"")</f>
        <v>Bruikbaarheid is de kwaliteit van een product, dienst of systeem, zoals ervaren door eindgebruikers, voor specifiek te bereiken doelen, effectief, efficiënt en bevredigend in een vooraf bepaalde context</v>
      </c>
      <c r="G1079" s="15" t="str">
        <f>IFERROR(CONCATENATE(C1079," ",(VLOOKUP($C1079,'Bron competenties'!$B$1:$C$1978,2,FALSE))),"")</f>
        <v>T.07 Bruikbaarheid</v>
      </c>
      <c r="H1079">
        <f t="shared" si="49"/>
        <v>9</v>
      </c>
      <c r="I1079" t="str">
        <f t="shared" si="50"/>
        <v>Bruikbaarheid is de kwaliteit van een product, dienst of systeem, zoals ervaren door eindgebruikers, voor specifiek te bereiken doelen, effectief, efficiënt en bevredigend in een vooraf bepaalde context</v>
      </c>
    </row>
    <row r="1080" spans="1:9" ht="15.75" thickBot="1" x14ac:dyDescent="0.3">
      <c r="A1080" s="10" t="str">
        <f>IFERROR(VLOOKUP($B1080,VLookup!$B$3:$C$463,2,FALSE),"")</f>
        <v>4.3.4 DATA SCIENCE</v>
      </c>
      <c r="B1080" s="16" t="s">
        <v>169</v>
      </c>
      <c r="C1080" s="17" t="s">
        <v>89</v>
      </c>
      <c r="D1080" s="13">
        <v>2</v>
      </c>
      <c r="E1080" s="14" t="str">
        <f t="shared" si="48"/>
        <v>D.07x2</v>
      </c>
      <c r="F1080" s="14" t="str">
        <f>IFERROR(VLOOKUP(E1080,'Bron competenties'!$A$1:$F$19978,5,FALSE),"")</f>
        <v>het zoeken en verzamelen van data. Het voor analyses voorbereiden van data uit meerdere bronnen en formaten</v>
      </c>
      <c r="G1080" s="15" t="str">
        <f>IFERROR(CONCATENATE(C1080," ",(VLOOKUP($C1080,'Bron competenties'!$B$1:$C$1978,2,FALSE))),"")</f>
        <v>D.07 Datascience en analytics</v>
      </c>
      <c r="H1080">
        <f t="shared" si="49"/>
        <v>2</v>
      </c>
      <c r="I1080" t="str">
        <f t="shared" si="50"/>
        <v>het zoeken en verzamelen van data. Het voor analyses voorbereiden van data uit meerdere bronnen en formaten</v>
      </c>
    </row>
    <row r="1081" spans="1:9" ht="15.75" thickBot="1" x14ac:dyDescent="0.3">
      <c r="A1081" s="10" t="str">
        <f>IFERROR(VLOOKUP($B1081,VLookup!$B$3:$C$463,2,FALSE),"")</f>
        <v>4.3.4 DATA SCIENCE</v>
      </c>
      <c r="B1081" s="18" t="s">
        <v>169</v>
      </c>
      <c r="C1081" s="17" t="s">
        <v>111</v>
      </c>
      <c r="D1081" s="13">
        <v>3</v>
      </c>
      <c r="E1081" s="14" t="str">
        <f t="shared" si="48"/>
        <v>A.04x3</v>
      </c>
      <c r="F1081" s="14" t="str">
        <f>IFERROR(VLOOKUP(E1081,'Bron competenties'!$A$1:$F$19978,5,FALSE),"")</f>
        <v>het gebruik maken van specifieke kennis om complexe documentatie te maken en te onderhouden</v>
      </c>
      <c r="G1081" s="15" t="str">
        <f>IFERROR(CONCATENATE(C1081," ",(VLOOKUP($C1081,'Bron competenties'!$B$1:$C$1978,2,FALSE))),"")</f>
        <v xml:space="preserve">A.04 Product- of serviceplanning </v>
      </c>
      <c r="H1081">
        <f t="shared" si="49"/>
        <v>3</v>
      </c>
      <c r="I1081" t="str">
        <f t="shared" si="50"/>
        <v>het gebruik maken van specifieke kennis om complexe documentatie te maken en te onderhouden</v>
      </c>
    </row>
    <row r="1082" spans="1:9" ht="15.75" thickBot="1" x14ac:dyDescent="0.3">
      <c r="A1082" s="10" t="str">
        <f>IFERROR(VLOOKUP($B1082,VLookup!$B$3:$C$463,2,FALSE),"")</f>
        <v>4.3.4 DATA SCIENCE</v>
      </c>
      <c r="B1082" s="18" t="s">
        <v>169</v>
      </c>
      <c r="C1082" s="17" t="s">
        <v>81</v>
      </c>
      <c r="D1082" s="13">
        <v>3</v>
      </c>
      <c r="E1082" s="14" t="str">
        <f t="shared" si="48"/>
        <v>A.05x3</v>
      </c>
      <c r="F1082" s="14" t="str">
        <f>IFERROR(VLOOKUP(E1082,'Bron competenties'!$A$1:$F$19978,5,FALSE),"")</f>
        <v>het gebruik maken van specifieke kennis om relevante IV-technologie en -specificaties te definiëren die kunnen worden ingezet bij de bouw van meerdere IV-projecten, toepassingen/of infrastructuurverbeteringen</v>
      </c>
      <c r="G1082" s="15" t="str">
        <f>IFERROR(CONCATENATE(C1082," ",(VLOOKUP($C1082,'Bron competenties'!$B$1:$C$1978,2,FALSE))),"")</f>
        <v xml:space="preserve">A.05 Ontwerpen van Architectuur </v>
      </c>
      <c r="H1082">
        <f t="shared" si="49"/>
        <v>3</v>
      </c>
      <c r="I1082" t="str">
        <f t="shared" si="50"/>
        <v>het gebruik maken van specifieke kennis om relevante IV-technologie en -specificaties te definiëren die kunnen worden ingezet bij de bouw van meerdere IV-projecten, toepassingen/of infrastructuurverbeteringen</v>
      </c>
    </row>
    <row r="1083" spans="1:9" ht="15.75" thickBot="1" x14ac:dyDescent="0.3">
      <c r="A1083" s="10" t="str">
        <f>IFERROR(VLOOKUP($B1083,VLookup!$B$3:$C$463,2,FALSE),"")</f>
        <v>4.3.4 DATA SCIENCE</v>
      </c>
      <c r="B1083" s="18" t="s">
        <v>169</v>
      </c>
      <c r="C1083" s="17" t="s">
        <v>106</v>
      </c>
      <c r="D1083" s="13">
        <v>3</v>
      </c>
      <c r="E1083" s="14" t="str">
        <f t="shared" si="48"/>
        <v>A.08x3</v>
      </c>
      <c r="F1083" s="14" t="str">
        <f>IFERROR(VLOOKUP(E1083,'Bron competenties'!$A$1:$F$19978,5,FALSE),"")</f>
        <v>het bevorderen van bewustzijn, trainingen en borging (via hulpmiddelen) voor de ontwikkeling van duurzame ontwikkeling</v>
      </c>
      <c r="G1083" s="15" t="str">
        <f>IFERROR(CONCATENATE(C1083," ",(VLOOKUP($C1083,'Bron competenties'!$B$1:$C$1978,2,FALSE))),"")</f>
        <v xml:space="preserve">A.08 Duurzame ontwikkeling </v>
      </c>
      <c r="H1083">
        <f t="shared" si="49"/>
        <v>3</v>
      </c>
      <c r="I1083" t="str">
        <f t="shared" si="50"/>
        <v>het bevorderen van bewustzijn, trainingen en borging (via hulpmiddelen) voor de ontwikkeling van duurzame ontwikkeling</v>
      </c>
    </row>
    <row r="1084" spans="1:9" ht="15.75" thickBot="1" x14ac:dyDescent="0.3">
      <c r="A1084" s="10" t="str">
        <f>IFERROR(VLOOKUP($B1084,VLookup!$B$3:$C$463,2,FALSE),"")</f>
        <v>4.3.4 DATA SCIENCE</v>
      </c>
      <c r="B1084" s="16" t="s">
        <v>169</v>
      </c>
      <c r="C1084" s="17" t="s">
        <v>82</v>
      </c>
      <c r="D1084" s="13">
        <v>3</v>
      </c>
      <c r="E1084" s="14" t="str">
        <f t="shared" si="48"/>
        <v>A.10x3</v>
      </c>
      <c r="F1084" s="14" t="str">
        <f>IFERROR(VLOOKUP(E1084,'Bron competenties'!$A$1:$F$19978,5,FALSE),"")</f>
        <v>het bewerkstelligen en cultiveren van relaties met klanten en gebruikers om hun taken, behoeften en doelen te begrijpen. Gebruikt een breed scala aan specialistische methoden om belangrijke gebruikersbetrokkenheid te krijgen</v>
      </c>
      <c r="G1084" s="15" t="str">
        <f>IFERROR(CONCATENATE(C1084," ",(VLOOKUP($C1084,'Bron competenties'!$B$1:$C$1978,2,FALSE))),"")</f>
        <v>A.10 Gebruikergedreven ontwerpen</v>
      </c>
      <c r="H1084">
        <f t="shared" si="49"/>
        <v>3</v>
      </c>
      <c r="I1084" t="str">
        <f t="shared" si="50"/>
        <v>het bewerkstelligen en cultiveren van relaties met klanten en gebruikers om hun taken, behoeften en doelen te begrijpen. Gebruikt een breed scala aan specialistische methoden om belangrijke gebruikersbetrokkenheid te krijgen</v>
      </c>
    </row>
    <row r="1085" spans="1:9" ht="15.75" thickBot="1" x14ac:dyDescent="0.3">
      <c r="A1085" s="10" t="str">
        <f>IFERROR(VLOOKUP($B1085,VLookup!$B$3:$C$463,2,FALSE),"")</f>
        <v>4.3.4 DATA SCIENCE</v>
      </c>
      <c r="B1085" s="18" t="s">
        <v>169</v>
      </c>
      <c r="C1085" s="17" t="s">
        <v>83</v>
      </c>
      <c r="D1085" s="13">
        <v>3</v>
      </c>
      <c r="E1085" s="14" t="str">
        <f t="shared" si="48"/>
        <v>D.10x3</v>
      </c>
      <c r="F1085" s="14" t="str">
        <f>IFERROR(VLOOKUP(E1085,'Bron competenties'!$A$1:$F$19978,5,FALSE),"")</f>
        <v>het analyseren van bedrijfsprocessen en bijbehorende informatie-eisen en het daarmee voorzien in de meest geschikte informatiestructuur</v>
      </c>
      <c r="G1085" s="15" t="str">
        <f>IFERROR(CONCATENATE(C1085," ",(VLOOKUP($C1085,'Bron competenties'!$B$1:$C$1978,2,FALSE))),"")</f>
        <v xml:space="preserve">D.10 Informatie- en kennismanagement </v>
      </c>
      <c r="H1085">
        <f t="shared" si="49"/>
        <v>3</v>
      </c>
      <c r="I1085" t="str">
        <f t="shared" si="50"/>
        <v>het analyseren van bedrijfsprocessen en bijbehorende informatie-eisen en het daarmee voorzien in de meest geschikte informatiestructuur</v>
      </c>
    </row>
    <row r="1086" spans="1:9" ht="15.75" thickBot="1" x14ac:dyDescent="0.3">
      <c r="A1086" s="10" t="str">
        <f>IFERROR(VLOOKUP($B1086,VLookup!$B$3:$C$463,2,FALSE),"")</f>
        <v>4.3.4 DATA SCIENCE</v>
      </c>
      <c r="B1086" s="18" t="s">
        <v>169</v>
      </c>
      <c r="C1086" s="17" t="s">
        <v>84</v>
      </c>
      <c r="D1086" s="13">
        <v>3</v>
      </c>
      <c r="E1086" s="14" t="str">
        <f t="shared" si="48"/>
        <v>D.11x3</v>
      </c>
      <c r="F1086" s="14" t="str">
        <f>IFERROR(VLOOKUP(E1086,'Bron competenties'!$A$1:$F$19978,5,FALSE),"")</f>
        <v>betrouwbare relaties met de klanten creëren en helpen in het identificeren van de klantbehoeften</v>
      </c>
      <c r="G1086" s="15" t="str">
        <f>IFERROR(CONCATENATE(C1086," ",(VLOOKUP($C1086,'Bron competenties'!$B$1:$C$1978,2,FALSE))),"")</f>
        <v xml:space="preserve">D.11 Behoeftemanagement </v>
      </c>
      <c r="H1086">
        <f t="shared" si="49"/>
        <v>3</v>
      </c>
      <c r="I1086" t="str">
        <f t="shared" si="50"/>
        <v>betrouwbare relaties met de klanten creëren en helpen in het identificeren van de klantbehoeften</v>
      </c>
    </row>
    <row r="1087" spans="1:9" ht="15.75" thickBot="1" x14ac:dyDescent="0.3">
      <c r="A1087" s="10" t="str">
        <f>IFERROR(VLOOKUP($B1087,VLookup!$B$3:$C$463,2,FALSE),"")</f>
        <v>4.3.4 DATA SCIENCE</v>
      </c>
      <c r="B1087" s="18" t="s">
        <v>169</v>
      </c>
      <c r="C1087" s="17" t="s">
        <v>123</v>
      </c>
      <c r="D1087" s="13">
        <v>3</v>
      </c>
      <c r="E1087" s="14" t="str">
        <f t="shared" si="48"/>
        <v>E.01x3</v>
      </c>
      <c r="F1087" s="14" t="str">
        <f>IFERROR(VLOOKUP(E1087,'Bron competenties'!$A$1:$F$19978,5,FALSE),"")</f>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c r="G1087" s="15" t="str">
        <f>IFERROR(CONCATENATE(C1087," ",(VLOOKUP($C1087,'Bron competenties'!$B$1:$C$1978,2,FALSE))),"")</f>
        <v xml:space="preserve">E.01 Ontwikkelen van prognoses </v>
      </c>
      <c r="H1087">
        <f t="shared" si="49"/>
        <v>3</v>
      </c>
      <c r="I1087" t="str">
        <f t="shared" si="50"/>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row>
    <row r="1088" spans="1:9" ht="15.75" thickBot="1" x14ac:dyDescent="0.3">
      <c r="A1088" s="10" t="str">
        <f>IFERROR(VLOOKUP($B1088,VLookup!$B$3:$C$463,2,FALSE),"")</f>
        <v>4.3.4 DATA SCIENCE</v>
      </c>
      <c r="B1088" s="18" t="s">
        <v>169</v>
      </c>
      <c r="C1088" s="17" t="s">
        <v>113</v>
      </c>
      <c r="D1088" s="13">
        <v>3</v>
      </c>
      <c r="E1088" s="14" t="str">
        <f t="shared" si="48"/>
        <v>E.02x3</v>
      </c>
      <c r="F1088" s="14" t="str">
        <f>IFERROR(VLOOKUP(E1088,'Bron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088" s="15" t="str">
        <f>IFERROR(CONCATENATE(C1088," ",(VLOOKUP($C1088,'Bron competenties'!$B$1:$C$1978,2,FALSE))),"")</f>
        <v xml:space="preserve">E.02 Project- en portfoliomanagement </v>
      </c>
      <c r="H1088">
        <f t="shared" si="49"/>
        <v>3</v>
      </c>
      <c r="I1088" t="str">
        <f t="shared" si="50"/>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089" spans="1:9" ht="15.75" thickBot="1" x14ac:dyDescent="0.3">
      <c r="A1089" s="10" t="str">
        <f>IFERROR(VLOOKUP($B1089,VLookup!$B$3:$C$463,2,FALSE),"")</f>
        <v>4.3.4 DATA SCIENCE</v>
      </c>
      <c r="B1089" s="18" t="s">
        <v>169</v>
      </c>
      <c r="C1089" s="17" t="s">
        <v>105</v>
      </c>
      <c r="D1089" s="13">
        <v>3</v>
      </c>
      <c r="E1089" s="14" t="str">
        <f t="shared" si="48"/>
        <v>E.03x3</v>
      </c>
      <c r="F1089" s="14" t="str">
        <f>IFERROR(VLOOKUP(E1089,'Bron competenties'!$A$1:$F$19978,5,FALSE),"")</f>
        <v>het in staat zijn de juiste acties te ondernemen om de veiligheid te borgen en risicoblootstelling te vermijden, evalueert, managet en garandeert de validering van uitzonderingen, voert audits uit op IV-processen en -omgeving</v>
      </c>
      <c r="G1089" s="15" t="str">
        <f>IFERROR(CONCATENATE(C1089," ",(VLOOKUP($C1089,'Bron competenties'!$B$1:$C$1978,2,FALSE))),"")</f>
        <v xml:space="preserve">E.03 Risicomanagement </v>
      </c>
      <c r="H1089">
        <f t="shared" si="49"/>
        <v>3</v>
      </c>
      <c r="I1089" t="str">
        <f t="shared" si="50"/>
        <v>het in staat zijn de juiste acties te ondernemen om de veiligheid te borgen en risicoblootstelling te vermijden, evalueert, managet en garandeert de validering van uitzonderingen, voert audits uit op IV-processen en -omgeving</v>
      </c>
    </row>
    <row r="1090" spans="1:9" ht="15.75" thickBot="1" x14ac:dyDescent="0.3">
      <c r="A1090" s="10" t="str">
        <f>IFERROR(VLOOKUP($B1090,VLookup!$B$3:$C$463,2,FALSE),"")</f>
        <v>4.3.4 DATA SCIENCE</v>
      </c>
      <c r="B1090" s="18" t="s">
        <v>169</v>
      </c>
      <c r="C1090" s="17" t="s">
        <v>85</v>
      </c>
      <c r="D1090" s="13">
        <v>3</v>
      </c>
      <c r="E1090" s="14" t="str">
        <f t="shared" ref="E1090:E1153" si="51">IFERROR(IF(A1090&lt;&gt;"",CONCATENATE(C1090,"x",D1090),""),"")</f>
        <v>E.05x3</v>
      </c>
      <c r="F1090" s="14" t="str">
        <f>IFERROR(VLOOKUP(E1090,'Bron competenties'!$A$1:$F$19978,5,FALSE),"")</f>
        <v>het toepassen van specifieke kennis om bestaande IV-processen en oplossingen te onderzoeken zodat potentiële verbeteringen / innovaties bepaald kunnen worden en het  aanbevelingen kunnen worden opgesteld</v>
      </c>
      <c r="G1090" s="15" t="str">
        <f>IFERROR(CONCATENATE(C1090," ",(VLOOKUP($C1090,'Bron competenties'!$B$1:$C$1978,2,FALSE))),"")</f>
        <v xml:space="preserve">E.05 Procesverbetering </v>
      </c>
      <c r="H1090">
        <f t="shared" ref="H1090:H1153" si="52">IF($G1090="","",D1090)</f>
        <v>3</v>
      </c>
      <c r="I1090" t="str">
        <f t="shared" ref="I1090:I1153" si="53">IF($G1090="","",F1090)</f>
        <v>het toepassen van specifieke kennis om bestaande IV-processen en oplossingen te onderzoeken zodat potentiële verbeteringen / innovaties bepaald kunnen worden en het  aanbevelingen kunnen worden opgesteld</v>
      </c>
    </row>
    <row r="1091" spans="1:9" ht="15.75" thickBot="1" x14ac:dyDescent="0.3">
      <c r="A1091" s="10" t="str">
        <f>IFERROR(VLOOKUP($B1091,VLookup!$B$3:$C$463,2,FALSE),"")</f>
        <v>4.3.4 DATA SCIENCE</v>
      </c>
      <c r="B1091" s="18" t="s">
        <v>169</v>
      </c>
      <c r="C1091" s="17" t="s">
        <v>101</v>
      </c>
      <c r="D1091" s="13">
        <v>3</v>
      </c>
      <c r="E1091" s="14" t="str">
        <f t="shared" si="51"/>
        <v>E.06x3</v>
      </c>
      <c r="F1091" s="14" t="str">
        <f>IFERROR(VLOOKUP(E1091,'Bron competenties'!$A$1:$F$19978,5,FALSE),"")</f>
        <v>het evalueren van kwaliteitsindicatoren en processen op basis van het kwaliteitsbeleid en indien nodig het voorstellen van herstelacties</v>
      </c>
      <c r="G1091" s="15" t="str">
        <f>IFERROR(CONCATENATE(C1091," ",(VLOOKUP($C1091,'Bron competenties'!$B$1:$C$1978,2,FALSE))),"")</f>
        <v xml:space="preserve">E.06 ICT kwaliteitsmanagement </v>
      </c>
      <c r="H1091">
        <f t="shared" si="52"/>
        <v>3</v>
      </c>
      <c r="I1091" t="str">
        <f t="shared" si="53"/>
        <v>het evalueren van kwaliteitsindicatoren en processen op basis van het kwaliteitsbeleid en indien nodig het voorstellen van herstelacties</v>
      </c>
    </row>
    <row r="1092" spans="1:9" ht="15.75" thickBot="1" x14ac:dyDescent="0.3">
      <c r="A1092" s="10" t="str">
        <f>IFERROR(VLOOKUP($B1092,VLookup!$B$3:$C$463,2,FALSE),"")</f>
        <v>4.3.4 DATA SCIENCE</v>
      </c>
      <c r="B1092" s="16" t="s">
        <v>169</v>
      </c>
      <c r="C1092" s="17" t="s">
        <v>89</v>
      </c>
      <c r="D1092" s="13">
        <v>3</v>
      </c>
      <c r="E1092" s="14" t="str">
        <f t="shared" si="51"/>
        <v>D.07x3</v>
      </c>
      <c r="F1092" s="14" t="str">
        <f>IFERROR(VLOOKUP(E1092,'Bron competenties'!$A$1:$F$19978,5,FALSE),"")</f>
        <v>het ontwerpen en creëren van data-analysetools om de organisatorische datalevenscyclus te ondersteunen. Het verifiëren van de waarheidsgetrouwheid van de data. Het verwerken en visualiseren van data-analyseresultaten binnen het domein</v>
      </c>
      <c r="G1092" s="15" t="str">
        <f>IFERROR(CONCATENATE(C1092," ",(VLOOKUP($C1092,'Bron competenties'!$B$1:$C$1978,2,FALSE))),"")</f>
        <v>D.07 Datascience en analytics</v>
      </c>
      <c r="H1092">
        <f t="shared" si="52"/>
        <v>3</v>
      </c>
      <c r="I1092" t="str">
        <f t="shared" si="53"/>
        <v>het ontwerpen en creëren van data-analysetools om de organisatorische datalevenscyclus te ondersteunen. Het verifiëren van de waarheidsgetrouwheid van de data. Het verwerken en visualiseren van data-analyseresultaten binnen het domein</v>
      </c>
    </row>
    <row r="1093" spans="1:9" ht="15.75" thickBot="1" x14ac:dyDescent="0.3">
      <c r="A1093" s="10" t="str">
        <f>IFERROR(VLOOKUP($B1093,VLookup!$B$3:$C$463,2,FALSE),"")</f>
        <v>4.3.4 DATA SCIENCE</v>
      </c>
      <c r="B1093" s="18" t="s">
        <v>169</v>
      </c>
      <c r="C1093" s="17" t="s">
        <v>87</v>
      </c>
      <c r="D1093" s="13">
        <v>4</v>
      </c>
      <c r="E1093" s="14" t="str">
        <f t="shared" si="51"/>
        <v>A.01x4</v>
      </c>
      <c r="F1093" s="14" t="str">
        <f>IFERROR(VLOOKUP(E1093,'Bron competenties'!$A$1:$F$19978,5,FALSE),"")</f>
        <v>het organiseren en borgen van de bouw en implementatie van innovatieve IV oplossingen op de lange termijn</v>
      </c>
      <c r="G1093" s="15" t="str">
        <f>IFERROR(CONCATENATE(C1093," ",(VLOOKUP($C1093,'Bron competenties'!$B$1:$C$1978,2,FALSE))),"")</f>
        <v>A.01 Afstemming informatiesysteem en bedrijfsstrategie</v>
      </c>
      <c r="H1093">
        <f t="shared" si="52"/>
        <v>4</v>
      </c>
      <c r="I1093" t="str">
        <f t="shared" si="53"/>
        <v>het organiseren en borgen van de bouw en implementatie van innovatieve IV oplossingen op de lange termijn</v>
      </c>
    </row>
    <row r="1094" spans="1:9" ht="15.75" thickBot="1" x14ac:dyDescent="0.3">
      <c r="A1094" s="10" t="str">
        <f>IFERROR(VLOOKUP($B1094,VLookup!$B$3:$C$463,2,FALSE),"")</f>
        <v>4.3.4 DATA SCIENCE</v>
      </c>
      <c r="B1094" s="18" t="s">
        <v>169</v>
      </c>
      <c r="C1094" s="17" t="s">
        <v>111</v>
      </c>
      <c r="D1094" s="13">
        <v>4</v>
      </c>
      <c r="E1094" s="14" t="str">
        <f t="shared" si="51"/>
        <v>A.04x4</v>
      </c>
      <c r="F1094" s="14" t="str">
        <f>IFERROR(VLOOKUP(E1094,'Bron competenties'!$A$1:$F$19978,5,FALSE),"")</f>
        <v>het organiseren en borgen van het ontwikkelen en onderhouden van de planning</v>
      </c>
      <c r="G1094" s="15" t="str">
        <f>IFERROR(CONCATENATE(C1094," ",(VLOOKUP($C1094,'Bron competenties'!$B$1:$C$1978,2,FALSE))),"")</f>
        <v xml:space="preserve">A.04 Product- of serviceplanning </v>
      </c>
      <c r="H1094">
        <f t="shared" si="52"/>
        <v>4</v>
      </c>
      <c r="I1094" t="str">
        <f t="shared" si="53"/>
        <v>het organiseren en borgen van het ontwikkelen en onderhouden van de planning</v>
      </c>
    </row>
    <row r="1095" spans="1:9" ht="15.75" thickBot="1" x14ac:dyDescent="0.3">
      <c r="A1095" s="10" t="str">
        <f>IFERROR(VLOOKUP($B1095,VLookup!$B$3:$C$463,2,FALSE),"")</f>
        <v>4.3.4 DATA SCIENCE</v>
      </c>
      <c r="B1095" s="18" t="s">
        <v>169</v>
      </c>
      <c r="C1095" s="17" t="s">
        <v>81</v>
      </c>
      <c r="D1095" s="13">
        <v>4</v>
      </c>
      <c r="E1095" s="14" t="str">
        <f t="shared" si="51"/>
        <v>A.05x4</v>
      </c>
      <c r="F1095" s="14" t="str">
        <f>IFERROR(VLOOKUP(E1095,'Bron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1095" s="15" t="str">
        <f>IFERROR(CONCATENATE(C1095," ",(VLOOKUP($C1095,'Bron competenties'!$B$1:$C$1978,2,FALSE))),"")</f>
        <v xml:space="preserve">A.05 Ontwerpen van Architectuur </v>
      </c>
      <c r="H1095">
        <f t="shared" si="52"/>
        <v>4</v>
      </c>
      <c r="I1095" t="str">
        <f t="shared" si="53"/>
        <v>het vanuit een brede verantwoordelijk definiëren van een strategie zodat IV-technologie overeenkomstig de behoeften van de organisatie geïmplementeerd wordt, rekening houdend met de huidige IV-platformen, legacy en de laatste innovatieve ontwikkelingen</v>
      </c>
    </row>
    <row r="1096" spans="1:9" ht="15.75" thickBot="1" x14ac:dyDescent="0.3">
      <c r="A1096" s="10" t="str">
        <f>IFERROR(VLOOKUP($B1096,VLookup!$B$3:$C$463,2,FALSE),"")</f>
        <v>4.3.4 DATA SCIENCE</v>
      </c>
      <c r="B1096" s="18" t="s">
        <v>169</v>
      </c>
      <c r="C1096" s="17" t="s">
        <v>107</v>
      </c>
      <c r="D1096" s="13">
        <v>4</v>
      </c>
      <c r="E1096" s="14" t="str">
        <f t="shared" si="51"/>
        <v>A.07x4</v>
      </c>
      <c r="F1096" s="14" t="str">
        <f>IFERROR(VLOOKUP(E1096,'Bron competenties'!$A$1:$F$19978,5,FALSE),"")</f>
        <v>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v>
      </c>
      <c r="G1096" s="15" t="str">
        <f>IFERROR(CONCATENATE(C1096," ",(VLOOKUP($C1096,'Bron competenties'!$B$1:$C$1978,2,FALSE))),"")</f>
        <v xml:space="preserve">A.07 Monitoren technologische ontwikkelingen </v>
      </c>
      <c r="H1096">
        <f t="shared" si="52"/>
        <v>4</v>
      </c>
      <c r="I1096" t="str">
        <f t="shared" si="53"/>
        <v>het gebruik maken van uiteenlopende specialistische kennis van nieuwe en opkomende technologieën, gekoppeld aan diepgaande kennis van de organisatie, om toekomstgerichte oplossingen te voorzien en te verwoorden; het leveren van begeleiding en advies aan het managementteam om de strategie te kunnen bepalen</v>
      </c>
    </row>
    <row r="1097" spans="1:9" ht="15.75" thickBot="1" x14ac:dyDescent="0.3">
      <c r="A1097" s="10" t="str">
        <f>IFERROR(VLOOKUP($B1097,VLookup!$B$3:$C$463,2,FALSE),"")</f>
        <v>4.3.4 DATA SCIENCE</v>
      </c>
      <c r="B1097" s="18" t="s">
        <v>169</v>
      </c>
      <c r="C1097" s="17" t="s">
        <v>106</v>
      </c>
      <c r="D1097" s="13">
        <v>4</v>
      </c>
      <c r="E1097" s="14" t="str">
        <f t="shared" si="51"/>
        <v>A.08x4</v>
      </c>
      <c r="F1097" s="14" t="str">
        <f>IFERROR(VLOOKUP(E1097,'Bron competenties'!$A$1:$F$19978,5,FALSE),"")</f>
        <v>het bepalen van doel en strategie voor duurzame ontwikkeling van informatiesystemen in overeenstemming met het duurzaamheidsbeleid van de organisatie</v>
      </c>
      <c r="G1097" s="15" t="str">
        <f>IFERROR(CONCATENATE(C1097," ",(VLOOKUP($C1097,'Bron competenties'!$B$1:$C$1978,2,FALSE))),"")</f>
        <v xml:space="preserve">A.08 Duurzame ontwikkeling </v>
      </c>
      <c r="H1097">
        <f t="shared" si="52"/>
        <v>4</v>
      </c>
      <c r="I1097" t="str">
        <f t="shared" si="53"/>
        <v>het bepalen van doel en strategie voor duurzame ontwikkeling van informatiesystemen in overeenstemming met het duurzaamheidsbeleid van de organisatie</v>
      </c>
    </row>
    <row r="1098" spans="1:9" ht="15.75" thickBot="1" x14ac:dyDescent="0.3">
      <c r="A1098" s="10" t="str">
        <f>IFERROR(VLOOKUP($B1098,VLookup!$B$3:$C$463,2,FALSE),"")</f>
        <v>4.3.4 DATA SCIENCE</v>
      </c>
      <c r="B1098" s="18" t="s">
        <v>169</v>
      </c>
      <c r="C1098" s="17" t="s">
        <v>108</v>
      </c>
      <c r="D1098" s="13">
        <v>4</v>
      </c>
      <c r="E1098" s="14" t="str">
        <f t="shared" si="51"/>
        <v>A.09x4</v>
      </c>
      <c r="F1098" s="14" t="str">
        <f>IFERROR(VLOOKUP(E1098,'Bron competenties'!$A$1:$F$19978,5,FALSE),"")</f>
        <v>het inzetten van onafhankelijk denken en technologische kennis om verschillende concepten te integreren zodat unieke oplossingen ontstaan</v>
      </c>
      <c r="G1098" s="15" t="str">
        <f>IFERROR(CONCATENATE(C1098," ",(VLOOKUP($C1098,'Bron competenties'!$B$1:$C$1978,2,FALSE))),"")</f>
        <v xml:space="preserve">A.09 Innoveren </v>
      </c>
      <c r="H1098">
        <f t="shared" si="52"/>
        <v>4</v>
      </c>
      <c r="I1098" t="str">
        <f t="shared" si="53"/>
        <v>het inzetten van onafhankelijk denken en technologische kennis om verschillende concepten te integreren zodat unieke oplossingen ontstaan</v>
      </c>
    </row>
    <row r="1099" spans="1:9" ht="15.75" thickBot="1" x14ac:dyDescent="0.3">
      <c r="A1099" s="10" t="str">
        <f>IFERROR(VLOOKUP($B1099,VLookup!$B$3:$C$463,2,FALSE),"")</f>
        <v>4.3.4 DATA SCIENCE</v>
      </c>
      <c r="B1099" s="16" t="s">
        <v>169</v>
      </c>
      <c r="C1099" s="17" t="s">
        <v>82</v>
      </c>
      <c r="D1099" s="13">
        <v>4</v>
      </c>
      <c r="E1099" s="14" t="str">
        <f t="shared" si="51"/>
        <v>A.10x4</v>
      </c>
      <c r="F1099" s="14" t="str">
        <f>IFERROR(VLOOKUP(E1099,'Bron competenties'!$A$1:$F$19978,5,FALSE),"")</f>
        <v>het bieden van deskundige begeleiding om continue verbetering te garanderen en een succesvolle omnichannel gebruikerervaring te bewerkstelligen.</v>
      </c>
      <c r="G1099" s="15" t="str">
        <f>IFERROR(CONCATENATE(C1099," ",(VLOOKUP($C1099,'Bron competenties'!$B$1:$C$1978,2,FALSE))),"")</f>
        <v>A.10 Gebruikergedreven ontwerpen</v>
      </c>
      <c r="H1099">
        <f t="shared" si="52"/>
        <v>4</v>
      </c>
      <c r="I1099" t="str">
        <f t="shared" si="53"/>
        <v>het bieden van deskundige begeleiding om continue verbetering te garanderen en een succesvolle omnichannel gebruikerervaring te bewerkstelligen.</v>
      </c>
    </row>
    <row r="1100" spans="1:9" ht="15.75" thickBot="1" x14ac:dyDescent="0.3">
      <c r="A1100" s="10" t="str">
        <f>IFERROR(VLOOKUP($B1100,VLookup!$B$3:$C$463,2,FALSE),"")</f>
        <v>4.3.4 DATA SCIENCE</v>
      </c>
      <c r="B1100" s="18" t="s">
        <v>169</v>
      </c>
      <c r="C1100" s="17" t="s">
        <v>83</v>
      </c>
      <c r="D1100" s="13">
        <v>4</v>
      </c>
      <c r="E1100" s="14" t="str">
        <f t="shared" si="51"/>
        <v>D.10x4</v>
      </c>
      <c r="F1100" s="14" t="str">
        <f>IFERROR(VLOOKUP(E1100,'Bron competenties'!$A$1:$F$19978,5,FALSE),"")</f>
        <v>de juiste informatiestructuur integreren in de organisatie omgeving</v>
      </c>
      <c r="G1100" s="15" t="str">
        <f>IFERROR(CONCATENATE(C1100," ",(VLOOKUP($C1100,'Bron competenties'!$B$1:$C$1978,2,FALSE))),"")</f>
        <v xml:space="preserve">D.10 Informatie- en kennismanagement </v>
      </c>
      <c r="H1100">
        <f t="shared" si="52"/>
        <v>4</v>
      </c>
      <c r="I1100" t="str">
        <f t="shared" si="53"/>
        <v>de juiste informatiestructuur integreren in de organisatie omgeving</v>
      </c>
    </row>
    <row r="1101" spans="1:9" ht="15.75" thickBot="1" x14ac:dyDescent="0.3">
      <c r="A1101" s="10" t="str">
        <f>IFERROR(VLOOKUP($B1101,VLookup!$B$3:$C$463,2,FALSE),"")</f>
        <v>4.3.4 DATA SCIENCE</v>
      </c>
      <c r="B1101" s="18" t="s">
        <v>169</v>
      </c>
      <c r="C1101" s="17" t="s">
        <v>84</v>
      </c>
      <c r="D1101" s="13">
        <v>4</v>
      </c>
      <c r="E1101" s="14" t="str">
        <f t="shared" si="51"/>
        <v>D.11x4</v>
      </c>
      <c r="F1101" s="14" t="str">
        <f>IFERROR(VLOOKUP(E1101,'Bron competenties'!$A$1:$F$19978,5,FALSE),"")</f>
        <v>het organiseren en ondersteunen van strategische besluiten van de organisaties, het helpen van organisaties om nieuwe IV-oplossingen te bedenken, het bevorderen van partnerschappen en het creëren van waarde proposities</v>
      </c>
      <c r="G1101" s="15" t="str">
        <f>IFERROR(CONCATENATE(C1101," ",(VLOOKUP($C1101,'Bron competenties'!$B$1:$C$1978,2,FALSE))),"")</f>
        <v xml:space="preserve">D.11 Behoeftemanagement </v>
      </c>
      <c r="H1101">
        <f t="shared" si="52"/>
        <v>4</v>
      </c>
      <c r="I1101" t="str">
        <f t="shared" si="53"/>
        <v>het organiseren en ondersteunen van strategische besluiten van de organisaties, het helpen van organisaties om nieuwe IV-oplossingen te bedenken, het bevorderen van partnerschappen en het creëren van waarde proposities</v>
      </c>
    </row>
    <row r="1102" spans="1:9" ht="15.75" thickBot="1" x14ac:dyDescent="0.3">
      <c r="A1102" s="10" t="str">
        <f>IFERROR(VLOOKUP($B1102,VLookup!$B$3:$C$463,2,FALSE),"")</f>
        <v>4.3.4 DATA SCIENCE</v>
      </c>
      <c r="B1102" s="18" t="s">
        <v>169</v>
      </c>
      <c r="C1102" s="17" t="s">
        <v>123</v>
      </c>
      <c r="D1102" s="13">
        <v>4</v>
      </c>
      <c r="E1102" s="14" t="str">
        <f t="shared" si="51"/>
        <v>E.01x4</v>
      </c>
      <c r="F1102" s="14" t="str">
        <f>IFERROR(VLOOKUP(E1102,'Bron competenties'!$A$1:$F$19978,5,FALSE),"")</f>
        <v>de verantwoordelijkheid nemen voor het ontwikkelen van lange termijn prognoses; het identificeren en evalueren van input uit de wijde omgeving inclusief de politieke en sociale context</v>
      </c>
      <c r="G1102" s="15" t="str">
        <f>IFERROR(CONCATENATE(C1102," ",(VLOOKUP($C1102,'Bron competenties'!$B$1:$C$1978,2,FALSE))),"")</f>
        <v xml:space="preserve">E.01 Ontwikkelen van prognoses </v>
      </c>
      <c r="H1102">
        <f t="shared" si="52"/>
        <v>4</v>
      </c>
      <c r="I1102" t="str">
        <f t="shared" si="53"/>
        <v>de verantwoordelijkheid nemen voor het ontwikkelen van lange termijn prognoses; het identificeren en evalueren van input uit de wijde omgeving inclusief de politieke en sociale context</v>
      </c>
    </row>
    <row r="1103" spans="1:9" ht="15.75" thickBot="1" x14ac:dyDescent="0.3">
      <c r="A1103" s="10" t="str">
        <f>IFERROR(VLOOKUP($B1103,VLookup!$B$3:$C$463,2,FALSE),"")</f>
        <v>4.3.4 DATA SCIENCE</v>
      </c>
      <c r="B1103" s="18" t="s">
        <v>169</v>
      </c>
      <c r="C1103" s="17" t="s">
        <v>113</v>
      </c>
      <c r="D1103" s="13">
        <v>4</v>
      </c>
      <c r="E1103" s="14" t="str">
        <f t="shared" si="51"/>
        <v>E.02x4</v>
      </c>
      <c r="F1103" s="14" t="str">
        <f>IFERROR(VLOOKUP(E1103,'Bron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103" s="15" t="str">
        <f>IFERROR(CONCATENATE(C1103," ",(VLOOKUP($C1103,'Bron competenties'!$B$1:$C$1978,2,FALSE))),"")</f>
        <v xml:space="preserve">E.02 Project- en portfoliomanagement </v>
      </c>
      <c r="H1103">
        <f t="shared" si="52"/>
        <v>4</v>
      </c>
      <c r="I1103" t="str">
        <f t="shared" si="53"/>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104" spans="1:9" ht="15.75" thickBot="1" x14ac:dyDescent="0.3">
      <c r="A1104" s="10" t="str">
        <f>IFERROR(VLOOKUP($B1104,VLookup!$B$3:$C$463,2,FALSE),"")</f>
        <v>4.3.4 DATA SCIENCE</v>
      </c>
      <c r="B1104" s="18" t="s">
        <v>169</v>
      </c>
      <c r="C1104" s="17" t="s">
        <v>105</v>
      </c>
      <c r="D1104" s="13">
        <v>4</v>
      </c>
      <c r="E1104" s="14" t="str">
        <f t="shared" si="51"/>
        <v>E.03x4</v>
      </c>
      <c r="F1104" s="14" t="str">
        <f>IFERROR(VLOOKUP(E1104,'Bron competenties'!$A$1:$F$19978,5,FALSE),"")</f>
        <v>het organiseren en borgen van het definiëren en toepasbaar maken van beleid voor risicobeheer door rekening te houden met alle mogelijke beperkingen, waaronder technische, economische en politieke kwesties en daarbij taken te delegeren</v>
      </c>
      <c r="G1104" s="15" t="str">
        <f>IFERROR(CONCATENATE(C1104," ",(VLOOKUP($C1104,'Bron competenties'!$B$1:$C$1978,2,FALSE))),"")</f>
        <v xml:space="preserve">E.03 Risicomanagement </v>
      </c>
      <c r="H1104">
        <f t="shared" si="52"/>
        <v>4</v>
      </c>
      <c r="I1104" t="str">
        <f t="shared" si="53"/>
        <v>het organiseren en borgen van het definiëren en toepasbaar maken van beleid voor risicobeheer door rekening te houden met alle mogelijke beperkingen, waaronder technische, economische en politieke kwesties en daarbij taken te delegeren</v>
      </c>
    </row>
    <row r="1105" spans="1:9" ht="15.75" thickBot="1" x14ac:dyDescent="0.3">
      <c r="A1105" s="10" t="str">
        <f>IFERROR(VLOOKUP($B1105,VLookup!$B$3:$C$463,2,FALSE),"")</f>
        <v>4.3.4 DATA SCIENCE</v>
      </c>
      <c r="B1105" s="18" t="s">
        <v>169</v>
      </c>
      <c r="C1105" s="17" t="s">
        <v>85</v>
      </c>
      <c r="D1105" s="13">
        <v>4</v>
      </c>
      <c r="E1105" s="14" t="str">
        <f t="shared" si="51"/>
        <v>E.05x4</v>
      </c>
      <c r="F1105" s="14" t="str">
        <f>IFERROR(VLOOKUP(E1105,'Bron competenties'!$A$1:$F$19978,5,FALSE),"")</f>
        <v>het organiseren en borgen van innovatieve implementaties / verbeteringen die bijdragen aan grotere efficiëntie; het aantonen aan de directie dat de organisatie voordeel heeft van potentiële wijzigingen</v>
      </c>
      <c r="G1105" s="15" t="str">
        <f>IFERROR(CONCATENATE(C1105," ",(VLOOKUP($C1105,'Bron competenties'!$B$1:$C$1978,2,FALSE))),"")</f>
        <v xml:space="preserve">E.05 Procesverbetering </v>
      </c>
      <c r="H1105">
        <f t="shared" si="52"/>
        <v>4</v>
      </c>
      <c r="I1105" t="str">
        <f t="shared" si="53"/>
        <v>het organiseren en borgen van innovatieve implementaties / verbeteringen die bijdragen aan grotere efficiëntie; het aantonen aan de directie dat de organisatie voordeel heeft van potentiële wijzigingen</v>
      </c>
    </row>
    <row r="1106" spans="1:9" ht="15.75" thickBot="1" x14ac:dyDescent="0.3">
      <c r="A1106" s="10" t="str">
        <f>IFERROR(VLOOKUP($B1106,VLookup!$B$3:$C$463,2,FALSE),"")</f>
        <v>4.3.4 DATA SCIENCE</v>
      </c>
      <c r="B1106" s="18" t="s">
        <v>169</v>
      </c>
      <c r="C1106" s="17" t="s">
        <v>101</v>
      </c>
      <c r="D1106" s="13">
        <v>4</v>
      </c>
      <c r="E1106" s="14" t="str">
        <f t="shared" si="51"/>
        <v>E.06x4</v>
      </c>
      <c r="F1106" s="14" t="str">
        <f>IFERROR(VLOOKUP(E1106,'Bron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106" s="15" t="str">
        <f>IFERROR(CONCATENATE(C1106," ",(VLOOKUP($C1106,'Bron competenties'!$B$1:$C$1978,2,FALSE))),"")</f>
        <v xml:space="preserve">E.06 ICT kwaliteitsmanagement </v>
      </c>
      <c r="H1106">
        <f t="shared" si="52"/>
        <v>4</v>
      </c>
      <c r="I1106" t="str">
        <f t="shared" si="53"/>
        <v>het evalueren en inschatten in hoeverre aan kwaliteitseisen is voldaan en het organiseren en borgen dat het kwaliteitsbeleid wordt geïmplementeerd; het tonen van multifunctioneel leiderschap voor het stellen en overtreffen van kwaliteitsnormen</v>
      </c>
    </row>
    <row r="1107" spans="1:9" ht="15.75" thickBot="1" x14ac:dyDescent="0.3">
      <c r="A1107" s="10" t="str">
        <f>IFERROR(VLOOKUP($B1107,VLookup!$B$3:$C$463,2,FALSE),"")</f>
        <v>4.3.4 DATA SCIENCE</v>
      </c>
      <c r="B1107" s="16" t="s">
        <v>169</v>
      </c>
      <c r="C1107" s="17" t="s">
        <v>89</v>
      </c>
      <c r="D1107" s="13">
        <v>4</v>
      </c>
      <c r="E1107" s="14" t="str">
        <f t="shared" si="51"/>
        <v>D.07x4</v>
      </c>
      <c r="F1107" s="14" t="str">
        <f>IFERROR(VLOOKUP(E1107,'Bron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1107" s="15" t="str">
        <f>IFERROR(CONCATENATE(C1107," ",(VLOOKUP($C1107,'Bron competenties'!$B$1:$C$1978,2,FALSE))),"")</f>
        <v>D.07 Datascience en analytics</v>
      </c>
      <c r="H1107">
        <f t="shared" si="52"/>
        <v>4</v>
      </c>
      <c r="I1107" t="str">
        <f t="shared" si="53"/>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1108" spans="1:9" ht="15.75" thickBot="1" x14ac:dyDescent="0.3">
      <c r="A1108" s="10" t="str">
        <f>IFERROR(VLOOKUP($B1108,VLookup!$B$3:$C$463,2,FALSE),"")</f>
        <v>4.3.4 DATA SCIENCE</v>
      </c>
      <c r="B1108" s="18" t="s">
        <v>169</v>
      </c>
      <c r="C1108" s="17" t="s">
        <v>90</v>
      </c>
      <c r="D1108" s="13">
        <v>9</v>
      </c>
      <c r="E1108" s="14" t="str">
        <f t="shared" si="51"/>
        <v>T.01x9</v>
      </c>
      <c r="F1108" s="14" t="str">
        <f>IFERROR(VLOOKUP(E1108,'Bron competenties'!$A$1:$F$19978,5,FALSE),"")</f>
        <v>Toegankelijkheid is van toepassing op het ontwerp van producten, apparaten, services of omgevingen om ervoor te zorgen dat ze voor iedereen bruikbaar zijn, ongeacht hun persoonlijke capaciteiten</v>
      </c>
      <c r="G1108" s="15" t="str">
        <f>IFERROR(CONCATENATE(C1108," ",(VLOOKUP($C1108,'Bron competenties'!$B$1:$C$1978,2,FALSE))),"")</f>
        <v>T.01 Toegankelijkheid</v>
      </c>
      <c r="H1108">
        <f t="shared" si="52"/>
        <v>9</v>
      </c>
      <c r="I1108" t="str">
        <f t="shared" si="53"/>
        <v>Toegankelijkheid is van toepassing op het ontwerp van producten, apparaten, services of omgevingen om ervoor te zorgen dat ze voor iedereen bruikbaar zijn, ongeacht hun persoonlijke capaciteiten</v>
      </c>
    </row>
    <row r="1109" spans="1:9" ht="15.75" thickBot="1" x14ac:dyDescent="0.3">
      <c r="A1109" s="10" t="str">
        <f>IFERROR(VLOOKUP($B1109,VLookup!$B$3:$C$463,2,FALSE),"")</f>
        <v>4.3.4 DATA SCIENCE</v>
      </c>
      <c r="B1109" s="18" t="s">
        <v>169</v>
      </c>
      <c r="C1109" s="17" t="s">
        <v>91</v>
      </c>
      <c r="D1109" s="13">
        <v>9</v>
      </c>
      <c r="E1109" s="14" t="str">
        <f t="shared" si="51"/>
        <v>T.02x9</v>
      </c>
      <c r="F1109" s="14" t="str">
        <f>IFERROR(VLOOKUP(E1109,'Bron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109" s="15" t="str">
        <f>IFERROR(CONCATENATE(C1109," ",(VLOOKUP($C1109,'Bron competenties'!$B$1:$C$1978,2,FALSE))),"")</f>
        <v>T.02 Ethiek</v>
      </c>
      <c r="H1109">
        <f t="shared" si="52"/>
        <v>9</v>
      </c>
      <c r="I1109" t="str">
        <f t="shared" si="53"/>
        <v>Ethiek in ICT behandelt de procedures, waarden en praktijken die ICT en haar gerelateerde disciplines beheersen zonder de integriteit, morele waarden of overtuigingen van een individu, organisatie of de mensheid: professioneel gedrag in de ICT</v>
      </c>
    </row>
    <row r="1110" spans="1:9" ht="15.75" thickBot="1" x14ac:dyDescent="0.3">
      <c r="A1110" s="10" t="str">
        <f>IFERROR(VLOOKUP($B1110,VLookup!$B$3:$C$463,2,FALSE),"")</f>
        <v>4.3.4 DATA SCIENCE</v>
      </c>
      <c r="B1110" s="18" t="s">
        <v>169</v>
      </c>
      <c r="C1110" s="17" t="s">
        <v>92</v>
      </c>
      <c r="D1110" s="13">
        <v>9</v>
      </c>
      <c r="E1110" s="14" t="str">
        <f t="shared" si="51"/>
        <v>T.03x9</v>
      </c>
      <c r="F1110" s="14" t="str">
        <f>IFERROR(VLOOKUP(E1110,'Bron competenties'!$A$1:$F$19978,5,FALSE),"")</f>
        <v>Er zijn veel wetten die direct of indirect relevant zijn voor de ICT-industrie, zoals copyright, naleving van octrooien, voorkomen van plagiaat en bescherming van intellectuele eigendom</v>
      </c>
      <c r="G1110" s="15" t="str">
        <f>IFERROR(CONCATENATE(C1110," ",(VLOOKUP($C1110,'Bron competenties'!$B$1:$C$1978,2,FALSE))),"")</f>
        <v>T.03 Juridische kwesties</v>
      </c>
      <c r="H1110">
        <f t="shared" si="52"/>
        <v>9</v>
      </c>
      <c r="I1110" t="str">
        <f t="shared" si="53"/>
        <v>Er zijn veel wetten die direct of indirect relevant zijn voor de ICT-industrie, zoals copyright, naleving van octrooien, voorkomen van plagiaat en bescherming van intellectuele eigendom</v>
      </c>
    </row>
    <row r="1111" spans="1:9" ht="15.75" thickBot="1" x14ac:dyDescent="0.3">
      <c r="A1111" s="10" t="str">
        <f>IFERROR(VLOOKUP($B1111,VLookup!$B$3:$C$463,2,FALSE),"")</f>
        <v>4.3.4 DATA SCIENCE</v>
      </c>
      <c r="B1111" s="18" t="s">
        <v>169</v>
      </c>
      <c r="C1111" s="17" t="s">
        <v>93</v>
      </c>
      <c r="D1111" s="13">
        <v>9</v>
      </c>
      <c r="E1111" s="14" t="str">
        <f t="shared" si="51"/>
        <v>T.04x9</v>
      </c>
      <c r="F1111" s="14" t="str">
        <f>IFERROR(VLOOKUP(E1111,'Bron competenties'!$A$1:$F$19978,5,FALSE),"")</f>
        <v>Privacy is het vermogen van een organisatie of individu te bepalen welke gegevens met derden kunnen worden gedeeld: bijvoorbeeld de algemene verordening gegevensbescherming (AVG) over gegevensbescherming en privacy voor alle individuen</v>
      </c>
      <c r="G1111" s="15" t="str">
        <f>IFERROR(CONCATENATE(C1111," ",(VLOOKUP($C1111,'Bron competenties'!$B$1:$C$1978,2,FALSE))),"")</f>
        <v>T.04 Privacy</v>
      </c>
      <c r="H1111">
        <f t="shared" si="52"/>
        <v>9</v>
      </c>
      <c r="I1111" t="str">
        <f t="shared" si="53"/>
        <v>Privacy is het vermogen van een organisatie of individu te bepalen welke gegevens met derden kunnen worden gedeeld: bijvoorbeeld de algemene verordening gegevensbescherming (AVG) over gegevensbescherming en privacy voor alle individuen</v>
      </c>
    </row>
    <row r="1112" spans="1:9" ht="15.75" thickBot="1" x14ac:dyDescent="0.3">
      <c r="A1112" s="10" t="str">
        <f>IFERROR(VLOOKUP($B1112,VLookup!$B$3:$C$463,2,FALSE),"")</f>
        <v>4.3.4 DATA SCIENCE</v>
      </c>
      <c r="B1112" s="18" t="s">
        <v>169</v>
      </c>
      <c r="C1112" s="17" t="s">
        <v>94</v>
      </c>
      <c r="D1112" s="13">
        <v>9</v>
      </c>
      <c r="E1112" s="14" t="str">
        <f t="shared" si="51"/>
        <v>T.05x9</v>
      </c>
      <c r="F1112" s="14" t="str">
        <f>IFERROR(VLOOKUP(E1112,'Bron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112" s="15" t="str">
        <f>IFERROR(CONCATENATE(C1112," ",(VLOOKUP($C1112,'Bron competenties'!$B$1:$C$1978,2,FALSE))),"")</f>
        <v>T.05 Beveiliging</v>
      </c>
      <c r="H1112">
        <f t="shared" si="52"/>
        <v>9</v>
      </c>
      <c r="I1112" t="str">
        <f t="shared" si="53"/>
        <v>Beveiliging omvat (1) informatiebeveiliging: beschermen tegen ongeautoriseerde toegang, gebruik, openbaarmaking, verstoring, wijziging, inzage, inspectie, opname of verwoesting en (2) IT-beveiliging: ongeoorloofde toegang tot computers, netwerken en data voorkomen</v>
      </c>
    </row>
    <row r="1113" spans="1:9" ht="15.75" thickBot="1" x14ac:dyDescent="0.3">
      <c r="A1113" s="10" t="str">
        <f>IFERROR(VLOOKUP($B1113,VLookup!$B$3:$C$463,2,FALSE),"")</f>
        <v>4.3.4 DATA SCIENCE</v>
      </c>
      <c r="B1113" s="18" t="s">
        <v>169</v>
      </c>
      <c r="C1113" s="17" t="s">
        <v>95</v>
      </c>
      <c r="D1113" s="13">
        <v>9</v>
      </c>
      <c r="E1113" s="14" t="str">
        <f t="shared" si="51"/>
        <v>T.06x9</v>
      </c>
      <c r="F1113" s="14" t="str">
        <f>IFERROR(VLOOKUP(E1113,'Bron competenties'!$A$1:$F$19978,5,FALSE),"")</f>
        <v xml:space="preserve">Duurzaamheid staat voor het voldoen aan behoeften zonder de toekomst in gevaar te brengen en kan worden gecategoriseerd als ecologische, sociale of economische duurzaamheid. </v>
      </c>
      <c r="G1113" s="15" t="str">
        <f>IFERROR(CONCATENATE(C1113," ",(VLOOKUP($C1113,'Bron competenties'!$B$1:$C$1978,2,FALSE))),"")</f>
        <v>T.06 Duurzaamheid</v>
      </c>
      <c r="H1113">
        <f t="shared" si="52"/>
        <v>9</v>
      </c>
      <c r="I1113" t="str">
        <f t="shared" si="53"/>
        <v xml:space="preserve">Duurzaamheid staat voor het voldoen aan behoeften zonder de toekomst in gevaar te brengen en kan worden gecategoriseerd als ecologische, sociale of economische duurzaamheid. </v>
      </c>
    </row>
    <row r="1114" spans="1:9" ht="15.75" thickBot="1" x14ac:dyDescent="0.3">
      <c r="A1114" s="10" t="str">
        <f>IFERROR(VLOOKUP($B1114,VLookup!$B$3:$C$463,2,FALSE),"")</f>
        <v>4.3.4 DATA SCIENCE</v>
      </c>
      <c r="B1114" s="18" t="s">
        <v>169</v>
      </c>
      <c r="C1114" s="17" t="s">
        <v>96</v>
      </c>
      <c r="D1114" s="13">
        <v>9</v>
      </c>
      <c r="E1114" s="14" t="str">
        <f t="shared" si="51"/>
        <v>T.07x9</v>
      </c>
      <c r="F1114" s="14" t="str">
        <f>IFERROR(VLOOKUP(E1114,'Bron competenties'!$A$1:$F$19978,5,FALSE),"")</f>
        <v>Bruikbaarheid is de kwaliteit van een product, dienst of systeem, zoals ervaren door eindgebruikers, voor specifiek te bereiken doelen, effectief, efficiënt en bevredigend in een vooraf bepaalde context</v>
      </c>
      <c r="G1114" s="15" t="str">
        <f>IFERROR(CONCATENATE(C1114," ",(VLOOKUP($C1114,'Bron competenties'!$B$1:$C$1978,2,FALSE))),"")</f>
        <v>T.07 Bruikbaarheid</v>
      </c>
      <c r="H1114">
        <f t="shared" si="52"/>
        <v>9</v>
      </c>
      <c r="I1114" t="str">
        <f t="shared" si="53"/>
        <v>Bruikbaarheid is de kwaliteit van een product, dienst of systeem, zoals ervaren door eindgebruikers, voor specifiek te bereiken doelen, effectief, efficiënt en bevredigend in een vooraf bepaalde context</v>
      </c>
    </row>
    <row r="1115" spans="1:9" ht="15.75" thickBot="1" x14ac:dyDescent="0.3">
      <c r="A1115" s="10" t="str">
        <f>IFERROR(VLOOKUP($B1115,VLookup!$B$3:$C$463,2,FALSE),"")</f>
        <v>4.4.1 INFORMATIECOACHING</v>
      </c>
      <c r="B1115" s="18" t="s">
        <v>170</v>
      </c>
      <c r="C1115" s="17" t="s">
        <v>111</v>
      </c>
      <c r="D1115" s="13">
        <v>2</v>
      </c>
      <c r="E1115" s="14" t="str">
        <f t="shared" si="51"/>
        <v>A.04x2</v>
      </c>
      <c r="F1115" s="14" t="str">
        <f>IFERROR(VLOOKUP(E1115,'Bron competenties'!$A$1:$F$19978,5,FALSE),"")</f>
        <v>het systematisch handelen om standaard product documentatie te onderhouden</v>
      </c>
      <c r="G1115" s="15" t="str">
        <f>IFERROR(CONCATENATE(C1115," ",(VLOOKUP($C1115,'Bron competenties'!$B$1:$C$1978,2,FALSE))),"")</f>
        <v xml:space="preserve">A.04 Product- of serviceplanning </v>
      </c>
      <c r="H1115">
        <f t="shared" si="52"/>
        <v>2</v>
      </c>
      <c r="I1115" t="str">
        <f t="shared" si="53"/>
        <v>het systematisch handelen om standaard product documentatie te onderhouden</v>
      </c>
    </row>
    <row r="1116" spans="1:9" ht="15.75" thickBot="1" x14ac:dyDescent="0.3">
      <c r="A1116" s="10" t="str">
        <f>IFERROR(VLOOKUP($B1116,VLookup!$B$3:$C$463,2,FALSE),"")</f>
        <v>4.4.1 INFORMATIECOACHING</v>
      </c>
      <c r="B1116" s="18" t="s">
        <v>170</v>
      </c>
      <c r="C1116" s="17" t="s">
        <v>100</v>
      </c>
      <c r="D1116" s="13">
        <v>2</v>
      </c>
      <c r="E1116" s="14" t="str">
        <f t="shared" si="51"/>
        <v>B.05x2</v>
      </c>
      <c r="F1116" s="14" t="str">
        <f>IFERROR(VLOOKUP(E1116,'Bron competenties'!$A$1:$F$19978,5,FALSE),"")</f>
        <v>het bepalen van documentatie eisen op basis van het doel en de doelgroep</v>
      </c>
      <c r="G1116" s="15" t="str">
        <f>IFERROR(CONCATENATE(C1116," ",(VLOOKUP($C1116,'Bron competenties'!$B$1:$C$1978,2,FALSE))),"")</f>
        <v xml:space="preserve">B.05 Vervaardigen van documentatie </v>
      </c>
      <c r="H1116">
        <f t="shared" si="52"/>
        <v>2</v>
      </c>
      <c r="I1116" t="str">
        <f t="shared" si="53"/>
        <v>het bepalen van documentatie eisen op basis van het doel en de doelgroep</v>
      </c>
    </row>
    <row r="1117" spans="1:9" ht="15.75" thickBot="1" x14ac:dyDescent="0.3">
      <c r="A1117" s="10" t="str">
        <f>IFERROR(VLOOKUP($B1117,VLookup!$B$3:$C$463,2,FALSE),"")</f>
        <v>4.4.1 INFORMATIECOACHING</v>
      </c>
      <c r="B1117" s="18" t="s">
        <v>170</v>
      </c>
      <c r="C1117" s="17" t="s">
        <v>152</v>
      </c>
      <c r="D1117" s="13">
        <v>2</v>
      </c>
      <c r="E1117" s="14" t="str">
        <f t="shared" si="51"/>
        <v>D.03x2</v>
      </c>
      <c r="F1117" s="14" t="str">
        <f>IFERROR(VLOOKUP(E1117,'Bron competenties'!$A$1:$F$19978,5,FALSE),"")</f>
        <v>het identificeren van trainings- en organisatiebehoeften, het identificeren en samenbrengen van organisatie eisen, het selecteren en voorbereiden van een planning voor (noodzakelijke) trainingen</v>
      </c>
      <c r="G1117" s="15" t="str">
        <f>IFERROR(CONCATENATE(C1117," ",(VLOOKUP($C1117,'Bron competenties'!$B$1:$C$1978,2,FALSE))),"")</f>
        <v xml:space="preserve">D.03 Opleiding en training </v>
      </c>
      <c r="H1117">
        <f t="shared" si="52"/>
        <v>2</v>
      </c>
      <c r="I1117" t="str">
        <f t="shared" si="53"/>
        <v>het identificeren van trainings- en organisatiebehoeften, het identificeren en samenbrengen van organisatie eisen, het selecteren en voorbereiden van een planning voor (noodzakelijke) trainingen</v>
      </c>
    </row>
    <row r="1118" spans="1:9" ht="15.75" thickBot="1" x14ac:dyDescent="0.3">
      <c r="A1118" s="10" t="str">
        <f>IFERROR(VLOOKUP($B1118,VLookup!$B$3:$C$463,2,FALSE),"")</f>
        <v>4.4.1 INFORMATIECOACHING</v>
      </c>
      <c r="B1118" s="18" t="s">
        <v>170</v>
      </c>
      <c r="C1118" s="17" t="s">
        <v>171</v>
      </c>
      <c r="D1118" s="13">
        <v>2</v>
      </c>
      <c r="E1118" s="14" t="str">
        <f t="shared" si="51"/>
        <v>D.09x2</v>
      </c>
      <c r="F1118" s="14" t="str">
        <f>IFERROR(VLOOKUP(E1118,'Bron competenties'!$A$1:$F$19978,5,FALSE),"")</f>
        <v>het onderrichten van individuen en groepen, het geven van cursussen op instructieniveau</v>
      </c>
      <c r="G1118" s="15" t="str">
        <f>IFERROR(CONCATENATE(C1118," ",(VLOOKUP($C1118,'Bron competenties'!$B$1:$C$1978,2,FALSE))),"")</f>
        <v>D.09 Personeelsontwikkeling</v>
      </c>
      <c r="H1118">
        <f t="shared" si="52"/>
        <v>2</v>
      </c>
      <c r="I1118" t="str">
        <f t="shared" si="53"/>
        <v>het onderrichten van individuen en groepen, het geven van cursussen op instructieniveau</v>
      </c>
    </row>
    <row r="1119" spans="1:9" ht="15.75" thickBot="1" x14ac:dyDescent="0.3">
      <c r="A1119" s="10" t="str">
        <f>IFERROR(VLOOKUP($B1119,VLookup!$B$3:$C$463,2,FALSE),"")</f>
        <v>4.4.1 INFORMATIECOACHING</v>
      </c>
      <c r="B1119" s="18" t="s">
        <v>170</v>
      </c>
      <c r="C1119" s="17" t="s">
        <v>111</v>
      </c>
      <c r="D1119" s="13">
        <v>3</v>
      </c>
      <c r="E1119" s="14" t="str">
        <f t="shared" si="51"/>
        <v>A.04x3</v>
      </c>
      <c r="F1119" s="14" t="str">
        <f>IFERROR(VLOOKUP(E1119,'Bron competenties'!$A$1:$F$19978,5,FALSE),"")</f>
        <v>het gebruik maken van specifieke kennis om complexe documentatie te maken en te onderhouden</v>
      </c>
      <c r="G1119" s="15" t="str">
        <f>IFERROR(CONCATENATE(C1119," ",(VLOOKUP($C1119,'Bron competenties'!$B$1:$C$1978,2,FALSE))),"")</f>
        <v xml:space="preserve">A.04 Product- of serviceplanning </v>
      </c>
      <c r="H1119">
        <f t="shared" si="52"/>
        <v>3</v>
      </c>
      <c r="I1119" t="str">
        <f t="shared" si="53"/>
        <v>het gebruik maken van specifieke kennis om complexe documentatie te maken en te onderhouden</v>
      </c>
    </row>
    <row r="1120" spans="1:9" ht="15.75" thickBot="1" x14ac:dyDescent="0.3">
      <c r="A1120" s="10" t="str">
        <f>IFERROR(VLOOKUP($B1120,VLookup!$B$3:$C$463,2,FALSE),"")</f>
        <v>4.4.1 INFORMATIECOACHING</v>
      </c>
      <c r="B1120" s="18" t="s">
        <v>170</v>
      </c>
      <c r="C1120" s="17" t="s">
        <v>100</v>
      </c>
      <c r="D1120" s="13">
        <v>3</v>
      </c>
      <c r="E1120" s="14" t="str">
        <f t="shared" si="51"/>
        <v>B.05x3</v>
      </c>
      <c r="F1120" s="14" t="str">
        <f>IFERROR(VLOOKUP(E1120,'Bron competenties'!$A$1:$F$19978,5,FALSE),"")</f>
        <v xml:space="preserve">het detailniveau bepalen op basis van het doel en de doelgroep </v>
      </c>
      <c r="G1120" s="15" t="str">
        <f>IFERROR(CONCATENATE(C1120," ",(VLOOKUP($C1120,'Bron competenties'!$B$1:$C$1978,2,FALSE))),"")</f>
        <v xml:space="preserve">B.05 Vervaardigen van documentatie </v>
      </c>
      <c r="H1120">
        <f t="shared" si="52"/>
        <v>3</v>
      </c>
      <c r="I1120" t="str">
        <f t="shared" si="53"/>
        <v xml:space="preserve">het detailniveau bepalen op basis van het doel en de doelgroep </v>
      </c>
    </row>
    <row r="1121" spans="1:9" ht="15.75" thickBot="1" x14ac:dyDescent="0.3">
      <c r="A1121" s="10" t="str">
        <f>IFERROR(VLOOKUP($B1121,VLookup!$B$3:$C$463,2,FALSE),"")</f>
        <v>4.4.1 INFORMATIECOACHING</v>
      </c>
      <c r="B1121" s="18" t="s">
        <v>170</v>
      </c>
      <c r="C1121" s="17" t="s">
        <v>152</v>
      </c>
      <c r="D1121" s="13">
        <v>3</v>
      </c>
      <c r="E1121" s="14" t="str">
        <f t="shared" si="51"/>
        <v>D.03x3</v>
      </c>
      <c r="F1121" s="14" t="str">
        <f>IFERROR(VLOOKUP(E1121,'Bron competenties'!$A$1:$F$19978,5,FALSE),"")</f>
        <v>het creatief handelen om vaardigheden te analyseren; het uitwerken van specifieke vereisten en potentiële bronnen om opleidingsvoorzieningen te identificeren; het hebben van diepgaande kennis van de trainingsmarkt en het instellen van een feedbackmechanisme om de toegevoegde waarde van alternatieve trainingsprogramma's te beoordelen</v>
      </c>
      <c r="G1121" s="15" t="str">
        <f>IFERROR(CONCATENATE(C1121," ",(VLOOKUP($C1121,'Bron competenties'!$B$1:$C$1978,2,FALSE))),"")</f>
        <v xml:space="preserve">D.03 Opleiding en training </v>
      </c>
      <c r="H1121">
        <f t="shared" si="52"/>
        <v>3</v>
      </c>
      <c r="I1121" t="str">
        <f t="shared" si="53"/>
        <v>het creatief handelen om vaardigheden te analyseren; het uitwerken van specifieke vereisten en potentiële bronnen om opleidingsvoorzieningen te identificeren; het hebben van diepgaande kennis van de trainingsmarkt en het instellen van een feedbackmechanisme om de toegevoegde waarde van alternatieve trainingsprogramma's te beoordelen</v>
      </c>
    </row>
    <row r="1122" spans="1:9" ht="15.75" thickBot="1" x14ac:dyDescent="0.3">
      <c r="A1122" s="10" t="str">
        <f>IFERROR(VLOOKUP($B1122,VLookup!$B$3:$C$463,2,FALSE),"")</f>
        <v>4.4.1 INFORMATIECOACHING</v>
      </c>
      <c r="B1122" s="18" t="s">
        <v>170</v>
      </c>
      <c r="C1122" s="17" t="s">
        <v>171</v>
      </c>
      <c r="D1122" s="13">
        <v>3</v>
      </c>
      <c r="E1122" s="14" t="str">
        <f t="shared" si="51"/>
        <v>D.09x3</v>
      </c>
      <c r="F1122" s="14" t="str">
        <f>IFERROR(VLOOKUP(E1122,'Bron competenties'!$A$1:$F$19978,5,FALSE),"")</f>
        <v>het monitoren en het voldoen aan ontwikkelingsbehoeften van individuen en groepen</v>
      </c>
      <c r="G1122" s="15" t="str">
        <f>IFERROR(CONCATENATE(C1122," ",(VLOOKUP($C1122,'Bron competenties'!$B$1:$C$1978,2,FALSE))),"")</f>
        <v>D.09 Personeelsontwikkeling</v>
      </c>
      <c r="H1122">
        <f t="shared" si="52"/>
        <v>3</v>
      </c>
      <c r="I1122" t="str">
        <f t="shared" si="53"/>
        <v>het monitoren en het voldoen aan ontwikkelingsbehoeften van individuen en groepen</v>
      </c>
    </row>
    <row r="1123" spans="1:9" ht="15.75" thickBot="1" x14ac:dyDescent="0.3">
      <c r="A1123" s="10" t="str">
        <f>IFERROR(VLOOKUP($B1123,VLookup!$B$3:$C$463,2,FALSE),"")</f>
        <v>4.4.1 INFORMATIECOACHING</v>
      </c>
      <c r="B1123" s="18" t="s">
        <v>170</v>
      </c>
      <c r="C1123" s="17" t="s">
        <v>84</v>
      </c>
      <c r="D1123" s="13">
        <v>3</v>
      </c>
      <c r="E1123" s="14" t="str">
        <f t="shared" si="51"/>
        <v>D.11x3</v>
      </c>
      <c r="F1123" s="14" t="str">
        <f>IFERROR(VLOOKUP(E1123,'Bron competenties'!$A$1:$F$19978,5,FALSE),"")</f>
        <v>betrouwbare relaties met de klanten creëren en helpen in het identificeren van de klantbehoeften</v>
      </c>
      <c r="G1123" s="15" t="str">
        <f>IFERROR(CONCATENATE(C1123," ",(VLOOKUP($C1123,'Bron competenties'!$B$1:$C$1978,2,FALSE))),"")</f>
        <v xml:space="preserve">D.11 Behoeftemanagement </v>
      </c>
      <c r="H1123">
        <f t="shared" si="52"/>
        <v>3</v>
      </c>
      <c r="I1123" t="str">
        <f t="shared" si="53"/>
        <v>betrouwbare relaties met de klanten creëren en helpen in het identificeren van de klantbehoeften</v>
      </c>
    </row>
    <row r="1124" spans="1:9" ht="15.75" thickBot="1" x14ac:dyDescent="0.3">
      <c r="A1124" s="10" t="str">
        <f>IFERROR(VLOOKUP($B1124,VLookup!$B$3:$C$463,2,FALSE),"")</f>
        <v>4.4.1 INFORMATIECOACHING</v>
      </c>
      <c r="B1124" s="18" t="s">
        <v>170</v>
      </c>
      <c r="C1124" s="17" t="s">
        <v>90</v>
      </c>
      <c r="D1124" s="13">
        <v>9</v>
      </c>
      <c r="E1124" s="14" t="str">
        <f t="shared" si="51"/>
        <v>T.01x9</v>
      </c>
      <c r="F1124" s="14" t="str">
        <f>IFERROR(VLOOKUP(E1124,'Bron competenties'!$A$1:$F$19978,5,FALSE),"")</f>
        <v>Toegankelijkheid is van toepassing op het ontwerp van producten, apparaten, services of omgevingen om ervoor te zorgen dat ze voor iedereen bruikbaar zijn, ongeacht hun persoonlijke capaciteiten</v>
      </c>
      <c r="G1124" s="15" t="str">
        <f>IFERROR(CONCATENATE(C1124," ",(VLOOKUP($C1124,'Bron competenties'!$B$1:$C$1978,2,FALSE))),"")</f>
        <v>T.01 Toegankelijkheid</v>
      </c>
      <c r="H1124">
        <f t="shared" si="52"/>
        <v>9</v>
      </c>
      <c r="I1124" t="str">
        <f t="shared" si="53"/>
        <v>Toegankelijkheid is van toepassing op het ontwerp van producten, apparaten, services of omgevingen om ervoor te zorgen dat ze voor iedereen bruikbaar zijn, ongeacht hun persoonlijke capaciteiten</v>
      </c>
    </row>
    <row r="1125" spans="1:9" ht="15.75" thickBot="1" x14ac:dyDescent="0.3">
      <c r="A1125" s="10" t="str">
        <f>IFERROR(VLOOKUP($B1125,VLookup!$B$3:$C$463,2,FALSE),"")</f>
        <v>4.4.1 INFORMATIECOACHING</v>
      </c>
      <c r="B1125" s="18" t="s">
        <v>170</v>
      </c>
      <c r="C1125" s="17" t="s">
        <v>91</v>
      </c>
      <c r="D1125" s="13">
        <v>9</v>
      </c>
      <c r="E1125" s="14" t="str">
        <f t="shared" si="51"/>
        <v>T.02x9</v>
      </c>
      <c r="F1125" s="14" t="str">
        <f>IFERROR(VLOOKUP(E1125,'Bron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125" s="15" t="str">
        <f>IFERROR(CONCATENATE(C1125," ",(VLOOKUP($C1125,'Bron competenties'!$B$1:$C$1978,2,FALSE))),"")</f>
        <v>T.02 Ethiek</v>
      </c>
      <c r="H1125">
        <f t="shared" si="52"/>
        <v>9</v>
      </c>
      <c r="I1125" t="str">
        <f t="shared" si="53"/>
        <v>Ethiek in ICT behandelt de procedures, waarden en praktijken die ICT en haar gerelateerde disciplines beheersen zonder de integriteit, morele waarden of overtuigingen van een individu, organisatie of de mensheid: professioneel gedrag in de ICT</v>
      </c>
    </row>
    <row r="1126" spans="1:9" ht="15.75" thickBot="1" x14ac:dyDescent="0.3">
      <c r="A1126" s="10" t="str">
        <f>IFERROR(VLOOKUP($B1126,VLookup!$B$3:$C$463,2,FALSE),"")</f>
        <v>4.4.1 INFORMATIECOACHING</v>
      </c>
      <c r="B1126" s="18" t="s">
        <v>170</v>
      </c>
      <c r="C1126" s="17" t="s">
        <v>92</v>
      </c>
      <c r="D1126" s="13">
        <v>9</v>
      </c>
      <c r="E1126" s="14" t="str">
        <f t="shared" si="51"/>
        <v>T.03x9</v>
      </c>
      <c r="F1126" s="14" t="str">
        <f>IFERROR(VLOOKUP(E1126,'Bron competenties'!$A$1:$F$19978,5,FALSE),"")</f>
        <v>Er zijn veel wetten die direct of indirect relevant zijn voor de ICT-industrie, zoals copyright, naleving van octrooien, voorkomen van plagiaat en bescherming van intellectuele eigendom</v>
      </c>
      <c r="G1126" s="15" t="str">
        <f>IFERROR(CONCATENATE(C1126," ",(VLOOKUP($C1126,'Bron competenties'!$B$1:$C$1978,2,FALSE))),"")</f>
        <v>T.03 Juridische kwesties</v>
      </c>
      <c r="H1126">
        <f t="shared" si="52"/>
        <v>9</v>
      </c>
      <c r="I1126" t="str">
        <f t="shared" si="53"/>
        <v>Er zijn veel wetten die direct of indirect relevant zijn voor de ICT-industrie, zoals copyright, naleving van octrooien, voorkomen van plagiaat en bescherming van intellectuele eigendom</v>
      </c>
    </row>
    <row r="1127" spans="1:9" ht="15.75" thickBot="1" x14ac:dyDescent="0.3">
      <c r="A1127" s="10" t="str">
        <f>IFERROR(VLOOKUP($B1127,VLookup!$B$3:$C$463,2,FALSE),"")</f>
        <v>4.4.1 INFORMATIECOACHING</v>
      </c>
      <c r="B1127" s="18" t="s">
        <v>170</v>
      </c>
      <c r="C1127" s="17" t="s">
        <v>93</v>
      </c>
      <c r="D1127" s="13">
        <v>9</v>
      </c>
      <c r="E1127" s="14" t="str">
        <f t="shared" si="51"/>
        <v>T.04x9</v>
      </c>
      <c r="F1127" s="14" t="str">
        <f>IFERROR(VLOOKUP(E1127,'Bron competenties'!$A$1:$F$19978,5,FALSE),"")</f>
        <v>Privacy is het vermogen van een organisatie of individu te bepalen welke gegevens met derden kunnen worden gedeeld: bijvoorbeeld de algemene verordening gegevensbescherming (AVG) over gegevensbescherming en privacy voor alle individuen</v>
      </c>
      <c r="G1127" s="15" t="str">
        <f>IFERROR(CONCATENATE(C1127," ",(VLOOKUP($C1127,'Bron competenties'!$B$1:$C$1978,2,FALSE))),"")</f>
        <v>T.04 Privacy</v>
      </c>
      <c r="H1127">
        <f t="shared" si="52"/>
        <v>9</v>
      </c>
      <c r="I1127" t="str">
        <f t="shared" si="53"/>
        <v>Privacy is het vermogen van een organisatie of individu te bepalen welke gegevens met derden kunnen worden gedeeld: bijvoorbeeld de algemene verordening gegevensbescherming (AVG) over gegevensbescherming en privacy voor alle individuen</v>
      </c>
    </row>
    <row r="1128" spans="1:9" ht="15.75" thickBot="1" x14ac:dyDescent="0.3">
      <c r="A1128" s="10" t="str">
        <f>IFERROR(VLOOKUP($B1128,VLookup!$B$3:$C$463,2,FALSE),"")</f>
        <v>4.4.1 INFORMATIECOACHING</v>
      </c>
      <c r="B1128" s="18" t="s">
        <v>170</v>
      </c>
      <c r="C1128" s="17" t="s">
        <v>94</v>
      </c>
      <c r="D1128" s="13">
        <v>9</v>
      </c>
      <c r="E1128" s="14" t="str">
        <f t="shared" si="51"/>
        <v>T.05x9</v>
      </c>
      <c r="F1128" s="14" t="str">
        <f>IFERROR(VLOOKUP(E1128,'Bron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128" s="15" t="str">
        <f>IFERROR(CONCATENATE(C1128," ",(VLOOKUP($C1128,'Bron competenties'!$B$1:$C$1978,2,FALSE))),"")</f>
        <v>T.05 Beveiliging</v>
      </c>
      <c r="H1128">
        <f t="shared" si="52"/>
        <v>9</v>
      </c>
      <c r="I1128" t="str">
        <f t="shared" si="53"/>
        <v>Beveiliging omvat (1) informatiebeveiliging: beschermen tegen ongeautoriseerde toegang, gebruik, openbaarmaking, verstoring, wijziging, inzage, inspectie, opname of verwoesting en (2) IT-beveiliging: ongeoorloofde toegang tot computers, netwerken en data voorkomen</v>
      </c>
    </row>
    <row r="1129" spans="1:9" ht="15.75" thickBot="1" x14ac:dyDescent="0.3">
      <c r="A1129" s="10" t="str">
        <f>IFERROR(VLOOKUP($B1129,VLookup!$B$3:$C$463,2,FALSE),"")</f>
        <v>4.4.1 INFORMATIECOACHING</v>
      </c>
      <c r="B1129" s="18" t="s">
        <v>170</v>
      </c>
      <c r="C1129" s="17" t="s">
        <v>95</v>
      </c>
      <c r="D1129" s="13">
        <v>9</v>
      </c>
      <c r="E1129" s="14" t="str">
        <f t="shared" si="51"/>
        <v>T.06x9</v>
      </c>
      <c r="F1129" s="14" t="str">
        <f>IFERROR(VLOOKUP(E1129,'Bron competenties'!$A$1:$F$19978,5,FALSE),"")</f>
        <v xml:space="preserve">Duurzaamheid staat voor het voldoen aan behoeften zonder de toekomst in gevaar te brengen en kan worden gecategoriseerd als ecologische, sociale of economische duurzaamheid. </v>
      </c>
      <c r="G1129" s="15" t="str">
        <f>IFERROR(CONCATENATE(C1129," ",(VLOOKUP($C1129,'Bron competenties'!$B$1:$C$1978,2,FALSE))),"")</f>
        <v>T.06 Duurzaamheid</v>
      </c>
      <c r="H1129">
        <f t="shared" si="52"/>
        <v>9</v>
      </c>
      <c r="I1129" t="str">
        <f t="shared" si="53"/>
        <v xml:space="preserve">Duurzaamheid staat voor het voldoen aan behoeften zonder de toekomst in gevaar te brengen en kan worden gecategoriseerd als ecologische, sociale of economische duurzaamheid. </v>
      </c>
    </row>
    <row r="1130" spans="1:9" ht="15.75" thickBot="1" x14ac:dyDescent="0.3">
      <c r="A1130" s="10" t="str">
        <f>IFERROR(VLOOKUP($B1130,VLookup!$B$3:$C$463,2,FALSE),"")</f>
        <v>4.4.1 INFORMATIECOACHING</v>
      </c>
      <c r="B1130" s="18" t="s">
        <v>170</v>
      </c>
      <c r="C1130" s="17" t="s">
        <v>96</v>
      </c>
      <c r="D1130" s="13">
        <v>9</v>
      </c>
      <c r="E1130" s="14" t="str">
        <f t="shared" si="51"/>
        <v>T.07x9</v>
      </c>
      <c r="F1130" s="14" t="str">
        <f>IFERROR(VLOOKUP(E1130,'Bron competenties'!$A$1:$F$19978,5,FALSE),"")</f>
        <v>Bruikbaarheid is de kwaliteit van een product, dienst of systeem, zoals ervaren door eindgebruikers, voor specifiek te bereiken doelen, effectief, efficiënt en bevredigend in een vooraf bepaalde context</v>
      </c>
      <c r="G1130" s="15" t="str">
        <f>IFERROR(CONCATENATE(C1130," ",(VLOOKUP($C1130,'Bron competenties'!$B$1:$C$1978,2,FALSE))),"")</f>
        <v>T.07 Bruikbaarheid</v>
      </c>
      <c r="H1130">
        <f t="shared" si="52"/>
        <v>9</v>
      </c>
      <c r="I1130" t="str">
        <f t="shared" si="53"/>
        <v>Bruikbaarheid is de kwaliteit van een product, dienst of systeem, zoals ervaren door eindgebruikers, voor specifiek te bereiken doelen, effectief, efficiënt en bevredigend in een vooraf bepaalde context</v>
      </c>
    </row>
    <row r="1131" spans="1:9" ht="15.75" thickBot="1" x14ac:dyDescent="0.3">
      <c r="A1131" s="10" t="str">
        <f>IFERROR(VLOOKUP($B1131,VLookup!$B$3:$C$463,2,FALSE),"")</f>
        <v>4.4.2 LEER- EN ONTWIKKELMANAGEMENT</v>
      </c>
      <c r="B1131" s="18" t="s">
        <v>172</v>
      </c>
      <c r="C1131" s="17" t="s">
        <v>142</v>
      </c>
      <c r="D1131" s="13">
        <v>3</v>
      </c>
      <c r="E1131" s="14" t="str">
        <f t="shared" si="51"/>
        <v>C.01x3</v>
      </c>
      <c r="F1131" s="14" t="str">
        <f>IFERROR(VLOOKUP(E1131,'Bron competenties'!$A$1:$F$19978,5,FALSE),"")</f>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c r="G1131" s="15" t="str">
        <f>IFERROR(CONCATENATE(C1131," ",(VLOOKUP($C1131,'Bron competenties'!$B$1:$C$1978,2,FALSE))),"")</f>
        <v xml:space="preserve">C.01 Gebruikersondersteuning </v>
      </c>
      <c r="H1131">
        <f t="shared" si="52"/>
        <v>3</v>
      </c>
      <c r="I1131" t="str">
        <f t="shared" si="53"/>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row>
    <row r="1132" spans="1:9" ht="15.75" thickBot="1" x14ac:dyDescent="0.3">
      <c r="A1132" s="10" t="str">
        <f>IFERROR(VLOOKUP($B1132,VLookup!$B$3:$C$463,2,FALSE),"")</f>
        <v>4.4.2 LEER- EN ONTWIKKELMANAGEMENT</v>
      </c>
      <c r="B1132" s="18" t="s">
        <v>172</v>
      </c>
      <c r="C1132" s="17" t="s">
        <v>152</v>
      </c>
      <c r="D1132" s="13">
        <v>3</v>
      </c>
      <c r="E1132" s="14" t="str">
        <f t="shared" si="51"/>
        <v>D.03x3</v>
      </c>
      <c r="F1132" s="14" t="str">
        <f>IFERROR(VLOOKUP(E1132,'Bron competenties'!$A$1:$F$19978,5,FALSE),"")</f>
        <v>het creatief handelen om vaardigheden te analyseren; het uitwerken van specifieke vereisten en potentiële bronnen om opleidingsvoorzieningen te identificeren; het hebben van diepgaande kennis van de trainingsmarkt en het instellen van een feedbackmechanisme om de toegevoegde waarde van alternatieve trainingsprogramma's te beoordelen</v>
      </c>
      <c r="G1132" s="15" t="str">
        <f>IFERROR(CONCATENATE(C1132," ",(VLOOKUP($C1132,'Bron competenties'!$B$1:$C$1978,2,FALSE))),"")</f>
        <v xml:space="preserve">D.03 Opleiding en training </v>
      </c>
      <c r="H1132">
        <f t="shared" si="52"/>
        <v>3</v>
      </c>
      <c r="I1132" t="str">
        <f t="shared" si="53"/>
        <v>het creatief handelen om vaardigheden te analyseren; het uitwerken van specifieke vereisten en potentiële bronnen om opleidingsvoorzieningen te identificeren; het hebben van diepgaande kennis van de trainingsmarkt en het instellen van een feedbackmechanisme om de toegevoegde waarde van alternatieve trainingsprogramma's te beoordelen</v>
      </c>
    </row>
    <row r="1133" spans="1:9" ht="15.75" thickBot="1" x14ac:dyDescent="0.3">
      <c r="A1133" s="10" t="str">
        <f>IFERROR(VLOOKUP($B1133,VLookup!$B$3:$C$463,2,FALSE),"")</f>
        <v>4.4.2 LEER- EN ONTWIKKELMANAGEMENT</v>
      </c>
      <c r="B1133" s="18" t="s">
        <v>172</v>
      </c>
      <c r="C1133" s="17" t="s">
        <v>171</v>
      </c>
      <c r="D1133" s="13">
        <v>3</v>
      </c>
      <c r="E1133" s="14" t="str">
        <f t="shared" si="51"/>
        <v>D.09x3</v>
      </c>
      <c r="F1133" s="14" t="str">
        <f>IFERROR(VLOOKUP(E1133,'Bron competenties'!$A$1:$F$19978,5,FALSE),"")</f>
        <v>het monitoren en het voldoen aan ontwikkelingsbehoeften van individuen en groepen</v>
      </c>
      <c r="G1133" s="15" t="str">
        <f>IFERROR(CONCATENATE(C1133," ",(VLOOKUP($C1133,'Bron competenties'!$B$1:$C$1978,2,FALSE))),"")</f>
        <v>D.09 Personeelsontwikkeling</v>
      </c>
      <c r="H1133">
        <f t="shared" si="52"/>
        <v>3</v>
      </c>
      <c r="I1133" t="str">
        <f t="shared" si="53"/>
        <v>het monitoren en het voldoen aan ontwikkelingsbehoeften van individuen en groepen</v>
      </c>
    </row>
    <row r="1134" spans="1:9" ht="15.75" thickBot="1" x14ac:dyDescent="0.3">
      <c r="A1134" s="10" t="str">
        <f>IFERROR(VLOOKUP($B1134,VLookup!$B$3:$C$463,2,FALSE),"")</f>
        <v>4.4.2 LEER- EN ONTWIKKELMANAGEMENT</v>
      </c>
      <c r="B1134" s="18" t="s">
        <v>172</v>
      </c>
      <c r="C1134" s="17" t="s">
        <v>113</v>
      </c>
      <c r="D1134" s="13">
        <v>3</v>
      </c>
      <c r="E1134" s="14" t="str">
        <f t="shared" si="51"/>
        <v>E.02x3</v>
      </c>
      <c r="F1134" s="14" t="str">
        <f>IFERROR(VLOOKUP(E1134,'Bron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134" s="15" t="str">
        <f>IFERROR(CONCATENATE(C1134," ",(VLOOKUP($C1134,'Bron competenties'!$B$1:$C$1978,2,FALSE))),"")</f>
        <v xml:space="preserve">E.02 Project- en portfoliomanagement </v>
      </c>
      <c r="H1134">
        <f t="shared" si="52"/>
        <v>3</v>
      </c>
      <c r="I1134" t="str">
        <f t="shared" si="53"/>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135" spans="1:9" ht="15.75" thickBot="1" x14ac:dyDescent="0.3">
      <c r="A1135" s="10" t="str">
        <f>IFERROR(VLOOKUP($B1135,VLookup!$B$3:$C$463,2,FALSE),"")</f>
        <v>4.4.2 LEER- EN ONTWIKKELMANAGEMENT</v>
      </c>
      <c r="B1135" s="18" t="s">
        <v>172</v>
      </c>
      <c r="C1135" s="17" t="s">
        <v>85</v>
      </c>
      <c r="D1135" s="13">
        <v>3</v>
      </c>
      <c r="E1135" s="14" t="str">
        <f t="shared" si="51"/>
        <v>E.05x3</v>
      </c>
      <c r="F1135" s="14" t="str">
        <f>IFERROR(VLOOKUP(E1135,'Bron competenties'!$A$1:$F$19978,5,FALSE),"")</f>
        <v>het toepassen van specifieke kennis om bestaande IV-processen en oplossingen te onderzoeken zodat potentiële verbeteringen / innovaties bepaald kunnen worden en het  aanbevelingen kunnen worden opgesteld</v>
      </c>
      <c r="G1135" s="15" t="str">
        <f>IFERROR(CONCATENATE(C1135," ",(VLOOKUP($C1135,'Bron competenties'!$B$1:$C$1978,2,FALSE))),"")</f>
        <v xml:space="preserve">E.05 Procesverbetering </v>
      </c>
      <c r="H1135">
        <f t="shared" si="52"/>
        <v>3</v>
      </c>
      <c r="I1135" t="str">
        <f t="shared" si="53"/>
        <v>het toepassen van specifieke kennis om bestaande IV-processen en oplossingen te onderzoeken zodat potentiële verbeteringen / innovaties bepaald kunnen worden en het  aanbevelingen kunnen worden opgesteld</v>
      </c>
    </row>
    <row r="1136" spans="1:9" ht="15.75" thickBot="1" x14ac:dyDescent="0.3">
      <c r="A1136" s="10" t="str">
        <f>IFERROR(VLOOKUP($B1136,VLookup!$B$3:$C$463,2,FALSE),"")</f>
        <v>4.4.2 LEER- EN ONTWIKKELMANAGEMENT</v>
      </c>
      <c r="B1136" s="18" t="s">
        <v>172</v>
      </c>
      <c r="C1136" s="17" t="s">
        <v>143</v>
      </c>
      <c r="D1136" s="13">
        <v>3</v>
      </c>
      <c r="E1136" s="14" t="str">
        <f t="shared" si="51"/>
        <v>E.07x3</v>
      </c>
      <c r="F1136" s="14" t="str">
        <f>IFERROR(VLOOKUP(E1136,'Bron competenties'!$A$1:$F$19978,5,FALSE),"")</f>
        <v>Het evalueren van wijziging requirements en het gebruiken van specifieke vaardigheden om potentiële methoden en standaarden te identificeren die ingezet kunnen worden</v>
      </c>
      <c r="G1136" s="15" t="str">
        <f>IFERROR(CONCATENATE(C1136," ",(VLOOKUP($C1136,'Bron competenties'!$B$1:$C$1978,2,FALSE))),"")</f>
        <v xml:space="preserve">E.07 Management van veranderingen in bedrijfsprocessent </v>
      </c>
      <c r="H1136">
        <f t="shared" si="52"/>
        <v>3</v>
      </c>
      <c r="I1136" t="str">
        <f t="shared" si="53"/>
        <v>Het evalueren van wijziging requirements en het gebruiken van specifieke vaardigheden om potentiële methoden en standaarden te identificeren die ingezet kunnen worden</v>
      </c>
    </row>
    <row r="1137" spans="1:9" ht="15.75" thickBot="1" x14ac:dyDescent="0.3">
      <c r="A1137" s="10" t="str">
        <f>IFERROR(VLOOKUP($B1137,VLookup!$B$3:$C$463,2,FALSE),"")</f>
        <v>4.4.2 LEER- EN ONTWIKKELMANAGEMENT</v>
      </c>
      <c r="B1137" s="18" t="s">
        <v>172</v>
      </c>
      <c r="C1137" s="17" t="s">
        <v>114</v>
      </c>
      <c r="D1137" s="13">
        <v>4</v>
      </c>
      <c r="E1137" s="14" t="str">
        <f t="shared" si="51"/>
        <v>D.01x4</v>
      </c>
      <c r="F1137" s="14" t="str">
        <f>IFERROR(VLOOKUP(E1137,'Bron competenties'!$A$1:$F$19978,5,FALSE),"")</f>
        <v>het gebruik maken van specifieke kennis en van externe standaarden en best practices</v>
      </c>
      <c r="G1137" s="15" t="str">
        <f>IFERROR(CONCATENATE(C1137," ",(VLOOKUP($C1137,'Bron competenties'!$B$1:$C$1978,2,FALSE))),"")</f>
        <v xml:space="preserve">D.01 Strategieontwikkeling informatiebeveiliging </v>
      </c>
      <c r="H1137">
        <f t="shared" si="52"/>
        <v>4</v>
      </c>
      <c r="I1137" t="str">
        <f t="shared" si="53"/>
        <v>het gebruik maken van specifieke kennis en van externe standaarden en best practices</v>
      </c>
    </row>
    <row r="1138" spans="1:9" ht="15.75" thickBot="1" x14ac:dyDescent="0.3">
      <c r="A1138" s="10" t="str">
        <f>IFERROR(VLOOKUP($B1138,VLookup!$B$3:$C$463,2,FALSE),"")</f>
        <v>4.4.2 LEER- EN ONTWIKKELMANAGEMENT</v>
      </c>
      <c r="B1138" s="18" t="s">
        <v>172</v>
      </c>
      <c r="C1138" s="17" t="s">
        <v>171</v>
      </c>
      <c r="D1138" s="13">
        <v>4</v>
      </c>
      <c r="E1138" s="14" t="str">
        <f t="shared" si="51"/>
        <v>D.09x4</v>
      </c>
      <c r="F1138" s="14" t="str">
        <f>IFERROR(VLOOKUP(E1138,'Bron competenties'!$A$1:$F$19978,5,FALSE),"")</f>
        <v xml:space="preserve">het proactief ontwikkelen van organisatorische processen om te voldoen aan ontwikkelingsbehoeften van individuen en groepen </v>
      </c>
      <c r="G1138" s="15" t="str">
        <f>IFERROR(CONCATENATE(C1138," ",(VLOOKUP($C1138,'Bron competenties'!$B$1:$C$1978,2,FALSE))),"")</f>
        <v>D.09 Personeelsontwikkeling</v>
      </c>
      <c r="H1138">
        <f t="shared" si="52"/>
        <v>4</v>
      </c>
      <c r="I1138" t="str">
        <f t="shared" si="53"/>
        <v xml:space="preserve">het proactief ontwikkelen van organisatorische processen om te voldoen aan ontwikkelingsbehoeften van individuen en groepen </v>
      </c>
    </row>
    <row r="1139" spans="1:9" ht="15.75" thickBot="1" x14ac:dyDescent="0.3">
      <c r="A1139" s="10" t="str">
        <f>IFERROR(VLOOKUP($B1139,VLookup!$B$3:$C$463,2,FALSE),"")</f>
        <v>4.4.2 LEER- EN ONTWIKKELMANAGEMENT</v>
      </c>
      <c r="B1139" s="18" t="s">
        <v>172</v>
      </c>
      <c r="C1139" s="17" t="s">
        <v>113</v>
      </c>
      <c r="D1139" s="13">
        <v>4</v>
      </c>
      <c r="E1139" s="14" t="str">
        <f t="shared" si="51"/>
        <v>E.02x4</v>
      </c>
      <c r="F1139" s="14" t="str">
        <f>IFERROR(VLOOKUP(E1139,'Bron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139" s="15" t="str">
        <f>IFERROR(CONCATENATE(C1139," ",(VLOOKUP($C1139,'Bron competenties'!$B$1:$C$1978,2,FALSE))),"")</f>
        <v xml:space="preserve">E.02 Project- en portfoliomanagement </v>
      </c>
      <c r="H1139">
        <f t="shared" si="52"/>
        <v>4</v>
      </c>
      <c r="I1139" t="str">
        <f t="shared" si="53"/>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140" spans="1:9" ht="15.75" thickBot="1" x14ac:dyDescent="0.3">
      <c r="A1140" s="10" t="str">
        <f>IFERROR(VLOOKUP($B1140,VLookup!$B$3:$C$463,2,FALSE),"")</f>
        <v>4.4.2 LEER- EN ONTWIKKELMANAGEMENT</v>
      </c>
      <c r="B1140" s="18" t="s">
        <v>172</v>
      </c>
      <c r="C1140" s="17" t="s">
        <v>85</v>
      </c>
      <c r="D1140" s="13">
        <v>4</v>
      </c>
      <c r="E1140" s="14" t="str">
        <f t="shared" si="51"/>
        <v>E.05x4</v>
      </c>
      <c r="F1140" s="14" t="str">
        <f>IFERROR(VLOOKUP(E1140,'Bron competenties'!$A$1:$F$19978,5,FALSE),"")</f>
        <v>het organiseren en borgen van innovatieve implementaties / verbeteringen die bijdragen aan grotere efficiëntie; het aantonen aan de directie dat de organisatie voordeel heeft van potentiële wijzigingen</v>
      </c>
      <c r="G1140" s="15" t="str">
        <f>IFERROR(CONCATENATE(C1140," ",(VLOOKUP($C1140,'Bron competenties'!$B$1:$C$1978,2,FALSE))),"")</f>
        <v xml:space="preserve">E.05 Procesverbetering </v>
      </c>
      <c r="H1140">
        <f t="shared" si="52"/>
        <v>4</v>
      </c>
      <c r="I1140" t="str">
        <f t="shared" si="53"/>
        <v>het organiseren en borgen van innovatieve implementaties / verbeteringen die bijdragen aan grotere efficiëntie; het aantonen aan de directie dat de organisatie voordeel heeft van potentiële wijzigingen</v>
      </c>
    </row>
    <row r="1141" spans="1:9" ht="15.75" thickBot="1" x14ac:dyDescent="0.3">
      <c r="A1141" s="10" t="str">
        <f>IFERROR(VLOOKUP($B1141,VLookup!$B$3:$C$463,2,FALSE),"")</f>
        <v>4.4.2 LEER- EN ONTWIKKELMANAGEMENT</v>
      </c>
      <c r="B1141" s="18" t="s">
        <v>172</v>
      </c>
      <c r="C1141" s="17" t="s">
        <v>143</v>
      </c>
      <c r="D1141" s="13">
        <v>4</v>
      </c>
      <c r="E1141" s="14" t="str">
        <f t="shared" si="51"/>
        <v>E.07x4</v>
      </c>
      <c r="F1141" s="14" t="str">
        <f>IFERROR(VLOOKUP(E1141,'Bron competenties'!$A$1:$F$19978,5,FALSE),"")</f>
        <v xml:space="preserve">het organiseren en borgen van het plannen, beheren en implementeren van significante IV wijzigingen in de organisatie </v>
      </c>
      <c r="G1141" s="15" t="str">
        <f>IFERROR(CONCATENATE(C1141," ",(VLOOKUP($C1141,'Bron competenties'!$B$1:$C$1978,2,FALSE))),"")</f>
        <v xml:space="preserve">E.07 Management van veranderingen in bedrijfsprocessent </v>
      </c>
      <c r="H1141">
        <f t="shared" si="52"/>
        <v>4</v>
      </c>
      <c r="I1141" t="str">
        <f t="shared" si="53"/>
        <v xml:space="preserve">het organiseren en borgen van het plannen, beheren en implementeren van significante IV wijzigingen in de organisatie </v>
      </c>
    </row>
    <row r="1142" spans="1:9" ht="15.75" thickBot="1" x14ac:dyDescent="0.3">
      <c r="A1142" s="10" t="str">
        <f>IFERROR(VLOOKUP($B1142,VLookup!$B$3:$C$463,2,FALSE),"")</f>
        <v>4.4.2 LEER- EN ONTWIKKELMANAGEMENT</v>
      </c>
      <c r="B1142" s="18" t="s">
        <v>172</v>
      </c>
      <c r="C1142" s="17" t="s">
        <v>90</v>
      </c>
      <c r="D1142" s="13">
        <v>9</v>
      </c>
      <c r="E1142" s="14" t="str">
        <f t="shared" si="51"/>
        <v>T.01x9</v>
      </c>
      <c r="F1142" s="14" t="str">
        <f>IFERROR(VLOOKUP(E1142,'Bron competenties'!$A$1:$F$19978,5,FALSE),"")</f>
        <v>Toegankelijkheid is van toepassing op het ontwerp van producten, apparaten, services of omgevingen om ervoor te zorgen dat ze voor iedereen bruikbaar zijn, ongeacht hun persoonlijke capaciteiten</v>
      </c>
      <c r="G1142" s="15" t="str">
        <f>IFERROR(CONCATENATE(C1142," ",(VLOOKUP($C1142,'Bron competenties'!$B$1:$C$1978,2,FALSE))),"")</f>
        <v>T.01 Toegankelijkheid</v>
      </c>
      <c r="H1142">
        <f t="shared" si="52"/>
        <v>9</v>
      </c>
      <c r="I1142" t="str">
        <f t="shared" si="53"/>
        <v>Toegankelijkheid is van toepassing op het ontwerp van producten, apparaten, services of omgevingen om ervoor te zorgen dat ze voor iedereen bruikbaar zijn, ongeacht hun persoonlijke capaciteiten</v>
      </c>
    </row>
    <row r="1143" spans="1:9" ht="15.75" thickBot="1" x14ac:dyDescent="0.3">
      <c r="A1143" s="10" t="str">
        <f>IFERROR(VLOOKUP($B1143,VLookup!$B$3:$C$463,2,FALSE),"")</f>
        <v>4.4.2 LEER- EN ONTWIKKELMANAGEMENT</v>
      </c>
      <c r="B1143" s="18" t="s">
        <v>172</v>
      </c>
      <c r="C1143" s="17" t="s">
        <v>91</v>
      </c>
      <c r="D1143" s="13">
        <v>9</v>
      </c>
      <c r="E1143" s="14" t="str">
        <f t="shared" si="51"/>
        <v>T.02x9</v>
      </c>
      <c r="F1143" s="14" t="str">
        <f>IFERROR(VLOOKUP(E1143,'Bron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143" s="15" t="str">
        <f>IFERROR(CONCATENATE(C1143," ",(VLOOKUP($C1143,'Bron competenties'!$B$1:$C$1978,2,FALSE))),"")</f>
        <v>T.02 Ethiek</v>
      </c>
      <c r="H1143">
        <f t="shared" si="52"/>
        <v>9</v>
      </c>
      <c r="I1143" t="str">
        <f t="shared" si="53"/>
        <v>Ethiek in ICT behandelt de procedures, waarden en praktijken die ICT en haar gerelateerde disciplines beheersen zonder de integriteit, morele waarden of overtuigingen van een individu, organisatie of de mensheid: professioneel gedrag in de ICT</v>
      </c>
    </row>
    <row r="1144" spans="1:9" ht="15.75" thickBot="1" x14ac:dyDescent="0.3">
      <c r="A1144" s="10" t="str">
        <f>IFERROR(VLOOKUP($B1144,VLookup!$B$3:$C$463,2,FALSE),"")</f>
        <v>4.4.2 LEER- EN ONTWIKKELMANAGEMENT</v>
      </c>
      <c r="B1144" s="18" t="s">
        <v>172</v>
      </c>
      <c r="C1144" s="17" t="s">
        <v>92</v>
      </c>
      <c r="D1144" s="13">
        <v>9</v>
      </c>
      <c r="E1144" s="14" t="str">
        <f t="shared" si="51"/>
        <v>T.03x9</v>
      </c>
      <c r="F1144" s="14" t="str">
        <f>IFERROR(VLOOKUP(E1144,'Bron competenties'!$A$1:$F$19978,5,FALSE),"")</f>
        <v>Er zijn veel wetten die direct of indirect relevant zijn voor de ICT-industrie, zoals copyright, naleving van octrooien, voorkomen van plagiaat en bescherming van intellectuele eigendom</v>
      </c>
      <c r="G1144" s="15" t="str">
        <f>IFERROR(CONCATENATE(C1144," ",(VLOOKUP($C1144,'Bron competenties'!$B$1:$C$1978,2,FALSE))),"")</f>
        <v>T.03 Juridische kwesties</v>
      </c>
      <c r="H1144">
        <f t="shared" si="52"/>
        <v>9</v>
      </c>
      <c r="I1144" t="str">
        <f t="shared" si="53"/>
        <v>Er zijn veel wetten die direct of indirect relevant zijn voor de ICT-industrie, zoals copyright, naleving van octrooien, voorkomen van plagiaat en bescherming van intellectuele eigendom</v>
      </c>
    </row>
    <row r="1145" spans="1:9" ht="15.75" thickBot="1" x14ac:dyDescent="0.3">
      <c r="A1145" s="10" t="str">
        <f>IFERROR(VLOOKUP($B1145,VLookup!$B$3:$C$463,2,FALSE),"")</f>
        <v>4.4.2 LEER- EN ONTWIKKELMANAGEMENT</v>
      </c>
      <c r="B1145" s="18" t="s">
        <v>172</v>
      </c>
      <c r="C1145" s="17" t="s">
        <v>93</v>
      </c>
      <c r="D1145" s="13">
        <v>9</v>
      </c>
      <c r="E1145" s="14" t="str">
        <f t="shared" si="51"/>
        <v>T.04x9</v>
      </c>
      <c r="F1145" s="14" t="str">
        <f>IFERROR(VLOOKUP(E1145,'Bron competenties'!$A$1:$F$19978,5,FALSE),"")</f>
        <v>Privacy is het vermogen van een organisatie of individu te bepalen welke gegevens met derden kunnen worden gedeeld: bijvoorbeeld de algemene verordening gegevensbescherming (AVG) over gegevensbescherming en privacy voor alle individuen</v>
      </c>
      <c r="G1145" s="15" t="str">
        <f>IFERROR(CONCATENATE(C1145," ",(VLOOKUP($C1145,'Bron competenties'!$B$1:$C$1978,2,FALSE))),"")</f>
        <v>T.04 Privacy</v>
      </c>
      <c r="H1145">
        <f t="shared" si="52"/>
        <v>9</v>
      </c>
      <c r="I1145" t="str">
        <f t="shared" si="53"/>
        <v>Privacy is het vermogen van een organisatie of individu te bepalen welke gegevens met derden kunnen worden gedeeld: bijvoorbeeld de algemene verordening gegevensbescherming (AVG) over gegevensbescherming en privacy voor alle individuen</v>
      </c>
    </row>
    <row r="1146" spans="1:9" ht="15.75" thickBot="1" x14ac:dyDescent="0.3">
      <c r="A1146" s="10" t="str">
        <f>IFERROR(VLOOKUP($B1146,VLookup!$B$3:$C$463,2,FALSE),"")</f>
        <v>4.4.2 LEER- EN ONTWIKKELMANAGEMENT</v>
      </c>
      <c r="B1146" s="18" t="s">
        <v>172</v>
      </c>
      <c r="C1146" s="17" t="s">
        <v>94</v>
      </c>
      <c r="D1146" s="13">
        <v>9</v>
      </c>
      <c r="E1146" s="14" t="str">
        <f t="shared" si="51"/>
        <v>T.05x9</v>
      </c>
      <c r="F1146" s="14" t="str">
        <f>IFERROR(VLOOKUP(E1146,'Bron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146" s="15" t="str">
        <f>IFERROR(CONCATENATE(C1146," ",(VLOOKUP($C1146,'Bron competenties'!$B$1:$C$1978,2,FALSE))),"")</f>
        <v>T.05 Beveiliging</v>
      </c>
      <c r="H1146">
        <f t="shared" si="52"/>
        <v>9</v>
      </c>
      <c r="I1146" t="str">
        <f t="shared" si="53"/>
        <v>Beveiliging omvat (1) informatiebeveiliging: beschermen tegen ongeautoriseerde toegang, gebruik, openbaarmaking, verstoring, wijziging, inzage, inspectie, opname of verwoesting en (2) IT-beveiliging: ongeoorloofde toegang tot computers, netwerken en data voorkomen</v>
      </c>
    </row>
    <row r="1147" spans="1:9" ht="15.75" thickBot="1" x14ac:dyDescent="0.3">
      <c r="A1147" s="10" t="str">
        <f>IFERROR(VLOOKUP($B1147,VLookup!$B$3:$C$463,2,FALSE),"")</f>
        <v>4.4.2 LEER- EN ONTWIKKELMANAGEMENT</v>
      </c>
      <c r="B1147" s="18" t="s">
        <v>172</v>
      </c>
      <c r="C1147" s="17" t="s">
        <v>95</v>
      </c>
      <c r="D1147" s="13">
        <v>9</v>
      </c>
      <c r="E1147" s="14" t="str">
        <f t="shared" si="51"/>
        <v>T.06x9</v>
      </c>
      <c r="F1147" s="14" t="str">
        <f>IFERROR(VLOOKUP(E1147,'Bron competenties'!$A$1:$F$19978,5,FALSE),"")</f>
        <v xml:space="preserve">Duurzaamheid staat voor het voldoen aan behoeften zonder de toekomst in gevaar te brengen en kan worden gecategoriseerd als ecologische, sociale of economische duurzaamheid. </v>
      </c>
      <c r="G1147" s="15" t="str">
        <f>IFERROR(CONCATENATE(C1147," ",(VLOOKUP($C1147,'Bron competenties'!$B$1:$C$1978,2,FALSE))),"")</f>
        <v>T.06 Duurzaamheid</v>
      </c>
      <c r="H1147">
        <f t="shared" si="52"/>
        <v>9</v>
      </c>
      <c r="I1147" t="str">
        <f t="shared" si="53"/>
        <v xml:space="preserve">Duurzaamheid staat voor het voldoen aan behoeften zonder de toekomst in gevaar te brengen en kan worden gecategoriseerd als ecologische, sociale of economische duurzaamheid. </v>
      </c>
    </row>
    <row r="1148" spans="1:9" ht="15.75" thickBot="1" x14ac:dyDescent="0.3">
      <c r="A1148" s="10" t="str">
        <f>IFERROR(VLOOKUP($B1148,VLookup!$B$3:$C$463,2,FALSE),"")</f>
        <v>4.4.2 LEER- EN ONTWIKKELMANAGEMENT</v>
      </c>
      <c r="B1148" s="18" t="s">
        <v>172</v>
      </c>
      <c r="C1148" s="17" t="s">
        <v>96</v>
      </c>
      <c r="D1148" s="13">
        <v>9</v>
      </c>
      <c r="E1148" s="14" t="str">
        <f t="shared" si="51"/>
        <v>T.07x9</v>
      </c>
      <c r="F1148" s="14" t="str">
        <f>IFERROR(VLOOKUP(E1148,'Bron competenties'!$A$1:$F$19978,5,FALSE),"")</f>
        <v>Bruikbaarheid is de kwaliteit van een product, dienst of systeem, zoals ervaren door eindgebruikers, voor specifiek te bereiken doelen, effectief, efficiënt en bevredigend in een vooraf bepaalde context</v>
      </c>
      <c r="G1148" s="15" t="str">
        <f>IFERROR(CONCATENATE(C1148," ",(VLOOKUP($C1148,'Bron competenties'!$B$1:$C$1978,2,FALSE))),"")</f>
        <v>T.07 Bruikbaarheid</v>
      </c>
      <c r="H1148">
        <f t="shared" si="52"/>
        <v>9</v>
      </c>
      <c r="I1148" t="str">
        <f t="shared" si="53"/>
        <v>Bruikbaarheid is de kwaliteit van een product, dienst of systeem, zoals ervaren door eindgebruikers, voor specifiek te bereiken doelen, effectief, efficiënt en bevredigend in een vooraf bepaalde context</v>
      </c>
    </row>
    <row r="1149" spans="1:9" ht="15.75" thickBot="1" x14ac:dyDescent="0.3">
      <c r="A1149" s="10" t="str">
        <f>IFERROR(VLOOKUP($B1149,VLookup!$B$3:$C$463,2,FALSE),"")</f>
        <v>4.4.3 (AGILE) COACHING</v>
      </c>
      <c r="B1149" s="18" t="s">
        <v>173</v>
      </c>
      <c r="C1149" s="17" t="s">
        <v>152</v>
      </c>
      <c r="D1149" s="13">
        <v>3</v>
      </c>
      <c r="E1149" s="14" t="str">
        <f t="shared" si="51"/>
        <v>D.03x3</v>
      </c>
      <c r="F1149" s="14" t="str">
        <f>IFERROR(VLOOKUP(E1149,'Bron competenties'!$A$1:$F$19978,5,FALSE),"")</f>
        <v>het creatief handelen om vaardigheden te analyseren; het uitwerken van specifieke vereisten en potentiële bronnen om opleidingsvoorzieningen te identificeren; het hebben van diepgaande kennis van de trainingsmarkt en het instellen van een feedbackmechanisme om de toegevoegde waarde van alternatieve trainingsprogramma's te beoordelen</v>
      </c>
      <c r="G1149" s="15" t="str">
        <f>IFERROR(CONCATENATE(C1149," ",(VLOOKUP($C1149,'Bron competenties'!$B$1:$C$1978,2,FALSE))),"")</f>
        <v xml:space="preserve">D.03 Opleiding en training </v>
      </c>
      <c r="H1149">
        <f t="shared" si="52"/>
        <v>3</v>
      </c>
      <c r="I1149" t="str">
        <f t="shared" si="53"/>
        <v>het creatief handelen om vaardigheden te analyseren; het uitwerken van specifieke vereisten en potentiële bronnen om opleidingsvoorzieningen te identificeren; het hebben van diepgaande kennis van de trainingsmarkt en het instellen van een feedbackmechanisme om de toegevoegde waarde van alternatieve trainingsprogramma's te beoordelen</v>
      </c>
    </row>
    <row r="1150" spans="1:9" ht="15.75" thickBot="1" x14ac:dyDescent="0.3">
      <c r="A1150" s="10" t="str">
        <f>IFERROR(VLOOKUP($B1150,VLookup!$B$3:$C$463,2,FALSE),"")</f>
        <v>4.4.3 (AGILE) COACHING</v>
      </c>
      <c r="B1150" s="18" t="s">
        <v>173</v>
      </c>
      <c r="C1150" s="17" t="s">
        <v>171</v>
      </c>
      <c r="D1150" s="13">
        <v>3</v>
      </c>
      <c r="E1150" s="14" t="str">
        <f t="shared" si="51"/>
        <v>D.09x3</v>
      </c>
      <c r="F1150" s="14" t="str">
        <f>IFERROR(VLOOKUP(E1150,'Bron competenties'!$A$1:$F$19978,5,FALSE),"")</f>
        <v>het monitoren en het voldoen aan ontwikkelingsbehoeften van individuen en groepen</v>
      </c>
      <c r="G1150" s="15" t="str">
        <f>IFERROR(CONCATENATE(C1150," ",(VLOOKUP($C1150,'Bron competenties'!$B$1:$C$1978,2,FALSE))),"")</f>
        <v>D.09 Personeelsontwikkeling</v>
      </c>
      <c r="H1150">
        <f t="shared" si="52"/>
        <v>3</v>
      </c>
      <c r="I1150" t="str">
        <f t="shared" si="53"/>
        <v>het monitoren en het voldoen aan ontwikkelingsbehoeften van individuen en groepen</v>
      </c>
    </row>
    <row r="1151" spans="1:9" ht="15.75" thickBot="1" x14ac:dyDescent="0.3">
      <c r="A1151" s="10" t="str">
        <f>IFERROR(VLOOKUP($B1151,VLookup!$B$3:$C$463,2,FALSE),"")</f>
        <v>4.4.3 (AGILE) COACHING</v>
      </c>
      <c r="B1151" s="18" t="s">
        <v>173</v>
      </c>
      <c r="C1151" s="17" t="s">
        <v>101</v>
      </c>
      <c r="D1151" s="13">
        <v>3</v>
      </c>
      <c r="E1151" s="14" t="str">
        <f t="shared" si="51"/>
        <v>E.06x3</v>
      </c>
      <c r="F1151" s="14" t="str">
        <f>IFERROR(VLOOKUP(E1151,'Bron competenties'!$A$1:$F$19978,5,FALSE),"")</f>
        <v>het evalueren van kwaliteitsindicatoren en processen op basis van het kwaliteitsbeleid en indien nodig het voorstellen van herstelacties</v>
      </c>
      <c r="G1151" s="15" t="str">
        <f>IFERROR(CONCATENATE(C1151," ",(VLOOKUP($C1151,'Bron competenties'!$B$1:$C$1978,2,FALSE))),"")</f>
        <v xml:space="preserve">E.06 ICT kwaliteitsmanagement </v>
      </c>
      <c r="H1151">
        <f t="shared" si="52"/>
        <v>3</v>
      </c>
      <c r="I1151" t="str">
        <f t="shared" si="53"/>
        <v>het evalueren van kwaliteitsindicatoren en processen op basis van het kwaliteitsbeleid en indien nodig het voorstellen van herstelacties</v>
      </c>
    </row>
    <row r="1152" spans="1:9" ht="15.75" thickBot="1" x14ac:dyDescent="0.3">
      <c r="A1152" s="10" t="str">
        <f>IFERROR(VLOOKUP($B1152,VLookup!$B$3:$C$463,2,FALSE),"")</f>
        <v>4.4.3 (AGILE) COACHING</v>
      </c>
      <c r="B1152" s="18" t="s">
        <v>173</v>
      </c>
      <c r="C1152" s="17" t="s">
        <v>143</v>
      </c>
      <c r="D1152" s="13">
        <v>3</v>
      </c>
      <c r="E1152" s="14" t="str">
        <f t="shared" si="51"/>
        <v>E.07x3</v>
      </c>
      <c r="F1152" s="14" t="str">
        <f>IFERROR(VLOOKUP(E1152,'Bron competenties'!$A$1:$F$19978,5,FALSE),"")</f>
        <v>Het evalueren van wijziging requirements en het gebruiken van specifieke vaardigheden om potentiële methoden en standaarden te identificeren die ingezet kunnen worden</v>
      </c>
      <c r="G1152" s="15" t="str">
        <f>IFERROR(CONCATENATE(C1152," ",(VLOOKUP($C1152,'Bron competenties'!$B$1:$C$1978,2,FALSE))),"")</f>
        <v xml:space="preserve">E.07 Management van veranderingen in bedrijfsprocessent </v>
      </c>
      <c r="H1152">
        <f t="shared" si="52"/>
        <v>3</v>
      </c>
      <c r="I1152" t="str">
        <f t="shared" si="53"/>
        <v>Het evalueren van wijziging requirements en het gebruiken van specifieke vaardigheden om potentiële methoden en standaarden te identificeren die ingezet kunnen worden</v>
      </c>
    </row>
    <row r="1153" spans="1:9" ht="15.75" thickBot="1" x14ac:dyDescent="0.3">
      <c r="A1153" s="10" t="str">
        <f>IFERROR(VLOOKUP($B1153,VLookup!$B$3:$C$463,2,FALSE),"")</f>
        <v>4.4.3 (AGILE) COACHING</v>
      </c>
      <c r="B1153" s="18" t="s">
        <v>173</v>
      </c>
      <c r="C1153" s="17" t="s">
        <v>86</v>
      </c>
      <c r="D1153" s="13">
        <v>3</v>
      </c>
      <c r="E1153" s="14" t="str">
        <f t="shared" si="51"/>
        <v>E.08x3</v>
      </c>
      <c r="F1153" s="14" t="str">
        <f>IFERROR(VLOOKUP(E1153,'Bron competenties'!$A$1:$F$19978,5,FALSE),"")</f>
        <v xml:space="preserve">het evalueren van indicatoren en maatregelen op het gebied van security management en bepalen/of ze aan de normen voldoen; het onderzoeken van inbreuken op de beveiliging en het nemen van correctiemaatregelen </v>
      </c>
      <c r="G1153" s="15" t="str">
        <f>IFERROR(CONCATENATE(C1153," ",(VLOOKUP($C1153,'Bron competenties'!$B$1:$C$1978,2,FALSE))),"")</f>
        <v xml:space="preserve">E.08 Informatiebeveiligingsmanagement </v>
      </c>
      <c r="H1153">
        <f t="shared" si="52"/>
        <v>3</v>
      </c>
      <c r="I1153" t="str">
        <f t="shared" si="53"/>
        <v xml:space="preserve">het evalueren van indicatoren en maatregelen op het gebied van security management en bepalen/of ze aan de normen voldoen; het onderzoeken van inbreuken op de beveiliging en het nemen van correctiemaatregelen </v>
      </c>
    </row>
    <row r="1154" spans="1:9" ht="15.75" thickBot="1" x14ac:dyDescent="0.3">
      <c r="A1154" s="10" t="str">
        <f>IFERROR(VLOOKUP($B1154,VLookup!$B$3:$C$463,2,FALSE),"")</f>
        <v>4.4.3 (AGILE) COACHING</v>
      </c>
      <c r="B1154" s="18" t="s">
        <v>173</v>
      </c>
      <c r="C1154" s="17" t="s">
        <v>152</v>
      </c>
      <c r="D1154" s="13">
        <v>4</v>
      </c>
      <c r="E1154" s="14" t="str">
        <f t="shared" ref="E1154:E1217" si="54">IFERROR(IF(A1154&lt;&gt;"",CONCATENATE(C1154,"x",D1154),""),"")</f>
        <v>D.03x4</v>
      </c>
      <c r="F1154" s="14" t="str">
        <f>IFERROR(VLOOKUP(E1154,'Bron competenties'!$A$1:$F$19978,5,FALSE),"")</f>
        <v>het identificeren van trainings- en organisatie behoeften, het identificeren en samenbrengen van organisatie eisen, het selecteren en voorbereiden van een planning voor (noodzakelijke) trainingen</v>
      </c>
      <c r="G1154" s="15" t="str">
        <f>IFERROR(CONCATENATE(C1154," ",(VLOOKUP($C1154,'Bron competenties'!$B$1:$C$1978,2,FALSE))),"")</f>
        <v xml:space="preserve">D.03 Opleiding en training </v>
      </c>
      <c r="H1154">
        <f t="shared" ref="H1154:H1217" si="55">IF($G1154="","",D1154)</f>
        <v>4</v>
      </c>
      <c r="I1154" t="str">
        <f t="shared" ref="I1154:I1217" si="56">IF($G1154="","",F1154)</f>
        <v>het identificeren van trainings- en organisatie behoeften, het identificeren en samenbrengen van organisatie eisen, het selecteren en voorbereiden van een planning voor (noodzakelijke) trainingen</v>
      </c>
    </row>
    <row r="1155" spans="1:9" ht="15.75" thickBot="1" x14ac:dyDescent="0.3">
      <c r="A1155" s="10" t="str">
        <f>IFERROR(VLOOKUP($B1155,VLookup!$B$3:$C$463,2,FALSE),"")</f>
        <v>4.4.3 (AGILE) COACHING</v>
      </c>
      <c r="B1155" s="18" t="s">
        <v>173</v>
      </c>
      <c r="C1155" s="17" t="s">
        <v>171</v>
      </c>
      <c r="D1155" s="13">
        <v>4</v>
      </c>
      <c r="E1155" s="14" t="str">
        <f t="shared" si="54"/>
        <v>D.09x4</v>
      </c>
      <c r="F1155" s="14" t="str">
        <f>IFERROR(VLOOKUP(E1155,'Bron competenties'!$A$1:$F$19978,5,FALSE),"")</f>
        <v xml:space="preserve">het proactief ontwikkelen van organisatorische processen om te voldoen aan ontwikkelingsbehoeften van individuen en groepen </v>
      </c>
      <c r="G1155" s="15" t="str">
        <f>IFERROR(CONCATENATE(C1155," ",(VLOOKUP($C1155,'Bron competenties'!$B$1:$C$1978,2,FALSE))),"")</f>
        <v>D.09 Personeelsontwikkeling</v>
      </c>
      <c r="H1155">
        <f t="shared" si="55"/>
        <v>4</v>
      </c>
      <c r="I1155" t="str">
        <f t="shared" si="56"/>
        <v xml:space="preserve">het proactief ontwikkelen van organisatorische processen om te voldoen aan ontwikkelingsbehoeften van individuen en groepen </v>
      </c>
    </row>
    <row r="1156" spans="1:9" ht="15.75" thickBot="1" x14ac:dyDescent="0.3">
      <c r="A1156" s="10" t="str">
        <f>IFERROR(VLOOKUP($B1156,VLookup!$B$3:$C$463,2,FALSE),"")</f>
        <v>4.4.3 (AGILE) COACHING</v>
      </c>
      <c r="B1156" s="18" t="s">
        <v>173</v>
      </c>
      <c r="C1156" s="17" t="s">
        <v>101</v>
      </c>
      <c r="D1156" s="13">
        <v>4</v>
      </c>
      <c r="E1156" s="14" t="str">
        <f t="shared" si="54"/>
        <v>E.06x4</v>
      </c>
      <c r="F1156" s="14" t="str">
        <f>IFERROR(VLOOKUP(E1156,'Bron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156" s="15" t="str">
        <f>IFERROR(CONCATENATE(C1156," ",(VLOOKUP($C1156,'Bron competenties'!$B$1:$C$1978,2,FALSE))),"")</f>
        <v xml:space="preserve">E.06 ICT kwaliteitsmanagement </v>
      </c>
      <c r="H1156">
        <f t="shared" si="55"/>
        <v>4</v>
      </c>
      <c r="I1156" t="str">
        <f t="shared" si="56"/>
        <v>het evalueren en inschatten in hoeverre aan kwaliteitseisen is voldaan en het organiseren en borgen dat het kwaliteitsbeleid wordt geïmplementeerd; het tonen van multifunctioneel leiderschap voor het stellen en overtreffen van kwaliteitsnormen</v>
      </c>
    </row>
    <row r="1157" spans="1:9" ht="15.75" thickBot="1" x14ac:dyDescent="0.3">
      <c r="A1157" s="10" t="str">
        <f>IFERROR(VLOOKUP($B1157,VLookup!$B$3:$C$463,2,FALSE),"")</f>
        <v>4.4.3 (AGILE) COACHING</v>
      </c>
      <c r="B1157" s="18" t="s">
        <v>173</v>
      </c>
      <c r="C1157" s="17" t="s">
        <v>143</v>
      </c>
      <c r="D1157" s="13">
        <v>4</v>
      </c>
      <c r="E1157" s="14" t="str">
        <f t="shared" si="54"/>
        <v>E.07x4</v>
      </c>
      <c r="F1157" s="14" t="str">
        <f>IFERROR(VLOOKUP(E1157,'Bron competenties'!$A$1:$F$19978,5,FALSE),"")</f>
        <v xml:space="preserve">het organiseren en borgen van het plannen, beheren en implementeren van significante IV wijzigingen in de organisatie </v>
      </c>
      <c r="G1157" s="15" t="str">
        <f>IFERROR(CONCATENATE(C1157," ",(VLOOKUP($C1157,'Bron competenties'!$B$1:$C$1978,2,FALSE))),"")</f>
        <v xml:space="preserve">E.07 Management van veranderingen in bedrijfsprocessent </v>
      </c>
      <c r="H1157">
        <f t="shared" si="55"/>
        <v>4</v>
      </c>
      <c r="I1157" t="str">
        <f t="shared" si="56"/>
        <v xml:space="preserve">het organiseren en borgen van het plannen, beheren en implementeren van significante IV wijzigingen in de organisatie </v>
      </c>
    </row>
    <row r="1158" spans="1:9" ht="15.75" thickBot="1" x14ac:dyDescent="0.3">
      <c r="A1158" s="10" t="str">
        <f>IFERROR(VLOOKUP($B1158,VLookup!$B$3:$C$463,2,FALSE),"")</f>
        <v>4.4.3 (AGILE) COACHING</v>
      </c>
      <c r="B1158" s="18" t="s">
        <v>173</v>
      </c>
      <c r="C1158" s="17" t="s">
        <v>86</v>
      </c>
      <c r="D1158" s="13">
        <v>4</v>
      </c>
      <c r="E1158" s="14" t="str">
        <f t="shared" si="54"/>
        <v>E.08x4</v>
      </c>
      <c r="F1158" s="14" t="str">
        <f>IFERROR(VLOOKUP(E1158,'Bron competenties'!$A$1:$F$19978,5,FALSE),"")</f>
        <v>het organiseren en borgen dat de integriteit, vertrouwelijkheid en beschikbaarheid van gegevens zijn opgeslagen in de Informatiesystemen en dat ze voldoen aan alle wettelijke vereisten</v>
      </c>
      <c r="G1158" s="15" t="str">
        <f>IFERROR(CONCATENATE(C1158," ",(VLOOKUP($C1158,'Bron competenties'!$B$1:$C$1978,2,FALSE))),"")</f>
        <v xml:space="preserve">E.08 Informatiebeveiligingsmanagement </v>
      </c>
      <c r="H1158">
        <f t="shared" si="55"/>
        <v>4</v>
      </c>
      <c r="I1158" t="str">
        <f t="shared" si="56"/>
        <v>het organiseren en borgen dat de integriteit, vertrouwelijkheid en beschikbaarheid van gegevens zijn opgeslagen in de Informatiesystemen en dat ze voldoen aan alle wettelijke vereisten</v>
      </c>
    </row>
    <row r="1159" spans="1:9" ht="15.75" thickBot="1" x14ac:dyDescent="0.3">
      <c r="A1159" s="10" t="str">
        <f>IFERROR(VLOOKUP($B1159,VLookup!$B$3:$C$463,2,FALSE),"")</f>
        <v>4.4.3 (AGILE) COACHING</v>
      </c>
      <c r="B1159" s="18" t="s">
        <v>173</v>
      </c>
      <c r="C1159" s="17" t="s">
        <v>90</v>
      </c>
      <c r="D1159" s="13">
        <v>9</v>
      </c>
      <c r="E1159" s="14" t="str">
        <f t="shared" si="54"/>
        <v>T.01x9</v>
      </c>
      <c r="F1159" s="14" t="str">
        <f>IFERROR(VLOOKUP(E1159,'Bron competenties'!$A$1:$F$19978,5,FALSE),"")</f>
        <v>Toegankelijkheid is van toepassing op het ontwerp van producten, apparaten, services of omgevingen om ervoor te zorgen dat ze voor iedereen bruikbaar zijn, ongeacht hun persoonlijke capaciteiten</v>
      </c>
      <c r="G1159" s="15" t="str">
        <f>IFERROR(CONCATENATE(C1159," ",(VLOOKUP($C1159,'Bron competenties'!$B$1:$C$1978,2,FALSE))),"")</f>
        <v>T.01 Toegankelijkheid</v>
      </c>
      <c r="H1159">
        <f t="shared" si="55"/>
        <v>9</v>
      </c>
      <c r="I1159" t="str">
        <f t="shared" si="56"/>
        <v>Toegankelijkheid is van toepassing op het ontwerp van producten, apparaten, services of omgevingen om ervoor te zorgen dat ze voor iedereen bruikbaar zijn, ongeacht hun persoonlijke capaciteiten</v>
      </c>
    </row>
    <row r="1160" spans="1:9" ht="15.75" thickBot="1" x14ac:dyDescent="0.3">
      <c r="A1160" s="10" t="str">
        <f>IFERROR(VLOOKUP($B1160,VLookup!$B$3:$C$463,2,FALSE),"")</f>
        <v>4.4.3 (AGILE) COACHING</v>
      </c>
      <c r="B1160" s="18" t="s">
        <v>173</v>
      </c>
      <c r="C1160" s="17" t="s">
        <v>91</v>
      </c>
      <c r="D1160" s="13">
        <v>9</v>
      </c>
      <c r="E1160" s="14" t="str">
        <f t="shared" si="54"/>
        <v>T.02x9</v>
      </c>
      <c r="F1160" s="14" t="str">
        <f>IFERROR(VLOOKUP(E1160,'Bron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160" s="15" t="str">
        <f>IFERROR(CONCATENATE(C1160," ",(VLOOKUP($C1160,'Bron competenties'!$B$1:$C$1978,2,FALSE))),"")</f>
        <v>T.02 Ethiek</v>
      </c>
      <c r="H1160">
        <f t="shared" si="55"/>
        <v>9</v>
      </c>
      <c r="I1160" t="str">
        <f t="shared" si="56"/>
        <v>Ethiek in ICT behandelt de procedures, waarden en praktijken die ICT en haar gerelateerde disciplines beheersen zonder de integriteit, morele waarden of overtuigingen van een individu, organisatie of de mensheid: professioneel gedrag in de ICT</v>
      </c>
    </row>
    <row r="1161" spans="1:9" ht="15.75" thickBot="1" x14ac:dyDescent="0.3">
      <c r="A1161" s="10" t="str">
        <f>IFERROR(VLOOKUP($B1161,VLookup!$B$3:$C$463,2,FALSE),"")</f>
        <v>4.4.3 (AGILE) COACHING</v>
      </c>
      <c r="B1161" s="18" t="s">
        <v>173</v>
      </c>
      <c r="C1161" s="17" t="s">
        <v>92</v>
      </c>
      <c r="D1161" s="13">
        <v>9</v>
      </c>
      <c r="E1161" s="14" t="str">
        <f t="shared" si="54"/>
        <v>T.03x9</v>
      </c>
      <c r="F1161" s="14" t="str">
        <f>IFERROR(VLOOKUP(E1161,'Bron competenties'!$A$1:$F$19978,5,FALSE),"")</f>
        <v>Er zijn veel wetten die direct of indirect relevant zijn voor de ICT-industrie, zoals copyright, naleving van octrooien, voorkomen van plagiaat en bescherming van intellectuele eigendom</v>
      </c>
      <c r="G1161" s="15" t="str">
        <f>IFERROR(CONCATENATE(C1161," ",(VLOOKUP($C1161,'Bron competenties'!$B$1:$C$1978,2,FALSE))),"")</f>
        <v>T.03 Juridische kwesties</v>
      </c>
      <c r="H1161">
        <f t="shared" si="55"/>
        <v>9</v>
      </c>
      <c r="I1161" t="str">
        <f t="shared" si="56"/>
        <v>Er zijn veel wetten die direct of indirect relevant zijn voor de ICT-industrie, zoals copyright, naleving van octrooien, voorkomen van plagiaat en bescherming van intellectuele eigendom</v>
      </c>
    </row>
    <row r="1162" spans="1:9" ht="15.75" thickBot="1" x14ac:dyDescent="0.3">
      <c r="A1162" s="10" t="str">
        <f>IFERROR(VLOOKUP($B1162,VLookup!$B$3:$C$463,2,FALSE),"")</f>
        <v>4.4.3 (AGILE) COACHING</v>
      </c>
      <c r="B1162" s="18" t="s">
        <v>173</v>
      </c>
      <c r="C1162" s="17" t="s">
        <v>93</v>
      </c>
      <c r="D1162" s="13">
        <v>9</v>
      </c>
      <c r="E1162" s="14" t="str">
        <f t="shared" si="54"/>
        <v>T.04x9</v>
      </c>
      <c r="F1162" s="14" t="str">
        <f>IFERROR(VLOOKUP(E1162,'Bron competenties'!$A$1:$F$19978,5,FALSE),"")</f>
        <v>Privacy is het vermogen van een organisatie of individu te bepalen welke gegevens met derden kunnen worden gedeeld: bijvoorbeeld de algemene verordening gegevensbescherming (AVG) over gegevensbescherming en privacy voor alle individuen</v>
      </c>
      <c r="G1162" s="15" t="str">
        <f>IFERROR(CONCATENATE(C1162," ",(VLOOKUP($C1162,'Bron competenties'!$B$1:$C$1978,2,FALSE))),"")</f>
        <v>T.04 Privacy</v>
      </c>
      <c r="H1162">
        <f t="shared" si="55"/>
        <v>9</v>
      </c>
      <c r="I1162" t="str">
        <f t="shared" si="56"/>
        <v>Privacy is het vermogen van een organisatie of individu te bepalen welke gegevens met derden kunnen worden gedeeld: bijvoorbeeld de algemene verordening gegevensbescherming (AVG) over gegevensbescherming en privacy voor alle individuen</v>
      </c>
    </row>
    <row r="1163" spans="1:9" ht="15.75" thickBot="1" x14ac:dyDescent="0.3">
      <c r="A1163" s="10" t="str">
        <f>IFERROR(VLOOKUP($B1163,VLookup!$B$3:$C$463,2,FALSE),"")</f>
        <v>4.4.3 (AGILE) COACHING</v>
      </c>
      <c r="B1163" s="18" t="s">
        <v>173</v>
      </c>
      <c r="C1163" s="17" t="s">
        <v>94</v>
      </c>
      <c r="D1163" s="13">
        <v>9</v>
      </c>
      <c r="E1163" s="14" t="str">
        <f t="shared" si="54"/>
        <v>T.05x9</v>
      </c>
      <c r="F1163" s="14" t="str">
        <f>IFERROR(VLOOKUP(E1163,'Bron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163" s="15" t="str">
        <f>IFERROR(CONCATENATE(C1163," ",(VLOOKUP($C1163,'Bron competenties'!$B$1:$C$1978,2,FALSE))),"")</f>
        <v>T.05 Beveiliging</v>
      </c>
      <c r="H1163">
        <f t="shared" si="55"/>
        <v>9</v>
      </c>
      <c r="I1163" t="str">
        <f t="shared" si="56"/>
        <v>Beveiliging omvat (1) informatiebeveiliging: beschermen tegen ongeautoriseerde toegang, gebruik, openbaarmaking, verstoring, wijziging, inzage, inspectie, opname of verwoesting en (2) IT-beveiliging: ongeoorloofde toegang tot computers, netwerken en data voorkomen</v>
      </c>
    </row>
    <row r="1164" spans="1:9" ht="15.75" thickBot="1" x14ac:dyDescent="0.3">
      <c r="A1164" s="10" t="str">
        <f>IFERROR(VLOOKUP($B1164,VLookup!$B$3:$C$463,2,FALSE),"")</f>
        <v>4.4.3 (AGILE) COACHING</v>
      </c>
      <c r="B1164" s="18" t="s">
        <v>173</v>
      </c>
      <c r="C1164" s="17" t="s">
        <v>95</v>
      </c>
      <c r="D1164" s="13">
        <v>9</v>
      </c>
      <c r="E1164" s="14" t="str">
        <f t="shared" si="54"/>
        <v>T.06x9</v>
      </c>
      <c r="F1164" s="14" t="str">
        <f>IFERROR(VLOOKUP(E1164,'Bron competenties'!$A$1:$F$19978,5,FALSE),"")</f>
        <v xml:space="preserve">Duurzaamheid staat voor het voldoen aan behoeften zonder de toekomst in gevaar te brengen en kan worden gecategoriseerd als ecologische, sociale of economische duurzaamheid. </v>
      </c>
      <c r="G1164" s="15" t="str">
        <f>IFERROR(CONCATENATE(C1164," ",(VLOOKUP($C1164,'Bron competenties'!$B$1:$C$1978,2,FALSE))),"")</f>
        <v>T.06 Duurzaamheid</v>
      </c>
      <c r="H1164">
        <f t="shared" si="55"/>
        <v>9</v>
      </c>
      <c r="I1164" t="str">
        <f t="shared" si="56"/>
        <v xml:space="preserve">Duurzaamheid staat voor het voldoen aan behoeften zonder de toekomst in gevaar te brengen en kan worden gecategoriseerd als ecologische, sociale of economische duurzaamheid. </v>
      </c>
    </row>
    <row r="1165" spans="1:9" ht="15.75" thickBot="1" x14ac:dyDescent="0.3">
      <c r="A1165" s="10" t="str">
        <f>IFERROR(VLOOKUP($B1165,VLookup!$B$3:$C$463,2,FALSE),"")</f>
        <v>4.4.3 (AGILE) COACHING</v>
      </c>
      <c r="B1165" s="18" t="s">
        <v>173</v>
      </c>
      <c r="C1165" s="17" t="s">
        <v>96</v>
      </c>
      <c r="D1165" s="13">
        <v>9</v>
      </c>
      <c r="E1165" s="14" t="str">
        <f t="shared" si="54"/>
        <v>T.07x9</v>
      </c>
      <c r="F1165" s="14" t="str">
        <f>IFERROR(VLOOKUP(E1165,'Bron competenties'!$A$1:$F$19978,5,FALSE),"")</f>
        <v>Bruikbaarheid is de kwaliteit van een product, dienst of systeem, zoals ervaren door eindgebruikers, voor specifiek te bereiken doelen, effectief, efficiënt en bevredigend in een vooraf bepaalde context</v>
      </c>
      <c r="G1165" s="15" t="str">
        <f>IFERROR(CONCATENATE(C1165," ",(VLOOKUP($C1165,'Bron competenties'!$B$1:$C$1978,2,FALSE))),"")</f>
        <v>T.07 Bruikbaarheid</v>
      </c>
      <c r="H1165">
        <f t="shared" si="55"/>
        <v>9</v>
      </c>
      <c r="I1165" t="str">
        <f t="shared" si="56"/>
        <v>Bruikbaarheid is de kwaliteit van een product, dienst of systeem, zoals ervaren door eindgebruikers, voor specifiek te bereiken doelen, effectief, efficiënt en bevredigend in een vooraf bepaalde context</v>
      </c>
    </row>
    <row r="1166" spans="1:9" ht="15.75" thickBot="1" x14ac:dyDescent="0.3">
      <c r="A1166" s="10" t="str">
        <f>IFERROR(VLOOKUP($B1166,VLookup!$B$3:$C$463,2,FALSE),"")</f>
        <v>4.5.1 PRODUCT OWNER</v>
      </c>
      <c r="B1166" s="18" t="s">
        <v>174</v>
      </c>
      <c r="C1166" s="17" t="s">
        <v>117</v>
      </c>
      <c r="D1166" s="13">
        <v>2</v>
      </c>
      <c r="E1166" s="14" t="str">
        <f t="shared" si="54"/>
        <v>D.05x2</v>
      </c>
      <c r="F1166" s="14" t="str">
        <f>IFERROR(VLOOKUP(E1166,'Bron competenties'!$A$1:$F$19978,5,FALSE),"")</f>
        <v>het samenwerken in de totstandkoming van proposals/voorstellen in overeenstemming met de bedrijfscapaciteit en klantbehoeften</v>
      </c>
      <c r="G1166" s="15" t="str">
        <f>IFERROR(CONCATENATE(C1166," ",(VLOOKUP($C1166,'Bron competenties'!$B$1:$C$1978,2,FALSE))),"")</f>
        <v>D.05 Verkoopontwikkeling</v>
      </c>
      <c r="H1166">
        <f t="shared" si="55"/>
        <v>2</v>
      </c>
      <c r="I1166" t="str">
        <f t="shared" si="56"/>
        <v>het samenwerken in de totstandkoming van proposals/voorstellen in overeenstemming met de bedrijfscapaciteit en klantbehoeften</v>
      </c>
    </row>
    <row r="1167" spans="1:9" ht="15.75" thickBot="1" x14ac:dyDescent="0.3">
      <c r="A1167" s="10" t="str">
        <f>IFERROR(VLOOKUP($B1167,VLookup!$B$3:$C$463,2,FALSE),"")</f>
        <v>4.5.1 PRODUCT OWNER</v>
      </c>
      <c r="B1167" s="18" t="s">
        <v>174</v>
      </c>
      <c r="C1167" s="17" t="s">
        <v>138</v>
      </c>
      <c r="D1167" s="13">
        <v>3</v>
      </c>
      <c r="E1167" s="14" t="str">
        <f t="shared" si="54"/>
        <v>A.02x3</v>
      </c>
      <c r="F1167" s="14" t="str">
        <f>IFERROR(VLOOKUP(E1167,'Bron competenties'!$A$1:$F$19978,5,FALSE),"")</f>
        <v>de inhoud van de SLA garanderen</v>
      </c>
      <c r="G1167" s="15" t="str">
        <f>IFERROR(CONCATENATE(C1167," ",(VLOOKUP($C1167,'Bron competenties'!$B$1:$C$1978,2,FALSE))),"")</f>
        <v xml:space="preserve">A.02 Management dienstverleningsniveau </v>
      </c>
      <c r="H1167">
        <f t="shared" si="55"/>
        <v>3</v>
      </c>
      <c r="I1167" t="str">
        <f t="shared" si="56"/>
        <v>de inhoud van de SLA garanderen</v>
      </c>
    </row>
    <row r="1168" spans="1:9" ht="15.75" thickBot="1" x14ac:dyDescent="0.3">
      <c r="A1168" s="10" t="str">
        <f>IFERROR(VLOOKUP($B1168,VLookup!$B$3:$C$463,2,FALSE),"")</f>
        <v>4.5.1 PRODUCT OWNER</v>
      </c>
      <c r="B1168" s="18" t="s">
        <v>174</v>
      </c>
      <c r="C1168" s="17" t="s">
        <v>120</v>
      </c>
      <c r="D1168" s="13">
        <v>3</v>
      </c>
      <c r="E1168" s="14" t="str">
        <f t="shared" si="54"/>
        <v>A.03x3</v>
      </c>
      <c r="F1168" s="14" t="str">
        <f>IFERROR(VLOOKUP(E1168,'Bron competenties'!$A$1:$F$19978,5,FALSE),"")</f>
        <v>het gebruik maken van specifieke (product) kennis voor markt analyses</v>
      </c>
      <c r="G1168" s="15" t="str">
        <f>IFERROR(CONCATENATE(C1168," ",(VLOOKUP($C1168,'Bron competenties'!$B$1:$C$1978,2,FALSE))),"")</f>
        <v xml:space="preserve">A.03 Ontwikkelen van bedrijfsplannen </v>
      </c>
      <c r="H1168">
        <f t="shared" si="55"/>
        <v>3</v>
      </c>
      <c r="I1168" t="str">
        <f t="shared" si="56"/>
        <v>het gebruik maken van specifieke (product) kennis voor markt analyses</v>
      </c>
    </row>
    <row r="1169" spans="1:9" ht="15.75" thickBot="1" x14ac:dyDescent="0.3">
      <c r="A1169" s="10" t="str">
        <f>IFERROR(VLOOKUP($B1169,VLookup!$B$3:$C$463,2,FALSE),"")</f>
        <v>4.5.1 PRODUCT OWNER</v>
      </c>
      <c r="B1169" s="18" t="s">
        <v>174</v>
      </c>
      <c r="C1169" s="17" t="s">
        <v>111</v>
      </c>
      <c r="D1169" s="13">
        <v>3</v>
      </c>
      <c r="E1169" s="14" t="str">
        <f t="shared" si="54"/>
        <v>A.04x3</v>
      </c>
      <c r="F1169" s="14" t="str">
        <f>IFERROR(VLOOKUP(E1169,'Bron competenties'!$A$1:$F$19978,5,FALSE),"")</f>
        <v>het gebruik maken van specifieke kennis om complexe documentatie te maken en te onderhouden</v>
      </c>
      <c r="G1169" s="15" t="str">
        <f>IFERROR(CONCATENATE(C1169," ",(VLOOKUP($C1169,'Bron competenties'!$B$1:$C$1978,2,FALSE))),"")</f>
        <v xml:space="preserve">A.04 Product- of serviceplanning </v>
      </c>
      <c r="H1169">
        <f t="shared" si="55"/>
        <v>3</v>
      </c>
      <c r="I1169" t="str">
        <f t="shared" si="56"/>
        <v>het gebruik maken van specifieke kennis om complexe documentatie te maken en te onderhouden</v>
      </c>
    </row>
    <row r="1170" spans="1:9" ht="15.75" thickBot="1" x14ac:dyDescent="0.3">
      <c r="A1170" s="10" t="str">
        <f>IFERROR(VLOOKUP($B1170,VLookup!$B$3:$C$463,2,FALSE),"")</f>
        <v>4.5.1 PRODUCT OWNER</v>
      </c>
      <c r="B1170" s="18" t="s">
        <v>174</v>
      </c>
      <c r="C1170" s="17" t="s">
        <v>106</v>
      </c>
      <c r="D1170" s="13">
        <v>3</v>
      </c>
      <c r="E1170" s="14" t="str">
        <f t="shared" si="54"/>
        <v>A.08x3</v>
      </c>
      <c r="F1170" s="14" t="str">
        <f>IFERROR(VLOOKUP(E1170,'Bron competenties'!$A$1:$F$19978,5,FALSE),"")</f>
        <v>het bevorderen van bewustzijn, trainingen en borging (via hulpmiddelen) voor de ontwikkeling van duurzame ontwikkeling</v>
      </c>
      <c r="G1170" s="15" t="str">
        <f>IFERROR(CONCATENATE(C1170," ",(VLOOKUP($C1170,'Bron competenties'!$B$1:$C$1978,2,FALSE))),"")</f>
        <v xml:space="preserve">A.08 Duurzame ontwikkeling </v>
      </c>
      <c r="H1170">
        <f t="shared" si="55"/>
        <v>3</v>
      </c>
      <c r="I1170" t="str">
        <f t="shared" si="56"/>
        <v>het bevorderen van bewustzijn, trainingen en borging (via hulpmiddelen) voor de ontwikkeling van duurzame ontwikkeling</v>
      </c>
    </row>
    <row r="1171" spans="1:9" ht="15.75" thickBot="1" x14ac:dyDescent="0.3">
      <c r="A1171" s="10" t="str">
        <f>IFERROR(VLOOKUP($B1171,VLookup!$B$3:$C$463,2,FALSE),"")</f>
        <v>4.5.1 PRODUCT OWNER</v>
      </c>
      <c r="B1171" s="16" t="s">
        <v>174</v>
      </c>
      <c r="C1171" s="17" t="s">
        <v>82</v>
      </c>
      <c r="D1171" s="13">
        <v>3</v>
      </c>
      <c r="E1171" s="14" t="str">
        <f t="shared" si="54"/>
        <v>A.10x3</v>
      </c>
      <c r="F1171" s="14" t="str">
        <f>IFERROR(VLOOKUP(E1171,'Bron competenties'!$A$1:$F$19978,5,FALSE),"")</f>
        <v>het bewerkstelligen en cultiveren van relaties met klanten en gebruikers om hun taken, behoeften en doelen te begrijpen. Gebruikt een breed scala aan specialistische methoden om belangrijke gebruikersbetrokkenheid te krijgen</v>
      </c>
      <c r="G1171" s="15" t="str">
        <f>IFERROR(CONCATENATE(C1171," ",(VLOOKUP($C1171,'Bron competenties'!$B$1:$C$1978,2,FALSE))),"")</f>
        <v>A.10 Gebruikergedreven ontwerpen</v>
      </c>
      <c r="H1171">
        <f t="shared" si="55"/>
        <v>3</v>
      </c>
      <c r="I1171" t="str">
        <f t="shared" si="56"/>
        <v>het bewerkstelligen en cultiveren van relaties met klanten en gebruikers om hun taken, behoeften en doelen te begrijpen. Gebruikt een breed scala aan specialistische methoden om belangrijke gebruikersbetrokkenheid te krijgen</v>
      </c>
    </row>
    <row r="1172" spans="1:9" ht="15.75" thickBot="1" x14ac:dyDescent="0.3">
      <c r="A1172" s="10" t="str">
        <f>IFERROR(VLOOKUP($B1172,VLookup!$B$3:$C$463,2,FALSE),"")</f>
        <v>4.5.1 PRODUCT OWNER</v>
      </c>
      <c r="B1172" s="18" t="s">
        <v>174</v>
      </c>
      <c r="C1172" s="17" t="s">
        <v>99</v>
      </c>
      <c r="D1172" s="13">
        <v>3</v>
      </c>
      <c r="E1172" s="14" t="str">
        <f t="shared" si="54"/>
        <v>B.03x3</v>
      </c>
      <c r="F1172" s="14" t="str">
        <f>IFERROR(VLOOKUP(E1172,'Bron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1172" s="15" t="str">
        <f>IFERROR(CONCATENATE(C1172," ",(VLOOKUP($C1172,'Bron competenties'!$B$1:$C$1978,2,FALSE))),"")</f>
        <v xml:space="preserve">B.03 Testen </v>
      </c>
      <c r="H1172">
        <f t="shared" si="55"/>
        <v>3</v>
      </c>
      <c r="I1172" t="str">
        <f t="shared" si="56"/>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1173" spans="1:9" ht="15.75" thickBot="1" x14ac:dyDescent="0.3">
      <c r="A1173" s="10" t="str">
        <f>IFERROR(VLOOKUP($B1173,VLookup!$B$3:$C$463,2,FALSE),"")</f>
        <v>4.5.1 PRODUCT OWNER</v>
      </c>
      <c r="B1173" s="18" t="s">
        <v>174</v>
      </c>
      <c r="C1173" s="17" t="s">
        <v>100</v>
      </c>
      <c r="D1173" s="13">
        <v>3</v>
      </c>
      <c r="E1173" s="14" t="str">
        <f t="shared" si="54"/>
        <v>B.05x3</v>
      </c>
      <c r="F1173" s="14" t="str">
        <f>IFERROR(VLOOKUP(E1173,'Bron competenties'!$A$1:$F$19978,5,FALSE),"")</f>
        <v xml:space="preserve">het detailniveau bepalen op basis van het doel en de doelgroep </v>
      </c>
      <c r="G1173" s="15" t="str">
        <f>IFERROR(CONCATENATE(C1173," ",(VLOOKUP($C1173,'Bron competenties'!$B$1:$C$1978,2,FALSE))),"")</f>
        <v xml:space="preserve">B.05 Vervaardigen van documentatie </v>
      </c>
      <c r="H1173">
        <f t="shared" si="55"/>
        <v>3</v>
      </c>
      <c r="I1173" t="str">
        <f t="shared" si="56"/>
        <v xml:space="preserve">het detailniveau bepalen op basis van het doel en de doelgroep </v>
      </c>
    </row>
    <row r="1174" spans="1:9" ht="15.75" thickBot="1" x14ac:dyDescent="0.3">
      <c r="A1174" s="10" t="str">
        <f>IFERROR(VLOOKUP($B1174,VLookup!$B$3:$C$463,2,FALSE),"")</f>
        <v>4.5.1 PRODUCT OWNER</v>
      </c>
      <c r="B1174" s="18" t="s">
        <v>174</v>
      </c>
      <c r="C1174" s="17" t="s">
        <v>140</v>
      </c>
      <c r="D1174" s="13">
        <v>3</v>
      </c>
      <c r="E1174" s="14" t="str">
        <f t="shared" si="54"/>
        <v>C.02x3</v>
      </c>
      <c r="F1174" s="14" t="str">
        <f>IFERROR(VLOOKUP(E1174,'Bron competenties'!$A$1:$F$19978,5,FALSE),"")</f>
        <v xml:space="preserve">het zorgen voor de integriteit van het systeem door het toepassen van functionele-updates, software- of hardware toevoegingen en het inregelen van onderhoudsactiviteiten; het voldoen aan de budget requirements </v>
      </c>
      <c r="G1174" s="15" t="str">
        <f>IFERROR(CONCATENATE(C1174," ",(VLOOKUP($C1174,'Bron competenties'!$B$1:$C$1978,2,FALSE))),"")</f>
        <v xml:space="preserve">C.02 Ondersteunen van wijzigingen </v>
      </c>
      <c r="H1174">
        <f t="shared" si="55"/>
        <v>3</v>
      </c>
      <c r="I1174" t="str">
        <f t="shared" si="56"/>
        <v xml:space="preserve">het zorgen voor de integriteit van het systeem door het toepassen van functionele-updates, software- of hardware toevoegingen en het inregelen van onderhoudsactiviteiten; het voldoen aan de budget requirements </v>
      </c>
    </row>
    <row r="1175" spans="1:9" ht="15.75" thickBot="1" x14ac:dyDescent="0.3">
      <c r="A1175" s="10" t="str">
        <f>IFERROR(VLOOKUP($B1175,VLookup!$B$3:$C$463,2,FALSE),"")</f>
        <v>4.5.1 PRODUCT OWNER</v>
      </c>
      <c r="B1175" s="18" t="s">
        <v>174</v>
      </c>
      <c r="C1175" s="17" t="s">
        <v>136</v>
      </c>
      <c r="D1175" s="13">
        <v>3</v>
      </c>
      <c r="E1175" s="14" t="str">
        <f t="shared" si="54"/>
        <v>C.03x3</v>
      </c>
      <c r="F1175" s="14" t="str">
        <f>IFERROR(VLOOKUP(E1175,'Bron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1175" s="15" t="str">
        <f>IFERROR(CONCATENATE(C1175," ",(VLOOKUP($C1175,'Bron competenties'!$B$1:$C$1978,2,FALSE))),"")</f>
        <v xml:space="preserve">C.03 Dienstverlening </v>
      </c>
      <c r="H1175">
        <f t="shared" si="55"/>
        <v>3</v>
      </c>
      <c r="I1175" t="str">
        <f t="shared" si="56"/>
        <v>het opzetten van roosters voor operationele taken, het beheren van kosten en budget op basis van interne procedures en externe beperkingen, het vaststellen van het optimaal benodigde aantal fte voor de infrastructuur van het Informatiesysteem</v>
      </c>
    </row>
    <row r="1176" spans="1:9" ht="15.75" thickBot="1" x14ac:dyDescent="0.3">
      <c r="A1176" s="10" t="str">
        <f>IFERROR(VLOOKUP($B1176,VLookup!$B$3:$C$463,2,FALSE),"")</f>
        <v>4.5.1 PRODUCT OWNER</v>
      </c>
      <c r="B1176" s="18" t="s">
        <v>174</v>
      </c>
      <c r="C1176" s="17" t="s">
        <v>117</v>
      </c>
      <c r="D1176" s="13">
        <v>3</v>
      </c>
      <c r="E1176" s="14" t="str">
        <f t="shared" si="54"/>
        <v>D.05x3</v>
      </c>
      <c r="F1176" s="14" t="str">
        <f>IFERROR(VLOOKUP(E1176,'Bron competenties'!$A$1:$F$19978,5,FALSE),"")</f>
        <v>het op creatieve wijze ontwikkelen van proposals/voorstellen in complexe situaties. Het waar nodig aanpassen van oplossingen in een complexe technische en juridische omgeving, waarbij de haalbaarheid, legitimiteit en technische validiteit worden zekergesteld</v>
      </c>
      <c r="G1176" s="15" t="str">
        <f>IFERROR(CONCATENATE(C1176," ",(VLOOKUP($C1176,'Bron competenties'!$B$1:$C$1978,2,FALSE))),"")</f>
        <v>D.05 Verkoopontwikkeling</v>
      </c>
      <c r="H1176">
        <f t="shared" si="55"/>
        <v>3</v>
      </c>
      <c r="I1176" t="str">
        <f t="shared" si="56"/>
        <v>het op creatieve wijze ontwikkelen van proposals/voorstellen in complexe situaties. Het waar nodig aanpassen van oplossingen in een complexe technische en juridische omgeving, waarbij de haalbaarheid, legitimiteit en technische validiteit worden zekergesteld</v>
      </c>
    </row>
    <row r="1177" spans="1:9" ht="15.75" thickBot="1" x14ac:dyDescent="0.3">
      <c r="A1177" s="10" t="str">
        <f>IFERROR(VLOOKUP($B1177,VLookup!$B$3:$C$463,2,FALSE),"")</f>
        <v>4.5.1 PRODUCT OWNER</v>
      </c>
      <c r="B1177" s="18" t="s">
        <v>174</v>
      </c>
      <c r="C1177" s="17" t="s">
        <v>83</v>
      </c>
      <c r="D1177" s="13">
        <v>3</v>
      </c>
      <c r="E1177" s="14" t="str">
        <f t="shared" si="54"/>
        <v>D.10x3</v>
      </c>
      <c r="F1177" s="14" t="str">
        <f>IFERROR(VLOOKUP(E1177,'Bron competenties'!$A$1:$F$19978,5,FALSE),"")</f>
        <v>het analyseren van bedrijfsprocessen en bijbehorende informatie-eisen en het daarmee voorzien in de meest geschikte informatiestructuur</v>
      </c>
      <c r="G1177" s="15" t="str">
        <f>IFERROR(CONCATENATE(C1177," ",(VLOOKUP($C1177,'Bron competenties'!$B$1:$C$1978,2,FALSE))),"")</f>
        <v xml:space="preserve">D.10 Informatie- en kennismanagement </v>
      </c>
      <c r="H1177">
        <f t="shared" si="55"/>
        <v>3</v>
      </c>
      <c r="I1177" t="str">
        <f t="shared" si="56"/>
        <v>het analyseren van bedrijfsprocessen en bijbehorende informatie-eisen en het daarmee voorzien in de meest geschikte informatiestructuur</v>
      </c>
    </row>
    <row r="1178" spans="1:9" ht="15.75" thickBot="1" x14ac:dyDescent="0.3">
      <c r="A1178" s="10" t="str">
        <f>IFERROR(VLOOKUP($B1178,VLookup!$B$3:$C$463,2,FALSE),"")</f>
        <v>4.5.1 PRODUCT OWNER</v>
      </c>
      <c r="B1178" s="18" t="s">
        <v>174</v>
      </c>
      <c r="C1178" s="17" t="s">
        <v>84</v>
      </c>
      <c r="D1178" s="13">
        <v>3</v>
      </c>
      <c r="E1178" s="14" t="str">
        <f t="shared" si="54"/>
        <v>D.11x3</v>
      </c>
      <c r="F1178" s="14" t="str">
        <f>IFERROR(VLOOKUP(E1178,'Bron competenties'!$A$1:$F$19978,5,FALSE),"")</f>
        <v>betrouwbare relaties met de klanten creëren en helpen in het identificeren van de klantbehoeften</v>
      </c>
      <c r="G1178" s="15" t="str">
        <f>IFERROR(CONCATENATE(C1178," ",(VLOOKUP($C1178,'Bron competenties'!$B$1:$C$1978,2,FALSE))),"")</f>
        <v xml:space="preserve">D.11 Behoeftemanagement </v>
      </c>
      <c r="H1178">
        <f t="shared" si="55"/>
        <v>3</v>
      </c>
      <c r="I1178" t="str">
        <f t="shared" si="56"/>
        <v>betrouwbare relaties met de klanten creëren en helpen in het identificeren van de klantbehoeften</v>
      </c>
    </row>
    <row r="1179" spans="1:9" ht="15.75" thickBot="1" x14ac:dyDescent="0.3">
      <c r="A1179" s="10" t="str">
        <f>IFERROR(VLOOKUP($B1179,VLookup!$B$3:$C$463,2,FALSE),"")</f>
        <v>4.5.1 PRODUCT OWNER</v>
      </c>
      <c r="B1179" s="18" t="s">
        <v>174</v>
      </c>
      <c r="C1179" s="17" t="s">
        <v>123</v>
      </c>
      <c r="D1179" s="13">
        <v>3</v>
      </c>
      <c r="E1179" s="14" t="str">
        <f t="shared" si="54"/>
        <v>E.01x3</v>
      </c>
      <c r="F1179" s="14" t="str">
        <f>IFERROR(VLOOKUP(E1179,'Bron competenties'!$A$1:$F$19978,5,FALSE),"")</f>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c r="G1179" s="15" t="str">
        <f>IFERROR(CONCATENATE(C1179," ",(VLOOKUP($C1179,'Bron competenties'!$B$1:$C$1978,2,FALSE))),"")</f>
        <v xml:space="preserve">E.01 Ontwikkelen van prognoses </v>
      </c>
      <c r="H1179">
        <f t="shared" si="55"/>
        <v>3</v>
      </c>
      <c r="I1179" t="str">
        <f t="shared" si="56"/>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row>
    <row r="1180" spans="1:9" ht="15.75" thickBot="1" x14ac:dyDescent="0.3">
      <c r="A1180" s="10" t="str">
        <f>IFERROR(VLOOKUP($B1180,VLookup!$B$3:$C$463,2,FALSE),"")</f>
        <v>4.5.1 PRODUCT OWNER</v>
      </c>
      <c r="B1180" s="18" t="s">
        <v>174</v>
      </c>
      <c r="C1180" s="17" t="s">
        <v>113</v>
      </c>
      <c r="D1180" s="13">
        <v>3</v>
      </c>
      <c r="E1180" s="14" t="str">
        <f t="shared" si="54"/>
        <v>E.02x3</v>
      </c>
      <c r="F1180" s="14" t="str">
        <f>IFERROR(VLOOKUP(E1180,'Bron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180" s="15" t="str">
        <f>IFERROR(CONCATENATE(C1180," ",(VLOOKUP($C1180,'Bron competenties'!$B$1:$C$1978,2,FALSE))),"")</f>
        <v xml:space="preserve">E.02 Project- en portfoliomanagement </v>
      </c>
      <c r="H1180">
        <f t="shared" si="55"/>
        <v>3</v>
      </c>
      <c r="I1180" t="str">
        <f t="shared" si="56"/>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181" spans="1:9" ht="15.75" thickBot="1" x14ac:dyDescent="0.3">
      <c r="A1181" s="10" t="str">
        <f>IFERROR(VLOOKUP($B1181,VLookup!$B$3:$C$463,2,FALSE),"")</f>
        <v>4.5.1 PRODUCT OWNER</v>
      </c>
      <c r="B1181" s="18" t="s">
        <v>174</v>
      </c>
      <c r="C1181" s="17" t="s">
        <v>105</v>
      </c>
      <c r="D1181" s="13">
        <v>3</v>
      </c>
      <c r="E1181" s="14" t="str">
        <f t="shared" si="54"/>
        <v>E.03x3</v>
      </c>
      <c r="F1181" s="14" t="str">
        <f>IFERROR(VLOOKUP(E1181,'Bron competenties'!$A$1:$F$19978,5,FALSE),"")</f>
        <v>het in staat zijn de juiste acties te ondernemen om de veiligheid te borgen en risicoblootstelling te vermijden, evalueert, managet en garandeert de validering van uitzonderingen, voert audits uit op IV-processen en -omgeving</v>
      </c>
      <c r="G1181" s="15" t="str">
        <f>IFERROR(CONCATENATE(C1181," ",(VLOOKUP($C1181,'Bron competenties'!$B$1:$C$1978,2,FALSE))),"")</f>
        <v xml:space="preserve">E.03 Risicomanagement </v>
      </c>
      <c r="H1181">
        <f t="shared" si="55"/>
        <v>3</v>
      </c>
      <c r="I1181" t="str">
        <f t="shared" si="56"/>
        <v>het in staat zijn de juiste acties te ondernemen om de veiligheid te borgen en risicoblootstelling te vermijden, evalueert, managet en garandeert de validering van uitzonderingen, voert audits uit op IV-processen en -omgeving</v>
      </c>
    </row>
    <row r="1182" spans="1:9" ht="15.75" thickBot="1" x14ac:dyDescent="0.3">
      <c r="A1182" s="10" t="str">
        <f>IFERROR(VLOOKUP($B1182,VLookup!$B$3:$C$463,2,FALSE),"")</f>
        <v>4.5.1 PRODUCT OWNER</v>
      </c>
      <c r="B1182" s="18" t="s">
        <v>174</v>
      </c>
      <c r="C1182" s="17" t="s">
        <v>85</v>
      </c>
      <c r="D1182" s="13">
        <v>3</v>
      </c>
      <c r="E1182" s="14" t="str">
        <f t="shared" si="54"/>
        <v>E.05x3</v>
      </c>
      <c r="F1182" s="14" t="str">
        <f>IFERROR(VLOOKUP(E1182,'Bron competenties'!$A$1:$F$19978,5,FALSE),"")</f>
        <v>het toepassen van specifieke kennis om bestaande IV-processen en oplossingen te onderzoeken zodat potentiële verbeteringen / innovaties bepaald kunnen worden en het  aanbevelingen kunnen worden opgesteld</v>
      </c>
      <c r="G1182" s="15" t="str">
        <f>IFERROR(CONCATENATE(C1182," ",(VLOOKUP($C1182,'Bron competenties'!$B$1:$C$1978,2,FALSE))),"")</f>
        <v xml:space="preserve">E.05 Procesverbetering </v>
      </c>
      <c r="H1182">
        <f t="shared" si="55"/>
        <v>3</v>
      </c>
      <c r="I1182" t="str">
        <f t="shared" si="56"/>
        <v>het toepassen van specifieke kennis om bestaande IV-processen en oplossingen te onderzoeken zodat potentiële verbeteringen / innovaties bepaald kunnen worden en het  aanbevelingen kunnen worden opgesteld</v>
      </c>
    </row>
    <row r="1183" spans="1:9" ht="15.75" thickBot="1" x14ac:dyDescent="0.3">
      <c r="A1183" s="10" t="str">
        <f>IFERROR(VLOOKUP($B1183,VLookup!$B$3:$C$463,2,FALSE),"")</f>
        <v>4.5.1 PRODUCT OWNER</v>
      </c>
      <c r="B1183" s="18" t="s">
        <v>174</v>
      </c>
      <c r="C1183" s="17" t="s">
        <v>101</v>
      </c>
      <c r="D1183" s="13">
        <v>3</v>
      </c>
      <c r="E1183" s="14" t="str">
        <f t="shared" si="54"/>
        <v>E.06x3</v>
      </c>
      <c r="F1183" s="14" t="str">
        <f>IFERROR(VLOOKUP(E1183,'Bron competenties'!$A$1:$F$19978,5,FALSE),"")</f>
        <v>het evalueren van kwaliteitsindicatoren en processen op basis van het kwaliteitsbeleid en indien nodig het voorstellen van herstelacties</v>
      </c>
      <c r="G1183" s="15" t="str">
        <f>IFERROR(CONCATENATE(C1183," ",(VLOOKUP($C1183,'Bron competenties'!$B$1:$C$1978,2,FALSE))),"")</f>
        <v xml:space="preserve">E.06 ICT kwaliteitsmanagement </v>
      </c>
      <c r="H1183">
        <f t="shared" si="55"/>
        <v>3</v>
      </c>
      <c r="I1183" t="str">
        <f t="shared" si="56"/>
        <v>het evalueren van kwaliteitsindicatoren en processen op basis van het kwaliteitsbeleid en indien nodig het voorstellen van herstelacties</v>
      </c>
    </row>
    <row r="1184" spans="1:9" ht="15.75" thickBot="1" x14ac:dyDescent="0.3">
      <c r="A1184" s="10" t="str">
        <f>IFERROR(VLOOKUP($B1184,VLookup!$B$3:$C$463,2,FALSE),"")</f>
        <v>4.5.1 PRODUCT OWNER</v>
      </c>
      <c r="B1184" s="18" t="s">
        <v>174</v>
      </c>
      <c r="C1184" s="17" t="s">
        <v>87</v>
      </c>
      <c r="D1184" s="13">
        <v>4</v>
      </c>
      <c r="E1184" s="14" t="str">
        <f t="shared" si="54"/>
        <v>A.01x4</v>
      </c>
      <c r="F1184" s="14" t="str">
        <f>IFERROR(VLOOKUP(E1184,'Bron competenties'!$A$1:$F$19978,5,FALSE),"")</f>
        <v>het organiseren en borgen van de bouw en implementatie van innovatieve IV oplossingen op de lange termijn</v>
      </c>
      <c r="G1184" s="15" t="str">
        <f>IFERROR(CONCATENATE(C1184," ",(VLOOKUP($C1184,'Bron competenties'!$B$1:$C$1978,2,FALSE))),"")</f>
        <v>A.01 Afstemming informatiesysteem en bedrijfsstrategie</v>
      </c>
      <c r="H1184">
        <f t="shared" si="55"/>
        <v>4</v>
      </c>
      <c r="I1184" t="str">
        <f t="shared" si="56"/>
        <v>het organiseren en borgen van de bouw en implementatie van innovatieve IV oplossingen op de lange termijn</v>
      </c>
    </row>
    <row r="1185" spans="1:9" ht="15.75" thickBot="1" x14ac:dyDescent="0.3">
      <c r="A1185" s="10" t="str">
        <f>IFERROR(VLOOKUP($B1185,VLookup!$B$3:$C$463,2,FALSE),"")</f>
        <v>4.5.1 PRODUCT OWNER</v>
      </c>
      <c r="B1185" s="18" t="s">
        <v>174</v>
      </c>
      <c r="C1185" s="17" t="s">
        <v>138</v>
      </c>
      <c r="D1185" s="13">
        <v>4</v>
      </c>
      <c r="E1185" s="14" t="str">
        <f t="shared" si="54"/>
        <v>A.02x4</v>
      </c>
      <c r="F1185" s="14" t="str">
        <f>IFERROR(VLOOKUP(E1185,'Bron competenties'!$A$1:$F$19978,5,FALSE),"")</f>
        <v>het onderhandelen over herziening van SLA’s in overeenstemming met de organisatiedoelstellingen en het garanderen van het succes van de geplande resultaten</v>
      </c>
      <c r="G1185" s="15" t="str">
        <f>IFERROR(CONCATENATE(C1185," ",(VLOOKUP($C1185,'Bron competenties'!$B$1:$C$1978,2,FALSE))),"")</f>
        <v xml:space="preserve">A.02 Management dienstverleningsniveau </v>
      </c>
      <c r="H1185">
        <f t="shared" si="55"/>
        <v>4</v>
      </c>
      <c r="I1185" t="str">
        <f t="shared" si="56"/>
        <v>het onderhandelen over herziening van SLA’s in overeenstemming met de organisatiedoelstellingen en het garanderen van het succes van de geplande resultaten</v>
      </c>
    </row>
    <row r="1186" spans="1:9" ht="15.75" thickBot="1" x14ac:dyDescent="0.3">
      <c r="A1186" s="10" t="str">
        <f>IFERROR(VLOOKUP($B1186,VLookup!$B$3:$C$463,2,FALSE),"")</f>
        <v>4.5.1 PRODUCT OWNER</v>
      </c>
      <c r="B1186" s="18" t="s">
        <v>174</v>
      </c>
      <c r="C1186" s="17" t="s">
        <v>120</v>
      </c>
      <c r="D1186" s="13">
        <v>4</v>
      </c>
      <c r="E1186" s="14" t="str">
        <f t="shared" si="54"/>
        <v>A.03x4</v>
      </c>
      <c r="F1186" s="14" t="str">
        <f>IFERROR(VLOOKUP(E1186,'Bron competenties'!$A$1:$F$19978,5,FALSE),"")</f>
        <v>het organiseren en borgen van een Informatie Systeem strategie dat voldoet aan de vereisten van de organisatie, inclusief risico’s en kansen</v>
      </c>
      <c r="G1186" s="15" t="str">
        <f>IFERROR(CONCATENATE(C1186," ",(VLOOKUP($C1186,'Bron competenties'!$B$1:$C$1978,2,FALSE))),"")</f>
        <v xml:space="preserve">A.03 Ontwikkelen van bedrijfsplannen </v>
      </c>
      <c r="H1186">
        <f t="shared" si="55"/>
        <v>4</v>
      </c>
      <c r="I1186" t="str">
        <f t="shared" si="56"/>
        <v>het organiseren en borgen van een Informatie Systeem strategie dat voldoet aan de vereisten van de organisatie, inclusief risico’s en kansen</v>
      </c>
    </row>
    <row r="1187" spans="1:9" ht="15.75" thickBot="1" x14ac:dyDescent="0.3">
      <c r="A1187" s="10" t="str">
        <f>IFERROR(VLOOKUP($B1187,VLookup!$B$3:$C$463,2,FALSE),"")</f>
        <v>4.5.1 PRODUCT OWNER</v>
      </c>
      <c r="B1187" s="18" t="s">
        <v>174</v>
      </c>
      <c r="C1187" s="17" t="s">
        <v>111</v>
      </c>
      <c r="D1187" s="13">
        <v>4</v>
      </c>
      <c r="E1187" s="14" t="str">
        <f t="shared" si="54"/>
        <v>A.04x4</v>
      </c>
      <c r="F1187" s="14" t="str">
        <f>IFERROR(VLOOKUP(E1187,'Bron competenties'!$A$1:$F$19978,5,FALSE),"")</f>
        <v>het organiseren en borgen van het ontwikkelen en onderhouden van de planning</v>
      </c>
      <c r="G1187" s="15" t="str">
        <f>IFERROR(CONCATENATE(C1187," ",(VLOOKUP($C1187,'Bron competenties'!$B$1:$C$1978,2,FALSE))),"")</f>
        <v xml:space="preserve">A.04 Product- of serviceplanning </v>
      </c>
      <c r="H1187">
        <f t="shared" si="55"/>
        <v>4</v>
      </c>
      <c r="I1187" t="str">
        <f t="shared" si="56"/>
        <v>het organiseren en borgen van het ontwikkelen en onderhouden van de planning</v>
      </c>
    </row>
    <row r="1188" spans="1:9" ht="15.75" thickBot="1" x14ac:dyDescent="0.3">
      <c r="A1188" s="10" t="str">
        <f>IFERROR(VLOOKUP($B1188,VLookup!$B$3:$C$463,2,FALSE),"")</f>
        <v>4.5.1 PRODUCT OWNER</v>
      </c>
      <c r="B1188" s="18" t="s">
        <v>174</v>
      </c>
      <c r="C1188" s="17" t="s">
        <v>106</v>
      </c>
      <c r="D1188" s="13">
        <v>4</v>
      </c>
      <c r="E1188" s="14" t="str">
        <f t="shared" si="54"/>
        <v>A.08x4</v>
      </c>
      <c r="F1188" s="14" t="str">
        <f>IFERROR(VLOOKUP(E1188,'Bron competenties'!$A$1:$F$19978,5,FALSE),"")</f>
        <v>het bepalen van doel en strategie voor duurzame ontwikkeling van informatiesystemen in overeenstemming met het duurzaamheidsbeleid van de organisatie</v>
      </c>
      <c r="G1188" s="15" t="str">
        <f>IFERROR(CONCATENATE(C1188," ",(VLOOKUP($C1188,'Bron competenties'!$B$1:$C$1978,2,FALSE))),"")</f>
        <v xml:space="preserve">A.08 Duurzame ontwikkeling </v>
      </c>
      <c r="H1188">
        <f t="shared" si="55"/>
        <v>4</v>
      </c>
      <c r="I1188" t="str">
        <f t="shared" si="56"/>
        <v>het bepalen van doel en strategie voor duurzame ontwikkeling van informatiesystemen in overeenstemming met het duurzaamheidsbeleid van de organisatie</v>
      </c>
    </row>
    <row r="1189" spans="1:9" ht="15.75" thickBot="1" x14ac:dyDescent="0.3">
      <c r="A1189" s="10" t="str">
        <f>IFERROR(VLOOKUP($B1189,VLookup!$B$3:$C$463,2,FALSE),"")</f>
        <v>4.5.1 PRODUCT OWNER</v>
      </c>
      <c r="B1189" s="16" t="s">
        <v>174</v>
      </c>
      <c r="C1189" s="17" t="s">
        <v>82</v>
      </c>
      <c r="D1189" s="13">
        <v>4</v>
      </c>
      <c r="E1189" s="14" t="str">
        <f t="shared" si="54"/>
        <v>A.10x4</v>
      </c>
      <c r="F1189" s="14" t="str">
        <f>IFERROR(VLOOKUP(E1189,'Bron competenties'!$A$1:$F$19978,5,FALSE),"")</f>
        <v>het bieden van deskundige begeleiding om continue verbetering te garanderen en een succesvolle omnichannel gebruikerervaring te bewerkstelligen.</v>
      </c>
      <c r="G1189" s="15" t="str">
        <f>IFERROR(CONCATENATE(C1189," ",(VLOOKUP($C1189,'Bron competenties'!$B$1:$C$1978,2,FALSE))),"")</f>
        <v>A.10 Gebruikergedreven ontwerpen</v>
      </c>
      <c r="H1189">
        <f t="shared" si="55"/>
        <v>4</v>
      </c>
      <c r="I1189" t="str">
        <f t="shared" si="56"/>
        <v>het bieden van deskundige begeleiding om continue verbetering te garanderen en een succesvolle omnichannel gebruikerervaring te bewerkstelligen.</v>
      </c>
    </row>
    <row r="1190" spans="1:9" ht="15.75" thickBot="1" x14ac:dyDescent="0.3">
      <c r="A1190" s="10" t="str">
        <f>IFERROR(VLOOKUP($B1190,VLookup!$B$3:$C$463,2,FALSE),"")</f>
        <v>4.5.1 PRODUCT OWNER</v>
      </c>
      <c r="B1190" s="18" t="s">
        <v>174</v>
      </c>
      <c r="C1190" s="17" t="s">
        <v>88</v>
      </c>
      <c r="D1190" s="13">
        <v>4</v>
      </c>
      <c r="E1190" s="14" t="str">
        <f t="shared" si="54"/>
        <v>D.02x4</v>
      </c>
      <c r="F1190" s="14" t="str">
        <f>IFERROR(VLOOKUP(E1190,'Bron competenties'!$A$1:$F$19978,5,FALSE),"")</f>
        <v xml:space="preserve">het gebruiken van uiteenlopende specifieke kennis en het zorgen dat gebruik wordt gemaakt en het autoriseren van externe standaarden en best practices </v>
      </c>
      <c r="G1190" s="15" t="str">
        <f>IFERROR(CONCATENATE(C1190," ",(VLOOKUP($C1190,'Bron competenties'!$B$1:$C$1978,2,FALSE))),"")</f>
        <v xml:space="preserve">D.02 Ontwikkeling ICT-Kwaliteitsstrategie </v>
      </c>
      <c r="H1190">
        <f t="shared" si="55"/>
        <v>4</v>
      </c>
      <c r="I1190" t="str">
        <f t="shared" si="56"/>
        <v xml:space="preserve">het gebruiken van uiteenlopende specifieke kennis en het zorgen dat gebruik wordt gemaakt en het autoriseren van externe standaarden en best practices </v>
      </c>
    </row>
    <row r="1191" spans="1:9" ht="15.75" thickBot="1" x14ac:dyDescent="0.3">
      <c r="A1191" s="10" t="str">
        <f>IFERROR(VLOOKUP($B1191,VLookup!$B$3:$C$463,2,FALSE),"")</f>
        <v>4.5.1 PRODUCT OWNER</v>
      </c>
      <c r="B1191" s="18" t="s">
        <v>174</v>
      </c>
      <c r="C1191" s="17" t="s">
        <v>117</v>
      </c>
      <c r="D1191" s="13">
        <v>4</v>
      </c>
      <c r="E1191" s="14" t="str">
        <f t="shared" si="54"/>
        <v>D.05x4</v>
      </c>
      <c r="F1191" s="14" t="str">
        <f>IFERROR(VLOOKUP(E1191,'Bron competenties'!$A$1:$F$19978,5,FALSE),"")</f>
        <v>het reviewen en implementeren van een passende verkoopstrategie om de organisatiedoeleinden te behalen. Het bepalen en alloceren van doelen om de marktcondities aan te pakken. Het coördineren van multidisciplinaire teams</v>
      </c>
      <c r="G1191" s="15" t="str">
        <f>IFERROR(CONCATENATE(C1191," ",(VLOOKUP($C1191,'Bron competenties'!$B$1:$C$1978,2,FALSE))),"")</f>
        <v>D.05 Verkoopontwikkeling</v>
      </c>
      <c r="H1191">
        <f t="shared" si="55"/>
        <v>4</v>
      </c>
      <c r="I1191" t="str">
        <f t="shared" si="56"/>
        <v>het reviewen en implementeren van een passende verkoopstrategie om de organisatiedoeleinden te behalen. Het bepalen en alloceren van doelen om de marktcondities aan te pakken. Het coördineren van multidisciplinaire teams</v>
      </c>
    </row>
    <row r="1192" spans="1:9" ht="15.75" thickBot="1" x14ac:dyDescent="0.3">
      <c r="A1192" s="10" t="str">
        <f>IFERROR(VLOOKUP($B1192,VLookup!$B$3:$C$463,2,FALSE),"")</f>
        <v>4.5.1 PRODUCT OWNER</v>
      </c>
      <c r="B1192" s="18" t="s">
        <v>174</v>
      </c>
      <c r="C1192" s="17" t="s">
        <v>83</v>
      </c>
      <c r="D1192" s="13">
        <v>4</v>
      </c>
      <c r="E1192" s="14" t="str">
        <f t="shared" si="54"/>
        <v>D.10x4</v>
      </c>
      <c r="F1192" s="14" t="str">
        <f>IFERROR(VLOOKUP(E1192,'Bron competenties'!$A$1:$F$19978,5,FALSE),"")</f>
        <v>de juiste informatiestructuur integreren in de organisatie omgeving</v>
      </c>
      <c r="G1192" s="15" t="str">
        <f>IFERROR(CONCATENATE(C1192," ",(VLOOKUP($C1192,'Bron competenties'!$B$1:$C$1978,2,FALSE))),"")</f>
        <v xml:space="preserve">D.10 Informatie- en kennismanagement </v>
      </c>
      <c r="H1192">
        <f t="shared" si="55"/>
        <v>4</v>
      </c>
      <c r="I1192" t="str">
        <f t="shared" si="56"/>
        <v>de juiste informatiestructuur integreren in de organisatie omgeving</v>
      </c>
    </row>
    <row r="1193" spans="1:9" ht="15.75" thickBot="1" x14ac:dyDescent="0.3">
      <c r="A1193" s="10" t="str">
        <f>IFERROR(VLOOKUP($B1193,VLookup!$B$3:$C$463,2,FALSE),"")</f>
        <v>4.5.1 PRODUCT OWNER</v>
      </c>
      <c r="B1193" s="18" t="s">
        <v>174</v>
      </c>
      <c r="C1193" s="17" t="s">
        <v>84</v>
      </c>
      <c r="D1193" s="13">
        <v>4</v>
      </c>
      <c r="E1193" s="14" t="str">
        <f t="shared" si="54"/>
        <v>D.11x4</v>
      </c>
      <c r="F1193" s="14" t="str">
        <f>IFERROR(VLOOKUP(E1193,'Bron competenties'!$A$1:$F$19978,5,FALSE),"")</f>
        <v>het organiseren en ondersteunen van strategische besluiten van de organisaties, het helpen van organisaties om nieuwe IV-oplossingen te bedenken, het bevorderen van partnerschappen en het creëren van waarde proposities</v>
      </c>
      <c r="G1193" s="15" t="str">
        <f>IFERROR(CONCATENATE(C1193," ",(VLOOKUP($C1193,'Bron competenties'!$B$1:$C$1978,2,FALSE))),"")</f>
        <v xml:space="preserve">D.11 Behoeftemanagement </v>
      </c>
      <c r="H1193">
        <f t="shared" si="55"/>
        <v>4</v>
      </c>
      <c r="I1193" t="str">
        <f t="shared" si="56"/>
        <v>het organiseren en ondersteunen van strategische besluiten van de organisaties, het helpen van organisaties om nieuwe IV-oplossingen te bedenken, het bevorderen van partnerschappen en het creëren van waarde proposities</v>
      </c>
    </row>
    <row r="1194" spans="1:9" ht="15.75" thickBot="1" x14ac:dyDescent="0.3">
      <c r="A1194" s="10" t="str">
        <f>IFERROR(VLOOKUP($B1194,VLookup!$B$3:$C$463,2,FALSE),"")</f>
        <v>4.5.1 PRODUCT OWNER</v>
      </c>
      <c r="B1194" s="18" t="s">
        <v>174</v>
      </c>
      <c r="C1194" s="17" t="s">
        <v>123</v>
      </c>
      <c r="D1194" s="13">
        <v>4</v>
      </c>
      <c r="E1194" s="14" t="str">
        <f t="shared" si="54"/>
        <v>E.01x4</v>
      </c>
      <c r="F1194" s="14" t="str">
        <f>IFERROR(VLOOKUP(E1194,'Bron competenties'!$A$1:$F$19978,5,FALSE),"")</f>
        <v>de verantwoordelijkheid nemen voor het ontwikkelen van lange termijn prognoses; het identificeren en evalueren van input uit de wijde omgeving inclusief de politieke en sociale context</v>
      </c>
      <c r="G1194" s="15" t="str">
        <f>IFERROR(CONCATENATE(C1194," ",(VLOOKUP($C1194,'Bron competenties'!$B$1:$C$1978,2,FALSE))),"")</f>
        <v xml:space="preserve">E.01 Ontwikkelen van prognoses </v>
      </c>
      <c r="H1194">
        <f t="shared" si="55"/>
        <v>4</v>
      </c>
      <c r="I1194" t="str">
        <f t="shared" si="56"/>
        <v>de verantwoordelijkheid nemen voor het ontwikkelen van lange termijn prognoses; het identificeren en evalueren van input uit de wijde omgeving inclusief de politieke en sociale context</v>
      </c>
    </row>
    <row r="1195" spans="1:9" ht="15.75" thickBot="1" x14ac:dyDescent="0.3">
      <c r="A1195" s="10" t="str">
        <f>IFERROR(VLOOKUP($B1195,VLookup!$B$3:$C$463,2,FALSE),"")</f>
        <v>4.5.1 PRODUCT OWNER</v>
      </c>
      <c r="B1195" s="18" t="s">
        <v>174</v>
      </c>
      <c r="C1195" s="17" t="s">
        <v>113</v>
      </c>
      <c r="D1195" s="13">
        <v>4</v>
      </c>
      <c r="E1195" s="14" t="str">
        <f t="shared" si="54"/>
        <v>E.02x4</v>
      </c>
      <c r="F1195" s="14" t="str">
        <f>IFERROR(VLOOKUP(E1195,'Bron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195" s="15" t="str">
        <f>IFERROR(CONCATENATE(C1195," ",(VLOOKUP($C1195,'Bron competenties'!$B$1:$C$1978,2,FALSE))),"")</f>
        <v xml:space="preserve">E.02 Project- en portfoliomanagement </v>
      </c>
      <c r="H1195">
        <f t="shared" si="55"/>
        <v>4</v>
      </c>
      <c r="I1195" t="str">
        <f t="shared" si="56"/>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196" spans="1:9" ht="15.75" thickBot="1" x14ac:dyDescent="0.3">
      <c r="A1196" s="10" t="str">
        <f>IFERROR(VLOOKUP($B1196,VLookup!$B$3:$C$463,2,FALSE),"")</f>
        <v>4.5.1 PRODUCT OWNER</v>
      </c>
      <c r="B1196" s="18" t="s">
        <v>174</v>
      </c>
      <c r="C1196" s="17" t="s">
        <v>105</v>
      </c>
      <c r="D1196" s="13">
        <v>4</v>
      </c>
      <c r="E1196" s="14" t="str">
        <f t="shared" si="54"/>
        <v>E.03x4</v>
      </c>
      <c r="F1196" s="14" t="str">
        <f>IFERROR(VLOOKUP(E1196,'Bron competenties'!$A$1:$F$19978,5,FALSE),"")</f>
        <v>het organiseren en borgen van het definiëren en toepasbaar maken van beleid voor risicobeheer door rekening te houden met alle mogelijke beperkingen, waaronder technische, economische en politieke kwesties en daarbij taken te delegeren</v>
      </c>
      <c r="G1196" s="15" t="str">
        <f>IFERROR(CONCATENATE(C1196," ",(VLOOKUP($C1196,'Bron competenties'!$B$1:$C$1978,2,FALSE))),"")</f>
        <v xml:space="preserve">E.03 Risicomanagement </v>
      </c>
      <c r="H1196">
        <f t="shared" si="55"/>
        <v>4</v>
      </c>
      <c r="I1196" t="str">
        <f t="shared" si="56"/>
        <v>het organiseren en borgen van het definiëren en toepasbaar maken van beleid voor risicobeheer door rekening te houden met alle mogelijke beperkingen, waaronder technische, economische en politieke kwesties en daarbij taken te delegeren</v>
      </c>
    </row>
    <row r="1197" spans="1:9" ht="15.75" thickBot="1" x14ac:dyDescent="0.3">
      <c r="A1197" s="10" t="str">
        <f>IFERROR(VLOOKUP($B1197,VLookup!$B$3:$C$463,2,FALSE),"")</f>
        <v>4.5.1 PRODUCT OWNER</v>
      </c>
      <c r="B1197" s="18" t="s">
        <v>174</v>
      </c>
      <c r="C1197" s="17" t="s">
        <v>85</v>
      </c>
      <c r="D1197" s="13">
        <v>4</v>
      </c>
      <c r="E1197" s="14" t="str">
        <f t="shared" si="54"/>
        <v>E.05x4</v>
      </c>
      <c r="F1197" s="14" t="str">
        <f>IFERROR(VLOOKUP(E1197,'Bron competenties'!$A$1:$F$19978,5,FALSE),"")</f>
        <v>het organiseren en borgen van innovatieve implementaties / verbeteringen die bijdragen aan grotere efficiëntie; het aantonen aan de directie dat de organisatie voordeel heeft van potentiële wijzigingen</v>
      </c>
      <c r="G1197" s="15" t="str">
        <f>IFERROR(CONCATENATE(C1197," ",(VLOOKUP($C1197,'Bron competenties'!$B$1:$C$1978,2,FALSE))),"")</f>
        <v xml:space="preserve">E.05 Procesverbetering </v>
      </c>
      <c r="H1197">
        <f t="shared" si="55"/>
        <v>4</v>
      </c>
      <c r="I1197" t="str">
        <f t="shared" si="56"/>
        <v>het organiseren en borgen van innovatieve implementaties / verbeteringen die bijdragen aan grotere efficiëntie; het aantonen aan de directie dat de organisatie voordeel heeft van potentiële wijzigingen</v>
      </c>
    </row>
    <row r="1198" spans="1:9" ht="15.75" thickBot="1" x14ac:dyDescent="0.3">
      <c r="A1198" s="10" t="str">
        <f>IFERROR(VLOOKUP($B1198,VLookup!$B$3:$C$463,2,FALSE),"")</f>
        <v>4.5.1 PRODUCT OWNER</v>
      </c>
      <c r="B1198" s="18" t="s">
        <v>174</v>
      </c>
      <c r="C1198" s="17" t="s">
        <v>101</v>
      </c>
      <c r="D1198" s="13">
        <v>4</v>
      </c>
      <c r="E1198" s="14" t="str">
        <f t="shared" si="54"/>
        <v>E.06x4</v>
      </c>
      <c r="F1198" s="14" t="str">
        <f>IFERROR(VLOOKUP(E1198,'Bron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198" s="15" t="str">
        <f>IFERROR(CONCATENATE(C1198," ",(VLOOKUP($C1198,'Bron competenties'!$B$1:$C$1978,2,FALSE))),"")</f>
        <v xml:space="preserve">E.06 ICT kwaliteitsmanagement </v>
      </c>
      <c r="H1198">
        <f t="shared" si="55"/>
        <v>4</v>
      </c>
      <c r="I1198" t="str">
        <f t="shared" si="56"/>
        <v>het evalueren en inschatten in hoeverre aan kwaliteitseisen is voldaan en het organiseren en borgen dat het kwaliteitsbeleid wordt geïmplementeerd; het tonen van multifunctioneel leiderschap voor het stellen en overtreffen van kwaliteitsnormen</v>
      </c>
    </row>
    <row r="1199" spans="1:9" ht="15.75" thickBot="1" x14ac:dyDescent="0.3">
      <c r="A1199" s="10" t="str">
        <f>IFERROR(VLOOKUP($B1199,VLookup!$B$3:$C$463,2,FALSE),"")</f>
        <v>4.5.1 PRODUCT OWNER</v>
      </c>
      <c r="B1199" s="18" t="s">
        <v>174</v>
      </c>
      <c r="C1199" s="17" t="s">
        <v>90</v>
      </c>
      <c r="D1199" s="13">
        <v>9</v>
      </c>
      <c r="E1199" s="14" t="str">
        <f t="shared" si="54"/>
        <v>T.01x9</v>
      </c>
      <c r="F1199" s="14" t="str">
        <f>IFERROR(VLOOKUP(E1199,'Bron competenties'!$A$1:$F$19978,5,FALSE),"")</f>
        <v>Toegankelijkheid is van toepassing op het ontwerp van producten, apparaten, services of omgevingen om ervoor te zorgen dat ze voor iedereen bruikbaar zijn, ongeacht hun persoonlijke capaciteiten</v>
      </c>
      <c r="G1199" s="15" t="str">
        <f>IFERROR(CONCATENATE(C1199," ",(VLOOKUP($C1199,'Bron competenties'!$B$1:$C$1978,2,FALSE))),"")</f>
        <v>T.01 Toegankelijkheid</v>
      </c>
      <c r="H1199">
        <f t="shared" si="55"/>
        <v>9</v>
      </c>
      <c r="I1199" t="str">
        <f t="shared" si="56"/>
        <v>Toegankelijkheid is van toepassing op het ontwerp van producten, apparaten, services of omgevingen om ervoor te zorgen dat ze voor iedereen bruikbaar zijn, ongeacht hun persoonlijke capaciteiten</v>
      </c>
    </row>
    <row r="1200" spans="1:9" ht="15.75" thickBot="1" x14ac:dyDescent="0.3">
      <c r="A1200" s="10" t="str">
        <f>IFERROR(VLOOKUP($B1200,VLookup!$B$3:$C$463,2,FALSE),"")</f>
        <v>4.5.1 PRODUCT OWNER</v>
      </c>
      <c r="B1200" s="18" t="s">
        <v>174</v>
      </c>
      <c r="C1200" s="17" t="s">
        <v>91</v>
      </c>
      <c r="D1200" s="13">
        <v>9</v>
      </c>
      <c r="E1200" s="14" t="str">
        <f t="shared" si="54"/>
        <v>T.02x9</v>
      </c>
      <c r="F1200" s="14" t="str">
        <f>IFERROR(VLOOKUP(E1200,'Bron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200" s="15" t="str">
        <f>IFERROR(CONCATENATE(C1200," ",(VLOOKUP($C1200,'Bron competenties'!$B$1:$C$1978,2,FALSE))),"")</f>
        <v>T.02 Ethiek</v>
      </c>
      <c r="H1200">
        <f t="shared" si="55"/>
        <v>9</v>
      </c>
      <c r="I1200" t="str">
        <f t="shared" si="56"/>
        <v>Ethiek in ICT behandelt de procedures, waarden en praktijken die ICT en haar gerelateerde disciplines beheersen zonder de integriteit, morele waarden of overtuigingen van een individu, organisatie of de mensheid: professioneel gedrag in de ICT</v>
      </c>
    </row>
    <row r="1201" spans="1:9" ht="15.75" thickBot="1" x14ac:dyDescent="0.3">
      <c r="A1201" s="10" t="str">
        <f>IFERROR(VLOOKUP($B1201,VLookup!$B$3:$C$463,2,FALSE),"")</f>
        <v>4.5.1 PRODUCT OWNER</v>
      </c>
      <c r="B1201" s="18" t="s">
        <v>174</v>
      </c>
      <c r="C1201" s="17" t="s">
        <v>92</v>
      </c>
      <c r="D1201" s="13">
        <v>9</v>
      </c>
      <c r="E1201" s="14" t="str">
        <f t="shared" si="54"/>
        <v>T.03x9</v>
      </c>
      <c r="F1201" s="14" t="str">
        <f>IFERROR(VLOOKUP(E1201,'Bron competenties'!$A$1:$F$19978,5,FALSE),"")</f>
        <v>Er zijn veel wetten die direct of indirect relevant zijn voor de ICT-industrie, zoals copyright, naleving van octrooien, voorkomen van plagiaat en bescherming van intellectuele eigendom</v>
      </c>
      <c r="G1201" s="15" t="str">
        <f>IFERROR(CONCATENATE(C1201," ",(VLOOKUP($C1201,'Bron competenties'!$B$1:$C$1978,2,FALSE))),"")</f>
        <v>T.03 Juridische kwesties</v>
      </c>
      <c r="H1201">
        <f t="shared" si="55"/>
        <v>9</v>
      </c>
      <c r="I1201" t="str">
        <f t="shared" si="56"/>
        <v>Er zijn veel wetten die direct of indirect relevant zijn voor de ICT-industrie, zoals copyright, naleving van octrooien, voorkomen van plagiaat en bescherming van intellectuele eigendom</v>
      </c>
    </row>
    <row r="1202" spans="1:9" ht="15.75" thickBot="1" x14ac:dyDescent="0.3">
      <c r="A1202" s="10" t="str">
        <f>IFERROR(VLOOKUP($B1202,VLookup!$B$3:$C$463,2,FALSE),"")</f>
        <v>4.5.1 PRODUCT OWNER</v>
      </c>
      <c r="B1202" s="18" t="s">
        <v>174</v>
      </c>
      <c r="C1202" s="17" t="s">
        <v>93</v>
      </c>
      <c r="D1202" s="13">
        <v>9</v>
      </c>
      <c r="E1202" s="14" t="str">
        <f t="shared" si="54"/>
        <v>T.04x9</v>
      </c>
      <c r="F1202" s="14" t="str">
        <f>IFERROR(VLOOKUP(E1202,'Bron competenties'!$A$1:$F$19978,5,FALSE),"")</f>
        <v>Privacy is het vermogen van een organisatie of individu te bepalen welke gegevens met derden kunnen worden gedeeld: bijvoorbeeld de algemene verordening gegevensbescherming (AVG) over gegevensbescherming en privacy voor alle individuen</v>
      </c>
      <c r="G1202" s="15" t="str">
        <f>IFERROR(CONCATENATE(C1202," ",(VLOOKUP($C1202,'Bron competenties'!$B$1:$C$1978,2,FALSE))),"")</f>
        <v>T.04 Privacy</v>
      </c>
      <c r="H1202">
        <f t="shared" si="55"/>
        <v>9</v>
      </c>
      <c r="I1202" t="str">
        <f t="shared" si="56"/>
        <v>Privacy is het vermogen van een organisatie of individu te bepalen welke gegevens met derden kunnen worden gedeeld: bijvoorbeeld de algemene verordening gegevensbescherming (AVG) over gegevensbescherming en privacy voor alle individuen</v>
      </c>
    </row>
    <row r="1203" spans="1:9" ht="15.75" thickBot="1" x14ac:dyDescent="0.3">
      <c r="A1203" s="10" t="str">
        <f>IFERROR(VLOOKUP($B1203,VLookup!$B$3:$C$463,2,FALSE),"")</f>
        <v>4.5.1 PRODUCT OWNER</v>
      </c>
      <c r="B1203" s="18" t="s">
        <v>174</v>
      </c>
      <c r="C1203" s="17" t="s">
        <v>94</v>
      </c>
      <c r="D1203" s="13">
        <v>9</v>
      </c>
      <c r="E1203" s="14" t="str">
        <f t="shared" si="54"/>
        <v>T.05x9</v>
      </c>
      <c r="F1203" s="14" t="str">
        <f>IFERROR(VLOOKUP(E1203,'Bron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203" s="15" t="str">
        <f>IFERROR(CONCATENATE(C1203," ",(VLOOKUP($C1203,'Bron competenties'!$B$1:$C$1978,2,FALSE))),"")</f>
        <v>T.05 Beveiliging</v>
      </c>
      <c r="H1203">
        <f t="shared" si="55"/>
        <v>9</v>
      </c>
      <c r="I1203" t="str">
        <f t="shared" si="56"/>
        <v>Beveiliging omvat (1) informatiebeveiliging: beschermen tegen ongeautoriseerde toegang, gebruik, openbaarmaking, verstoring, wijziging, inzage, inspectie, opname of verwoesting en (2) IT-beveiliging: ongeoorloofde toegang tot computers, netwerken en data voorkomen</v>
      </c>
    </row>
    <row r="1204" spans="1:9" ht="15.75" thickBot="1" x14ac:dyDescent="0.3">
      <c r="A1204" s="10" t="str">
        <f>IFERROR(VLOOKUP($B1204,VLookup!$B$3:$C$463,2,FALSE),"")</f>
        <v>4.5.1 PRODUCT OWNER</v>
      </c>
      <c r="B1204" s="18" t="s">
        <v>174</v>
      </c>
      <c r="C1204" s="17" t="s">
        <v>95</v>
      </c>
      <c r="D1204" s="13">
        <v>9</v>
      </c>
      <c r="E1204" s="14" t="str">
        <f t="shared" si="54"/>
        <v>T.06x9</v>
      </c>
      <c r="F1204" s="14" t="str">
        <f>IFERROR(VLOOKUP(E1204,'Bron competenties'!$A$1:$F$19978,5,FALSE),"")</f>
        <v xml:space="preserve">Duurzaamheid staat voor het voldoen aan behoeften zonder de toekomst in gevaar te brengen en kan worden gecategoriseerd als ecologische, sociale of economische duurzaamheid. </v>
      </c>
      <c r="G1204" s="15" t="str">
        <f>IFERROR(CONCATENATE(C1204," ",(VLOOKUP($C1204,'Bron competenties'!$B$1:$C$1978,2,FALSE))),"")</f>
        <v>T.06 Duurzaamheid</v>
      </c>
      <c r="H1204">
        <f t="shared" si="55"/>
        <v>9</v>
      </c>
      <c r="I1204" t="str">
        <f t="shared" si="56"/>
        <v xml:space="preserve">Duurzaamheid staat voor het voldoen aan behoeften zonder de toekomst in gevaar te brengen en kan worden gecategoriseerd als ecologische, sociale of economische duurzaamheid. </v>
      </c>
    </row>
    <row r="1205" spans="1:9" ht="15.75" thickBot="1" x14ac:dyDescent="0.3">
      <c r="A1205" s="10" t="str">
        <f>IFERROR(VLOOKUP($B1205,VLookup!$B$3:$C$463,2,FALSE),"")</f>
        <v>4.5.1 PRODUCT OWNER</v>
      </c>
      <c r="B1205" s="18" t="s">
        <v>174</v>
      </c>
      <c r="C1205" s="17" t="s">
        <v>96</v>
      </c>
      <c r="D1205" s="13">
        <v>9</v>
      </c>
      <c r="E1205" s="14" t="str">
        <f t="shared" si="54"/>
        <v>T.07x9</v>
      </c>
      <c r="F1205" s="14" t="str">
        <f>IFERROR(VLOOKUP(E1205,'Bron competenties'!$A$1:$F$19978,5,FALSE),"")</f>
        <v>Bruikbaarheid is de kwaliteit van een product, dienst of systeem, zoals ervaren door eindgebruikers, voor specifiek te bereiken doelen, effectief, efficiënt en bevredigend in een vooraf bepaalde context</v>
      </c>
      <c r="G1205" s="15" t="str">
        <f>IFERROR(CONCATENATE(C1205," ",(VLOOKUP($C1205,'Bron competenties'!$B$1:$C$1978,2,FALSE))),"")</f>
        <v>T.07 Bruikbaarheid</v>
      </c>
      <c r="H1205">
        <f t="shared" si="55"/>
        <v>9</v>
      </c>
      <c r="I1205" t="str">
        <f t="shared" si="56"/>
        <v>Bruikbaarheid is de kwaliteit van een product, dienst of systeem, zoals ervaren door eindgebruikers, voor specifiek te bereiken doelen, effectief, efficiënt en bevredigend in een vooraf bepaalde context</v>
      </c>
    </row>
    <row r="1206" spans="1:9" ht="15.75" thickBot="1" x14ac:dyDescent="0.3">
      <c r="A1206" s="10" t="str">
        <f>IFERROR(VLOOKUP($B1206,VLookup!$B$3:$C$463,2,FALSE),"")</f>
        <v>4.5.2 PRODUCT MANAGER</v>
      </c>
      <c r="B1206" s="18" t="s">
        <v>175</v>
      </c>
      <c r="C1206" s="17" t="s">
        <v>117</v>
      </c>
      <c r="D1206" s="13">
        <v>2</v>
      </c>
      <c r="E1206" s="14" t="str">
        <f t="shared" si="54"/>
        <v>D.05x2</v>
      </c>
      <c r="F1206" s="14" t="str">
        <f>IFERROR(VLOOKUP(E1206,'Bron competenties'!$A$1:$F$19978,5,FALSE),"")</f>
        <v>het samenwerken in de totstandkoming van proposals/voorstellen in overeenstemming met de bedrijfscapaciteit en klantbehoeften</v>
      </c>
      <c r="G1206" s="15" t="str">
        <f>IFERROR(CONCATENATE(C1206," ",(VLOOKUP($C1206,'Bron competenties'!$B$1:$C$1978,2,FALSE))),"")</f>
        <v>D.05 Verkoopontwikkeling</v>
      </c>
      <c r="H1206">
        <f t="shared" si="55"/>
        <v>2</v>
      </c>
      <c r="I1206" t="str">
        <f t="shared" si="56"/>
        <v>het samenwerken in de totstandkoming van proposals/voorstellen in overeenstemming met de bedrijfscapaciteit en klantbehoeften</v>
      </c>
    </row>
    <row r="1207" spans="1:9" ht="15.75" thickBot="1" x14ac:dyDescent="0.3">
      <c r="A1207" s="10" t="str">
        <f>IFERROR(VLOOKUP($B1207,VLookup!$B$3:$C$463,2,FALSE),"")</f>
        <v>4.5.2 PRODUCT MANAGER</v>
      </c>
      <c r="B1207" s="18" t="s">
        <v>175</v>
      </c>
      <c r="C1207" s="17" t="s">
        <v>138</v>
      </c>
      <c r="D1207" s="13">
        <v>3</v>
      </c>
      <c r="E1207" s="14" t="str">
        <f t="shared" si="54"/>
        <v>A.02x3</v>
      </c>
      <c r="F1207" s="14" t="str">
        <f>IFERROR(VLOOKUP(E1207,'Bron competenties'!$A$1:$F$19978,5,FALSE),"")</f>
        <v>de inhoud van de SLA garanderen</v>
      </c>
      <c r="G1207" s="15" t="str">
        <f>IFERROR(CONCATENATE(C1207," ",(VLOOKUP($C1207,'Bron competenties'!$B$1:$C$1978,2,FALSE))),"")</f>
        <v xml:space="preserve">A.02 Management dienstverleningsniveau </v>
      </c>
      <c r="H1207">
        <f t="shared" si="55"/>
        <v>3</v>
      </c>
      <c r="I1207" t="str">
        <f t="shared" si="56"/>
        <v>de inhoud van de SLA garanderen</v>
      </c>
    </row>
    <row r="1208" spans="1:9" ht="15.75" thickBot="1" x14ac:dyDescent="0.3">
      <c r="A1208" s="10" t="str">
        <f>IFERROR(VLOOKUP($B1208,VLookup!$B$3:$C$463,2,FALSE),"")</f>
        <v>4.5.2 PRODUCT MANAGER</v>
      </c>
      <c r="B1208" s="18" t="s">
        <v>175</v>
      </c>
      <c r="C1208" s="17" t="s">
        <v>120</v>
      </c>
      <c r="D1208" s="13">
        <v>3</v>
      </c>
      <c r="E1208" s="14" t="str">
        <f t="shared" si="54"/>
        <v>A.03x3</v>
      </c>
      <c r="F1208" s="14" t="str">
        <f>IFERROR(VLOOKUP(E1208,'Bron competenties'!$A$1:$F$19978,5,FALSE),"")</f>
        <v>het gebruik maken van specifieke (product) kennis voor markt analyses</v>
      </c>
      <c r="G1208" s="15" t="str">
        <f>IFERROR(CONCATENATE(C1208," ",(VLOOKUP($C1208,'Bron competenties'!$B$1:$C$1978,2,FALSE))),"")</f>
        <v xml:space="preserve">A.03 Ontwikkelen van bedrijfsplannen </v>
      </c>
      <c r="H1208">
        <f t="shared" si="55"/>
        <v>3</v>
      </c>
      <c r="I1208" t="str">
        <f t="shared" si="56"/>
        <v>het gebruik maken van specifieke (product) kennis voor markt analyses</v>
      </c>
    </row>
    <row r="1209" spans="1:9" ht="15.75" thickBot="1" x14ac:dyDescent="0.3">
      <c r="A1209" s="10" t="str">
        <f>IFERROR(VLOOKUP($B1209,VLookup!$B$3:$C$463,2,FALSE),"")</f>
        <v>4.5.2 PRODUCT MANAGER</v>
      </c>
      <c r="B1209" s="18" t="s">
        <v>175</v>
      </c>
      <c r="C1209" s="17" t="s">
        <v>111</v>
      </c>
      <c r="D1209" s="13">
        <v>3</v>
      </c>
      <c r="E1209" s="14" t="str">
        <f t="shared" si="54"/>
        <v>A.04x3</v>
      </c>
      <c r="F1209" s="14" t="str">
        <f>IFERROR(VLOOKUP(E1209,'Bron competenties'!$A$1:$F$19978,5,FALSE),"")</f>
        <v>het gebruik maken van specifieke kennis om complexe documentatie te maken en te onderhouden</v>
      </c>
      <c r="G1209" s="15" t="str">
        <f>IFERROR(CONCATENATE(C1209," ",(VLOOKUP($C1209,'Bron competenties'!$B$1:$C$1978,2,FALSE))),"")</f>
        <v xml:space="preserve">A.04 Product- of serviceplanning </v>
      </c>
      <c r="H1209">
        <f t="shared" si="55"/>
        <v>3</v>
      </c>
      <c r="I1209" t="str">
        <f t="shared" si="56"/>
        <v>het gebruik maken van specifieke kennis om complexe documentatie te maken en te onderhouden</v>
      </c>
    </row>
    <row r="1210" spans="1:9" ht="15.75" thickBot="1" x14ac:dyDescent="0.3">
      <c r="A1210" s="10" t="str">
        <f>IFERROR(VLOOKUP($B1210,VLookup!$B$3:$C$463,2,FALSE),"")</f>
        <v>4.5.2 PRODUCT MANAGER</v>
      </c>
      <c r="B1210" s="18" t="s">
        <v>175</v>
      </c>
      <c r="C1210" s="17" t="s">
        <v>81</v>
      </c>
      <c r="D1210" s="13">
        <v>3</v>
      </c>
      <c r="E1210" s="14" t="str">
        <f t="shared" si="54"/>
        <v>A.05x3</v>
      </c>
      <c r="F1210" s="14" t="str">
        <f>IFERROR(VLOOKUP(E1210,'Bron competenties'!$A$1:$F$19978,5,FALSE),"")</f>
        <v>het gebruik maken van specifieke kennis om relevante IV-technologie en -specificaties te definiëren die kunnen worden ingezet bij de bouw van meerdere IV-projecten, toepassingen/of infrastructuurverbeteringen</v>
      </c>
      <c r="G1210" s="15" t="str">
        <f>IFERROR(CONCATENATE(C1210," ",(VLOOKUP($C1210,'Bron competenties'!$B$1:$C$1978,2,FALSE))),"")</f>
        <v xml:space="preserve">A.05 Ontwerpen van Architectuur </v>
      </c>
      <c r="H1210">
        <f t="shared" si="55"/>
        <v>3</v>
      </c>
      <c r="I1210" t="str">
        <f t="shared" si="56"/>
        <v>het gebruik maken van specifieke kennis om relevante IV-technologie en -specificaties te definiëren die kunnen worden ingezet bij de bouw van meerdere IV-projecten, toepassingen/of infrastructuurverbeteringen</v>
      </c>
    </row>
    <row r="1211" spans="1:9" ht="15.75" thickBot="1" x14ac:dyDescent="0.3">
      <c r="A1211" s="10" t="str">
        <f>IFERROR(VLOOKUP($B1211,VLookup!$B$3:$C$463,2,FALSE),"")</f>
        <v>4.5.2 PRODUCT MANAGER</v>
      </c>
      <c r="B1211" s="18" t="s">
        <v>175</v>
      </c>
      <c r="C1211" s="17" t="s">
        <v>106</v>
      </c>
      <c r="D1211" s="13">
        <v>3</v>
      </c>
      <c r="E1211" s="14" t="str">
        <f t="shared" si="54"/>
        <v>A.08x3</v>
      </c>
      <c r="F1211" s="14" t="str">
        <f>IFERROR(VLOOKUP(E1211,'Bron competenties'!$A$1:$F$19978,5,FALSE),"")</f>
        <v>het bevorderen van bewustzijn, trainingen en borging (via hulpmiddelen) voor de ontwikkeling van duurzame ontwikkeling</v>
      </c>
      <c r="G1211" s="15" t="str">
        <f>IFERROR(CONCATENATE(C1211," ",(VLOOKUP($C1211,'Bron competenties'!$B$1:$C$1978,2,FALSE))),"")</f>
        <v xml:space="preserve">A.08 Duurzame ontwikkeling </v>
      </c>
      <c r="H1211">
        <f t="shared" si="55"/>
        <v>3</v>
      </c>
      <c r="I1211" t="str">
        <f t="shared" si="56"/>
        <v>het bevorderen van bewustzijn, trainingen en borging (via hulpmiddelen) voor de ontwikkeling van duurzame ontwikkeling</v>
      </c>
    </row>
    <row r="1212" spans="1:9" ht="15.75" thickBot="1" x14ac:dyDescent="0.3">
      <c r="A1212" s="10" t="str">
        <f>IFERROR(VLOOKUP($B1212,VLookup!$B$3:$C$463,2,FALSE),"")</f>
        <v>4.5.2 PRODUCT MANAGER</v>
      </c>
      <c r="B1212" s="16" t="s">
        <v>175</v>
      </c>
      <c r="C1212" s="17" t="s">
        <v>82</v>
      </c>
      <c r="D1212" s="13">
        <v>3</v>
      </c>
      <c r="E1212" s="14" t="str">
        <f t="shared" si="54"/>
        <v>A.10x3</v>
      </c>
      <c r="F1212" s="14" t="str">
        <f>IFERROR(VLOOKUP(E1212,'Bron competenties'!$A$1:$F$19978,5,FALSE),"")</f>
        <v>het bewerkstelligen en cultiveren van relaties met klanten en gebruikers om hun taken, behoeften en doelen te begrijpen. Gebruikt een breed scala aan specialistische methoden om belangrijke gebruikersbetrokkenheid te krijgen</v>
      </c>
      <c r="G1212" s="15" t="str">
        <f>IFERROR(CONCATENATE(C1212," ",(VLOOKUP($C1212,'Bron competenties'!$B$1:$C$1978,2,FALSE))),"")</f>
        <v>A.10 Gebruikergedreven ontwerpen</v>
      </c>
      <c r="H1212">
        <f t="shared" si="55"/>
        <v>3</v>
      </c>
      <c r="I1212" t="str">
        <f t="shared" si="56"/>
        <v>het bewerkstelligen en cultiveren van relaties met klanten en gebruikers om hun taken, behoeften en doelen te begrijpen. Gebruikt een breed scala aan specialistische methoden om belangrijke gebruikersbetrokkenheid te krijgen</v>
      </c>
    </row>
    <row r="1213" spans="1:9" ht="15.75" thickBot="1" x14ac:dyDescent="0.3">
      <c r="A1213" s="10" t="str">
        <f>IFERROR(VLOOKUP($B1213,VLookup!$B$3:$C$463,2,FALSE),"")</f>
        <v>4.5.2 PRODUCT MANAGER</v>
      </c>
      <c r="B1213" s="18" t="s">
        <v>175</v>
      </c>
      <c r="C1213" s="17" t="s">
        <v>99</v>
      </c>
      <c r="D1213" s="13">
        <v>3</v>
      </c>
      <c r="E1213" s="14" t="str">
        <f t="shared" si="54"/>
        <v>B.03x3</v>
      </c>
      <c r="F1213" s="14" t="str">
        <f>IFERROR(VLOOKUP(E1213,'Bron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1213" s="15" t="str">
        <f>IFERROR(CONCATENATE(C1213," ",(VLOOKUP($C1213,'Bron competenties'!$B$1:$C$1978,2,FALSE))),"")</f>
        <v xml:space="preserve">B.03 Testen </v>
      </c>
      <c r="H1213">
        <f t="shared" si="55"/>
        <v>3</v>
      </c>
      <c r="I1213" t="str">
        <f t="shared" si="56"/>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1214" spans="1:9" ht="15.75" thickBot="1" x14ac:dyDescent="0.3">
      <c r="A1214" s="10" t="str">
        <f>IFERROR(VLOOKUP($B1214,VLookup!$B$3:$C$463,2,FALSE),"")</f>
        <v>4.5.2 PRODUCT MANAGER</v>
      </c>
      <c r="B1214" s="18" t="s">
        <v>175</v>
      </c>
      <c r="C1214" s="17" t="s">
        <v>100</v>
      </c>
      <c r="D1214" s="13">
        <v>3</v>
      </c>
      <c r="E1214" s="14" t="str">
        <f t="shared" si="54"/>
        <v>B.05x3</v>
      </c>
      <c r="F1214" s="14" t="str">
        <f>IFERROR(VLOOKUP(E1214,'Bron competenties'!$A$1:$F$19978,5,FALSE),"")</f>
        <v xml:space="preserve">het detailniveau bepalen op basis van het doel en de doelgroep </v>
      </c>
      <c r="G1214" s="15" t="str">
        <f>IFERROR(CONCATENATE(C1214," ",(VLOOKUP($C1214,'Bron competenties'!$B$1:$C$1978,2,FALSE))),"")</f>
        <v xml:space="preserve">B.05 Vervaardigen van documentatie </v>
      </c>
      <c r="H1214">
        <f t="shared" si="55"/>
        <v>3</v>
      </c>
      <c r="I1214" t="str">
        <f t="shared" si="56"/>
        <v xml:space="preserve">het detailniveau bepalen op basis van het doel en de doelgroep </v>
      </c>
    </row>
    <row r="1215" spans="1:9" ht="15.75" thickBot="1" x14ac:dyDescent="0.3">
      <c r="A1215" s="10" t="str">
        <f>IFERROR(VLOOKUP($B1215,VLookup!$B$3:$C$463,2,FALSE),"")</f>
        <v>4.5.2 PRODUCT MANAGER</v>
      </c>
      <c r="B1215" s="18" t="s">
        <v>175</v>
      </c>
      <c r="C1215" s="17" t="s">
        <v>140</v>
      </c>
      <c r="D1215" s="13">
        <v>3</v>
      </c>
      <c r="E1215" s="14" t="str">
        <f t="shared" si="54"/>
        <v>C.02x3</v>
      </c>
      <c r="F1215" s="14" t="str">
        <f>IFERROR(VLOOKUP(E1215,'Bron competenties'!$A$1:$F$19978,5,FALSE),"")</f>
        <v xml:space="preserve">het zorgen voor de integriteit van het systeem door het toepassen van functionele-updates, software- of hardware toevoegingen en het inregelen van onderhoudsactiviteiten; het voldoen aan de budget requirements </v>
      </c>
      <c r="G1215" s="15" t="str">
        <f>IFERROR(CONCATENATE(C1215," ",(VLOOKUP($C1215,'Bron competenties'!$B$1:$C$1978,2,FALSE))),"")</f>
        <v xml:space="preserve">C.02 Ondersteunen van wijzigingen </v>
      </c>
      <c r="H1215">
        <f t="shared" si="55"/>
        <v>3</v>
      </c>
      <c r="I1215" t="str">
        <f t="shared" si="56"/>
        <v xml:space="preserve">het zorgen voor de integriteit van het systeem door het toepassen van functionele-updates, software- of hardware toevoegingen en het inregelen van onderhoudsactiviteiten; het voldoen aan de budget requirements </v>
      </c>
    </row>
    <row r="1216" spans="1:9" ht="15.75" thickBot="1" x14ac:dyDescent="0.3">
      <c r="A1216" s="10" t="str">
        <f>IFERROR(VLOOKUP($B1216,VLookup!$B$3:$C$463,2,FALSE),"")</f>
        <v>4.5.2 PRODUCT MANAGER</v>
      </c>
      <c r="B1216" s="18" t="s">
        <v>175</v>
      </c>
      <c r="C1216" s="17" t="s">
        <v>136</v>
      </c>
      <c r="D1216" s="13">
        <v>3</v>
      </c>
      <c r="E1216" s="14" t="str">
        <f t="shared" si="54"/>
        <v>C.03x3</v>
      </c>
      <c r="F1216" s="14" t="str">
        <f>IFERROR(VLOOKUP(E1216,'Bron competenties'!$A$1:$F$19978,5,FALSE),"")</f>
        <v>het opzetten van roosters voor operationele taken, het beheren van kosten en budget op basis van interne procedures en externe beperkingen, het vaststellen van het optimaal benodigde aantal fte voor de infrastructuur van het Informatiesysteem</v>
      </c>
      <c r="G1216" s="15" t="str">
        <f>IFERROR(CONCATENATE(C1216," ",(VLOOKUP($C1216,'Bron competenties'!$B$1:$C$1978,2,FALSE))),"")</f>
        <v xml:space="preserve">C.03 Dienstverlening </v>
      </c>
      <c r="H1216">
        <f t="shared" si="55"/>
        <v>3</v>
      </c>
      <c r="I1216" t="str">
        <f t="shared" si="56"/>
        <v>het opzetten van roosters voor operationele taken, het beheren van kosten en budget op basis van interne procedures en externe beperkingen, het vaststellen van het optimaal benodigde aantal fte voor de infrastructuur van het Informatiesysteem</v>
      </c>
    </row>
    <row r="1217" spans="1:9" ht="15.75" thickBot="1" x14ac:dyDescent="0.3">
      <c r="A1217" s="10" t="str">
        <f>IFERROR(VLOOKUP($B1217,VLookup!$B$3:$C$463,2,FALSE),"")</f>
        <v>4.5.2 PRODUCT MANAGER</v>
      </c>
      <c r="B1217" s="18" t="s">
        <v>175</v>
      </c>
      <c r="C1217" s="17" t="s">
        <v>127</v>
      </c>
      <c r="D1217" s="13">
        <v>3</v>
      </c>
      <c r="E1217" s="14" t="str">
        <f t="shared" si="54"/>
        <v>C.04x3</v>
      </c>
      <c r="F1217" s="14" t="str">
        <f>IFERROR(VLOOKUP(E1217,'Bron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1217" s="15" t="str">
        <f>IFERROR(CONCATENATE(C1217," ",(VLOOKUP($C1217,'Bron competenties'!$B$1:$C$1978,2,FALSE))),"")</f>
        <v xml:space="preserve">C.04 Probleemmanagement </v>
      </c>
      <c r="H1217">
        <f t="shared" si="55"/>
        <v>3</v>
      </c>
      <c r="I1217" t="str">
        <f t="shared" si="56"/>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1218" spans="1:9" ht="15.75" thickBot="1" x14ac:dyDescent="0.3">
      <c r="A1218" s="10" t="str">
        <f>IFERROR(VLOOKUP($B1218,VLookup!$B$3:$C$463,2,FALSE),"")</f>
        <v>4.5.2 PRODUCT MANAGER</v>
      </c>
      <c r="B1218" s="18" t="s">
        <v>175</v>
      </c>
      <c r="C1218" s="17" t="s">
        <v>121</v>
      </c>
      <c r="D1218" s="13">
        <v>3</v>
      </c>
      <c r="E1218" s="14" t="str">
        <f t="shared" ref="E1218:E1281" si="57">IFERROR(IF(A1218&lt;&gt;"",CONCATENATE(C1218,"x",D1218),""),"")</f>
        <v>D.04x3</v>
      </c>
      <c r="F1218" s="14" t="str">
        <f>IFERROR(VLOOKUP(E1218,'Bron competenties'!$A$1:$F$19978,5,FALSE),"")</f>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c r="G1218" s="15" t="str">
        <f>IFERROR(CONCATENATE(C1218," ",(VLOOKUP($C1218,'Bron competenties'!$B$1:$C$1978,2,FALSE))),"")</f>
        <v>D.04 Inkoop IV</v>
      </c>
      <c r="H1218">
        <f t="shared" ref="H1218:H1281" si="58">IF($G1218="","",D1218)</f>
        <v>3</v>
      </c>
      <c r="I1218" t="str">
        <f t="shared" ref="I1218:I1281" si="59">IF($G1218="","",F1218)</f>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row>
    <row r="1219" spans="1:9" ht="15.75" thickBot="1" x14ac:dyDescent="0.3">
      <c r="A1219" s="10" t="str">
        <f>IFERROR(VLOOKUP($B1219,VLookup!$B$3:$C$463,2,FALSE),"")</f>
        <v>4.5.2 PRODUCT MANAGER</v>
      </c>
      <c r="B1219" s="18" t="s">
        <v>175</v>
      </c>
      <c r="C1219" s="17" t="s">
        <v>117</v>
      </c>
      <c r="D1219" s="13">
        <v>3</v>
      </c>
      <c r="E1219" s="14" t="str">
        <f t="shared" si="57"/>
        <v>D.05x3</v>
      </c>
      <c r="F1219" s="14" t="str">
        <f>IFERROR(VLOOKUP(E1219,'Bron competenties'!$A$1:$F$19978,5,FALSE),"")</f>
        <v>het op creatieve wijze ontwikkelen van proposals/voorstellen in complexe situaties. Het waar nodig aanpassen van oplossingen in een complexe technische en juridische omgeving, waarbij de haalbaarheid, legitimiteit en technische validiteit worden zekergesteld</v>
      </c>
      <c r="G1219" s="15" t="str">
        <f>IFERROR(CONCATENATE(C1219," ",(VLOOKUP($C1219,'Bron competenties'!$B$1:$C$1978,2,FALSE))),"")</f>
        <v>D.05 Verkoopontwikkeling</v>
      </c>
      <c r="H1219">
        <f t="shared" si="58"/>
        <v>3</v>
      </c>
      <c r="I1219" t="str">
        <f t="shared" si="59"/>
        <v>het op creatieve wijze ontwikkelen van proposals/voorstellen in complexe situaties. Het waar nodig aanpassen van oplossingen in een complexe technische en juridische omgeving, waarbij de haalbaarheid, legitimiteit en technische validiteit worden zekergesteld</v>
      </c>
    </row>
    <row r="1220" spans="1:9" ht="15.75" thickBot="1" x14ac:dyDescent="0.3">
      <c r="A1220" s="10" t="str">
        <f>IFERROR(VLOOKUP($B1220,VLookup!$B$3:$C$463,2,FALSE),"")</f>
        <v>4.5.2 PRODUCT MANAGER</v>
      </c>
      <c r="B1220" s="18" t="s">
        <v>175</v>
      </c>
      <c r="C1220" s="17" t="s">
        <v>122</v>
      </c>
      <c r="D1220" s="13">
        <v>3</v>
      </c>
      <c r="E1220" s="14" t="str">
        <f t="shared" si="57"/>
        <v>D.08x3</v>
      </c>
      <c r="F1220" s="14" t="str">
        <f>IFERROR(VLOOKUP(E1220,'Bron competenties'!$A$1:$F$19978,5,FALSE),"")</f>
        <v>het evalueren van contractprestaties op basis van prestatie indicatoren en het borgen van de prestaties van de volledige supply chain; het invloed uitoefenen op (nieuwe) contractbesprekingen</v>
      </c>
      <c r="G1220" s="15" t="str">
        <f>IFERROR(CONCATENATE(C1220," ",(VLOOKUP($C1220,'Bron competenties'!$B$1:$C$1978,2,FALSE))),"")</f>
        <v xml:space="preserve">D.08 Contractmanagement </v>
      </c>
      <c r="H1220">
        <f t="shared" si="58"/>
        <v>3</v>
      </c>
      <c r="I1220" t="str">
        <f t="shared" si="59"/>
        <v>het evalueren van contractprestaties op basis van prestatie indicatoren en het borgen van de prestaties van de volledige supply chain; het invloed uitoefenen op (nieuwe) contractbesprekingen</v>
      </c>
    </row>
    <row r="1221" spans="1:9" ht="15.75" thickBot="1" x14ac:dyDescent="0.3">
      <c r="A1221" s="10" t="str">
        <f>IFERROR(VLOOKUP($B1221,VLookup!$B$3:$C$463,2,FALSE),"")</f>
        <v>4.5.2 PRODUCT MANAGER</v>
      </c>
      <c r="B1221" s="18" t="s">
        <v>175</v>
      </c>
      <c r="C1221" s="17" t="s">
        <v>83</v>
      </c>
      <c r="D1221" s="13">
        <v>3</v>
      </c>
      <c r="E1221" s="14" t="str">
        <f t="shared" si="57"/>
        <v>D.10x3</v>
      </c>
      <c r="F1221" s="14" t="str">
        <f>IFERROR(VLOOKUP(E1221,'Bron competenties'!$A$1:$F$19978,5,FALSE),"")</f>
        <v>het analyseren van bedrijfsprocessen en bijbehorende informatie-eisen en het daarmee voorzien in de meest geschikte informatiestructuur</v>
      </c>
      <c r="G1221" s="15" t="str">
        <f>IFERROR(CONCATENATE(C1221," ",(VLOOKUP($C1221,'Bron competenties'!$B$1:$C$1978,2,FALSE))),"")</f>
        <v xml:space="preserve">D.10 Informatie- en kennismanagement </v>
      </c>
      <c r="H1221">
        <f t="shared" si="58"/>
        <v>3</v>
      </c>
      <c r="I1221" t="str">
        <f t="shared" si="59"/>
        <v>het analyseren van bedrijfsprocessen en bijbehorende informatie-eisen en het daarmee voorzien in de meest geschikte informatiestructuur</v>
      </c>
    </row>
    <row r="1222" spans="1:9" ht="15.75" thickBot="1" x14ac:dyDescent="0.3">
      <c r="A1222" s="10" t="str">
        <f>IFERROR(VLOOKUP($B1222,VLookup!$B$3:$C$463,2,FALSE),"")</f>
        <v>4.5.2 PRODUCT MANAGER</v>
      </c>
      <c r="B1222" s="18" t="s">
        <v>175</v>
      </c>
      <c r="C1222" s="17" t="s">
        <v>84</v>
      </c>
      <c r="D1222" s="13">
        <v>3</v>
      </c>
      <c r="E1222" s="14" t="str">
        <f t="shared" si="57"/>
        <v>D.11x3</v>
      </c>
      <c r="F1222" s="14" t="str">
        <f>IFERROR(VLOOKUP(E1222,'Bron competenties'!$A$1:$F$19978,5,FALSE),"")</f>
        <v>betrouwbare relaties met de klanten creëren en helpen in het identificeren van de klantbehoeften</v>
      </c>
      <c r="G1222" s="15" t="str">
        <f>IFERROR(CONCATENATE(C1222," ",(VLOOKUP($C1222,'Bron competenties'!$B$1:$C$1978,2,FALSE))),"")</f>
        <v xml:space="preserve">D.11 Behoeftemanagement </v>
      </c>
      <c r="H1222">
        <f t="shared" si="58"/>
        <v>3</v>
      </c>
      <c r="I1222" t="str">
        <f t="shared" si="59"/>
        <v>betrouwbare relaties met de klanten creëren en helpen in het identificeren van de klantbehoeften</v>
      </c>
    </row>
    <row r="1223" spans="1:9" ht="15.75" thickBot="1" x14ac:dyDescent="0.3">
      <c r="A1223" s="10" t="str">
        <f>IFERROR(VLOOKUP($B1223,VLookup!$B$3:$C$463,2,FALSE),"")</f>
        <v>4.5.2 PRODUCT MANAGER</v>
      </c>
      <c r="B1223" s="18" t="s">
        <v>175</v>
      </c>
      <c r="C1223" s="17" t="s">
        <v>123</v>
      </c>
      <c r="D1223" s="13">
        <v>3</v>
      </c>
      <c r="E1223" s="14" t="str">
        <f t="shared" si="57"/>
        <v>E.01x3</v>
      </c>
      <c r="F1223" s="14" t="str">
        <f>IFERROR(VLOOKUP(E1223,'Bron competenties'!$A$1:$F$19978,5,FALSE),"")</f>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c r="G1223" s="15" t="str">
        <f>IFERROR(CONCATENATE(C1223," ",(VLOOKUP($C1223,'Bron competenties'!$B$1:$C$1978,2,FALSE))),"")</f>
        <v xml:space="preserve">E.01 Ontwikkelen van prognoses </v>
      </c>
      <c r="H1223">
        <f t="shared" si="58"/>
        <v>3</v>
      </c>
      <c r="I1223" t="str">
        <f t="shared" si="59"/>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row>
    <row r="1224" spans="1:9" ht="15.75" thickBot="1" x14ac:dyDescent="0.3">
      <c r="A1224" s="10" t="str">
        <f>IFERROR(VLOOKUP($B1224,VLookup!$B$3:$C$463,2,FALSE),"")</f>
        <v>4.5.2 PRODUCT MANAGER</v>
      </c>
      <c r="B1224" s="18" t="s">
        <v>175</v>
      </c>
      <c r="C1224" s="17" t="s">
        <v>113</v>
      </c>
      <c r="D1224" s="13">
        <v>3</v>
      </c>
      <c r="E1224" s="14" t="str">
        <f t="shared" si="57"/>
        <v>E.02x3</v>
      </c>
      <c r="F1224" s="14" t="str">
        <f>IFERROR(VLOOKUP(E1224,'Bron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224" s="15" t="str">
        <f>IFERROR(CONCATENATE(C1224," ",(VLOOKUP($C1224,'Bron competenties'!$B$1:$C$1978,2,FALSE))),"")</f>
        <v xml:space="preserve">E.02 Project- en portfoliomanagement </v>
      </c>
      <c r="H1224">
        <f t="shared" si="58"/>
        <v>3</v>
      </c>
      <c r="I1224" t="str">
        <f t="shared" si="59"/>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225" spans="1:9" ht="15.75" thickBot="1" x14ac:dyDescent="0.3">
      <c r="A1225" s="10" t="str">
        <f>IFERROR(VLOOKUP($B1225,VLookup!$B$3:$C$463,2,FALSE),"")</f>
        <v>4.5.2 PRODUCT MANAGER</v>
      </c>
      <c r="B1225" s="18" t="s">
        <v>175</v>
      </c>
      <c r="C1225" s="17" t="s">
        <v>105</v>
      </c>
      <c r="D1225" s="13">
        <v>3</v>
      </c>
      <c r="E1225" s="14" t="str">
        <f t="shared" si="57"/>
        <v>E.03x3</v>
      </c>
      <c r="F1225" s="14" t="str">
        <f>IFERROR(VLOOKUP(E1225,'Bron competenties'!$A$1:$F$19978,5,FALSE),"")</f>
        <v>het in staat zijn de juiste acties te ondernemen om de veiligheid te borgen en risicoblootstelling te vermijden, evalueert, managet en garandeert de validering van uitzonderingen, voert audits uit op IV-processen en -omgeving</v>
      </c>
      <c r="G1225" s="15" t="str">
        <f>IFERROR(CONCATENATE(C1225," ",(VLOOKUP($C1225,'Bron competenties'!$B$1:$C$1978,2,FALSE))),"")</f>
        <v xml:space="preserve">E.03 Risicomanagement </v>
      </c>
      <c r="H1225">
        <f t="shared" si="58"/>
        <v>3</v>
      </c>
      <c r="I1225" t="str">
        <f t="shared" si="59"/>
        <v>het in staat zijn de juiste acties te ondernemen om de veiligheid te borgen en risicoblootstelling te vermijden, evalueert, managet en garandeert de validering van uitzonderingen, voert audits uit op IV-processen en -omgeving</v>
      </c>
    </row>
    <row r="1226" spans="1:9" ht="15.75" thickBot="1" x14ac:dyDescent="0.3">
      <c r="A1226" s="10" t="str">
        <f>IFERROR(VLOOKUP($B1226,VLookup!$B$3:$C$463,2,FALSE),"")</f>
        <v>4.5.2 PRODUCT MANAGER</v>
      </c>
      <c r="B1226" s="18" t="s">
        <v>175</v>
      </c>
      <c r="C1226" s="17" t="s">
        <v>124</v>
      </c>
      <c r="D1226" s="13">
        <v>3</v>
      </c>
      <c r="E1226" s="14" t="str">
        <f t="shared" si="57"/>
        <v>E.04x3</v>
      </c>
      <c r="F1226" s="14" t="str">
        <f>IFERROR(VLOOKUP(E1226,'Bron competenties'!$A$1:$F$19978,5,FALSE),"")</f>
        <v>de verantwoording nemen voor eigen acties en die van anderen in het onderhouden van contacten met een gelimiteerd aantal stakeholders</v>
      </c>
      <c r="G1226" s="15" t="str">
        <f>IFERROR(CONCATENATE(C1226," ",(VLOOKUP($C1226,'Bron competenties'!$B$1:$C$1978,2,FALSE))),"")</f>
        <v xml:space="preserve">E.04 Relatiemanagement </v>
      </c>
      <c r="H1226">
        <f t="shared" si="58"/>
        <v>3</v>
      </c>
      <c r="I1226" t="str">
        <f t="shared" si="59"/>
        <v>de verantwoording nemen voor eigen acties en die van anderen in het onderhouden van contacten met een gelimiteerd aantal stakeholders</v>
      </c>
    </row>
    <row r="1227" spans="1:9" ht="15.75" thickBot="1" x14ac:dyDescent="0.3">
      <c r="A1227" s="10" t="str">
        <f>IFERROR(VLOOKUP($B1227,VLookup!$B$3:$C$463,2,FALSE),"")</f>
        <v>4.5.2 PRODUCT MANAGER</v>
      </c>
      <c r="B1227" s="18" t="s">
        <v>175</v>
      </c>
      <c r="C1227" s="17" t="s">
        <v>85</v>
      </c>
      <c r="D1227" s="13">
        <v>3</v>
      </c>
      <c r="E1227" s="14" t="str">
        <f t="shared" si="57"/>
        <v>E.05x3</v>
      </c>
      <c r="F1227" s="14" t="str">
        <f>IFERROR(VLOOKUP(E1227,'Bron competenties'!$A$1:$F$19978,5,FALSE),"")</f>
        <v>het toepassen van specifieke kennis om bestaande IV-processen en oplossingen te onderzoeken zodat potentiële verbeteringen / innovaties bepaald kunnen worden en het  aanbevelingen kunnen worden opgesteld</v>
      </c>
      <c r="G1227" s="15" t="str">
        <f>IFERROR(CONCATENATE(C1227," ",(VLOOKUP($C1227,'Bron competenties'!$B$1:$C$1978,2,FALSE))),"")</f>
        <v xml:space="preserve">E.05 Procesverbetering </v>
      </c>
      <c r="H1227">
        <f t="shared" si="58"/>
        <v>3</v>
      </c>
      <c r="I1227" t="str">
        <f t="shared" si="59"/>
        <v>het toepassen van specifieke kennis om bestaande IV-processen en oplossingen te onderzoeken zodat potentiële verbeteringen / innovaties bepaald kunnen worden en het  aanbevelingen kunnen worden opgesteld</v>
      </c>
    </row>
    <row r="1228" spans="1:9" ht="15.75" thickBot="1" x14ac:dyDescent="0.3">
      <c r="A1228" s="10" t="str">
        <f>IFERROR(VLOOKUP($B1228,VLookup!$B$3:$C$463,2,FALSE),"")</f>
        <v>4.5.2 PRODUCT MANAGER</v>
      </c>
      <c r="B1228" s="18" t="s">
        <v>175</v>
      </c>
      <c r="C1228" s="17" t="s">
        <v>101</v>
      </c>
      <c r="D1228" s="13">
        <v>3</v>
      </c>
      <c r="E1228" s="14" t="str">
        <f t="shared" si="57"/>
        <v>E.06x3</v>
      </c>
      <c r="F1228" s="14" t="str">
        <f>IFERROR(VLOOKUP(E1228,'Bron competenties'!$A$1:$F$19978,5,FALSE),"")</f>
        <v>het evalueren van kwaliteitsindicatoren en processen op basis van het kwaliteitsbeleid en indien nodig het voorstellen van herstelacties</v>
      </c>
      <c r="G1228" s="15" t="str">
        <f>IFERROR(CONCATENATE(C1228," ",(VLOOKUP($C1228,'Bron competenties'!$B$1:$C$1978,2,FALSE))),"")</f>
        <v xml:space="preserve">E.06 ICT kwaliteitsmanagement </v>
      </c>
      <c r="H1228">
        <f t="shared" si="58"/>
        <v>3</v>
      </c>
      <c r="I1228" t="str">
        <f t="shared" si="59"/>
        <v>het evalueren van kwaliteitsindicatoren en processen op basis van het kwaliteitsbeleid en indien nodig het voorstellen van herstelacties</v>
      </c>
    </row>
    <row r="1229" spans="1:9" ht="15.75" thickBot="1" x14ac:dyDescent="0.3">
      <c r="A1229" s="10" t="str">
        <f>IFERROR(VLOOKUP($B1229,VLookup!$B$3:$C$463,2,FALSE),"")</f>
        <v>4.5.2 PRODUCT MANAGER</v>
      </c>
      <c r="B1229" s="18" t="s">
        <v>175</v>
      </c>
      <c r="C1229" s="17" t="s">
        <v>86</v>
      </c>
      <c r="D1229" s="13">
        <v>3</v>
      </c>
      <c r="E1229" s="14" t="str">
        <f t="shared" si="57"/>
        <v>E.08x3</v>
      </c>
      <c r="F1229" s="14" t="str">
        <f>IFERROR(VLOOKUP(E1229,'Bron competenties'!$A$1:$F$19978,5,FALSE),"")</f>
        <v xml:space="preserve">het evalueren van indicatoren en maatregelen op het gebied van security management en bepalen/of ze aan de normen voldoen; het onderzoeken van inbreuken op de beveiliging en het nemen van correctiemaatregelen </v>
      </c>
      <c r="G1229" s="15" t="str">
        <f>IFERROR(CONCATENATE(C1229," ",(VLOOKUP($C1229,'Bron competenties'!$B$1:$C$1978,2,FALSE))),"")</f>
        <v xml:space="preserve">E.08 Informatiebeveiligingsmanagement </v>
      </c>
      <c r="H1229">
        <f t="shared" si="58"/>
        <v>3</v>
      </c>
      <c r="I1229" t="str">
        <f t="shared" si="59"/>
        <v xml:space="preserve">het evalueren van indicatoren en maatregelen op het gebied van security management en bepalen/of ze aan de normen voldoen; het onderzoeken van inbreuken op de beveiliging en het nemen van correctiemaatregelen </v>
      </c>
    </row>
    <row r="1230" spans="1:9" ht="15.75" thickBot="1" x14ac:dyDescent="0.3">
      <c r="A1230" s="10" t="str">
        <f>IFERROR(VLOOKUP($B1230,VLookup!$B$3:$C$463,2,FALSE),"")</f>
        <v>4.5.2 PRODUCT MANAGER</v>
      </c>
      <c r="B1230" s="18" t="s">
        <v>175</v>
      </c>
      <c r="C1230" s="17" t="s">
        <v>87</v>
      </c>
      <c r="D1230" s="13">
        <v>4</v>
      </c>
      <c r="E1230" s="14" t="str">
        <f t="shared" si="57"/>
        <v>A.01x4</v>
      </c>
      <c r="F1230" s="14" t="str">
        <f>IFERROR(VLOOKUP(E1230,'Bron competenties'!$A$1:$F$19978,5,FALSE),"")</f>
        <v>het organiseren en borgen van de bouw en implementatie van innovatieve IV oplossingen op de lange termijn</v>
      </c>
      <c r="G1230" s="15" t="str">
        <f>IFERROR(CONCATENATE(C1230," ",(VLOOKUP($C1230,'Bron competenties'!$B$1:$C$1978,2,FALSE))),"")</f>
        <v>A.01 Afstemming informatiesysteem en bedrijfsstrategie</v>
      </c>
      <c r="H1230">
        <f t="shared" si="58"/>
        <v>4</v>
      </c>
      <c r="I1230" t="str">
        <f t="shared" si="59"/>
        <v>het organiseren en borgen van de bouw en implementatie van innovatieve IV oplossingen op de lange termijn</v>
      </c>
    </row>
    <row r="1231" spans="1:9" ht="15.75" thickBot="1" x14ac:dyDescent="0.3">
      <c r="A1231" s="10" t="str">
        <f>IFERROR(VLOOKUP($B1231,VLookup!$B$3:$C$463,2,FALSE),"")</f>
        <v>4.5.2 PRODUCT MANAGER</v>
      </c>
      <c r="B1231" s="18" t="s">
        <v>175</v>
      </c>
      <c r="C1231" s="17" t="s">
        <v>138</v>
      </c>
      <c r="D1231" s="13">
        <v>4</v>
      </c>
      <c r="E1231" s="14" t="str">
        <f t="shared" si="57"/>
        <v>A.02x4</v>
      </c>
      <c r="F1231" s="14" t="str">
        <f>IFERROR(VLOOKUP(E1231,'Bron competenties'!$A$1:$F$19978,5,FALSE),"")</f>
        <v>het onderhandelen over herziening van SLA’s in overeenstemming met de organisatiedoelstellingen en het garanderen van het succes van de geplande resultaten</v>
      </c>
      <c r="G1231" s="15" t="str">
        <f>IFERROR(CONCATENATE(C1231," ",(VLOOKUP($C1231,'Bron competenties'!$B$1:$C$1978,2,FALSE))),"")</f>
        <v xml:space="preserve">A.02 Management dienstverleningsniveau </v>
      </c>
      <c r="H1231">
        <f t="shared" si="58"/>
        <v>4</v>
      </c>
      <c r="I1231" t="str">
        <f t="shared" si="59"/>
        <v>het onderhandelen over herziening van SLA’s in overeenstemming met de organisatiedoelstellingen en het garanderen van het succes van de geplande resultaten</v>
      </c>
    </row>
    <row r="1232" spans="1:9" ht="15.75" thickBot="1" x14ac:dyDescent="0.3">
      <c r="A1232" s="10" t="str">
        <f>IFERROR(VLOOKUP($B1232,VLookup!$B$3:$C$463,2,FALSE),"")</f>
        <v>4.5.2 PRODUCT MANAGER</v>
      </c>
      <c r="B1232" s="18" t="s">
        <v>175</v>
      </c>
      <c r="C1232" s="17" t="s">
        <v>120</v>
      </c>
      <c r="D1232" s="13">
        <v>4</v>
      </c>
      <c r="E1232" s="14" t="str">
        <f t="shared" si="57"/>
        <v>A.03x4</v>
      </c>
      <c r="F1232" s="14" t="str">
        <f>IFERROR(VLOOKUP(E1232,'Bron competenties'!$A$1:$F$19978,5,FALSE),"")</f>
        <v>het organiseren en borgen van een Informatie Systeem strategie dat voldoet aan de vereisten van de organisatie, inclusief risico’s en kansen</v>
      </c>
      <c r="G1232" s="15" t="str">
        <f>IFERROR(CONCATENATE(C1232," ",(VLOOKUP($C1232,'Bron competenties'!$B$1:$C$1978,2,FALSE))),"")</f>
        <v xml:space="preserve">A.03 Ontwikkelen van bedrijfsplannen </v>
      </c>
      <c r="H1232">
        <f t="shared" si="58"/>
        <v>4</v>
      </c>
      <c r="I1232" t="str">
        <f t="shared" si="59"/>
        <v>het organiseren en borgen van een Informatie Systeem strategie dat voldoet aan de vereisten van de organisatie, inclusief risico’s en kansen</v>
      </c>
    </row>
    <row r="1233" spans="1:9" ht="15.75" thickBot="1" x14ac:dyDescent="0.3">
      <c r="A1233" s="10" t="str">
        <f>IFERROR(VLOOKUP($B1233,VLookup!$B$3:$C$463,2,FALSE),"")</f>
        <v>4.5.2 PRODUCT MANAGER</v>
      </c>
      <c r="B1233" s="18" t="s">
        <v>175</v>
      </c>
      <c r="C1233" s="17" t="s">
        <v>111</v>
      </c>
      <c r="D1233" s="13">
        <v>4</v>
      </c>
      <c r="E1233" s="14" t="str">
        <f t="shared" si="57"/>
        <v>A.04x4</v>
      </c>
      <c r="F1233" s="14" t="str">
        <f>IFERROR(VLOOKUP(E1233,'Bron competenties'!$A$1:$F$19978,5,FALSE),"")</f>
        <v>het organiseren en borgen van het ontwikkelen en onderhouden van de planning</v>
      </c>
      <c r="G1233" s="15" t="str">
        <f>IFERROR(CONCATENATE(C1233," ",(VLOOKUP($C1233,'Bron competenties'!$B$1:$C$1978,2,FALSE))),"")</f>
        <v xml:space="preserve">A.04 Product- of serviceplanning </v>
      </c>
      <c r="H1233">
        <f t="shared" si="58"/>
        <v>4</v>
      </c>
      <c r="I1233" t="str">
        <f t="shared" si="59"/>
        <v>het organiseren en borgen van het ontwikkelen en onderhouden van de planning</v>
      </c>
    </row>
    <row r="1234" spans="1:9" ht="15.75" thickBot="1" x14ac:dyDescent="0.3">
      <c r="A1234" s="10" t="str">
        <f>IFERROR(VLOOKUP($B1234,VLookup!$B$3:$C$463,2,FALSE),"")</f>
        <v>4.5.2 PRODUCT MANAGER</v>
      </c>
      <c r="B1234" s="18" t="s">
        <v>175</v>
      </c>
      <c r="C1234" s="17" t="s">
        <v>81</v>
      </c>
      <c r="D1234" s="13">
        <v>4</v>
      </c>
      <c r="E1234" s="14" t="str">
        <f t="shared" si="57"/>
        <v>A.05x4</v>
      </c>
      <c r="F1234" s="14" t="str">
        <f>IFERROR(VLOOKUP(E1234,'Bron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1234" s="15" t="str">
        <f>IFERROR(CONCATENATE(C1234," ",(VLOOKUP($C1234,'Bron competenties'!$B$1:$C$1978,2,FALSE))),"")</f>
        <v xml:space="preserve">A.05 Ontwerpen van Architectuur </v>
      </c>
      <c r="H1234">
        <f t="shared" si="58"/>
        <v>4</v>
      </c>
      <c r="I1234" t="str">
        <f t="shared" si="59"/>
        <v>het vanuit een brede verantwoordelijk definiëren van een strategie zodat IV-technologie overeenkomstig de behoeften van de organisatie geïmplementeerd wordt, rekening houdend met de huidige IV-platformen, legacy en de laatste innovatieve ontwikkelingen</v>
      </c>
    </row>
    <row r="1235" spans="1:9" ht="15.75" thickBot="1" x14ac:dyDescent="0.3">
      <c r="A1235" s="10" t="str">
        <f>IFERROR(VLOOKUP($B1235,VLookup!$B$3:$C$463,2,FALSE),"")</f>
        <v>4.5.2 PRODUCT MANAGER</v>
      </c>
      <c r="B1235" s="18" t="s">
        <v>175</v>
      </c>
      <c r="C1235" s="17" t="s">
        <v>106</v>
      </c>
      <c r="D1235" s="13">
        <v>4</v>
      </c>
      <c r="E1235" s="14" t="str">
        <f t="shared" si="57"/>
        <v>A.08x4</v>
      </c>
      <c r="F1235" s="14" t="str">
        <f>IFERROR(VLOOKUP(E1235,'Bron competenties'!$A$1:$F$19978,5,FALSE),"")</f>
        <v>het bepalen van doel en strategie voor duurzame ontwikkeling van informatiesystemen in overeenstemming met het duurzaamheidsbeleid van de organisatie</v>
      </c>
      <c r="G1235" s="15" t="str">
        <f>IFERROR(CONCATENATE(C1235," ",(VLOOKUP($C1235,'Bron competenties'!$B$1:$C$1978,2,FALSE))),"")</f>
        <v xml:space="preserve">A.08 Duurzame ontwikkeling </v>
      </c>
      <c r="H1235">
        <f t="shared" si="58"/>
        <v>4</v>
      </c>
      <c r="I1235" t="str">
        <f t="shared" si="59"/>
        <v>het bepalen van doel en strategie voor duurzame ontwikkeling van informatiesystemen in overeenstemming met het duurzaamheidsbeleid van de organisatie</v>
      </c>
    </row>
    <row r="1236" spans="1:9" ht="15.75" thickBot="1" x14ac:dyDescent="0.3">
      <c r="A1236" s="10" t="str">
        <f>IFERROR(VLOOKUP($B1236,VLookup!$B$3:$C$463,2,FALSE),"")</f>
        <v>4.5.2 PRODUCT MANAGER</v>
      </c>
      <c r="B1236" s="16" t="s">
        <v>175</v>
      </c>
      <c r="C1236" s="17" t="s">
        <v>82</v>
      </c>
      <c r="D1236" s="13">
        <v>4</v>
      </c>
      <c r="E1236" s="14" t="str">
        <f t="shared" si="57"/>
        <v>A.10x4</v>
      </c>
      <c r="F1236" s="14" t="str">
        <f>IFERROR(VLOOKUP(E1236,'Bron competenties'!$A$1:$F$19978,5,FALSE),"")</f>
        <v>het bieden van deskundige begeleiding om continue verbetering te garanderen en een succesvolle omnichannel gebruikerervaring te bewerkstelligen.</v>
      </c>
      <c r="G1236" s="15" t="str">
        <f>IFERROR(CONCATENATE(C1236," ",(VLOOKUP($C1236,'Bron competenties'!$B$1:$C$1978,2,FALSE))),"")</f>
        <v>A.10 Gebruikergedreven ontwerpen</v>
      </c>
      <c r="H1236">
        <f t="shared" si="58"/>
        <v>4</v>
      </c>
      <c r="I1236" t="str">
        <f t="shared" si="59"/>
        <v>het bieden van deskundige begeleiding om continue verbetering te garanderen en een succesvolle omnichannel gebruikerervaring te bewerkstelligen.</v>
      </c>
    </row>
    <row r="1237" spans="1:9" ht="15.75" thickBot="1" x14ac:dyDescent="0.3">
      <c r="A1237" s="10" t="str">
        <f>IFERROR(VLOOKUP($B1237,VLookup!$B$3:$C$463,2,FALSE),"")</f>
        <v>4.5.2 PRODUCT MANAGER</v>
      </c>
      <c r="B1237" s="18" t="s">
        <v>175</v>
      </c>
      <c r="C1237" s="17" t="s">
        <v>99</v>
      </c>
      <c r="D1237" s="13">
        <v>4</v>
      </c>
      <c r="E1237" s="14" t="str">
        <f t="shared" si="57"/>
        <v>B.03x4</v>
      </c>
      <c r="F1237" s="14" t="str">
        <f>IFERROR(VLOOKUP(E1237,'Bron competenties'!$A$1:$F$19978,5,FALSE),"")</f>
        <v>het gebruik maken van uiteenlopende specifieke kennis om een proces te ontwerpen voor het gehele testtraject, inclusief het vaststellen van interne teststandaarden en het geven van deskundige begeleiding en advies voor het testteam</v>
      </c>
      <c r="G1237" s="15" t="str">
        <f>IFERROR(CONCATENATE(C1237," ",(VLOOKUP($C1237,'Bron competenties'!$B$1:$C$1978,2,FALSE))),"")</f>
        <v xml:space="preserve">B.03 Testen </v>
      </c>
      <c r="H1237">
        <f t="shared" si="58"/>
        <v>4</v>
      </c>
      <c r="I1237" t="str">
        <f t="shared" si="59"/>
        <v>het gebruik maken van uiteenlopende specifieke kennis om een proces te ontwerpen voor het gehele testtraject, inclusief het vaststellen van interne teststandaarden en het geven van deskundige begeleiding en advies voor het testteam</v>
      </c>
    </row>
    <row r="1238" spans="1:9" ht="15.75" thickBot="1" x14ac:dyDescent="0.3">
      <c r="A1238" s="10" t="str">
        <f>IFERROR(VLOOKUP($B1238,VLookup!$B$3:$C$463,2,FALSE),"")</f>
        <v>4.5.2 PRODUCT MANAGER</v>
      </c>
      <c r="B1238" s="18" t="s">
        <v>175</v>
      </c>
      <c r="C1238" s="17" t="s">
        <v>88</v>
      </c>
      <c r="D1238" s="13">
        <v>4</v>
      </c>
      <c r="E1238" s="14" t="str">
        <f t="shared" si="57"/>
        <v>D.02x4</v>
      </c>
      <c r="F1238" s="14" t="str">
        <f>IFERROR(VLOOKUP(E1238,'Bron competenties'!$A$1:$F$19978,5,FALSE),"")</f>
        <v xml:space="preserve">het gebruiken van uiteenlopende specifieke kennis en het zorgen dat gebruik wordt gemaakt en het autoriseren van externe standaarden en best practices </v>
      </c>
      <c r="G1238" s="15" t="str">
        <f>IFERROR(CONCATENATE(C1238," ",(VLOOKUP($C1238,'Bron competenties'!$B$1:$C$1978,2,FALSE))),"")</f>
        <v xml:space="preserve">D.02 Ontwikkeling ICT-Kwaliteitsstrategie </v>
      </c>
      <c r="H1238">
        <f t="shared" si="58"/>
        <v>4</v>
      </c>
      <c r="I1238" t="str">
        <f t="shared" si="59"/>
        <v xml:space="preserve">het gebruiken van uiteenlopende specifieke kennis en het zorgen dat gebruik wordt gemaakt en het autoriseren van externe standaarden en best practices </v>
      </c>
    </row>
    <row r="1239" spans="1:9" ht="15.75" thickBot="1" x14ac:dyDescent="0.3">
      <c r="A1239" s="10" t="str">
        <f>IFERROR(VLOOKUP($B1239,VLookup!$B$3:$C$463,2,FALSE),"")</f>
        <v>4.5.2 PRODUCT MANAGER</v>
      </c>
      <c r="B1239" s="18" t="s">
        <v>175</v>
      </c>
      <c r="C1239" s="17" t="s">
        <v>121</v>
      </c>
      <c r="D1239" s="13">
        <v>4</v>
      </c>
      <c r="E1239" s="14" t="str">
        <f t="shared" si="57"/>
        <v>D.04x4</v>
      </c>
      <c r="F1239" s="14" t="str">
        <f>IFERROR(VLOOKUP(E1239,'Bron competenties'!$A$1:$F$19978,5,FALSE),"")</f>
        <v xml:space="preserve">het organiseren en borgen van het inkoopbeleid van de organisatie en het aanbevelen van procesverbeteringen; het toepassen van praktijkervaring en kennis op het gebied van inkoop om de beste besluiten te kunnen nemen    </v>
      </c>
      <c r="G1239" s="15" t="str">
        <f>IFERROR(CONCATENATE(C1239," ",(VLOOKUP($C1239,'Bron competenties'!$B$1:$C$1978,2,FALSE))),"")</f>
        <v>D.04 Inkoop IV</v>
      </c>
      <c r="H1239">
        <f t="shared" si="58"/>
        <v>4</v>
      </c>
      <c r="I1239" t="str">
        <f t="shared" si="59"/>
        <v xml:space="preserve">het organiseren en borgen van het inkoopbeleid van de organisatie en het aanbevelen van procesverbeteringen; het toepassen van praktijkervaring en kennis op het gebied van inkoop om de beste besluiten te kunnen nemen    </v>
      </c>
    </row>
    <row r="1240" spans="1:9" ht="15.75" thickBot="1" x14ac:dyDescent="0.3">
      <c r="A1240" s="10" t="str">
        <f>IFERROR(VLOOKUP($B1240,VLookup!$B$3:$C$463,2,FALSE),"")</f>
        <v>4.5.2 PRODUCT MANAGER</v>
      </c>
      <c r="B1240" s="18" t="s">
        <v>175</v>
      </c>
      <c r="C1240" s="17" t="s">
        <v>117</v>
      </c>
      <c r="D1240" s="13">
        <v>4</v>
      </c>
      <c r="E1240" s="14" t="str">
        <f t="shared" si="57"/>
        <v>D.05x4</v>
      </c>
      <c r="F1240" s="14" t="str">
        <f>IFERROR(VLOOKUP(E1240,'Bron competenties'!$A$1:$F$19978,5,FALSE),"")</f>
        <v>het reviewen en implementeren van een passende verkoopstrategie om de organisatiedoeleinden te behalen. Het bepalen en alloceren van doelen om de marktcondities aan te pakken. Het coördineren van multidisciplinaire teams</v>
      </c>
      <c r="G1240" s="15" t="str">
        <f>IFERROR(CONCATENATE(C1240," ",(VLOOKUP($C1240,'Bron competenties'!$B$1:$C$1978,2,FALSE))),"")</f>
        <v>D.05 Verkoopontwikkeling</v>
      </c>
      <c r="H1240">
        <f t="shared" si="58"/>
        <v>4</v>
      </c>
      <c r="I1240" t="str">
        <f t="shared" si="59"/>
        <v>het reviewen en implementeren van een passende verkoopstrategie om de organisatiedoeleinden te behalen. Het bepalen en alloceren van doelen om de marktcondities aan te pakken. Het coördineren van multidisciplinaire teams</v>
      </c>
    </row>
    <row r="1241" spans="1:9" ht="15.75" thickBot="1" x14ac:dyDescent="0.3">
      <c r="A1241" s="10" t="str">
        <f>IFERROR(VLOOKUP($B1241,VLookup!$B$3:$C$463,2,FALSE),"")</f>
        <v>4.5.2 PRODUCT MANAGER</v>
      </c>
      <c r="B1241" s="18" t="s">
        <v>175</v>
      </c>
      <c r="C1241" s="17" t="s">
        <v>122</v>
      </c>
      <c r="D1241" s="13">
        <v>4</v>
      </c>
      <c r="E1241" s="14" t="str">
        <f t="shared" si="57"/>
        <v>D.08x4</v>
      </c>
      <c r="F1241" s="14" t="str">
        <f>IFERROR(VLOOKUP(E1241,'Bron competenties'!$A$1:$F$19978,5,FALSE),"")</f>
        <v>het organiseren en borgen van het naleven van contracten en het fungeren als laatste escalatiepunt</v>
      </c>
      <c r="G1241" s="15" t="str">
        <f>IFERROR(CONCATENATE(C1241," ",(VLOOKUP($C1241,'Bron competenties'!$B$1:$C$1978,2,FALSE))),"")</f>
        <v xml:space="preserve">D.08 Contractmanagement </v>
      </c>
      <c r="H1241">
        <f t="shared" si="58"/>
        <v>4</v>
      </c>
      <c r="I1241" t="str">
        <f t="shared" si="59"/>
        <v>het organiseren en borgen van het naleven van contracten en het fungeren als laatste escalatiepunt</v>
      </c>
    </row>
    <row r="1242" spans="1:9" ht="15.75" thickBot="1" x14ac:dyDescent="0.3">
      <c r="A1242" s="10" t="str">
        <f>IFERROR(VLOOKUP($B1242,VLookup!$B$3:$C$463,2,FALSE),"")</f>
        <v>4.5.2 PRODUCT MANAGER</v>
      </c>
      <c r="B1242" s="18" t="s">
        <v>175</v>
      </c>
      <c r="C1242" s="17" t="s">
        <v>83</v>
      </c>
      <c r="D1242" s="13">
        <v>4</v>
      </c>
      <c r="E1242" s="14" t="str">
        <f t="shared" si="57"/>
        <v>D.10x4</v>
      </c>
      <c r="F1242" s="14" t="str">
        <f>IFERROR(VLOOKUP(E1242,'Bron competenties'!$A$1:$F$19978,5,FALSE),"")</f>
        <v>de juiste informatiestructuur integreren in de organisatie omgeving</v>
      </c>
      <c r="G1242" s="15" t="str">
        <f>IFERROR(CONCATENATE(C1242," ",(VLOOKUP($C1242,'Bron competenties'!$B$1:$C$1978,2,FALSE))),"")</f>
        <v xml:space="preserve">D.10 Informatie- en kennismanagement </v>
      </c>
      <c r="H1242">
        <f t="shared" si="58"/>
        <v>4</v>
      </c>
      <c r="I1242" t="str">
        <f t="shared" si="59"/>
        <v>de juiste informatiestructuur integreren in de organisatie omgeving</v>
      </c>
    </row>
    <row r="1243" spans="1:9" ht="15.75" thickBot="1" x14ac:dyDescent="0.3">
      <c r="A1243" s="10" t="str">
        <f>IFERROR(VLOOKUP($B1243,VLookup!$B$3:$C$463,2,FALSE),"")</f>
        <v>4.5.2 PRODUCT MANAGER</v>
      </c>
      <c r="B1243" s="18" t="s">
        <v>175</v>
      </c>
      <c r="C1243" s="17" t="s">
        <v>84</v>
      </c>
      <c r="D1243" s="13">
        <v>4</v>
      </c>
      <c r="E1243" s="14" t="str">
        <f t="shared" si="57"/>
        <v>D.11x4</v>
      </c>
      <c r="F1243" s="14" t="str">
        <f>IFERROR(VLOOKUP(E1243,'Bron competenties'!$A$1:$F$19978,5,FALSE),"")</f>
        <v>het organiseren en ondersteunen van strategische besluiten van de organisaties, het helpen van organisaties om nieuwe IV-oplossingen te bedenken, het bevorderen van partnerschappen en het creëren van waarde proposities</v>
      </c>
      <c r="G1243" s="15" t="str">
        <f>IFERROR(CONCATENATE(C1243," ",(VLOOKUP($C1243,'Bron competenties'!$B$1:$C$1978,2,FALSE))),"")</f>
        <v xml:space="preserve">D.11 Behoeftemanagement </v>
      </c>
      <c r="H1243">
        <f t="shared" si="58"/>
        <v>4</v>
      </c>
      <c r="I1243" t="str">
        <f t="shared" si="59"/>
        <v>het organiseren en ondersteunen van strategische besluiten van de organisaties, het helpen van organisaties om nieuwe IV-oplossingen te bedenken, het bevorderen van partnerschappen en het creëren van waarde proposities</v>
      </c>
    </row>
    <row r="1244" spans="1:9" ht="15.75" thickBot="1" x14ac:dyDescent="0.3">
      <c r="A1244" s="10" t="str">
        <f>IFERROR(VLOOKUP($B1244,VLookup!$B$3:$C$463,2,FALSE),"")</f>
        <v>4.5.2 PRODUCT MANAGER</v>
      </c>
      <c r="B1244" s="18" t="s">
        <v>175</v>
      </c>
      <c r="C1244" s="17" t="s">
        <v>123</v>
      </c>
      <c r="D1244" s="13">
        <v>4</v>
      </c>
      <c r="E1244" s="14" t="str">
        <f t="shared" si="57"/>
        <v>E.01x4</v>
      </c>
      <c r="F1244" s="14" t="str">
        <f>IFERROR(VLOOKUP(E1244,'Bron competenties'!$A$1:$F$19978,5,FALSE),"")</f>
        <v>de verantwoordelijkheid nemen voor het ontwikkelen van lange termijn prognoses; het identificeren en evalueren van input uit de wijde omgeving inclusief de politieke en sociale context</v>
      </c>
      <c r="G1244" s="15" t="str">
        <f>IFERROR(CONCATENATE(C1244," ",(VLOOKUP($C1244,'Bron competenties'!$B$1:$C$1978,2,FALSE))),"")</f>
        <v xml:space="preserve">E.01 Ontwikkelen van prognoses </v>
      </c>
      <c r="H1244">
        <f t="shared" si="58"/>
        <v>4</v>
      </c>
      <c r="I1244" t="str">
        <f t="shared" si="59"/>
        <v>de verantwoordelijkheid nemen voor het ontwikkelen van lange termijn prognoses; het identificeren en evalueren van input uit de wijde omgeving inclusief de politieke en sociale context</v>
      </c>
    </row>
    <row r="1245" spans="1:9" ht="15.75" thickBot="1" x14ac:dyDescent="0.3">
      <c r="A1245" s="10" t="str">
        <f>IFERROR(VLOOKUP($B1245,VLookup!$B$3:$C$463,2,FALSE),"")</f>
        <v>4.5.2 PRODUCT MANAGER</v>
      </c>
      <c r="B1245" s="18" t="s">
        <v>175</v>
      </c>
      <c r="C1245" s="17" t="s">
        <v>113</v>
      </c>
      <c r="D1245" s="13">
        <v>4</v>
      </c>
      <c r="E1245" s="14" t="str">
        <f t="shared" si="57"/>
        <v>E.02x4</v>
      </c>
      <c r="F1245" s="14" t="str">
        <f>IFERROR(VLOOKUP(E1245,'Bron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245" s="15" t="str">
        <f>IFERROR(CONCATENATE(C1245," ",(VLOOKUP($C1245,'Bron competenties'!$B$1:$C$1978,2,FALSE))),"")</f>
        <v xml:space="preserve">E.02 Project- en portfoliomanagement </v>
      </c>
      <c r="H1245">
        <f t="shared" si="58"/>
        <v>4</v>
      </c>
      <c r="I1245" t="str">
        <f t="shared" si="59"/>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246" spans="1:9" ht="15.75" thickBot="1" x14ac:dyDescent="0.3">
      <c r="A1246" s="10" t="str">
        <f>IFERROR(VLOOKUP($B1246,VLookup!$B$3:$C$463,2,FALSE),"")</f>
        <v>4.5.2 PRODUCT MANAGER</v>
      </c>
      <c r="B1246" s="18" t="s">
        <v>175</v>
      </c>
      <c r="C1246" s="17" t="s">
        <v>105</v>
      </c>
      <c r="D1246" s="13">
        <v>4</v>
      </c>
      <c r="E1246" s="14" t="str">
        <f t="shared" si="57"/>
        <v>E.03x4</v>
      </c>
      <c r="F1246" s="14" t="str">
        <f>IFERROR(VLOOKUP(E1246,'Bron competenties'!$A$1:$F$19978,5,FALSE),"")</f>
        <v>het organiseren en borgen van het definiëren en toepasbaar maken van beleid voor risicobeheer door rekening te houden met alle mogelijke beperkingen, waaronder technische, economische en politieke kwesties en daarbij taken te delegeren</v>
      </c>
      <c r="G1246" s="15" t="str">
        <f>IFERROR(CONCATENATE(C1246," ",(VLOOKUP($C1246,'Bron competenties'!$B$1:$C$1978,2,FALSE))),"")</f>
        <v xml:space="preserve">E.03 Risicomanagement </v>
      </c>
      <c r="H1246">
        <f t="shared" si="58"/>
        <v>4</v>
      </c>
      <c r="I1246" t="str">
        <f t="shared" si="59"/>
        <v>het organiseren en borgen van het definiëren en toepasbaar maken van beleid voor risicobeheer door rekening te houden met alle mogelijke beperkingen, waaronder technische, economische en politieke kwesties en daarbij taken te delegeren</v>
      </c>
    </row>
    <row r="1247" spans="1:9" ht="15.75" thickBot="1" x14ac:dyDescent="0.3">
      <c r="A1247" s="10" t="str">
        <f>IFERROR(VLOOKUP($B1247,VLookup!$B$3:$C$463,2,FALSE),"")</f>
        <v>4.5.2 PRODUCT MANAGER</v>
      </c>
      <c r="B1247" s="18" t="s">
        <v>175</v>
      </c>
      <c r="C1247" s="17" t="s">
        <v>124</v>
      </c>
      <c r="D1247" s="13">
        <v>4</v>
      </c>
      <c r="E1247" s="14" t="str">
        <f t="shared" si="57"/>
        <v>E.04x4</v>
      </c>
      <c r="F1247" s="14" t="str">
        <f>IFERROR(VLOOKUP(E1247,'Bron competenties'!$A$1:$F$19978,5,FALSE),"")</f>
        <v xml:space="preserve">het organiseren en borgen van stakeholdermanagement, het autoriseren van investeringen in nieuwe en bestaande relaties, het voortouw nemen in het ontwerpen van werkbare procedures om positieve relaties te kunnen onderhouden met organisaties </v>
      </c>
      <c r="G1247" s="15" t="str">
        <f>IFERROR(CONCATENATE(C1247," ",(VLOOKUP($C1247,'Bron competenties'!$B$1:$C$1978,2,FALSE))),"")</f>
        <v xml:space="preserve">E.04 Relatiemanagement </v>
      </c>
      <c r="H1247">
        <f t="shared" si="58"/>
        <v>4</v>
      </c>
      <c r="I1247" t="str">
        <f t="shared" si="59"/>
        <v xml:space="preserve">het organiseren en borgen van stakeholdermanagement, het autoriseren van investeringen in nieuwe en bestaande relaties, het voortouw nemen in het ontwerpen van werkbare procedures om positieve relaties te kunnen onderhouden met organisaties </v>
      </c>
    </row>
    <row r="1248" spans="1:9" ht="15.75" thickBot="1" x14ac:dyDescent="0.3">
      <c r="A1248" s="10" t="str">
        <f>IFERROR(VLOOKUP($B1248,VLookup!$B$3:$C$463,2,FALSE),"")</f>
        <v>4.5.2 PRODUCT MANAGER</v>
      </c>
      <c r="B1248" s="18" t="s">
        <v>175</v>
      </c>
      <c r="C1248" s="17" t="s">
        <v>85</v>
      </c>
      <c r="D1248" s="13">
        <v>4</v>
      </c>
      <c r="E1248" s="14" t="str">
        <f t="shared" si="57"/>
        <v>E.05x4</v>
      </c>
      <c r="F1248" s="14" t="str">
        <f>IFERROR(VLOOKUP(E1248,'Bron competenties'!$A$1:$F$19978,5,FALSE),"")</f>
        <v>het organiseren en borgen van innovatieve implementaties / verbeteringen die bijdragen aan grotere efficiëntie; het aantonen aan de directie dat de organisatie voordeel heeft van potentiële wijzigingen</v>
      </c>
      <c r="G1248" s="15" t="str">
        <f>IFERROR(CONCATENATE(C1248," ",(VLOOKUP($C1248,'Bron competenties'!$B$1:$C$1978,2,FALSE))),"")</f>
        <v xml:space="preserve">E.05 Procesverbetering </v>
      </c>
      <c r="H1248">
        <f t="shared" si="58"/>
        <v>4</v>
      </c>
      <c r="I1248" t="str">
        <f t="shared" si="59"/>
        <v>het organiseren en borgen van innovatieve implementaties / verbeteringen die bijdragen aan grotere efficiëntie; het aantonen aan de directie dat de organisatie voordeel heeft van potentiële wijzigingen</v>
      </c>
    </row>
    <row r="1249" spans="1:9" ht="15.75" thickBot="1" x14ac:dyDescent="0.3">
      <c r="A1249" s="10" t="str">
        <f>IFERROR(VLOOKUP($B1249,VLookup!$B$3:$C$463,2,FALSE),"")</f>
        <v>4.5.2 PRODUCT MANAGER</v>
      </c>
      <c r="B1249" s="18" t="s">
        <v>175</v>
      </c>
      <c r="C1249" s="17" t="s">
        <v>101</v>
      </c>
      <c r="D1249" s="13">
        <v>4</v>
      </c>
      <c r="E1249" s="14" t="str">
        <f t="shared" si="57"/>
        <v>E.06x4</v>
      </c>
      <c r="F1249" s="14" t="str">
        <f>IFERROR(VLOOKUP(E1249,'Bron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249" s="15" t="str">
        <f>IFERROR(CONCATENATE(C1249," ",(VLOOKUP($C1249,'Bron competenties'!$B$1:$C$1978,2,FALSE))),"")</f>
        <v xml:space="preserve">E.06 ICT kwaliteitsmanagement </v>
      </c>
      <c r="H1249">
        <f t="shared" si="58"/>
        <v>4</v>
      </c>
      <c r="I1249" t="str">
        <f t="shared" si="59"/>
        <v>het evalueren en inschatten in hoeverre aan kwaliteitseisen is voldaan en het organiseren en borgen dat het kwaliteitsbeleid wordt geïmplementeerd; het tonen van multifunctioneel leiderschap voor het stellen en overtreffen van kwaliteitsnormen</v>
      </c>
    </row>
    <row r="1250" spans="1:9" ht="15.75" thickBot="1" x14ac:dyDescent="0.3">
      <c r="A1250" s="10" t="str">
        <f>IFERROR(VLOOKUP($B1250,VLookup!$B$3:$C$463,2,FALSE),"")</f>
        <v>4.5.2 PRODUCT MANAGER</v>
      </c>
      <c r="B1250" s="18" t="s">
        <v>175</v>
      </c>
      <c r="C1250" s="17" t="s">
        <v>143</v>
      </c>
      <c r="D1250" s="13">
        <v>4</v>
      </c>
      <c r="E1250" s="14" t="str">
        <f t="shared" si="57"/>
        <v>E.07x4</v>
      </c>
      <c r="F1250" s="14" t="str">
        <f>IFERROR(VLOOKUP(E1250,'Bron competenties'!$A$1:$F$19978,5,FALSE),"")</f>
        <v xml:space="preserve">het organiseren en borgen van het plannen, beheren en implementeren van significante IV wijzigingen in de organisatie </v>
      </c>
      <c r="G1250" s="15" t="str">
        <f>IFERROR(CONCATENATE(C1250," ",(VLOOKUP($C1250,'Bron competenties'!$B$1:$C$1978,2,FALSE))),"")</f>
        <v xml:space="preserve">E.07 Management van veranderingen in bedrijfsprocessent </v>
      </c>
      <c r="H1250">
        <f t="shared" si="58"/>
        <v>4</v>
      </c>
      <c r="I1250" t="str">
        <f t="shared" si="59"/>
        <v xml:space="preserve">het organiseren en borgen van het plannen, beheren en implementeren van significante IV wijzigingen in de organisatie </v>
      </c>
    </row>
    <row r="1251" spans="1:9" ht="15.75" thickBot="1" x14ac:dyDescent="0.3">
      <c r="A1251" s="10" t="str">
        <f>IFERROR(VLOOKUP($B1251,VLookup!$B$3:$C$463,2,FALSE),"")</f>
        <v>4.5.2 PRODUCT MANAGER</v>
      </c>
      <c r="B1251" s="18" t="s">
        <v>175</v>
      </c>
      <c r="C1251" s="17" t="s">
        <v>86</v>
      </c>
      <c r="D1251" s="13">
        <v>4</v>
      </c>
      <c r="E1251" s="14" t="str">
        <f t="shared" si="57"/>
        <v>E.08x4</v>
      </c>
      <c r="F1251" s="14" t="str">
        <f>IFERROR(VLOOKUP(E1251,'Bron competenties'!$A$1:$F$19978,5,FALSE),"")</f>
        <v>het organiseren en borgen dat de integriteit, vertrouwelijkheid en beschikbaarheid van gegevens zijn opgeslagen in de Informatiesystemen en dat ze voldoen aan alle wettelijke vereisten</v>
      </c>
      <c r="G1251" s="15" t="str">
        <f>IFERROR(CONCATENATE(C1251," ",(VLOOKUP($C1251,'Bron competenties'!$B$1:$C$1978,2,FALSE))),"")</f>
        <v xml:space="preserve">E.08 Informatiebeveiligingsmanagement </v>
      </c>
      <c r="H1251">
        <f t="shared" si="58"/>
        <v>4</v>
      </c>
      <c r="I1251" t="str">
        <f t="shared" si="59"/>
        <v>het organiseren en borgen dat de integriteit, vertrouwelijkheid en beschikbaarheid van gegevens zijn opgeslagen in de Informatiesystemen en dat ze voldoen aan alle wettelijke vereisten</v>
      </c>
    </row>
    <row r="1252" spans="1:9" ht="15.75" thickBot="1" x14ac:dyDescent="0.3">
      <c r="A1252" s="10" t="str">
        <f>IFERROR(VLOOKUP($B1252,VLookup!$B$3:$C$463,2,FALSE),"")</f>
        <v>4.5.2 PRODUCT MANAGER</v>
      </c>
      <c r="B1252" s="18" t="s">
        <v>175</v>
      </c>
      <c r="C1252" s="17" t="s">
        <v>90</v>
      </c>
      <c r="D1252" s="13">
        <v>9</v>
      </c>
      <c r="E1252" s="14" t="str">
        <f t="shared" si="57"/>
        <v>T.01x9</v>
      </c>
      <c r="F1252" s="14" t="str">
        <f>IFERROR(VLOOKUP(E1252,'Bron competenties'!$A$1:$F$19978,5,FALSE),"")</f>
        <v>Toegankelijkheid is van toepassing op het ontwerp van producten, apparaten, services of omgevingen om ervoor te zorgen dat ze voor iedereen bruikbaar zijn, ongeacht hun persoonlijke capaciteiten</v>
      </c>
      <c r="G1252" s="15" t="str">
        <f>IFERROR(CONCATENATE(C1252," ",(VLOOKUP($C1252,'Bron competenties'!$B$1:$C$1978,2,FALSE))),"")</f>
        <v>T.01 Toegankelijkheid</v>
      </c>
      <c r="H1252">
        <f t="shared" si="58"/>
        <v>9</v>
      </c>
      <c r="I1252" t="str">
        <f t="shared" si="59"/>
        <v>Toegankelijkheid is van toepassing op het ontwerp van producten, apparaten, services of omgevingen om ervoor te zorgen dat ze voor iedereen bruikbaar zijn, ongeacht hun persoonlijke capaciteiten</v>
      </c>
    </row>
    <row r="1253" spans="1:9" ht="15.75" thickBot="1" x14ac:dyDescent="0.3">
      <c r="A1253" s="10" t="str">
        <f>IFERROR(VLOOKUP($B1253,VLookup!$B$3:$C$463,2,FALSE),"")</f>
        <v>4.5.2 PRODUCT MANAGER</v>
      </c>
      <c r="B1253" s="18" t="s">
        <v>175</v>
      </c>
      <c r="C1253" s="17" t="s">
        <v>91</v>
      </c>
      <c r="D1253" s="13">
        <v>9</v>
      </c>
      <c r="E1253" s="14" t="str">
        <f t="shared" si="57"/>
        <v>T.02x9</v>
      </c>
      <c r="F1253" s="14" t="str">
        <f>IFERROR(VLOOKUP(E1253,'Bron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253" s="15" t="str">
        <f>IFERROR(CONCATENATE(C1253," ",(VLOOKUP($C1253,'Bron competenties'!$B$1:$C$1978,2,FALSE))),"")</f>
        <v>T.02 Ethiek</v>
      </c>
      <c r="H1253">
        <f t="shared" si="58"/>
        <v>9</v>
      </c>
      <c r="I1253" t="str">
        <f t="shared" si="59"/>
        <v>Ethiek in ICT behandelt de procedures, waarden en praktijken die ICT en haar gerelateerde disciplines beheersen zonder de integriteit, morele waarden of overtuigingen van een individu, organisatie of de mensheid: professioneel gedrag in de ICT</v>
      </c>
    </row>
    <row r="1254" spans="1:9" ht="15.75" thickBot="1" x14ac:dyDescent="0.3">
      <c r="A1254" s="10" t="str">
        <f>IFERROR(VLOOKUP($B1254,VLookup!$B$3:$C$463,2,FALSE),"")</f>
        <v>4.5.2 PRODUCT MANAGER</v>
      </c>
      <c r="B1254" s="18" t="s">
        <v>175</v>
      </c>
      <c r="C1254" s="17" t="s">
        <v>92</v>
      </c>
      <c r="D1254" s="13">
        <v>9</v>
      </c>
      <c r="E1254" s="14" t="str">
        <f t="shared" si="57"/>
        <v>T.03x9</v>
      </c>
      <c r="F1254" s="14" t="str">
        <f>IFERROR(VLOOKUP(E1254,'Bron competenties'!$A$1:$F$19978,5,FALSE),"")</f>
        <v>Er zijn veel wetten die direct of indirect relevant zijn voor de ICT-industrie, zoals copyright, naleving van octrooien, voorkomen van plagiaat en bescherming van intellectuele eigendom</v>
      </c>
      <c r="G1254" s="15" t="str">
        <f>IFERROR(CONCATENATE(C1254," ",(VLOOKUP($C1254,'Bron competenties'!$B$1:$C$1978,2,FALSE))),"")</f>
        <v>T.03 Juridische kwesties</v>
      </c>
      <c r="H1254">
        <f t="shared" si="58"/>
        <v>9</v>
      </c>
      <c r="I1254" t="str">
        <f t="shared" si="59"/>
        <v>Er zijn veel wetten die direct of indirect relevant zijn voor de ICT-industrie, zoals copyright, naleving van octrooien, voorkomen van plagiaat en bescherming van intellectuele eigendom</v>
      </c>
    </row>
    <row r="1255" spans="1:9" ht="15.75" thickBot="1" x14ac:dyDescent="0.3">
      <c r="A1255" s="10" t="str">
        <f>IFERROR(VLOOKUP($B1255,VLookup!$B$3:$C$463,2,FALSE),"")</f>
        <v>4.5.2 PRODUCT MANAGER</v>
      </c>
      <c r="B1255" s="18" t="s">
        <v>175</v>
      </c>
      <c r="C1255" s="17" t="s">
        <v>93</v>
      </c>
      <c r="D1255" s="13">
        <v>9</v>
      </c>
      <c r="E1255" s="14" t="str">
        <f t="shared" si="57"/>
        <v>T.04x9</v>
      </c>
      <c r="F1255" s="14" t="str">
        <f>IFERROR(VLOOKUP(E1255,'Bron competenties'!$A$1:$F$19978,5,FALSE),"")</f>
        <v>Privacy is het vermogen van een organisatie of individu te bepalen welke gegevens met derden kunnen worden gedeeld: bijvoorbeeld de algemene verordening gegevensbescherming (AVG) over gegevensbescherming en privacy voor alle individuen</v>
      </c>
      <c r="G1255" s="15" t="str">
        <f>IFERROR(CONCATENATE(C1255," ",(VLOOKUP($C1255,'Bron competenties'!$B$1:$C$1978,2,FALSE))),"")</f>
        <v>T.04 Privacy</v>
      </c>
      <c r="H1255">
        <f t="shared" si="58"/>
        <v>9</v>
      </c>
      <c r="I1255" t="str">
        <f t="shared" si="59"/>
        <v>Privacy is het vermogen van een organisatie of individu te bepalen welke gegevens met derden kunnen worden gedeeld: bijvoorbeeld de algemene verordening gegevensbescherming (AVG) over gegevensbescherming en privacy voor alle individuen</v>
      </c>
    </row>
    <row r="1256" spans="1:9" ht="15.75" thickBot="1" x14ac:dyDescent="0.3">
      <c r="A1256" s="10" t="str">
        <f>IFERROR(VLOOKUP($B1256,VLookup!$B$3:$C$463,2,FALSE),"")</f>
        <v>4.5.2 PRODUCT MANAGER</v>
      </c>
      <c r="B1256" s="18" t="s">
        <v>175</v>
      </c>
      <c r="C1256" s="17" t="s">
        <v>94</v>
      </c>
      <c r="D1256" s="13">
        <v>9</v>
      </c>
      <c r="E1256" s="14" t="str">
        <f t="shared" si="57"/>
        <v>T.05x9</v>
      </c>
      <c r="F1256" s="14" t="str">
        <f>IFERROR(VLOOKUP(E1256,'Bron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256" s="15" t="str">
        <f>IFERROR(CONCATENATE(C1256," ",(VLOOKUP($C1256,'Bron competenties'!$B$1:$C$1978,2,FALSE))),"")</f>
        <v>T.05 Beveiliging</v>
      </c>
      <c r="H1256">
        <f t="shared" si="58"/>
        <v>9</v>
      </c>
      <c r="I1256" t="str">
        <f t="shared" si="59"/>
        <v>Beveiliging omvat (1) informatiebeveiliging: beschermen tegen ongeautoriseerde toegang, gebruik, openbaarmaking, verstoring, wijziging, inzage, inspectie, opname of verwoesting en (2) IT-beveiliging: ongeoorloofde toegang tot computers, netwerken en data voorkomen</v>
      </c>
    </row>
    <row r="1257" spans="1:9" ht="15.75" thickBot="1" x14ac:dyDescent="0.3">
      <c r="A1257" s="10" t="str">
        <f>IFERROR(VLOOKUP($B1257,VLookup!$B$3:$C$463,2,FALSE),"")</f>
        <v>4.5.2 PRODUCT MANAGER</v>
      </c>
      <c r="B1257" s="18" t="s">
        <v>175</v>
      </c>
      <c r="C1257" s="17" t="s">
        <v>95</v>
      </c>
      <c r="D1257" s="13">
        <v>9</v>
      </c>
      <c r="E1257" s="14" t="str">
        <f t="shared" si="57"/>
        <v>T.06x9</v>
      </c>
      <c r="F1257" s="14" t="str">
        <f>IFERROR(VLOOKUP(E1257,'Bron competenties'!$A$1:$F$19978,5,FALSE),"")</f>
        <v xml:space="preserve">Duurzaamheid staat voor het voldoen aan behoeften zonder de toekomst in gevaar te brengen en kan worden gecategoriseerd als ecologische, sociale of economische duurzaamheid. </v>
      </c>
      <c r="G1257" s="15" t="str">
        <f>IFERROR(CONCATENATE(C1257," ",(VLOOKUP($C1257,'Bron competenties'!$B$1:$C$1978,2,FALSE))),"")</f>
        <v>T.06 Duurzaamheid</v>
      </c>
      <c r="H1257">
        <f t="shared" si="58"/>
        <v>9</v>
      </c>
      <c r="I1257" t="str">
        <f t="shared" si="59"/>
        <v xml:space="preserve">Duurzaamheid staat voor het voldoen aan behoeften zonder de toekomst in gevaar te brengen en kan worden gecategoriseerd als ecologische, sociale of economische duurzaamheid. </v>
      </c>
    </row>
    <row r="1258" spans="1:9" ht="15.75" thickBot="1" x14ac:dyDescent="0.3">
      <c r="A1258" s="10" t="str">
        <f>IFERROR(VLOOKUP($B1258,VLookup!$B$3:$C$463,2,FALSE),"")</f>
        <v>4.5.2 PRODUCT MANAGER</v>
      </c>
      <c r="B1258" s="18" t="s">
        <v>175</v>
      </c>
      <c r="C1258" s="17" t="s">
        <v>96</v>
      </c>
      <c r="D1258" s="13">
        <v>9</v>
      </c>
      <c r="E1258" s="14" t="str">
        <f t="shared" si="57"/>
        <v>T.07x9</v>
      </c>
      <c r="F1258" s="14" t="str">
        <f>IFERROR(VLOOKUP(E1258,'Bron competenties'!$A$1:$F$19978,5,FALSE),"")</f>
        <v>Bruikbaarheid is de kwaliteit van een product, dienst of systeem, zoals ervaren door eindgebruikers, voor specifiek te bereiken doelen, effectief, efficiënt en bevredigend in een vooraf bepaalde context</v>
      </c>
      <c r="G1258" s="15" t="str">
        <f>IFERROR(CONCATENATE(C1258," ",(VLOOKUP($C1258,'Bron competenties'!$B$1:$C$1978,2,FALSE))),"")</f>
        <v>T.07 Bruikbaarheid</v>
      </c>
      <c r="H1258">
        <f t="shared" si="58"/>
        <v>9</v>
      </c>
      <c r="I1258" t="str">
        <f t="shared" si="59"/>
        <v>Bruikbaarheid is de kwaliteit van een product, dienst of systeem, zoals ervaren door eindgebruikers, voor specifiek te bereiken doelen, effectief, efficiënt en bevredigend in een vooraf bepaalde context</v>
      </c>
    </row>
    <row r="1259" spans="1:9" ht="15.75" thickBot="1" x14ac:dyDescent="0.3">
      <c r="A1259" s="10" t="str">
        <f>IFERROR(VLOOKUP($B1259,VLookup!$B$3:$C$463,2,FALSE),"")</f>
        <v>4.5.3 BUSINESS OWNER (GEDELEGEERD)</v>
      </c>
      <c r="B1259" s="18" t="s">
        <v>176</v>
      </c>
      <c r="C1259" s="17" t="s">
        <v>117</v>
      </c>
      <c r="D1259" s="13">
        <v>2</v>
      </c>
      <c r="E1259" s="14" t="str">
        <f t="shared" si="57"/>
        <v>D.05x2</v>
      </c>
      <c r="F1259" s="14" t="str">
        <f>IFERROR(VLOOKUP(E1259,'Bron competenties'!$A$1:$F$19978,5,FALSE),"")</f>
        <v>het samenwerken in de totstandkoming van proposals/voorstellen in overeenstemming met de bedrijfscapaciteit en klantbehoeften</v>
      </c>
      <c r="G1259" s="15" t="str">
        <f>IFERROR(CONCATENATE(C1259," ",(VLOOKUP($C1259,'Bron competenties'!$B$1:$C$1978,2,FALSE))),"")</f>
        <v>D.05 Verkoopontwikkeling</v>
      </c>
      <c r="H1259">
        <f t="shared" si="58"/>
        <v>2</v>
      </c>
      <c r="I1259" t="str">
        <f t="shared" si="59"/>
        <v>het samenwerken in de totstandkoming van proposals/voorstellen in overeenstemming met de bedrijfscapaciteit en klantbehoeften</v>
      </c>
    </row>
    <row r="1260" spans="1:9" ht="15.75" thickBot="1" x14ac:dyDescent="0.3">
      <c r="A1260" s="10" t="str">
        <f>IFERROR(VLOOKUP($B1260,VLookup!$B$3:$C$463,2,FALSE),"")</f>
        <v>4.5.3 BUSINESS OWNER (GEDELEGEERD)</v>
      </c>
      <c r="B1260" s="16" t="s">
        <v>176</v>
      </c>
      <c r="C1260" s="17" t="s">
        <v>82</v>
      </c>
      <c r="D1260" s="13">
        <v>3</v>
      </c>
      <c r="E1260" s="14" t="str">
        <f t="shared" si="57"/>
        <v>A.10x3</v>
      </c>
      <c r="F1260" s="14" t="str">
        <f>IFERROR(VLOOKUP(E1260,'Bron competenties'!$A$1:$F$19978,5,FALSE),"")</f>
        <v>het bewerkstelligen en cultiveren van relaties met klanten en gebruikers om hun taken, behoeften en doelen te begrijpen. Gebruikt een breed scala aan specialistische methoden om belangrijke gebruikersbetrokkenheid te krijgen</v>
      </c>
      <c r="G1260" s="15" t="str">
        <f>IFERROR(CONCATENATE(C1260," ",(VLOOKUP($C1260,'Bron competenties'!$B$1:$C$1978,2,FALSE))),"")</f>
        <v>A.10 Gebruikergedreven ontwerpen</v>
      </c>
      <c r="H1260">
        <f t="shared" si="58"/>
        <v>3</v>
      </c>
      <c r="I1260" t="str">
        <f t="shared" si="59"/>
        <v>het bewerkstelligen en cultiveren van relaties met klanten en gebruikers om hun taken, behoeften en doelen te begrijpen. Gebruikt een breed scala aan specialistische methoden om belangrijke gebruikersbetrokkenheid te krijgen</v>
      </c>
    </row>
    <row r="1261" spans="1:9" ht="15.75" thickBot="1" x14ac:dyDescent="0.3">
      <c r="A1261" s="10" t="str">
        <f>IFERROR(VLOOKUP($B1261,VLookup!$B$3:$C$463,2,FALSE),"")</f>
        <v>4.5.3 BUSINESS OWNER (GEDELEGEERD)</v>
      </c>
      <c r="B1261" s="18" t="s">
        <v>176</v>
      </c>
      <c r="C1261" s="17" t="s">
        <v>117</v>
      </c>
      <c r="D1261" s="13">
        <v>3</v>
      </c>
      <c r="E1261" s="14" t="str">
        <f t="shared" si="57"/>
        <v>D.05x3</v>
      </c>
      <c r="F1261" s="14" t="str">
        <f>IFERROR(VLOOKUP(E1261,'Bron competenties'!$A$1:$F$19978,5,FALSE),"")</f>
        <v>het op creatieve wijze ontwikkelen van proposals/voorstellen in complexe situaties. Het waar nodig aanpassen van oplossingen in een complexe technische en juridische omgeving, waarbij de haalbaarheid, legitimiteit en technische validiteit worden zekergesteld</v>
      </c>
      <c r="G1261" s="15" t="str">
        <f>IFERROR(CONCATENATE(C1261," ",(VLOOKUP($C1261,'Bron competenties'!$B$1:$C$1978,2,FALSE))),"")</f>
        <v>D.05 Verkoopontwikkeling</v>
      </c>
      <c r="H1261">
        <f t="shared" si="58"/>
        <v>3</v>
      </c>
      <c r="I1261" t="str">
        <f t="shared" si="59"/>
        <v>het op creatieve wijze ontwikkelen van proposals/voorstellen in complexe situaties. Het waar nodig aanpassen van oplossingen in een complexe technische en juridische omgeving, waarbij de haalbaarheid, legitimiteit en technische validiteit worden zekergesteld</v>
      </c>
    </row>
    <row r="1262" spans="1:9" ht="15.75" thickBot="1" x14ac:dyDescent="0.3">
      <c r="A1262" s="10" t="str">
        <f>IFERROR(VLOOKUP($B1262,VLookup!$B$3:$C$463,2,FALSE),"")</f>
        <v>4.5.3 BUSINESS OWNER (GEDELEGEERD)</v>
      </c>
      <c r="B1262" s="18" t="s">
        <v>176</v>
      </c>
      <c r="C1262" s="17" t="s">
        <v>87</v>
      </c>
      <c r="D1262" s="13">
        <v>4</v>
      </c>
      <c r="E1262" s="14" t="str">
        <f t="shared" si="57"/>
        <v>A.01x4</v>
      </c>
      <c r="F1262" s="14" t="str">
        <f>IFERROR(VLOOKUP(E1262,'Bron competenties'!$A$1:$F$19978,5,FALSE),"")</f>
        <v>het organiseren en borgen van de bouw en implementatie van innovatieve IV oplossingen op de lange termijn</v>
      </c>
      <c r="G1262" s="15" t="str">
        <f>IFERROR(CONCATENATE(C1262," ",(VLOOKUP($C1262,'Bron competenties'!$B$1:$C$1978,2,FALSE))),"")</f>
        <v>A.01 Afstemming informatiesysteem en bedrijfsstrategie</v>
      </c>
      <c r="H1262">
        <f t="shared" si="58"/>
        <v>4</v>
      </c>
      <c r="I1262" t="str">
        <f t="shared" si="59"/>
        <v>het organiseren en borgen van de bouw en implementatie van innovatieve IV oplossingen op de lange termijn</v>
      </c>
    </row>
    <row r="1263" spans="1:9" ht="15.75" thickBot="1" x14ac:dyDescent="0.3">
      <c r="A1263" s="10" t="str">
        <f>IFERROR(VLOOKUP($B1263,VLookup!$B$3:$C$463,2,FALSE),"")</f>
        <v>4.5.3 BUSINESS OWNER (GEDELEGEERD)</v>
      </c>
      <c r="B1263" s="18" t="s">
        <v>176</v>
      </c>
      <c r="C1263" s="17" t="s">
        <v>138</v>
      </c>
      <c r="D1263" s="13">
        <v>4</v>
      </c>
      <c r="E1263" s="14" t="str">
        <f t="shared" si="57"/>
        <v>A.02x4</v>
      </c>
      <c r="F1263" s="14" t="str">
        <f>IFERROR(VLOOKUP(E1263,'Bron competenties'!$A$1:$F$19978,5,FALSE),"")</f>
        <v>het onderhandelen over herziening van SLA’s in overeenstemming met de organisatiedoelstellingen en het garanderen van het succes van de geplande resultaten</v>
      </c>
      <c r="G1263" s="15" t="str">
        <f>IFERROR(CONCATENATE(C1263," ",(VLOOKUP($C1263,'Bron competenties'!$B$1:$C$1978,2,FALSE))),"")</f>
        <v xml:space="preserve">A.02 Management dienstverleningsniveau </v>
      </c>
      <c r="H1263">
        <f t="shared" si="58"/>
        <v>4</v>
      </c>
      <c r="I1263" t="str">
        <f t="shared" si="59"/>
        <v>het onderhandelen over herziening van SLA’s in overeenstemming met de organisatiedoelstellingen en het garanderen van het succes van de geplande resultaten</v>
      </c>
    </row>
    <row r="1264" spans="1:9" ht="15.75" thickBot="1" x14ac:dyDescent="0.3">
      <c r="A1264" s="10" t="str">
        <f>IFERROR(VLOOKUP($B1264,VLookup!$B$3:$C$463,2,FALSE),"")</f>
        <v>4.5.3 BUSINESS OWNER (GEDELEGEERD)</v>
      </c>
      <c r="B1264" s="18" t="s">
        <v>176</v>
      </c>
      <c r="C1264" s="17" t="s">
        <v>120</v>
      </c>
      <c r="D1264" s="13">
        <v>4</v>
      </c>
      <c r="E1264" s="14" t="str">
        <f t="shared" si="57"/>
        <v>A.03x4</v>
      </c>
      <c r="F1264" s="14" t="str">
        <f>IFERROR(VLOOKUP(E1264,'Bron competenties'!$A$1:$F$19978,5,FALSE),"")</f>
        <v>het organiseren en borgen van een Informatie Systeem strategie dat voldoet aan de vereisten van de organisatie, inclusief risico’s en kansen</v>
      </c>
      <c r="G1264" s="15" t="str">
        <f>IFERROR(CONCATENATE(C1264," ",(VLOOKUP($C1264,'Bron competenties'!$B$1:$C$1978,2,FALSE))),"")</f>
        <v xml:space="preserve">A.03 Ontwikkelen van bedrijfsplannen </v>
      </c>
      <c r="H1264">
        <f t="shared" si="58"/>
        <v>4</v>
      </c>
      <c r="I1264" t="str">
        <f t="shared" si="59"/>
        <v>het organiseren en borgen van een Informatie Systeem strategie dat voldoet aan de vereisten van de organisatie, inclusief risico’s en kansen</v>
      </c>
    </row>
    <row r="1265" spans="1:9" ht="15.75" thickBot="1" x14ac:dyDescent="0.3">
      <c r="A1265" s="10" t="str">
        <f>IFERROR(VLOOKUP($B1265,VLookup!$B$3:$C$463,2,FALSE),"")</f>
        <v>4.5.3 BUSINESS OWNER (GEDELEGEERD)</v>
      </c>
      <c r="B1265" s="18" t="s">
        <v>176</v>
      </c>
      <c r="C1265" s="17" t="s">
        <v>111</v>
      </c>
      <c r="D1265" s="13">
        <v>4</v>
      </c>
      <c r="E1265" s="14" t="str">
        <f t="shared" si="57"/>
        <v>A.04x4</v>
      </c>
      <c r="F1265" s="14" t="str">
        <f>IFERROR(VLOOKUP(E1265,'Bron competenties'!$A$1:$F$19978,5,FALSE),"")</f>
        <v>het organiseren en borgen van het ontwikkelen en onderhouden van de planning</v>
      </c>
      <c r="G1265" s="15" t="str">
        <f>IFERROR(CONCATENATE(C1265," ",(VLOOKUP($C1265,'Bron competenties'!$B$1:$C$1978,2,FALSE))),"")</f>
        <v xml:space="preserve">A.04 Product- of serviceplanning </v>
      </c>
      <c r="H1265">
        <f t="shared" si="58"/>
        <v>4</v>
      </c>
      <c r="I1265" t="str">
        <f t="shared" si="59"/>
        <v>het organiseren en borgen van het ontwikkelen en onderhouden van de planning</v>
      </c>
    </row>
    <row r="1266" spans="1:9" ht="15.75" thickBot="1" x14ac:dyDescent="0.3">
      <c r="A1266" s="10" t="str">
        <f>IFERROR(VLOOKUP($B1266,VLookup!$B$3:$C$463,2,FALSE),"")</f>
        <v>4.5.3 BUSINESS OWNER (GEDELEGEERD)</v>
      </c>
      <c r="B1266" s="18" t="s">
        <v>176</v>
      </c>
      <c r="C1266" s="17" t="s">
        <v>81</v>
      </c>
      <c r="D1266" s="13">
        <v>4</v>
      </c>
      <c r="E1266" s="14" t="str">
        <f t="shared" si="57"/>
        <v>A.05x4</v>
      </c>
      <c r="F1266" s="14" t="str">
        <f>IFERROR(VLOOKUP(E1266,'Bron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1266" s="15" t="str">
        <f>IFERROR(CONCATENATE(C1266," ",(VLOOKUP($C1266,'Bron competenties'!$B$1:$C$1978,2,FALSE))),"")</f>
        <v xml:space="preserve">A.05 Ontwerpen van Architectuur </v>
      </c>
      <c r="H1266">
        <f t="shared" si="58"/>
        <v>4</v>
      </c>
      <c r="I1266" t="str">
        <f t="shared" si="59"/>
        <v>het vanuit een brede verantwoordelijk definiëren van een strategie zodat IV-technologie overeenkomstig de behoeften van de organisatie geïmplementeerd wordt, rekening houdend met de huidige IV-platformen, legacy en de laatste innovatieve ontwikkelingen</v>
      </c>
    </row>
    <row r="1267" spans="1:9" ht="15.75" thickBot="1" x14ac:dyDescent="0.3">
      <c r="A1267" s="10" t="str">
        <f>IFERROR(VLOOKUP($B1267,VLookup!$B$3:$C$463,2,FALSE),"")</f>
        <v>4.5.3 BUSINESS OWNER (GEDELEGEERD)</v>
      </c>
      <c r="B1267" s="18" t="s">
        <v>176</v>
      </c>
      <c r="C1267" s="17" t="s">
        <v>106</v>
      </c>
      <c r="D1267" s="13">
        <v>4</v>
      </c>
      <c r="E1267" s="14" t="str">
        <f t="shared" si="57"/>
        <v>A.08x4</v>
      </c>
      <c r="F1267" s="14" t="str">
        <f>IFERROR(VLOOKUP(E1267,'Bron competenties'!$A$1:$F$19978,5,FALSE),"")</f>
        <v>het bepalen van doel en strategie voor duurzame ontwikkeling van informatiesystemen in overeenstemming met het duurzaamheidsbeleid van de organisatie</v>
      </c>
      <c r="G1267" s="15" t="str">
        <f>IFERROR(CONCATENATE(C1267," ",(VLOOKUP($C1267,'Bron competenties'!$B$1:$C$1978,2,FALSE))),"")</f>
        <v xml:space="preserve">A.08 Duurzame ontwikkeling </v>
      </c>
      <c r="H1267">
        <f t="shared" si="58"/>
        <v>4</v>
      </c>
      <c r="I1267" t="str">
        <f t="shared" si="59"/>
        <v>het bepalen van doel en strategie voor duurzame ontwikkeling van informatiesystemen in overeenstemming met het duurzaamheidsbeleid van de organisatie</v>
      </c>
    </row>
    <row r="1268" spans="1:9" ht="15.75" thickBot="1" x14ac:dyDescent="0.3">
      <c r="A1268" s="10" t="str">
        <f>IFERROR(VLOOKUP($B1268,VLookup!$B$3:$C$463,2,FALSE),"")</f>
        <v>4.5.3 BUSINESS OWNER (GEDELEGEERD)</v>
      </c>
      <c r="B1268" s="18" t="s">
        <v>176</v>
      </c>
      <c r="C1268" s="17" t="s">
        <v>108</v>
      </c>
      <c r="D1268" s="13">
        <v>4</v>
      </c>
      <c r="E1268" s="14" t="str">
        <f t="shared" si="57"/>
        <v>A.09x4</v>
      </c>
      <c r="F1268" s="14" t="str">
        <f>IFERROR(VLOOKUP(E1268,'Bron competenties'!$A$1:$F$19978,5,FALSE),"")</f>
        <v>het inzetten van onafhankelijk denken en technologische kennis om verschillende concepten te integreren zodat unieke oplossingen ontstaan</v>
      </c>
      <c r="G1268" s="15" t="str">
        <f>IFERROR(CONCATENATE(C1268," ",(VLOOKUP($C1268,'Bron competenties'!$B$1:$C$1978,2,FALSE))),"")</f>
        <v xml:space="preserve">A.09 Innoveren </v>
      </c>
      <c r="H1268">
        <f t="shared" si="58"/>
        <v>4</v>
      </c>
      <c r="I1268" t="str">
        <f t="shared" si="59"/>
        <v>het inzetten van onafhankelijk denken en technologische kennis om verschillende concepten te integreren zodat unieke oplossingen ontstaan</v>
      </c>
    </row>
    <row r="1269" spans="1:9" ht="15.75" thickBot="1" x14ac:dyDescent="0.3">
      <c r="A1269" s="10" t="str">
        <f>IFERROR(VLOOKUP($B1269,VLookup!$B$3:$C$463,2,FALSE),"")</f>
        <v>4.5.3 BUSINESS OWNER (GEDELEGEERD)</v>
      </c>
      <c r="B1269" s="16" t="s">
        <v>176</v>
      </c>
      <c r="C1269" s="17" t="s">
        <v>82</v>
      </c>
      <c r="D1269" s="13">
        <v>4</v>
      </c>
      <c r="E1269" s="14" t="str">
        <f t="shared" si="57"/>
        <v>A.10x4</v>
      </c>
      <c r="F1269" s="14" t="str">
        <f>IFERROR(VLOOKUP(E1269,'Bron competenties'!$A$1:$F$19978,5,FALSE),"")</f>
        <v>het bieden van deskundige begeleiding om continue verbetering te garanderen en een succesvolle omnichannel gebruikerervaring te bewerkstelligen.</v>
      </c>
      <c r="G1269" s="15" t="str">
        <f>IFERROR(CONCATENATE(C1269," ",(VLOOKUP($C1269,'Bron competenties'!$B$1:$C$1978,2,FALSE))),"")</f>
        <v>A.10 Gebruikergedreven ontwerpen</v>
      </c>
      <c r="H1269">
        <f t="shared" si="58"/>
        <v>4</v>
      </c>
      <c r="I1269" t="str">
        <f t="shared" si="59"/>
        <v>het bieden van deskundige begeleiding om continue verbetering te garanderen en een succesvolle omnichannel gebruikerervaring te bewerkstelligen.</v>
      </c>
    </row>
    <row r="1270" spans="1:9" ht="15.75" thickBot="1" x14ac:dyDescent="0.3">
      <c r="A1270" s="10" t="str">
        <f>IFERROR(VLOOKUP($B1270,VLookup!$B$3:$C$463,2,FALSE),"")</f>
        <v>4.5.3 BUSINESS OWNER (GEDELEGEERD)</v>
      </c>
      <c r="B1270" s="18" t="s">
        <v>176</v>
      </c>
      <c r="C1270" s="17" t="s">
        <v>114</v>
      </c>
      <c r="D1270" s="13">
        <v>4</v>
      </c>
      <c r="E1270" s="14" t="str">
        <f t="shared" si="57"/>
        <v>D.01x4</v>
      </c>
      <c r="F1270" s="14" t="str">
        <f>IFERROR(VLOOKUP(E1270,'Bron competenties'!$A$1:$F$19978,5,FALSE),"")</f>
        <v>het gebruik maken van specifieke kennis en van externe standaarden en best practices</v>
      </c>
      <c r="G1270" s="15" t="str">
        <f>IFERROR(CONCATENATE(C1270," ",(VLOOKUP($C1270,'Bron competenties'!$B$1:$C$1978,2,FALSE))),"")</f>
        <v xml:space="preserve">D.01 Strategieontwikkeling informatiebeveiliging </v>
      </c>
      <c r="H1270">
        <f t="shared" si="58"/>
        <v>4</v>
      </c>
      <c r="I1270" t="str">
        <f t="shared" si="59"/>
        <v>het gebruik maken van specifieke kennis en van externe standaarden en best practices</v>
      </c>
    </row>
    <row r="1271" spans="1:9" ht="15.75" thickBot="1" x14ac:dyDescent="0.3">
      <c r="A1271" s="10" t="str">
        <f>IFERROR(VLOOKUP($B1271,VLookup!$B$3:$C$463,2,FALSE),"")</f>
        <v>4.5.3 BUSINESS OWNER (GEDELEGEERD)</v>
      </c>
      <c r="B1271" s="18" t="s">
        <v>176</v>
      </c>
      <c r="C1271" s="17" t="s">
        <v>88</v>
      </c>
      <c r="D1271" s="13">
        <v>4</v>
      </c>
      <c r="E1271" s="14" t="str">
        <f t="shared" si="57"/>
        <v>D.02x4</v>
      </c>
      <c r="F1271" s="14" t="str">
        <f>IFERROR(VLOOKUP(E1271,'Bron competenties'!$A$1:$F$19978,5,FALSE),"")</f>
        <v xml:space="preserve">het gebruiken van uiteenlopende specifieke kennis en het zorgen dat gebruik wordt gemaakt en het autoriseren van externe standaarden en best practices </v>
      </c>
      <c r="G1271" s="15" t="str">
        <f>IFERROR(CONCATENATE(C1271," ",(VLOOKUP($C1271,'Bron competenties'!$B$1:$C$1978,2,FALSE))),"")</f>
        <v xml:space="preserve">D.02 Ontwikkeling ICT-Kwaliteitsstrategie </v>
      </c>
      <c r="H1271">
        <f t="shared" si="58"/>
        <v>4</v>
      </c>
      <c r="I1271" t="str">
        <f t="shared" si="59"/>
        <v xml:space="preserve">het gebruiken van uiteenlopende specifieke kennis en het zorgen dat gebruik wordt gemaakt en het autoriseren van externe standaarden en best practices </v>
      </c>
    </row>
    <row r="1272" spans="1:9" ht="15.75" thickBot="1" x14ac:dyDescent="0.3">
      <c r="A1272" s="10" t="str">
        <f>IFERROR(VLOOKUP($B1272,VLookup!$B$3:$C$463,2,FALSE),"")</f>
        <v>4.5.3 BUSINESS OWNER (GEDELEGEERD)</v>
      </c>
      <c r="B1272" s="18" t="s">
        <v>176</v>
      </c>
      <c r="C1272" s="17" t="s">
        <v>121</v>
      </c>
      <c r="D1272" s="13">
        <v>4</v>
      </c>
      <c r="E1272" s="14" t="str">
        <f t="shared" si="57"/>
        <v>D.04x4</v>
      </c>
      <c r="F1272" s="14" t="str">
        <f>IFERROR(VLOOKUP(E1272,'Bron competenties'!$A$1:$F$19978,5,FALSE),"")</f>
        <v xml:space="preserve">het organiseren en borgen van het inkoopbeleid van de organisatie en het aanbevelen van procesverbeteringen; het toepassen van praktijkervaring en kennis op het gebied van inkoop om de beste besluiten te kunnen nemen    </v>
      </c>
      <c r="G1272" s="15" t="str">
        <f>IFERROR(CONCATENATE(C1272," ",(VLOOKUP($C1272,'Bron competenties'!$B$1:$C$1978,2,FALSE))),"")</f>
        <v>D.04 Inkoop IV</v>
      </c>
      <c r="H1272">
        <f t="shared" si="58"/>
        <v>4</v>
      </c>
      <c r="I1272" t="str">
        <f t="shared" si="59"/>
        <v xml:space="preserve">het organiseren en borgen van het inkoopbeleid van de organisatie en het aanbevelen van procesverbeteringen; het toepassen van praktijkervaring en kennis op het gebied van inkoop om de beste besluiten te kunnen nemen    </v>
      </c>
    </row>
    <row r="1273" spans="1:9" ht="15.75" thickBot="1" x14ac:dyDescent="0.3">
      <c r="A1273" s="10" t="str">
        <f>IFERROR(VLOOKUP($B1273,VLookup!$B$3:$C$463,2,FALSE),"")</f>
        <v>4.5.3 BUSINESS OWNER (GEDELEGEERD)</v>
      </c>
      <c r="B1273" s="18" t="s">
        <v>176</v>
      </c>
      <c r="C1273" s="17" t="s">
        <v>117</v>
      </c>
      <c r="D1273" s="13">
        <v>4</v>
      </c>
      <c r="E1273" s="14" t="str">
        <f t="shared" si="57"/>
        <v>D.05x4</v>
      </c>
      <c r="F1273" s="14" t="str">
        <f>IFERROR(VLOOKUP(E1273,'Bron competenties'!$A$1:$F$19978,5,FALSE),"")</f>
        <v>het reviewen en implementeren van een passende verkoopstrategie om de organisatiedoeleinden te behalen. Het bepalen en alloceren van doelen om de marktcondities aan te pakken. Het coördineren van multidisciplinaire teams</v>
      </c>
      <c r="G1273" s="15" t="str">
        <f>IFERROR(CONCATENATE(C1273," ",(VLOOKUP($C1273,'Bron competenties'!$B$1:$C$1978,2,FALSE))),"")</f>
        <v>D.05 Verkoopontwikkeling</v>
      </c>
      <c r="H1273">
        <f t="shared" si="58"/>
        <v>4</v>
      </c>
      <c r="I1273" t="str">
        <f t="shared" si="59"/>
        <v>het reviewen en implementeren van een passende verkoopstrategie om de organisatiedoeleinden te behalen. Het bepalen en alloceren van doelen om de marktcondities aan te pakken. Het coördineren van multidisciplinaire teams</v>
      </c>
    </row>
    <row r="1274" spans="1:9" ht="15.75" thickBot="1" x14ac:dyDescent="0.3">
      <c r="A1274" s="10" t="str">
        <f>IFERROR(VLOOKUP($B1274,VLookup!$B$3:$C$463,2,FALSE),"")</f>
        <v>4.5.3 BUSINESS OWNER (GEDELEGEERD)</v>
      </c>
      <c r="B1274" s="18" t="s">
        <v>176</v>
      </c>
      <c r="C1274" s="17" t="s">
        <v>122</v>
      </c>
      <c r="D1274" s="13">
        <v>4</v>
      </c>
      <c r="E1274" s="14" t="str">
        <f t="shared" si="57"/>
        <v>D.08x4</v>
      </c>
      <c r="F1274" s="14" t="str">
        <f>IFERROR(VLOOKUP(E1274,'Bron competenties'!$A$1:$F$19978,5,FALSE),"")</f>
        <v>het organiseren en borgen van het naleven van contracten en het fungeren als laatste escalatiepunt</v>
      </c>
      <c r="G1274" s="15" t="str">
        <f>IFERROR(CONCATENATE(C1274," ",(VLOOKUP($C1274,'Bron competenties'!$B$1:$C$1978,2,FALSE))),"")</f>
        <v xml:space="preserve">D.08 Contractmanagement </v>
      </c>
      <c r="H1274">
        <f t="shared" si="58"/>
        <v>4</v>
      </c>
      <c r="I1274" t="str">
        <f t="shared" si="59"/>
        <v>het organiseren en borgen van het naleven van contracten en het fungeren als laatste escalatiepunt</v>
      </c>
    </row>
    <row r="1275" spans="1:9" ht="15.75" thickBot="1" x14ac:dyDescent="0.3">
      <c r="A1275" s="10" t="str">
        <f>IFERROR(VLOOKUP($B1275,VLookup!$B$3:$C$463,2,FALSE),"")</f>
        <v>4.5.3 BUSINESS OWNER (GEDELEGEERD)</v>
      </c>
      <c r="B1275" s="18" t="s">
        <v>176</v>
      </c>
      <c r="C1275" s="17" t="s">
        <v>171</v>
      </c>
      <c r="D1275" s="13">
        <v>4</v>
      </c>
      <c r="E1275" s="14" t="str">
        <f t="shared" si="57"/>
        <v>D.09x4</v>
      </c>
      <c r="F1275" s="14" t="str">
        <f>IFERROR(VLOOKUP(E1275,'Bron competenties'!$A$1:$F$19978,5,FALSE),"")</f>
        <v xml:space="preserve">het proactief ontwikkelen van organisatorische processen om te voldoen aan ontwikkelingsbehoeften van individuen en groepen </v>
      </c>
      <c r="G1275" s="15" t="str">
        <f>IFERROR(CONCATENATE(C1275," ",(VLOOKUP($C1275,'Bron competenties'!$B$1:$C$1978,2,FALSE))),"")</f>
        <v>D.09 Personeelsontwikkeling</v>
      </c>
      <c r="H1275">
        <f t="shared" si="58"/>
        <v>4</v>
      </c>
      <c r="I1275" t="str">
        <f t="shared" si="59"/>
        <v xml:space="preserve">het proactief ontwikkelen van organisatorische processen om te voldoen aan ontwikkelingsbehoeften van individuen en groepen </v>
      </c>
    </row>
    <row r="1276" spans="1:9" ht="15.75" thickBot="1" x14ac:dyDescent="0.3">
      <c r="A1276" s="10" t="str">
        <f>IFERROR(VLOOKUP($B1276,VLookup!$B$3:$C$463,2,FALSE),"")</f>
        <v>4.5.3 BUSINESS OWNER (GEDELEGEERD)</v>
      </c>
      <c r="B1276" s="18" t="s">
        <v>176</v>
      </c>
      <c r="C1276" s="17" t="s">
        <v>83</v>
      </c>
      <c r="D1276" s="13">
        <v>4</v>
      </c>
      <c r="E1276" s="14" t="str">
        <f t="shared" si="57"/>
        <v>D.10x4</v>
      </c>
      <c r="F1276" s="14" t="str">
        <f>IFERROR(VLOOKUP(E1276,'Bron competenties'!$A$1:$F$19978,5,FALSE),"")</f>
        <v>de juiste informatiestructuur integreren in de organisatie omgeving</v>
      </c>
      <c r="G1276" s="15" t="str">
        <f>IFERROR(CONCATENATE(C1276," ",(VLOOKUP($C1276,'Bron competenties'!$B$1:$C$1978,2,FALSE))),"")</f>
        <v xml:space="preserve">D.10 Informatie- en kennismanagement </v>
      </c>
      <c r="H1276">
        <f t="shared" si="58"/>
        <v>4</v>
      </c>
      <c r="I1276" t="str">
        <f t="shared" si="59"/>
        <v>de juiste informatiestructuur integreren in de organisatie omgeving</v>
      </c>
    </row>
    <row r="1277" spans="1:9" ht="15.75" thickBot="1" x14ac:dyDescent="0.3">
      <c r="A1277" s="10" t="str">
        <f>IFERROR(VLOOKUP($B1277,VLookup!$B$3:$C$463,2,FALSE),"")</f>
        <v>4.5.3 BUSINESS OWNER (GEDELEGEERD)</v>
      </c>
      <c r="B1277" s="18" t="s">
        <v>176</v>
      </c>
      <c r="C1277" s="17" t="s">
        <v>84</v>
      </c>
      <c r="D1277" s="13">
        <v>4</v>
      </c>
      <c r="E1277" s="14" t="str">
        <f t="shared" si="57"/>
        <v>D.11x4</v>
      </c>
      <c r="F1277" s="14" t="str">
        <f>IFERROR(VLOOKUP(E1277,'Bron competenties'!$A$1:$F$19978,5,FALSE),"")</f>
        <v>het organiseren en ondersteunen van strategische besluiten van de organisaties, het helpen van organisaties om nieuwe IV-oplossingen te bedenken, het bevorderen van partnerschappen en het creëren van waarde proposities</v>
      </c>
      <c r="G1277" s="15" t="str">
        <f>IFERROR(CONCATENATE(C1277," ",(VLOOKUP($C1277,'Bron competenties'!$B$1:$C$1978,2,FALSE))),"")</f>
        <v xml:space="preserve">D.11 Behoeftemanagement </v>
      </c>
      <c r="H1277">
        <f t="shared" si="58"/>
        <v>4</v>
      </c>
      <c r="I1277" t="str">
        <f t="shared" si="59"/>
        <v>het organiseren en ondersteunen van strategische besluiten van de organisaties, het helpen van organisaties om nieuwe IV-oplossingen te bedenken, het bevorderen van partnerschappen en het creëren van waarde proposities</v>
      </c>
    </row>
    <row r="1278" spans="1:9" ht="15.75" thickBot="1" x14ac:dyDescent="0.3">
      <c r="A1278" s="10" t="str">
        <f>IFERROR(VLOOKUP($B1278,VLookup!$B$3:$C$463,2,FALSE),"")</f>
        <v>4.5.3 BUSINESS OWNER (GEDELEGEERD)</v>
      </c>
      <c r="B1278" s="18" t="s">
        <v>176</v>
      </c>
      <c r="C1278" s="17" t="s">
        <v>123</v>
      </c>
      <c r="D1278" s="13">
        <v>4</v>
      </c>
      <c r="E1278" s="14" t="str">
        <f t="shared" si="57"/>
        <v>E.01x4</v>
      </c>
      <c r="F1278" s="14" t="str">
        <f>IFERROR(VLOOKUP(E1278,'Bron competenties'!$A$1:$F$19978,5,FALSE),"")</f>
        <v>de verantwoordelijkheid nemen voor het ontwikkelen van lange termijn prognoses; het identificeren en evalueren van input uit de wijde omgeving inclusief de politieke en sociale context</v>
      </c>
      <c r="G1278" s="15" t="str">
        <f>IFERROR(CONCATENATE(C1278," ",(VLOOKUP($C1278,'Bron competenties'!$B$1:$C$1978,2,FALSE))),"")</f>
        <v xml:space="preserve">E.01 Ontwikkelen van prognoses </v>
      </c>
      <c r="H1278">
        <f t="shared" si="58"/>
        <v>4</v>
      </c>
      <c r="I1278" t="str">
        <f t="shared" si="59"/>
        <v>de verantwoordelijkheid nemen voor het ontwikkelen van lange termijn prognoses; het identificeren en evalueren van input uit de wijde omgeving inclusief de politieke en sociale context</v>
      </c>
    </row>
    <row r="1279" spans="1:9" ht="15.75" thickBot="1" x14ac:dyDescent="0.3">
      <c r="A1279" s="10" t="str">
        <f>IFERROR(VLOOKUP($B1279,VLookup!$B$3:$C$463,2,FALSE),"")</f>
        <v>4.5.3 BUSINESS OWNER (GEDELEGEERD)</v>
      </c>
      <c r="B1279" s="18" t="s">
        <v>176</v>
      </c>
      <c r="C1279" s="17" t="s">
        <v>113</v>
      </c>
      <c r="D1279" s="13">
        <v>4</v>
      </c>
      <c r="E1279" s="14" t="str">
        <f t="shared" si="57"/>
        <v>E.02x4</v>
      </c>
      <c r="F1279" s="14" t="str">
        <f>IFERROR(VLOOKUP(E1279,'Bron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279" s="15" t="str">
        <f>IFERROR(CONCATENATE(C1279," ",(VLOOKUP($C1279,'Bron competenties'!$B$1:$C$1978,2,FALSE))),"")</f>
        <v xml:space="preserve">E.02 Project- en portfoliomanagement </v>
      </c>
      <c r="H1279">
        <f t="shared" si="58"/>
        <v>4</v>
      </c>
      <c r="I1279" t="str">
        <f t="shared" si="59"/>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280" spans="1:9" ht="15.75" thickBot="1" x14ac:dyDescent="0.3">
      <c r="A1280" s="10" t="str">
        <f>IFERROR(VLOOKUP($B1280,VLookup!$B$3:$C$463,2,FALSE),"")</f>
        <v>4.5.3 BUSINESS OWNER (GEDELEGEERD)</v>
      </c>
      <c r="B1280" s="18" t="s">
        <v>176</v>
      </c>
      <c r="C1280" s="17" t="s">
        <v>105</v>
      </c>
      <c r="D1280" s="13">
        <v>4</v>
      </c>
      <c r="E1280" s="14" t="str">
        <f t="shared" si="57"/>
        <v>E.03x4</v>
      </c>
      <c r="F1280" s="14" t="str">
        <f>IFERROR(VLOOKUP(E1280,'Bron competenties'!$A$1:$F$19978,5,FALSE),"")</f>
        <v>het organiseren en borgen van het definiëren en toepasbaar maken van beleid voor risicobeheer door rekening te houden met alle mogelijke beperkingen, waaronder technische, economische en politieke kwesties en daarbij taken te delegeren</v>
      </c>
      <c r="G1280" s="15" t="str">
        <f>IFERROR(CONCATENATE(C1280," ",(VLOOKUP($C1280,'Bron competenties'!$B$1:$C$1978,2,FALSE))),"")</f>
        <v xml:space="preserve">E.03 Risicomanagement </v>
      </c>
      <c r="H1280">
        <f t="shared" si="58"/>
        <v>4</v>
      </c>
      <c r="I1280" t="str">
        <f t="shared" si="59"/>
        <v>het organiseren en borgen van het definiëren en toepasbaar maken van beleid voor risicobeheer door rekening te houden met alle mogelijke beperkingen, waaronder technische, economische en politieke kwesties en daarbij taken te delegeren</v>
      </c>
    </row>
    <row r="1281" spans="1:9" ht="15.75" thickBot="1" x14ac:dyDescent="0.3">
      <c r="A1281" s="10" t="str">
        <f>IFERROR(VLOOKUP($B1281,VLookup!$B$3:$C$463,2,FALSE),"")</f>
        <v>4.5.3 BUSINESS OWNER (GEDELEGEERD)</v>
      </c>
      <c r="B1281" s="18" t="s">
        <v>176</v>
      </c>
      <c r="C1281" s="17" t="s">
        <v>85</v>
      </c>
      <c r="D1281" s="13">
        <v>4</v>
      </c>
      <c r="E1281" s="14" t="str">
        <f t="shared" si="57"/>
        <v>E.05x4</v>
      </c>
      <c r="F1281" s="14" t="str">
        <f>IFERROR(VLOOKUP(E1281,'Bron competenties'!$A$1:$F$19978,5,FALSE),"")</f>
        <v>het organiseren en borgen van innovatieve implementaties / verbeteringen die bijdragen aan grotere efficiëntie; het aantonen aan de directie dat de organisatie voordeel heeft van potentiële wijzigingen</v>
      </c>
      <c r="G1281" s="15" t="str">
        <f>IFERROR(CONCATENATE(C1281," ",(VLOOKUP($C1281,'Bron competenties'!$B$1:$C$1978,2,FALSE))),"")</f>
        <v xml:space="preserve">E.05 Procesverbetering </v>
      </c>
      <c r="H1281">
        <f t="shared" si="58"/>
        <v>4</v>
      </c>
      <c r="I1281" t="str">
        <f t="shared" si="59"/>
        <v>het organiseren en borgen van innovatieve implementaties / verbeteringen die bijdragen aan grotere efficiëntie; het aantonen aan de directie dat de organisatie voordeel heeft van potentiële wijzigingen</v>
      </c>
    </row>
    <row r="1282" spans="1:9" ht="15.75" thickBot="1" x14ac:dyDescent="0.3">
      <c r="A1282" s="10" t="str">
        <f>IFERROR(VLOOKUP($B1282,VLookup!$B$3:$C$463,2,FALSE),"")</f>
        <v>4.5.3 BUSINESS OWNER (GEDELEGEERD)</v>
      </c>
      <c r="B1282" s="18" t="s">
        <v>176</v>
      </c>
      <c r="C1282" s="17" t="s">
        <v>143</v>
      </c>
      <c r="D1282" s="13">
        <v>4</v>
      </c>
      <c r="E1282" s="14" t="str">
        <f t="shared" ref="E1282:E1345" si="60">IFERROR(IF(A1282&lt;&gt;"",CONCATENATE(C1282,"x",D1282),""),"")</f>
        <v>E.07x4</v>
      </c>
      <c r="F1282" s="14" t="str">
        <f>IFERROR(VLOOKUP(E1282,'Bron competenties'!$A$1:$F$19978,5,FALSE),"")</f>
        <v xml:space="preserve">het organiseren en borgen van het plannen, beheren en implementeren van significante IV wijzigingen in de organisatie </v>
      </c>
      <c r="G1282" s="15" t="str">
        <f>IFERROR(CONCATENATE(C1282," ",(VLOOKUP($C1282,'Bron competenties'!$B$1:$C$1978,2,FALSE))),"")</f>
        <v xml:space="preserve">E.07 Management van veranderingen in bedrijfsprocessent </v>
      </c>
      <c r="H1282">
        <f t="shared" ref="H1282:H1345" si="61">IF($G1282="","",D1282)</f>
        <v>4</v>
      </c>
      <c r="I1282" t="str">
        <f t="shared" ref="I1282:I1345" si="62">IF($G1282="","",F1282)</f>
        <v xml:space="preserve">het organiseren en borgen van het plannen, beheren en implementeren van significante IV wijzigingen in de organisatie </v>
      </c>
    </row>
    <row r="1283" spans="1:9" ht="15.75" thickBot="1" x14ac:dyDescent="0.3">
      <c r="A1283" s="10" t="str">
        <f>IFERROR(VLOOKUP($B1283,VLookup!$B$3:$C$463,2,FALSE),"")</f>
        <v>4.5.3 BUSINESS OWNER (GEDELEGEERD)</v>
      </c>
      <c r="B1283" s="18" t="s">
        <v>176</v>
      </c>
      <c r="C1283" s="17" t="s">
        <v>90</v>
      </c>
      <c r="D1283" s="13">
        <v>9</v>
      </c>
      <c r="E1283" s="14" t="str">
        <f t="shared" si="60"/>
        <v>T.01x9</v>
      </c>
      <c r="F1283" s="14" t="str">
        <f>IFERROR(VLOOKUP(E1283,'Bron competenties'!$A$1:$F$19978,5,FALSE),"")</f>
        <v>Toegankelijkheid is van toepassing op het ontwerp van producten, apparaten, services of omgevingen om ervoor te zorgen dat ze voor iedereen bruikbaar zijn, ongeacht hun persoonlijke capaciteiten</v>
      </c>
      <c r="G1283" s="15" t="str">
        <f>IFERROR(CONCATENATE(C1283," ",(VLOOKUP($C1283,'Bron competenties'!$B$1:$C$1978,2,FALSE))),"")</f>
        <v>T.01 Toegankelijkheid</v>
      </c>
      <c r="H1283">
        <f t="shared" si="61"/>
        <v>9</v>
      </c>
      <c r="I1283" t="str">
        <f t="shared" si="62"/>
        <v>Toegankelijkheid is van toepassing op het ontwerp van producten, apparaten, services of omgevingen om ervoor te zorgen dat ze voor iedereen bruikbaar zijn, ongeacht hun persoonlijke capaciteiten</v>
      </c>
    </row>
    <row r="1284" spans="1:9" ht="15.75" thickBot="1" x14ac:dyDescent="0.3">
      <c r="A1284" s="10" t="str">
        <f>IFERROR(VLOOKUP($B1284,VLookup!$B$3:$C$463,2,FALSE),"")</f>
        <v>4.5.3 BUSINESS OWNER (GEDELEGEERD)</v>
      </c>
      <c r="B1284" s="18" t="s">
        <v>176</v>
      </c>
      <c r="C1284" s="17" t="s">
        <v>91</v>
      </c>
      <c r="D1284" s="13">
        <v>9</v>
      </c>
      <c r="E1284" s="14" t="str">
        <f t="shared" si="60"/>
        <v>T.02x9</v>
      </c>
      <c r="F1284" s="14" t="str">
        <f>IFERROR(VLOOKUP(E1284,'Bron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284" s="15" t="str">
        <f>IFERROR(CONCATENATE(C1284," ",(VLOOKUP($C1284,'Bron competenties'!$B$1:$C$1978,2,FALSE))),"")</f>
        <v>T.02 Ethiek</v>
      </c>
      <c r="H1284">
        <f t="shared" si="61"/>
        <v>9</v>
      </c>
      <c r="I1284" t="str">
        <f t="shared" si="62"/>
        <v>Ethiek in ICT behandelt de procedures, waarden en praktijken die ICT en haar gerelateerde disciplines beheersen zonder de integriteit, morele waarden of overtuigingen van een individu, organisatie of de mensheid: professioneel gedrag in de ICT</v>
      </c>
    </row>
    <row r="1285" spans="1:9" ht="15.75" thickBot="1" x14ac:dyDescent="0.3">
      <c r="A1285" s="10" t="str">
        <f>IFERROR(VLOOKUP($B1285,VLookup!$B$3:$C$463,2,FALSE),"")</f>
        <v>4.5.3 BUSINESS OWNER (GEDELEGEERD)</v>
      </c>
      <c r="B1285" s="18" t="s">
        <v>176</v>
      </c>
      <c r="C1285" s="17" t="s">
        <v>92</v>
      </c>
      <c r="D1285" s="13">
        <v>9</v>
      </c>
      <c r="E1285" s="14" t="str">
        <f t="shared" si="60"/>
        <v>T.03x9</v>
      </c>
      <c r="F1285" s="14" t="str">
        <f>IFERROR(VLOOKUP(E1285,'Bron competenties'!$A$1:$F$19978,5,FALSE),"")</f>
        <v>Er zijn veel wetten die direct of indirect relevant zijn voor de ICT-industrie, zoals copyright, naleving van octrooien, voorkomen van plagiaat en bescherming van intellectuele eigendom</v>
      </c>
      <c r="G1285" s="15" t="str">
        <f>IFERROR(CONCATENATE(C1285," ",(VLOOKUP($C1285,'Bron competenties'!$B$1:$C$1978,2,FALSE))),"")</f>
        <v>T.03 Juridische kwesties</v>
      </c>
      <c r="H1285">
        <f t="shared" si="61"/>
        <v>9</v>
      </c>
      <c r="I1285" t="str">
        <f t="shared" si="62"/>
        <v>Er zijn veel wetten die direct of indirect relevant zijn voor de ICT-industrie, zoals copyright, naleving van octrooien, voorkomen van plagiaat en bescherming van intellectuele eigendom</v>
      </c>
    </row>
    <row r="1286" spans="1:9" ht="15.75" thickBot="1" x14ac:dyDescent="0.3">
      <c r="A1286" s="10" t="str">
        <f>IFERROR(VLOOKUP($B1286,VLookup!$B$3:$C$463,2,FALSE),"")</f>
        <v>4.5.3 BUSINESS OWNER (GEDELEGEERD)</v>
      </c>
      <c r="B1286" s="18" t="s">
        <v>176</v>
      </c>
      <c r="C1286" s="17" t="s">
        <v>93</v>
      </c>
      <c r="D1286" s="13">
        <v>9</v>
      </c>
      <c r="E1286" s="14" t="str">
        <f t="shared" si="60"/>
        <v>T.04x9</v>
      </c>
      <c r="F1286" s="14" t="str">
        <f>IFERROR(VLOOKUP(E1286,'Bron competenties'!$A$1:$F$19978,5,FALSE),"")</f>
        <v>Privacy is het vermogen van een organisatie of individu te bepalen welke gegevens met derden kunnen worden gedeeld: bijvoorbeeld de algemene verordening gegevensbescherming (AVG) over gegevensbescherming en privacy voor alle individuen</v>
      </c>
      <c r="G1286" s="15" t="str">
        <f>IFERROR(CONCATENATE(C1286," ",(VLOOKUP($C1286,'Bron competenties'!$B$1:$C$1978,2,FALSE))),"")</f>
        <v>T.04 Privacy</v>
      </c>
      <c r="H1286">
        <f t="shared" si="61"/>
        <v>9</v>
      </c>
      <c r="I1286" t="str">
        <f t="shared" si="62"/>
        <v>Privacy is het vermogen van een organisatie of individu te bepalen welke gegevens met derden kunnen worden gedeeld: bijvoorbeeld de algemene verordening gegevensbescherming (AVG) over gegevensbescherming en privacy voor alle individuen</v>
      </c>
    </row>
    <row r="1287" spans="1:9" ht="15.75" thickBot="1" x14ac:dyDescent="0.3">
      <c r="A1287" s="10" t="str">
        <f>IFERROR(VLOOKUP($B1287,VLookup!$B$3:$C$463,2,FALSE),"")</f>
        <v>4.5.3 BUSINESS OWNER (GEDELEGEERD)</v>
      </c>
      <c r="B1287" s="18" t="s">
        <v>176</v>
      </c>
      <c r="C1287" s="17" t="s">
        <v>94</v>
      </c>
      <c r="D1287" s="13">
        <v>9</v>
      </c>
      <c r="E1287" s="14" t="str">
        <f t="shared" si="60"/>
        <v>T.05x9</v>
      </c>
      <c r="F1287" s="14" t="str">
        <f>IFERROR(VLOOKUP(E1287,'Bron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287" s="15" t="str">
        <f>IFERROR(CONCATENATE(C1287," ",(VLOOKUP($C1287,'Bron competenties'!$B$1:$C$1978,2,FALSE))),"")</f>
        <v>T.05 Beveiliging</v>
      </c>
      <c r="H1287">
        <f t="shared" si="61"/>
        <v>9</v>
      </c>
      <c r="I1287" t="str">
        <f t="shared" si="62"/>
        <v>Beveiliging omvat (1) informatiebeveiliging: beschermen tegen ongeautoriseerde toegang, gebruik, openbaarmaking, verstoring, wijziging, inzage, inspectie, opname of verwoesting en (2) IT-beveiliging: ongeoorloofde toegang tot computers, netwerken en data voorkomen</v>
      </c>
    </row>
    <row r="1288" spans="1:9" ht="15.75" thickBot="1" x14ac:dyDescent="0.3">
      <c r="A1288" s="10" t="str">
        <f>IFERROR(VLOOKUP($B1288,VLookup!$B$3:$C$463,2,FALSE),"")</f>
        <v>4.5.3 BUSINESS OWNER (GEDELEGEERD)</v>
      </c>
      <c r="B1288" s="18" t="s">
        <v>176</v>
      </c>
      <c r="C1288" s="17" t="s">
        <v>95</v>
      </c>
      <c r="D1288" s="13">
        <v>9</v>
      </c>
      <c r="E1288" s="14" t="str">
        <f t="shared" si="60"/>
        <v>T.06x9</v>
      </c>
      <c r="F1288" s="14" t="str">
        <f>IFERROR(VLOOKUP(E1288,'Bron competenties'!$A$1:$F$19978,5,FALSE),"")</f>
        <v xml:space="preserve">Duurzaamheid staat voor het voldoen aan behoeften zonder de toekomst in gevaar te brengen en kan worden gecategoriseerd als ecologische, sociale of economische duurzaamheid. </v>
      </c>
      <c r="G1288" s="15" t="str">
        <f>IFERROR(CONCATENATE(C1288," ",(VLOOKUP($C1288,'Bron competenties'!$B$1:$C$1978,2,FALSE))),"")</f>
        <v>T.06 Duurzaamheid</v>
      </c>
      <c r="H1288">
        <f t="shared" si="61"/>
        <v>9</v>
      </c>
      <c r="I1288" t="str">
        <f t="shared" si="62"/>
        <v xml:space="preserve">Duurzaamheid staat voor het voldoen aan behoeften zonder de toekomst in gevaar te brengen en kan worden gecategoriseerd als ecologische, sociale of economische duurzaamheid. </v>
      </c>
    </row>
    <row r="1289" spans="1:9" ht="15.75" thickBot="1" x14ac:dyDescent="0.3">
      <c r="A1289" s="10" t="str">
        <f>IFERROR(VLOOKUP($B1289,VLookup!$B$3:$C$463,2,FALSE),"")</f>
        <v>4.5.3 BUSINESS OWNER (GEDELEGEERD)</v>
      </c>
      <c r="B1289" s="18" t="s">
        <v>176</v>
      </c>
      <c r="C1289" s="17" t="s">
        <v>96</v>
      </c>
      <c r="D1289" s="13">
        <v>9</v>
      </c>
      <c r="E1289" s="14" t="str">
        <f t="shared" si="60"/>
        <v>T.07x9</v>
      </c>
      <c r="F1289" s="14" t="str">
        <f>IFERROR(VLOOKUP(E1289,'Bron competenties'!$A$1:$F$19978,5,FALSE),"")</f>
        <v>Bruikbaarheid is de kwaliteit van een product, dienst of systeem, zoals ervaren door eindgebruikers, voor specifiek te bereiken doelen, effectief, efficiënt en bevredigend in een vooraf bepaalde context</v>
      </c>
      <c r="G1289" s="15" t="str">
        <f>IFERROR(CONCATENATE(C1289," ",(VLOOKUP($C1289,'Bron competenties'!$B$1:$C$1978,2,FALSE))),"")</f>
        <v>T.07 Bruikbaarheid</v>
      </c>
      <c r="H1289">
        <f t="shared" si="61"/>
        <v>9</v>
      </c>
      <c r="I1289" t="str">
        <f t="shared" si="62"/>
        <v>Bruikbaarheid is de kwaliteit van een product, dienst of systeem, zoals ervaren door eindgebruikers, voor specifiek te bereiken doelen, effectief, efficiënt en bevredigend in een vooraf bepaalde context</v>
      </c>
    </row>
    <row r="1290" spans="1:9" ht="15.75" thickBot="1" x14ac:dyDescent="0.3">
      <c r="A1290" s="10" t="str">
        <f>IFERROR(VLOOKUP($B1290,VLookup!$B$3:$C$463,2,FALSE),"")</f>
        <v>5.1.1 PROJECTLEIDERSCHAP IV</v>
      </c>
      <c r="B1290" s="18" t="s">
        <v>177</v>
      </c>
      <c r="C1290" s="17" t="s">
        <v>140</v>
      </c>
      <c r="D1290" s="13">
        <v>2</v>
      </c>
      <c r="E1290" s="14" t="str">
        <f t="shared" si="60"/>
        <v>C.02x2</v>
      </c>
      <c r="F1290" s="14" t="str">
        <f>IFERROR(VLOOKUP(E1290,'Bron competenties'!$A$1:$F$19978,5,FALSE),"")</f>
        <v>het systematisch handelen om tijdens wijzigingen te reageren op de dagelijkse operationele behoefte, het voorkomen van serviceonderbrekingen en de samenhang met SLA en informatiebeveiligingsvereisten te handhaven</v>
      </c>
      <c r="G1290" s="15" t="str">
        <f>IFERROR(CONCATENATE(C1290," ",(VLOOKUP($C1290,'Bron competenties'!$B$1:$C$1978,2,FALSE))),"")</f>
        <v xml:space="preserve">C.02 Ondersteunen van wijzigingen </v>
      </c>
      <c r="H1290">
        <f t="shared" si="61"/>
        <v>2</v>
      </c>
      <c r="I1290" t="str">
        <f t="shared" si="62"/>
        <v>het systematisch handelen om tijdens wijzigingen te reageren op de dagelijkse operationele behoefte, het voorkomen van serviceonderbrekingen en de samenhang met SLA en informatiebeveiligingsvereisten te handhaven</v>
      </c>
    </row>
    <row r="1291" spans="1:9" ht="15.75" thickBot="1" x14ac:dyDescent="0.3">
      <c r="A1291" s="10" t="str">
        <f>IFERROR(VLOOKUP($B1291,VLookup!$B$3:$C$463,2,FALSE),"")</f>
        <v>5.1.1 PROJECTLEIDERSCHAP IV</v>
      </c>
      <c r="B1291" s="18" t="s">
        <v>177</v>
      </c>
      <c r="C1291" s="17" t="s">
        <v>117</v>
      </c>
      <c r="D1291" s="13">
        <v>2</v>
      </c>
      <c r="E1291" s="14" t="str">
        <f t="shared" si="60"/>
        <v>D.05x2</v>
      </c>
      <c r="F1291" s="14" t="str">
        <f>IFERROR(VLOOKUP(E1291,'Bron competenties'!$A$1:$F$19978,5,FALSE),"")</f>
        <v>het samenwerken in de totstandkoming van proposals/voorstellen in overeenstemming met de bedrijfscapaciteit en klantbehoeften</v>
      </c>
      <c r="G1291" s="15" t="str">
        <f>IFERROR(CONCATENATE(C1291," ",(VLOOKUP($C1291,'Bron competenties'!$B$1:$C$1978,2,FALSE))),"")</f>
        <v>D.05 Verkoopontwikkeling</v>
      </c>
      <c r="H1291">
        <f t="shared" si="61"/>
        <v>2</v>
      </c>
      <c r="I1291" t="str">
        <f t="shared" si="62"/>
        <v>het samenwerken in de totstandkoming van proposals/voorstellen in overeenstemming met de bedrijfscapaciteit en klantbehoeften</v>
      </c>
    </row>
    <row r="1292" spans="1:9" ht="15.75" thickBot="1" x14ac:dyDescent="0.3">
      <c r="A1292" s="10" t="str">
        <f>IFERROR(VLOOKUP($B1292,VLookup!$B$3:$C$463,2,FALSE),"")</f>
        <v>5.1.1 PROJECTLEIDERSCHAP IV</v>
      </c>
      <c r="B1292" s="18" t="s">
        <v>177</v>
      </c>
      <c r="C1292" s="17" t="s">
        <v>122</v>
      </c>
      <c r="D1292" s="13">
        <v>2</v>
      </c>
      <c r="E1292" s="14" t="str">
        <f t="shared" si="60"/>
        <v>D.08x2</v>
      </c>
      <c r="F1292" s="14" t="str">
        <f>IFERROR(VLOOKUP(E1292,'Bron competenties'!$A$1:$F$19978,5,FALSE),"")</f>
        <v>het systematisch monitoren van contracten en bij afwijkingen meteen escaleren</v>
      </c>
      <c r="G1292" s="15" t="str">
        <f>IFERROR(CONCATENATE(C1292," ",(VLOOKUP($C1292,'Bron competenties'!$B$1:$C$1978,2,FALSE))),"")</f>
        <v xml:space="preserve">D.08 Contractmanagement </v>
      </c>
      <c r="H1292">
        <f t="shared" si="61"/>
        <v>2</v>
      </c>
      <c r="I1292" t="str">
        <f t="shared" si="62"/>
        <v>het systematisch monitoren van contracten en bij afwijkingen meteen escaleren</v>
      </c>
    </row>
    <row r="1293" spans="1:9" ht="15.75" thickBot="1" x14ac:dyDescent="0.3">
      <c r="A1293" s="10" t="str">
        <f>IFERROR(VLOOKUP($B1293,VLookup!$B$3:$C$463,2,FALSE),"")</f>
        <v>5.1.1 PROJECTLEIDERSCHAP IV</v>
      </c>
      <c r="B1293" s="18" t="s">
        <v>177</v>
      </c>
      <c r="C1293" s="17" t="s">
        <v>113</v>
      </c>
      <c r="D1293" s="13">
        <v>2</v>
      </c>
      <c r="E1293" s="14" t="str">
        <f t="shared" si="60"/>
        <v>E.02x2</v>
      </c>
      <c r="F1293" s="14" t="str">
        <f>IFERROR(VLOOKUP(E1293,'Bron competenties'!$A$1:$F$19978,5,FALSE),"")</f>
        <v xml:space="preserve">het begrijpen en toepassen van projectmanagement principes inclusief het toepassen van methodes, hulpmiddelen en processen om eenvoudige projecten te leiden en de kosten en ‘waste’ te minimaliseren  </v>
      </c>
      <c r="G1293" s="15" t="str">
        <f>IFERROR(CONCATENATE(C1293," ",(VLOOKUP($C1293,'Bron competenties'!$B$1:$C$1978,2,FALSE))),"")</f>
        <v xml:space="preserve">E.02 Project- en portfoliomanagement </v>
      </c>
      <c r="H1293">
        <f t="shared" si="61"/>
        <v>2</v>
      </c>
      <c r="I1293" t="str">
        <f t="shared" si="62"/>
        <v xml:space="preserve">het begrijpen en toepassen van projectmanagement principes inclusief het toepassen van methodes, hulpmiddelen en processen om eenvoudige projecten te leiden en de kosten en ‘waste’ te minimaliseren  </v>
      </c>
    </row>
    <row r="1294" spans="1:9" ht="15.75" thickBot="1" x14ac:dyDescent="0.3">
      <c r="A1294" s="10" t="str">
        <f>IFERROR(VLOOKUP($B1294,VLookup!$B$3:$C$463,2,FALSE),"")</f>
        <v>5.1.1 PROJECTLEIDERSCHAP IV</v>
      </c>
      <c r="B1294" s="18" t="s">
        <v>177</v>
      </c>
      <c r="C1294" s="17" t="s">
        <v>105</v>
      </c>
      <c r="D1294" s="13">
        <v>2</v>
      </c>
      <c r="E1294" s="14" t="str">
        <f t="shared" si="60"/>
        <v>E.03x2</v>
      </c>
      <c r="F1294" s="14" t="str">
        <f>IFERROR(VLOOKUP(E1294,'Bron competenties'!$A$1:$F$19978,5,FALSE),"")</f>
        <v>het begrijpen en toepassen van de principes van risicomanagement en het onderzoeken van IV-oplossingen om geïdentificeerde risico’s te mitigeren</v>
      </c>
      <c r="G1294" s="15" t="str">
        <f>IFERROR(CONCATENATE(C1294," ",(VLOOKUP($C1294,'Bron competenties'!$B$1:$C$1978,2,FALSE))),"")</f>
        <v xml:space="preserve">E.03 Risicomanagement </v>
      </c>
      <c r="H1294">
        <f t="shared" si="61"/>
        <v>2</v>
      </c>
      <c r="I1294" t="str">
        <f t="shared" si="62"/>
        <v>het begrijpen en toepassen van de principes van risicomanagement en het onderzoeken van IV-oplossingen om geïdentificeerde risico’s te mitigeren</v>
      </c>
    </row>
    <row r="1295" spans="1:9" ht="15.75" thickBot="1" x14ac:dyDescent="0.3">
      <c r="A1295" s="10" t="str">
        <f>IFERROR(VLOOKUP($B1295,VLookup!$B$3:$C$463,2,FALSE),"")</f>
        <v>5.1.1 PROJECTLEIDERSCHAP IV</v>
      </c>
      <c r="B1295" s="18" t="s">
        <v>177</v>
      </c>
      <c r="C1295" s="17" t="s">
        <v>101</v>
      </c>
      <c r="D1295" s="13">
        <v>2</v>
      </c>
      <c r="E1295" s="14" t="str">
        <f t="shared" si="60"/>
        <v>E.06x2</v>
      </c>
      <c r="F1295" s="14" t="str">
        <f>IFERROR(VLOOKUP(E1295,'Bron competenties'!$A$1:$F$19978,5,FALSE),"")</f>
        <v>het communiceren over en het toezicht houden op de toepassing van het kwaliteitsbeleid in de organisatie</v>
      </c>
      <c r="G1295" s="15" t="str">
        <f>IFERROR(CONCATENATE(C1295," ",(VLOOKUP($C1295,'Bron competenties'!$B$1:$C$1978,2,FALSE))),"")</f>
        <v xml:space="preserve">E.06 ICT kwaliteitsmanagement </v>
      </c>
      <c r="H1295">
        <f t="shared" si="61"/>
        <v>2</v>
      </c>
      <c r="I1295" t="str">
        <f t="shared" si="62"/>
        <v>het communiceren over en het toezicht houden op de toepassing van het kwaliteitsbeleid in de organisatie</v>
      </c>
    </row>
    <row r="1296" spans="1:9" ht="15.75" thickBot="1" x14ac:dyDescent="0.3">
      <c r="A1296" s="10" t="str">
        <f>IFERROR(VLOOKUP($B1296,VLookup!$B$3:$C$463,2,FALSE),"")</f>
        <v>5.1.1 PROJECTLEIDERSCHAP IV</v>
      </c>
      <c r="B1296" s="18" t="s">
        <v>177</v>
      </c>
      <c r="C1296" s="17" t="s">
        <v>106</v>
      </c>
      <c r="D1296" s="13">
        <v>3</v>
      </c>
      <c r="E1296" s="14" t="str">
        <f t="shared" si="60"/>
        <v>A.08x3</v>
      </c>
      <c r="F1296" s="14" t="str">
        <f>IFERROR(VLOOKUP(E1296,'Bron competenties'!$A$1:$F$19978,5,FALSE),"")</f>
        <v>het bevorderen van bewustzijn, trainingen en borging (via hulpmiddelen) voor de ontwikkeling van duurzame ontwikkeling</v>
      </c>
      <c r="G1296" s="15" t="str">
        <f>IFERROR(CONCATENATE(C1296," ",(VLOOKUP($C1296,'Bron competenties'!$B$1:$C$1978,2,FALSE))),"")</f>
        <v xml:space="preserve">A.08 Duurzame ontwikkeling </v>
      </c>
      <c r="H1296">
        <f t="shared" si="61"/>
        <v>3</v>
      </c>
      <c r="I1296" t="str">
        <f t="shared" si="62"/>
        <v>het bevorderen van bewustzijn, trainingen en borging (via hulpmiddelen) voor de ontwikkeling van duurzame ontwikkeling</v>
      </c>
    </row>
    <row r="1297" spans="1:9" ht="15.75" thickBot="1" x14ac:dyDescent="0.3">
      <c r="A1297" s="10" t="str">
        <f>IFERROR(VLOOKUP($B1297,VLookup!$B$3:$C$463,2,FALSE),"")</f>
        <v>5.1.1 PROJECTLEIDERSCHAP IV</v>
      </c>
      <c r="B1297" s="18" t="s">
        <v>177</v>
      </c>
      <c r="C1297" s="17" t="s">
        <v>140</v>
      </c>
      <c r="D1297" s="13">
        <v>3</v>
      </c>
      <c r="E1297" s="14" t="str">
        <f t="shared" si="60"/>
        <v>C.02x3</v>
      </c>
      <c r="F1297" s="14" t="str">
        <f>IFERROR(VLOOKUP(E1297,'Bron competenties'!$A$1:$F$19978,5,FALSE),"")</f>
        <v xml:space="preserve">het zorgen voor de integriteit van het systeem door het toepassen van functionele-updates, software- of hardware toevoegingen en het inregelen van onderhoudsactiviteiten; het voldoen aan de budget requirements </v>
      </c>
      <c r="G1297" s="15" t="str">
        <f>IFERROR(CONCATENATE(C1297," ",(VLOOKUP($C1297,'Bron competenties'!$B$1:$C$1978,2,FALSE))),"")</f>
        <v xml:space="preserve">C.02 Ondersteunen van wijzigingen </v>
      </c>
      <c r="H1297">
        <f t="shared" si="61"/>
        <v>3</v>
      </c>
      <c r="I1297" t="str">
        <f t="shared" si="62"/>
        <v xml:space="preserve">het zorgen voor de integriteit van het systeem door het toepassen van functionele-updates, software- of hardware toevoegingen en het inregelen van onderhoudsactiviteiten; het voldoen aan de budget requirements </v>
      </c>
    </row>
    <row r="1298" spans="1:9" ht="15.75" thickBot="1" x14ac:dyDescent="0.3">
      <c r="A1298" s="10" t="str">
        <f>IFERROR(VLOOKUP($B1298,VLookup!$B$3:$C$463,2,FALSE),"")</f>
        <v>5.1.1 PROJECTLEIDERSCHAP IV</v>
      </c>
      <c r="B1298" s="18" t="s">
        <v>177</v>
      </c>
      <c r="C1298" s="17" t="s">
        <v>117</v>
      </c>
      <c r="D1298" s="13">
        <v>3</v>
      </c>
      <c r="E1298" s="14" t="str">
        <f t="shared" si="60"/>
        <v>D.05x3</v>
      </c>
      <c r="F1298" s="14" t="str">
        <f>IFERROR(VLOOKUP(E1298,'Bron competenties'!$A$1:$F$19978,5,FALSE),"")</f>
        <v>het op creatieve wijze ontwikkelen van proposals/voorstellen in complexe situaties. Het waar nodig aanpassen van oplossingen in een complexe technische en juridische omgeving, waarbij de haalbaarheid, legitimiteit en technische validiteit worden zekergesteld</v>
      </c>
      <c r="G1298" s="15" t="str">
        <f>IFERROR(CONCATENATE(C1298," ",(VLOOKUP($C1298,'Bron competenties'!$B$1:$C$1978,2,FALSE))),"")</f>
        <v>D.05 Verkoopontwikkeling</v>
      </c>
      <c r="H1298">
        <f t="shared" si="61"/>
        <v>3</v>
      </c>
      <c r="I1298" t="str">
        <f t="shared" si="62"/>
        <v>het op creatieve wijze ontwikkelen van proposals/voorstellen in complexe situaties. Het waar nodig aanpassen van oplossingen in een complexe technische en juridische omgeving, waarbij de haalbaarheid, legitimiteit en technische validiteit worden zekergesteld</v>
      </c>
    </row>
    <row r="1299" spans="1:9" ht="15.75" thickBot="1" x14ac:dyDescent="0.3">
      <c r="A1299" s="10" t="str">
        <f>IFERROR(VLOOKUP($B1299,VLookup!$B$3:$C$463,2,FALSE),"")</f>
        <v>5.1.1 PROJECTLEIDERSCHAP IV</v>
      </c>
      <c r="B1299" s="18" t="s">
        <v>177</v>
      </c>
      <c r="C1299" s="17" t="s">
        <v>122</v>
      </c>
      <c r="D1299" s="13">
        <v>3</v>
      </c>
      <c r="E1299" s="14" t="str">
        <f t="shared" si="60"/>
        <v>D.08x3</v>
      </c>
      <c r="F1299" s="14" t="str">
        <f>IFERROR(VLOOKUP(E1299,'Bron competenties'!$A$1:$F$19978,5,FALSE),"")</f>
        <v>het evalueren van contractprestaties op basis van prestatie indicatoren en het borgen van de prestaties van de volledige supply chain; het invloed uitoefenen op (nieuwe) contractbesprekingen</v>
      </c>
      <c r="G1299" s="15" t="str">
        <f>IFERROR(CONCATENATE(C1299," ",(VLOOKUP($C1299,'Bron competenties'!$B$1:$C$1978,2,FALSE))),"")</f>
        <v xml:space="preserve">D.08 Contractmanagement </v>
      </c>
      <c r="H1299">
        <f t="shared" si="61"/>
        <v>3</v>
      </c>
      <c r="I1299" t="str">
        <f t="shared" si="62"/>
        <v>het evalueren van contractprestaties op basis van prestatie indicatoren en het borgen van de prestaties van de volledige supply chain; het invloed uitoefenen op (nieuwe) contractbesprekingen</v>
      </c>
    </row>
    <row r="1300" spans="1:9" ht="15.75" thickBot="1" x14ac:dyDescent="0.3">
      <c r="A1300" s="10" t="str">
        <f>IFERROR(VLOOKUP($B1300,VLookup!$B$3:$C$463,2,FALSE),"")</f>
        <v>5.1.1 PROJECTLEIDERSCHAP IV</v>
      </c>
      <c r="B1300" s="18" t="s">
        <v>177</v>
      </c>
      <c r="C1300" s="17" t="s">
        <v>83</v>
      </c>
      <c r="D1300" s="13">
        <v>3</v>
      </c>
      <c r="E1300" s="14" t="str">
        <f t="shared" si="60"/>
        <v>D.10x3</v>
      </c>
      <c r="F1300" s="14" t="str">
        <f>IFERROR(VLOOKUP(E1300,'Bron competenties'!$A$1:$F$19978,5,FALSE),"")</f>
        <v>het analyseren van bedrijfsprocessen en bijbehorende informatie-eisen en het daarmee voorzien in de meest geschikte informatiestructuur</v>
      </c>
      <c r="G1300" s="15" t="str">
        <f>IFERROR(CONCATENATE(C1300," ",(VLOOKUP($C1300,'Bron competenties'!$B$1:$C$1978,2,FALSE))),"")</f>
        <v xml:space="preserve">D.10 Informatie- en kennismanagement </v>
      </c>
      <c r="H1300">
        <f t="shared" si="61"/>
        <v>3</v>
      </c>
      <c r="I1300" t="str">
        <f t="shared" si="62"/>
        <v>het analyseren van bedrijfsprocessen en bijbehorende informatie-eisen en het daarmee voorzien in de meest geschikte informatiestructuur</v>
      </c>
    </row>
    <row r="1301" spans="1:9" ht="15.75" thickBot="1" x14ac:dyDescent="0.3">
      <c r="A1301" s="10" t="str">
        <f>IFERROR(VLOOKUP($B1301,VLookup!$B$3:$C$463,2,FALSE),"")</f>
        <v>5.1.1 PROJECTLEIDERSCHAP IV</v>
      </c>
      <c r="B1301" s="18" t="s">
        <v>177</v>
      </c>
      <c r="C1301" s="17" t="s">
        <v>84</v>
      </c>
      <c r="D1301" s="13">
        <v>3</v>
      </c>
      <c r="E1301" s="14" t="str">
        <f t="shared" si="60"/>
        <v>D.11x3</v>
      </c>
      <c r="F1301" s="14" t="str">
        <f>IFERROR(VLOOKUP(E1301,'Bron competenties'!$A$1:$F$19978,5,FALSE),"")</f>
        <v>betrouwbare relaties met de klanten creëren en helpen in het identificeren van de klantbehoeften</v>
      </c>
      <c r="G1301" s="15" t="str">
        <f>IFERROR(CONCATENATE(C1301," ",(VLOOKUP($C1301,'Bron competenties'!$B$1:$C$1978,2,FALSE))),"")</f>
        <v xml:space="preserve">D.11 Behoeftemanagement </v>
      </c>
      <c r="H1301">
        <f t="shared" si="61"/>
        <v>3</v>
      </c>
      <c r="I1301" t="str">
        <f t="shared" si="62"/>
        <v>betrouwbare relaties met de klanten creëren en helpen in het identificeren van de klantbehoeften</v>
      </c>
    </row>
    <row r="1302" spans="1:9" ht="15.75" thickBot="1" x14ac:dyDescent="0.3">
      <c r="A1302" s="10" t="str">
        <f>IFERROR(VLOOKUP($B1302,VLookup!$B$3:$C$463,2,FALSE),"")</f>
        <v>5.1.1 PROJECTLEIDERSCHAP IV</v>
      </c>
      <c r="B1302" s="18" t="s">
        <v>177</v>
      </c>
      <c r="C1302" s="17" t="s">
        <v>113</v>
      </c>
      <c r="D1302" s="13">
        <v>3</v>
      </c>
      <c r="E1302" s="14" t="str">
        <f t="shared" si="60"/>
        <v>E.02x3</v>
      </c>
      <c r="F1302" s="14" t="str">
        <f>IFERROR(VLOOKUP(E1302,'Bron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302" s="15" t="str">
        <f>IFERROR(CONCATENATE(C1302," ",(VLOOKUP($C1302,'Bron competenties'!$B$1:$C$1978,2,FALSE))),"")</f>
        <v xml:space="preserve">E.02 Project- en portfoliomanagement </v>
      </c>
      <c r="H1302">
        <f t="shared" si="61"/>
        <v>3</v>
      </c>
      <c r="I1302" t="str">
        <f t="shared" si="62"/>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303" spans="1:9" ht="15.75" thickBot="1" x14ac:dyDescent="0.3">
      <c r="A1303" s="10" t="str">
        <f>IFERROR(VLOOKUP($B1303,VLookup!$B$3:$C$463,2,FALSE),"")</f>
        <v>5.1.1 PROJECTLEIDERSCHAP IV</v>
      </c>
      <c r="B1303" s="18" t="s">
        <v>177</v>
      </c>
      <c r="C1303" s="17" t="s">
        <v>105</v>
      </c>
      <c r="D1303" s="13">
        <v>3</v>
      </c>
      <c r="E1303" s="14" t="str">
        <f t="shared" si="60"/>
        <v>E.03x3</v>
      </c>
      <c r="F1303" s="14" t="str">
        <f>IFERROR(VLOOKUP(E1303,'Bron competenties'!$A$1:$F$19978,5,FALSE),"")</f>
        <v>het in staat zijn de juiste acties te ondernemen om de veiligheid te borgen en risicoblootstelling te vermijden, evalueert, managet en garandeert de validering van uitzonderingen, voert audits uit op IV-processen en -omgeving</v>
      </c>
      <c r="G1303" s="15" t="str">
        <f>IFERROR(CONCATENATE(C1303," ",(VLOOKUP($C1303,'Bron competenties'!$B$1:$C$1978,2,FALSE))),"")</f>
        <v xml:space="preserve">E.03 Risicomanagement </v>
      </c>
      <c r="H1303">
        <f t="shared" si="61"/>
        <v>3</v>
      </c>
      <c r="I1303" t="str">
        <f t="shared" si="62"/>
        <v>het in staat zijn de juiste acties te ondernemen om de veiligheid te borgen en risicoblootstelling te vermijden, evalueert, managet en garandeert de validering van uitzonderingen, voert audits uit op IV-processen en -omgeving</v>
      </c>
    </row>
    <row r="1304" spans="1:9" ht="15.75" thickBot="1" x14ac:dyDescent="0.3">
      <c r="A1304" s="10" t="str">
        <f>IFERROR(VLOOKUP($B1304,VLookup!$B$3:$C$463,2,FALSE),"")</f>
        <v>5.1.1 PROJECTLEIDERSCHAP IV</v>
      </c>
      <c r="B1304" s="18" t="s">
        <v>177</v>
      </c>
      <c r="C1304" s="17" t="s">
        <v>101</v>
      </c>
      <c r="D1304" s="13">
        <v>3</v>
      </c>
      <c r="E1304" s="14" t="str">
        <f t="shared" si="60"/>
        <v>E.06x3</v>
      </c>
      <c r="F1304" s="14" t="str">
        <f>IFERROR(VLOOKUP(E1304,'Bron competenties'!$A$1:$F$19978,5,FALSE),"")</f>
        <v>het evalueren van kwaliteitsindicatoren en processen op basis van het kwaliteitsbeleid en indien nodig het voorstellen van herstelacties</v>
      </c>
      <c r="G1304" s="15" t="str">
        <f>IFERROR(CONCATENATE(C1304," ",(VLOOKUP($C1304,'Bron competenties'!$B$1:$C$1978,2,FALSE))),"")</f>
        <v xml:space="preserve">E.06 ICT kwaliteitsmanagement </v>
      </c>
      <c r="H1304">
        <f t="shared" si="61"/>
        <v>3</v>
      </c>
      <c r="I1304" t="str">
        <f t="shared" si="62"/>
        <v>het evalueren van kwaliteitsindicatoren en processen op basis van het kwaliteitsbeleid en indien nodig het voorstellen van herstelacties</v>
      </c>
    </row>
    <row r="1305" spans="1:9" ht="15.75" thickBot="1" x14ac:dyDescent="0.3">
      <c r="A1305" s="10" t="str">
        <f>IFERROR(VLOOKUP($B1305,VLookup!$B$3:$C$463,2,FALSE),"")</f>
        <v>5.1.1 PROJECTLEIDERSCHAP IV</v>
      </c>
      <c r="B1305" s="18" t="s">
        <v>177</v>
      </c>
      <c r="C1305" s="17" t="s">
        <v>143</v>
      </c>
      <c r="D1305" s="13">
        <v>3</v>
      </c>
      <c r="E1305" s="14" t="str">
        <f t="shared" si="60"/>
        <v>E.07x3</v>
      </c>
      <c r="F1305" s="14" t="str">
        <f>IFERROR(VLOOKUP(E1305,'Bron competenties'!$A$1:$F$19978,5,FALSE),"")</f>
        <v>Het evalueren van wijziging requirements en het gebruiken van specifieke vaardigheden om potentiële methoden en standaarden te identificeren die ingezet kunnen worden</v>
      </c>
      <c r="G1305" s="15" t="str">
        <f>IFERROR(CONCATENATE(C1305," ",(VLOOKUP($C1305,'Bron competenties'!$B$1:$C$1978,2,FALSE))),"")</f>
        <v xml:space="preserve">E.07 Management van veranderingen in bedrijfsprocessent </v>
      </c>
      <c r="H1305">
        <f t="shared" si="61"/>
        <v>3</v>
      </c>
      <c r="I1305" t="str">
        <f t="shared" si="62"/>
        <v>Het evalueren van wijziging requirements en het gebruiken van specifieke vaardigheden om potentiële methoden en standaarden te identificeren die ingezet kunnen worden</v>
      </c>
    </row>
    <row r="1306" spans="1:9" ht="15.75" thickBot="1" x14ac:dyDescent="0.3">
      <c r="A1306" s="10" t="str">
        <f>IFERROR(VLOOKUP($B1306,VLookup!$B$3:$C$463,2,FALSE),"")</f>
        <v>5.1.1 PROJECTLEIDERSCHAP IV</v>
      </c>
      <c r="B1306" s="18" t="s">
        <v>177</v>
      </c>
      <c r="C1306" s="17" t="s">
        <v>87</v>
      </c>
      <c r="D1306" s="13">
        <v>4</v>
      </c>
      <c r="E1306" s="14" t="str">
        <f t="shared" si="60"/>
        <v>A.01x4</v>
      </c>
      <c r="F1306" s="14" t="str">
        <f>IFERROR(VLOOKUP(E1306,'Bron competenties'!$A$1:$F$19978,5,FALSE),"")</f>
        <v>het organiseren en borgen van de bouw en implementatie van innovatieve IV oplossingen op de lange termijn</v>
      </c>
      <c r="G1306" s="15" t="str">
        <f>IFERROR(CONCATENATE(C1306," ",(VLOOKUP($C1306,'Bron competenties'!$B$1:$C$1978,2,FALSE))),"")</f>
        <v>A.01 Afstemming informatiesysteem en bedrijfsstrategie</v>
      </c>
      <c r="H1306">
        <f t="shared" si="61"/>
        <v>4</v>
      </c>
      <c r="I1306" t="str">
        <f t="shared" si="62"/>
        <v>het organiseren en borgen van de bouw en implementatie van innovatieve IV oplossingen op de lange termijn</v>
      </c>
    </row>
    <row r="1307" spans="1:9" ht="15.75" thickBot="1" x14ac:dyDescent="0.3">
      <c r="A1307" s="10" t="str">
        <f>IFERROR(VLOOKUP($B1307,VLookup!$B$3:$C$463,2,FALSE),"")</f>
        <v>5.1.1 PROJECTLEIDERSCHAP IV</v>
      </c>
      <c r="B1307" s="18" t="s">
        <v>177</v>
      </c>
      <c r="C1307" s="17" t="s">
        <v>108</v>
      </c>
      <c r="D1307" s="13">
        <v>4</v>
      </c>
      <c r="E1307" s="14" t="str">
        <f t="shared" si="60"/>
        <v>A.09x4</v>
      </c>
      <c r="F1307" s="14" t="str">
        <f>IFERROR(VLOOKUP(E1307,'Bron competenties'!$A$1:$F$19978,5,FALSE),"")</f>
        <v>het inzetten van onafhankelijk denken en technologische kennis om verschillende concepten te integreren zodat unieke oplossingen ontstaan</v>
      </c>
      <c r="G1307" s="15" t="str">
        <f>IFERROR(CONCATENATE(C1307," ",(VLOOKUP($C1307,'Bron competenties'!$B$1:$C$1978,2,FALSE))),"")</f>
        <v xml:space="preserve">A.09 Innoveren </v>
      </c>
      <c r="H1307">
        <f t="shared" si="61"/>
        <v>4</v>
      </c>
      <c r="I1307" t="str">
        <f t="shared" si="62"/>
        <v>het inzetten van onafhankelijk denken en technologische kennis om verschillende concepten te integreren zodat unieke oplossingen ontstaan</v>
      </c>
    </row>
    <row r="1308" spans="1:9" ht="15.75" thickBot="1" x14ac:dyDescent="0.3">
      <c r="A1308" s="10" t="str">
        <f>IFERROR(VLOOKUP($B1308,VLookup!$B$3:$C$463,2,FALSE),"")</f>
        <v>5.1.1 PROJECTLEIDERSCHAP IV</v>
      </c>
      <c r="B1308" s="18" t="s">
        <v>177</v>
      </c>
      <c r="C1308" s="17" t="s">
        <v>117</v>
      </c>
      <c r="D1308" s="13">
        <v>4</v>
      </c>
      <c r="E1308" s="14" t="str">
        <f t="shared" si="60"/>
        <v>D.05x4</v>
      </c>
      <c r="F1308" s="14" t="str">
        <f>IFERROR(VLOOKUP(E1308,'Bron competenties'!$A$1:$F$19978,5,FALSE),"")</f>
        <v>het reviewen en implementeren van een passende verkoopstrategie om de organisatiedoeleinden te behalen. Het bepalen en alloceren van doelen om de marktcondities aan te pakken. Het coördineren van multidisciplinaire teams</v>
      </c>
      <c r="G1308" s="15" t="str">
        <f>IFERROR(CONCATENATE(C1308," ",(VLOOKUP($C1308,'Bron competenties'!$B$1:$C$1978,2,FALSE))),"")</f>
        <v>D.05 Verkoopontwikkeling</v>
      </c>
      <c r="H1308">
        <f t="shared" si="61"/>
        <v>4</v>
      </c>
      <c r="I1308" t="str">
        <f t="shared" si="62"/>
        <v>het reviewen en implementeren van een passende verkoopstrategie om de organisatiedoeleinden te behalen. Het bepalen en alloceren van doelen om de marktcondities aan te pakken. Het coördineren van multidisciplinaire teams</v>
      </c>
    </row>
    <row r="1309" spans="1:9" ht="15.75" thickBot="1" x14ac:dyDescent="0.3">
      <c r="A1309" s="10" t="str">
        <f>IFERROR(VLOOKUP($B1309,VLookup!$B$3:$C$463,2,FALSE),"")</f>
        <v>5.1.1 PROJECTLEIDERSCHAP IV</v>
      </c>
      <c r="B1309" s="18" t="s">
        <v>177</v>
      </c>
      <c r="C1309" s="17" t="s">
        <v>122</v>
      </c>
      <c r="D1309" s="13">
        <v>4</v>
      </c>
      <c r="E1309" s="14" t="str">
        <f t="shared" si="60"/>
        <v>D.08x4</v>
      </c>
      <c r="F1309" s="14" t="str">
        <f>IFERROR(VLOOKUP(E1309,'Bron competenties'!$A$1:$F$19978,5,FALSE),"")</f>
        <v>het organiseren en borgen van het naleven van contracten en het fungeren als laatste escalatiepunt</v>
      </c>
      <c r="G1309" s="15" t="str">
        <f>IFERROR(CONCATENATE(C1309," ",(VLOOKUP($C1309,'Bron competenties'!$B$1:$C$1978,2,FALSE))),"")</f>
        <v xml:space="preserve">D.08 Contractmanagement </v>
      </c>
      <c r="H1309">
        <f t="shared" si="61"/>
        <v>4</v>
      </c>
      <c r="I1309" t="str">
        <f t="shared" si="62"/>
        <v>het organiseren en borgen van het naleven van contracten en het fungeren als laatste escalatiepunt</v>
      </c>
    </row>
    <row r="1310" spans="1:9" ht="15.75" thickBot="1" x14ac:dyDescent="0.3">
      <c r="A1310" s="10" t="str">
        <f>IFERROR(VLOOKUP($B1310,VLookup!$B$3:$C$463,2,FALSE),"")</f>
        <v>5.1.1 PROJECTLEIDERSCHAP IV</v>
      </c>
      <c r="B1310" s="18" t="s">
        <v>177</v>
      </c>
      <c r="C1310" s="17" t="s">
        <v>83</v>
      </c>
      <c r="D1310" s="13">
        <v>4</v>
      </c>
      <c r="E1310" s="14" t="str">
        <f t="shared" si="60"/>
        <v>D.10x4</v>
      </c>
      <c r="F1310" s="14" t="str">
        <f>IFERROR(VLOOKUP(E1310,'Bron competenties'!$A$1:$F$19978,5,FALSE),"")</f>
        <v>de juiste informatiestructuur integreren in de organisatie omgeving</v>
      </c>
      <c r="G1310" s="15" t="str">
        <f>IFERROR(CONCATENATE(C1310," ",(VLOOKUP($C1310,'Bron competenties'!$B$1:$C$1978,2,FALSE))),"")</f>
        <v xml:space="preserve">D.10 Informatie- en kennismanagement </v>
      </c>
      <c r="H1310">
        <f t="shared" si="61"/>
        <v>4</v>
      </c>
      <c r="I1310" t="str">
        <f t="shared" si="62"/>
        <v>de juiste informatiestructuur integreren in de organisatie omgeving</v>
      </c>
    </row>
    <row r="1311" spans="1:9" ht="15.75" thickBot="1" x14ac:dyDescent="0.3">
      <c r="A1311" s="10" t="str">
        <f>IFERROR(VLOOKUP($B1311,VLookup!$B$3:$C$463,2,FALSE),"")</f>
        <v>5.1.1 PROJECTLEIDERSCHAP IV</v>
      </c>
      <c r="B1311" s="18" t="s">
        <v>177</v>
      </c>
      <c r="C1311" s="17" t="s">
        <v>84</v>
      </c>
      <c r="D1311" s="13">
        <v>4</v>
      </c>
      <c r="E1311" s="14" t="str">
        <f t="shared" si="60"/>
        <v>D.11x4</v>
      </c>
      <c r="F1311" s="14" t="str">
        <f>IFERROR(VLOOKUP(E1311,'Bron competenties'!$A$1:$F$19978,5,FALSE),"")</f>
        <v>het organiseren en ondersteunen van strategische besluiten van de organisaties, het helpen van organisaties om nieuwe IV-oplossingen te bedenken, het bevorderen van partnerschappen en het creëren van waarde proposities</v>
      </c>
      <c r="G1311" s="15" t="str">
        <f>IFERROR(CONCATENATE(C1311," ",(VLOOKUP($C1311,'Bron competenties'!$B$1:$C$1978,2,FALSE))),"")</f>
        <v xml:space="preserve">D.11 Behoeftemanagement </v>
      </c>
      <c r="H1311">
        <f t="shared" si="61"/>
        <v>4</v>
      </c>
      <c r="I1311" t="str">
        <f t="shared" si="62"/>
        <v>het organiseren en ondersteunen van strategische besluiten van de organisaties, het helpen van organisaties om nieuwe IV-oplossingen te bedenken, het bevorderen van partnerschappen en het creëren van waarde proposities</v>
      </c>
    </row>
    <row r="1312" spans="1:9" ht="15.75" thickBot="1" x14ac:dyDescent="0.3">
      <c r="A1312" s="10" t="str">
        <f>IFERROR(VLOOKUP($B1312,VLookup!$B$3:$C$463,2,FALSE),"")</f>
        <v>5.1.1 PROJECTLEIDERSCHAP IV</v>
      </c>
      <c r="B1312" s="18" t="s">
        <v>177</v>
      </c>
      <c r="C1312" s="17" t="s">
        <v>113</v>
      </c>
      <c r="D1312" s="13">
        <v>4</v>
      </c>
      <c r="E1312" s="14" t="str">
        <f t="shared" si="60"/>
        <v>E.02x4</v>
      </c>
      <c r="F1312" s="14" t="str">
        <f>IFERROR(VLOOKUP(E1312,'Bron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312" s="15" t="str">
        <f>IFERROR(CONCATENATE(C1312," ",(VLOOKUP($C1312,'Bron competenties'!$B$1:$C$1978,2,FALSE))),"")</f>
        <v xml:space="preserve">E.02 Project- en portfoliomanagement </v>
      </c>
      <c r="H1312">
        <f t="shared" si="61"/>
        <v>4</v>
      </c>
      <c r="I1312" t="str">
        <f t="shared" si="62"/>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313" spans="1:9" ht="15.75" thickBot="1" x14ac:dyDescent="0.3">
      <c r="A1313" s="10" t="str">
        <f>IFERROR(VLOOKUP($B1313,VLookup!$B$3:$C$463,2,FALSE),"")</f>
        <v>5.1.1 PROJECTLEIDERSCHAP IV</v>
      </c>
      <c r="B1313" s="18" t="s">
        <v>177</v>
      </c>
      <c r="C1313" s="17" t="s">
        <v>105</v>
      </c>
      <c r="D1313" s="13">
        <v>4</v>
      </c>
      <c r="E1313" s="14" t="str">
        <f t="shared" si="60"/>
        <v>E.03x4</v>
      </c>
      <c r="F1313" s="14" t="str">
        <f>IFERROR(VLOOKUP(E1313,'Bron competenties'!$A$1:$F$19978,5,FALSE),"")</f>
        <v>het organiseren en borgen van het definiëren en toepasbaar maken van beleid voor risicobeheer door rekening te houden met alle mogelijke beperkingen, waaronder technische, economische en politieke kwesties en daarbij taken te delegeren</v>
      </c>
      <c r="G1313" s="15" t="str">
        <f>IFERROR(CONCATENATE(C1313," ",(VLOOKUP($C1313,'Bron competenties'!$B$1:$C$1978,2,FALSE))),"")</f>
        <v xml:space="preserve">E.03 Risicomanagement </v>
      </c>
      <c r="H1313">
        <f t="shared" si="61"/>
        <v>4</v>
      </c>
      <c r="I1313" t="str">
        <f t="shared" si="62"/>
        <v>het organiseren en borgen van het definiëren en toepasbaar maken van beleid voor risicobeheer door rekening te houden met alle mogelijke beperkingen, waaronder technische, economische en politieke kwesties en daarbij taken te delegeren</v>
      </c>
    </row>
    <row r="1314" spans="1:9" ht="15.75" thickBot="1" x14ac:dyDescent="0.3">
      <c r="A1314" s="10" t="str">
        <f>IFERROR(VLOOKUP($B1314,VLookup!$B$3:$C$463,2,FALSE),"")</f>
        <v>5.1.1 PROJECTLEIDERSCHAP IV</v>
      </c>
      <c r="B1314" s="18" t="s">
        <v>177</v>
      </c>
      <c r="C1314" s="17" t="s">
        <v>101</v>
      </c>
      <c r="D1314" s="13">
        <v>4</v>
      </c>
      <c r="E1314" s="14" t="str">
        <f t="shared" si="60"/>
        <v>E.06x4</v>
      </c>
      <c r="F1314" s="14" t="str">
        <f>IFERROR(VLOOKUP(E1314,'Bron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314" s="15" t="str">
        <f>IFERROR(CONCATENATE(C1314," ",(VLOOKUP($C1314,'Bron competenties'!$B$1:$C$1978,2,FALSE))),"")</f>
        <v xml:space="preserve">E.06 ICT kwaliteitsmanagement </v>
      </c>
      <c r="H1314">
        <f t="shared" si="61"/>
        <v>4</v>
      </c>
      <c r="I1314" t="str">
        <f t="shared" si="62"/>
        <v>het evalueren en inschatten in hoeverre aan kwaliteitseisen is voldaan en het organiseren en borgen dat het kwaliteitsbeleid wordt geïmplementeerd; het tonen van multifunctioneel leiderschap voor het stellen en overtreffen van kwaliteitsnormen</v>
      </c>
    </row>
    <row r="1315" spans="1:9" ht="15.75" thickBot="1" x14ac:dyDescent="0.3">
      <c r="A1315" s="10" t="str">
        <f>IFERROR(VLOOKUP($B1315,VLookup!$B$3:$C$463,2,FALSE),"")</f>
        <v>5.1.1 PROJECTLEIDERSCHAP IV</v>
      </c>
      <c r="B1315" s="18" t="s">
        <v>177</v>
      </c>
      <c r="C1315" s="17" t="s">
        <v>143</v>
      </c>
      <c r="D1315" s="13">
        <v>4</v>
      </c>
      <c r="E1315" s="14" t="str">
        <f t="shared" si="60"/>
        <v>E.07x4</v>
      </c>
      <c r="F1315" s="14" t="str">
        <f>IFERROR(VLOOKUP(E1315,'Bron competenties'!$A$1:$F$19978,5,FALSE),"")</f>
        <v xml:space="preserve">het organiseren en borgen van het plannen, beheren en implementeren van significante IV wijzigingen in de organisatie </v>
      </c>
      <c r="G1315" s="15" t="str">
        <f>IFERROR(CONCATENATE(C1315," ",(VLOOKUP($C1315,'Bron competenties'!$B$1:$C$1978,2,FALSE))),"")</f>
        <v xml:space="preserve">E.07 Management van veranderingen in bedrijfsprocessent </v>
      </c>
      <c r="H1315">
        <f t="shared" si="61"/>
        <v>4</v>
      </c>
      <c r="I1315" t="str">
        <f t="shared" si="62"/>
        <v xml:space="preserve">het organiseren en borgen van het plannen, beheren en implementeren van significante IV wijzigingen in de organisatie </v>
      </c>
    </row>
    <row r="1316" spans="1:9" ht="15.75" thickBot="1" x14ac:dyDescent="0.3">
      <c r="A1316" s="10" t="str">
        <f>IFERROR(VLOOKUP($B1316,VLookup!$B$3:$C$463,2,FALSE),"")</f>
        <v>5.1.1 PROJECTLEIDERSCHAP IV</v>
      </c>
      <c r="B1316" s="18" t="s">
        <v>177</v>
      </c>
      <c r="C1316" s="20" t="s">
        <v>115</v>
      </c>
      <c r="D1316" s="13">
        <v>4</v>
      </c>
      <c r="E1316" s="14" t="str">
        <f t="shared" si="60"/>
        <v>E.09x4</v>
      </c>
      <c r="F1316" s="14" t="str">
        <f>IFERROR(VLOOKUP(E1316,'Bron competenties'!$A$1:$F$19978,5,FALSE),"")</f>
        <v>het organiseren en borgen van governance strategie voor Informatie Systemen door relevante processen over de gehele IV-infrastructuur te communiceren, uit te dragen en te beheersen</v>
      </c>
      <c r="G1316" s="15" t="str">
        <f>IFERROR(CONCATENATE(C1316," ",(VLOOKUP($C1316,'Bron competenties'!$B$1:$C$1978,2,FALSE))),"")</f>
        <v xml:space="preserve">E.09 IT-governance </v>
      </c>
      <c r="H1316">
        <f t="shared" si="61"/>
        <v>4</v>
      </c>
      <c r="I1316" t="str">
        <f t="shared" si="62"/>
        <v>het organiseren en borgen van governance strategie voor Informatie Systemen door relevante processen over de gehele IV-infrastructuur te communiceren, uit te dragen en te beheersen</v>
      </c>
    </row>
    <row r="1317" spans="1:9" ht="15.75" thickBot="1" x14ac:dyDescent="0.3">
      <c r="A1317" s="10" t="str">
        <f>IFERROR(VLOOKUP($B1317,VLookup!$B$3:$C$463,2,FALSE),"")</f>
        <v>5.1.1 PROJECTLEIDERSCHAP IV</v>
      </c>
      <c r="B1317" s="18" t="s">
        <v>177</v>
      </c>
      <c r="C1317" s="17" t="s">
        <v>90</v>
      </c>
      <c r="D1317" s="13">
        <v>9</v>
      </c>
      <c r="E1317" s="14" t="str">
        <f t="shared" si="60"/>
        <v>T.01x9</v>
      </c>
      <c r="F1317" s="14" t="str">
        <f>IFERROR(VLOOKUP(E1317,'Bron competenties'!$A$1:$F$19978,5,FALSE),"")</f>
        <v>Toegankelijkheid is van toepassing op het ontwerp van producten, apparaten, services of omgevingen om ervoor te zorgen dat ze voor iedereen bruikbaar zijn, ongeacht hun persoonlijke capaciteiten</v>
      </c>
      <c r="G1317" s="15" t="str">
        <f>IFERROR(CONCATENATE(C1317," ",(VLOOKUP($C1317,'Bron competenties'!$B$1:$C$1978,2,FALSE))),"")</f>
        <v>T.01 Toegankelijkheid</v>
      </c>
      <c r="H1317">
        <f t="shared" si="61"/>
        <v>9</v>
      </c>
      <c r="I1317" t="str">
        <f t="shared" si="62"/>
        <v>Toegankelijkheid is van toepassing op het ontwerp van producten, apparaten, services of omgevingen om ervoor te zorgen dat ze voor iedereen bruikbaar zijn, ongeacht hun persoonlijke capaciteiten</v>
      </c>
    </row>
    <row r="1318" spans="1:9" ht="15.75" thickBot="1" x14ac:dyDescent="0.3">
      <c r="A1318" s="10" t="str">
        <f>IFERROR(VLOOKUP($B1318,VLookup!$B$3:$C$463,2,FALSE),"")</f>
        <v>5.1.1 PROJECTLEIDERSCHAP IV</v>
      </c>
      <c r="B1318" s="18" t="s">
        <v>177</v>
      </c>
      <c r="C1318" s="17" t="s">
        <v>91</v>
      </c>
      <c r="D1318" s="13">
        <v>9</v>
      </c>
      <c r="E1318" s="14" t="str">
        <f t="shared" si="60"/>
        <v>T.02x9</v>
      </c>
      <c r="F1318" s="14" t="str">
        <f>IFERROR(VLOOKUP(E1318,'Bron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318" s="15" t="str">
        <f>IFERROR(CONCATENATE(C1318," ",(VLOOKUP($C1318,'Bron competenties'!$B$1:$C$1978,2,FALSE))),"")</f>
        <v>T.02 Ethiek</v>
      </c>
      <c r="H1318">
        <f t="shared" si="61"/>
        <v>9</v>
      </c>
      <c r="I1318" t="str">
        <f t="shared" si="62"/>
        <v>Ethiek in ICT behandelt de procedures, waarden en praktijken die ICT en haar gerelateerde disciplines beheersen zonder de integriteit, morele waarden of overtuigingen van een individu, organisatie of de mensheid: professioneel gedrag in de ICT</v>
      </c>
    </row>
    <row r="1319" spans="1:9" ht="15.75" thickBot="1" x14ac:dyDescent="0.3">
      <c r="A1319" s="10" t="str">
        <f>IFERROR(VLOOKUP($B1319,VLookup!$B$3:$C$463,2,FALSE),"")</f>
        <v>5.1.1 PROJECTLEIDERSCHAP IV</v>
      </c>
      <c r="B1319" s="18" t="s">
        <v>177</v>
      </c>
      <c r="C1319" s="17" t="s">
        <v>92</v>
      </c>
      <c r="D1319" s="13">
        <v>9</v>
      </c>
      <c r="E1319" s="14" t="str">
        <f t="shared" si="60"/>
        <v>T.03x9</v>
      </c>
      <c r="F1319" s="14" t="str">
        <f>IFERROR(VLOOKUP(E1319,'Bron competenties'!$A$1:$F$19978,5,FALSE),"")</f>
        <v>Er zijn veel wetten die direct of indirect relevant zijn voor de ICT-industrie, zoals copyright, naleving van octrooien, voorkomen van plagiaat en bescherming van intellectuele eigendom</v>
      </c>
      <c r="G1319" s="15" t="str">
        <f>IFERROR(CONCATENATE(C1319," ",(VLOOKUP($C1319,'Bron competenties'!$B$1:$C$1978,2,FALSE))),"")</f>
        <v>T.03 Juridische kwesties</v>
      </c>
      <c r="H1319">
        <f t="shared" si="61"/>
        <v>9</v>
      </c>
      <c r="I1319" t="str">
        <f t="shared" si="62"/>
        <v>Er zijn veel wetten die direct of indirect relevant zijn voor de ICT-industrie, zoals copyright, naleving van octrooien, voorkomen van plagiaat en bescherming van intellectuele eigendom</v>
      </c>
    </row>
    <row r="1320" spans="1:9" ht="15.75" thickBot="1" x14ac:dyDescent="0.3">
      <c r="A1320" s="10" t="str">
        <f>IFERROR(VLOOKUP($B1320,VLookup!$B$3:$C$463,2,FALSE),"")</f>
        <v>5.1.1 PROJECTLEIDERSCHAP IV</v>
      </c>
      <c r="B1320" s="18" t="s">
        <v>177</v>
      </c>
      <c r="C1320" s="17" t="s">
        <v>93</v>
      </c>
      <c r="D1320" s="13">
        <v>9</v>
      </c>
      <c r="E1320" s="14" t="str">
        <f t="shared" si="60"/>
        <v>T.04x9</v>
      </c>
      <c r="F1320" s="14" t="str">
        <f>IFERROR(VLOOKUP(E1320,'Bron competenties'!$A$1:$F$19978,5,FALSE),"")</f>
        <v>Privacy is het vermogen van een organisatie of individu te bepalen welke gegevens met derden kunnen worden gedeeld: bijvoorbeeld de algemene verordening gegevensbescherming (AVG) over gegevensbescherming en privacy voor alle individuen</v>
      </c>
      <c r="G1320" s="15" t="str">
        <f>IFERROR(CONCATENATE(C1320," ",(VLOOKUP($C1320,'Bron competenties'!$B$1:$C$1978,2,FALSE))),"")</f>
        <v>T.04 Privacy</v>
      </c>
      <c r="H1320">
        <f t="shared" si="61"/>
        <v>9</v>
      </c>
      <c r="I1320" t="str">
        <f t="shared" si="62"/>
        <v>Privacy is het vermogen van een organisatie of individu te bepalen welke gegevens met derden kunnen worden gedeeld: bijvoorbeeld de algemene verordening gegevensbescherming (AVG) over gegevensbescherming en privacy voor alle individuen</v>
      </c>
    </row>
    <row r="1321" spans="1:9" ht="15.75" thickBot="1" x14ac:dyDescent="0.3">
      <c r="A1321" s="10" t="str">
        <f>IFERROR(VLOOKUP($B1321,VLookup!$B$3:$C$463,2,FALSE),"")</f>
        <v>5.1.1 PROJECTLEIDERSCHAP IV</v>
      </c>
      <c r="B1321" s="18" t="s">
        <v>177</v>
      </c>
      <c r="C1321" s="17" t="s">
        <v>94</v>
      </c>
      <c r="D1321" s="13">
        <v>9</v>
      </c>
      <c r="E1321" s="14" t="str">
        <f t="shared" si="60"/>
        <v>T.05x9</v>
      </c>
      <c r="F1321" s="14" t="str">
        <f>IFERROR(VLOOKUP(E1321,'Bron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321" s="15" t="str">
        <f>IFERROR(CONCATENATE(C1321," ",(VLOOKUP($C1321,'Bron competenties'!$B$1:$C$1978,2,FALSE))),"")</f>
        <v>T.05 Beveiliging</v>
      </c>
      <c r="H1321">
        <f t="shared" si="61"/>
        <v>9</v>
      </c>
      <c r="I1321" t="str">
        <f t="shared" si="62"/>
        <v>Beveiliging omvat (1) informatiebeveiliging: beschermen tegen ongeautoriseerde toegang, gebruik, openbaarmaking, verstoring, wijziging, inzage, inspectie, opname of verwoesting en (2) IT-beveiliging: ongeoorloofde toegang tot computers, netwerken en data voorkomen</v>
      </c>
    </row>
    <row r="1322" spans="1:9" ht="15.75" thickBot="1" x14ac:dyDescent="0.3">
      <c r="A1322" s="10" t="str">
        <f>IFERROR(VLOOKUP($B1322,VLookup!$B$3:$C$463,2,FALSE),"")</f>
        <v>5.1.1 PROJECTLEIDERSCHAP IV</v>
      </c>
      <c r="B1322" s="18" t="s">
        <v>177</v>
      </c>
      <c r="C1322" s="17" t="s">
        <v>95</v>
      </c>
      <c r="D1322" s="13">
        <v>9</v>
      </c>
      <c r="E1322" s="14" t="str">
        <f t="shared" si="60"/>
        <v>T.06x9</v>
      </c>
      <c r="F1322" s="14" t="str">
        <f>IFERROR(VLOOKUP(E1322,'Bron competenties'!$A$1:$F$19978,5,FALSE),"")</f>
        <v xml:space="preserve">Duurzaamheid staat voor het voldoen aan behoeften zonder de toekomst in gevaar te brengen en kan worden gecategoriseerd als ecologische, sociale of economische duurzaamheid. </v>
      </c>
      <c r="G1322" s="15" t="str">
        <f>IFERROR(CONCATENATE(C1322," ",(VLOOKUP($C1322,'Bron competenties'!$B$1:$C$1978,2,FALSE))),"")</f>
        <v>T.06 Duurzaamheid</v>
      </c>
      <c r="H1322">
        <f t="shared" si="61"/>
        <v>9</v>
      </c>
      <c r="I1322" t="str">
        <f t="shared" si="62"/>
        <v xml:space="preserve">Duurzaamheid staat voor het voldoen aan behoeften zonder de toekomst in gevaar te brengen en kan worden gecategoriseerd als ecologische, sociale of economische duurzaamheid. </v>
      </c>
    </row>
    <row r="1323" spans="1:9" ht="15.75" thickBot="1" x14ac:dyDescent="0.3">
      <c r="A1323" s="10" t="str">
        <f>IFERROR(VLOOKUP($B1323,VLookup!$B$3:$C$463,2,FALSE),"")</f>
        <v>5.1.1 PROJECTLEIDERSCHAP IV</v>
      </c>
      <c r="B1323" s="18" t="s">
        <v>177</v>
      </c>
      <c r="C1323" s="17" t="s">
        <v>96</v>
      </c>
      <c r="D1323" s="13">
        <v>9</v>
      </c>
      <c r="E1323" s="14" t="str">
        <f t="shared" si="60"/>
        <v>T.07x9</v>
      </c>
      <c r="F1323" s="14" t="str">
        <f>IFERROR(VLOOKUP(E1323,'Bron competenties'!$A$1:$F$19978,5,FALSE),"")</f>
        <v>Bruikbaarheid is de kwaliteit van een product, dienst of systeem, zoals ervaren door eindgebruikers, voor specifiek te bereiken doelen, effectief, efficiënt en bevredigend in een vooraf bepaalde context</v>
      </c>
      <c r="G1323" s="15" t="str">
        <f>IFERROR(CONCATENATE(C1323," ",(VLOOKUP($C1323,'Bron competenties'!$B$1:$C$1978,2,FALSE))),"")</f>
        <v>T.07 Bruikbaarheid</v>
      </c>
      <c r="H1323">
        <f t="shared" si="61"/>
        <v>9</v>
      </c>
      <c r="I1323" t="str">
        <f t="shared" si="62"/>
        <v>Bruikbaarheid is de kwaliteit van een product, dienst of systeem, zoals ervaren door eindgebruikers, voor specifiek te bereiken doelen, effectief, efficiënt en bevredigend in een vooraf bepaalde context</v>
      </c>
    </row>
    <row r="1324" spans="1:9" ht="15.75" thickBot="1" x14ac:dyDescent="0.3">
      <c r="A1324" s="10" t="str">
        <f>IFERROR(VLOOKUP($B1324,VLookup!$B$3:$C$463,2,FALSE),"")</f>
        <v>5.1.2 PROJECTMANAGEMENT IV</v>
      </c>
      <c r="B1324" s="18" t="s">
        <v>178</v>
      </c>
      <c r="C1324" s="17" t="s">
        <v>117</v>
      </c>
      <c r="D1324" s="13">
        <v>2</v>
      </c>
      <c r="E1324" s="14" t="str">
        <f t="shared" si="60"/>
        <v>D.05x2</v>
      </c>
      <c r="F1324" s="14" t="str">
        <f>IFERROR(VLOOKUP(E1324,'Bron competenties'!$A$1:$F$19978,5,FALSE),"")</f>
        <v>het samenwerken in de totstandkoming van proposals/voorstellen in overeenstemming met de bedrijfscapaciteit en klantbehoeften</v>
      </c>
      <c r="G1324" s="15" t="str">
        <f>IFERROR(CONCATENATE(C1324," ",(VLOOKUP($C1324,'Bron competenties'!$B$1:$C$1978,2,FALSE))),"")</f>
        <v>D.05 Verkoopontwikkeling</v>
      </c>
      <c r="H1324">
        <f t="shared" si="61"/>
        <v>2</v>
      </c>
      <c r="I1324" t="str">
        <f t="shared" si="62"/>
        <v>het samenwerken in de totstandkoming van proposals/voorstellen in overeenstemming met de bedrijfscapaciteit en klantbehoeften</v>
      </c>
    </row>
    <row r="1325" spans="1:9" ht="15.75" thickBot="1" x14ac:dyDescent="0.3">
      <c r="A1325" s="10" t="str">
        <f>IFERROR(VLOOKUP($B1325,VLookup!$B$3:$C$463,2,FALSE),"")</f>
        <v>5.1.2 PROJECTMANAGEMENT IV</v>
      </c>
      <c r="B1325" s="18" t="s">
        <v>178</v>
      </c>
      <c r="C1325" s="17" t="s">
        <v>120</v>
      </c>
      <c r="D1325" s="13">
        <v>3</v>
      </c>
      <c r="E1325" s="14" t="str">
        <f t="shared" si="60"/>
        <v>A.03x3</v>
      </c>
      <c r="F1325" s="14" t="str">
        <f>IFERROR(VLOOKUP(E1325,'Bron competenties'!$A$1:$F$19978,5,FALSE),"")</f>
        <v>het gebruik maken van specifieke (product) kennis voor markt analyses</v>
      </c>
      <c r="G1325" s="15" t="str">
        <f>IFERROR(CONCATENATE(C1325," ",(VLOOKUP($C1325,'Bron competenties'!$B$1:$C$1978,2,FALSE))),"")</f>
        <v xml:space="preserve">A.03 Ontwikkelen van bedrijfsplannen </v>
      </c>
      <c r="H1325">
        <f t="shared" si="61"/>
        <v>3</v>
      </c>
      <c r="I1325" t="str">
        <f t="shared" si="62"/>
        <v>het gebruik maken van specifieke (product) kennis voor markt analyses</v>
      </c>
    </row>
    <row r="1326" spans="1:9" ht="15.75" thickBot="1" x14ac:dyDescent="0.3">
      <c r="A1326" s="10" t="str">
        <f>IFERROR(VLOOKUP($B1326,VLookup!$B$3:$C$463,2,FALSE),"")</f>
        <v>5.1.2 PROJECTMANAGEMENT IV</v>
      </c>
      <c r="B1326" s="18" t="s">
        <v>178</v>
      </c>
      <c r="C1326" s="17" t="s">
        <v>106</v>
      </c>
      <c r="D1326" s="13">
        <v>3</v>
      </c>
      <c r="E1326" s="14" t="str">
        <f t="shared" si="60"/>
        <v>A.08x3</v>
      </c>
      <c r="F1326" s="14" t="str">
        <f>IFERROR(VLOOKUP(E1326,'Bron competenties'!$A$1:$F$19978,5,FALSE),"")</f>
        <v>het bevorderen van bewustzijn, trainingen en borging (via hulpmiddelen) voor de ontwikkeling van duurzame ontwikkeling</v>
      </c>
      <c r="G1326" s="15" t="str">
        <f>IFERROR(CONCATENATE(C1326," ",(VLOOKUP($C1326,'Bron competenties'!$B$1:$C$1978,2,FALSE))),"")</f>
        <v xml:space="preserve">A.08 Duurzame ontwikkeling </v>
      </c>
      <c r="H1326">
        <f t="shared" si="61"/>
        <v>3</v>
      </c>
      <c r="I1326" t="str">
        <f t="shared" si="62"/>
        <v>het bevorderen van bewustzijn, trainingen en borging (via hulpmiddelen) voor de ontwikkeling van duurzame ontwikkeling</v>
      </c>
    </row>
    <row r="1327" spans="1:9" ht="15.75" thickBot="1" x14ac:dyDescent="0.3">
      <c r="A1327" s="10" t="str">
        <f>IFERROR(VLOOKUP($B1327,VLookup!$B$3:$C$463,2,FALSE),"")</f>
        <v>5.1.2 PROJECTMANAGEMENT IV</v>
      </c>
      <c r="B1327" s="18" t="s">
        <v>178</v>
      </c>
      <c r="C1327" s="20" t="s">
        <v>140</v>
      </c>
      <c r="D1327" s="13">
        <v>3</v>
      </c>
      <c r="E1327" s="14" t="str">
        <f t="shared" si="60"/>
        <v>C.02x3</v>
      </c>
      <c r="F1327" s="14" t="str">
        <f>IFERROR(VLOOKUP(E1327,'Bron competenties'!$A$1:$F$19978,5,FALSE),"")</f>
        <v xml:space="preserve">het zorgen voor de integriteit van het systeem door het toepassen van functionele-updates, software- of hardware toevoegingen en het inregelen van onderhoudsactiviteiten; het voldoen aan de budget requirements </v>
      </c>
      <c r="G1327" s="15" t="str">
        <f>IFERROR(CONCATENATE(C1327," ",(VLOOKUP($C1327,'Bron competenties'!$B$1:$C$1978,2,FALSE))),"")</f>
        <v xml:space="preserve">C.02 Ondersteunen van wijzigingen </v>
      </c>
      <c r="H1327">
        <f t="shared" si="61"/>
        <v>3</v>
      </c>
      <c r="I1327" t="str">
        <f t="shared" si="62"/>
        <v xml:space="preserve">het zorgen voor de integriteit van het systeem door het toepassen van functionele-updates, software- of hardware toevoegingen en het inregelen van onderhoudsactiviteiten; het voldoen aan de budget requirements </v>
      </c>
    </row>
    <row r="1328" spans="1:9" ht="15.75" thickBot="1" x14ac:dyDescent="0.3">
      <c r="A1328" s="10" t="str">
        <f>IFERROR(VLOOKUP($B1328,VLookup!$B$3:$C$463,2,FALSE),"")</f>
        <v>5.1.2 PROJECTMANAGEMENT IV</v>
      </c>
      <c r="B1328" s="18" t="s">
        <v>178</v>
      </c>
      <c r="C1328" s="17" t="s">
        <v>121</v>
      </c>
      <c r="D1328" s="13">
        <v>3</v>
      </c>
      <c r="E1328" s="14" t="str">
        <f t="shared" si="60"/>
        <v>D.04x3</v>
      </c>
      <c r="F1328" s="14" t="str">
        <f>IFERROR(VLOOKUP(E1328,'Bron competenties'!$A$1:$F$19978,5,FALSE),"")</f>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c r="G1328" s="15" t="str">
        <f>IFERROR(CONCATENATE(C1328," ",(VLOOKUP($C1328,'Bron competenties'!$B$1:$C$1978,2,FALSE))),"")</f>
        <v>D.04 Inkoop IV</v>
      </c>
      <c r="H1328">
        <f t="shared" si="61"/>
        <v>3</v>
      </c>
      <c r="I1328" t="str">
        <f t="shared" si="62"/>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row>
    <row r="1329" spans="1:9" ht="15.75" thickBot="1" x14ac:dyDescent="0.3">
      <c r="A1329" s="10" t="str">
        <f>IFERROR(VLOOKUP($B1329,VLookup!$B$3:$C$463,2,FALSE),"")</f>
        <v>5.1.2 PROJECTMANAGEMENT IV</v>
      </c>
      <c r="B1329" s="18" t="s">
        <v>178</v>
      </c>
      <c r="C1329" s="17" t="s">
        <v>117</v>
      </c>
      <c r="D1329" s="13">
        <v>3</v>
      </c>
      <c r="E1329" s="14" t="str">
        <f t="shared" si="60"/>
        <v>D.05x3</v>
      </c>
      <c r="F1329" s="14" t="str">
        <f>IFERROR(VLOOKUP(E1329,'Bron competenties'!$A$1:$F$19978,5,FALSE),"")</f>
        <v>het op creatieve wijze ontwikkelen van proposals/voorstellen in complexe situaties. Het waar nodig aanpassen van oplossingen in een complexe technische en juridische omgeving, waarbij de haalbaarheid, legitimiteit en technische validiteit worden zekergesteld</v>
      </c>
      <c r="G1329" s="15" t="str">
        <f>IFERROR(CONCATENATE(C1329," ",(VLOOKUP($C1329,'Bron competenties'!$B$1:$C$1978,2,FALSE))),"")</f>
        <v>D.05 Verkoopontwikkeling</v>
      </c>
      <c r="H1329">
        <f t="shared" si="61"/>
        <v>3</v>
      </c>
      <c r="I1329" t="str">
        <f t="shared" si="62"/>
        <v>het op creatieve wijze ontwikkelen van proposals/voorstellen in complexe situaties. Het waar nodig aanpassen van oplossingen in een complexe technische en juridische omgeving, waarbij de haalbaarheid, legitimiteit en technische validiteit worden zekergesteld</v>
      </c>
    </row>
    <row r="1330" spans="1:9" ht="15.75" thickBot="1" x14ac:dyDescent="0.3">
      <c r="A1330" s="10" t="str">
        <f>IFERROR(VLOOKUP($B1330,VLookup!$B$3:$C$463,2,FALSE),"")</f>
        <v>5.1.2 PROJECTMANAGEMENT IV</v>
      </c>
      <c r="B1330" s="18" t="s">
        <v>178</v>
      </c>
      <c r="C1330" s="17" t="s">
        <v>122</v>
      </c>
      <c r="D1330" s="13">
        <v>3</v>
      </c>
      <c r="E1330" s="14" t="str">
        <f t="shared" si="60"/>
        <v>D.08x3</v>
      </c>
      <c r="F1330" s="14" t="str">
        <f>IFERROR(VLOOKUP(E1330,'Bron competenties'!$A$1:$F$19978,5,FALSE),"")</f>
        <v>het evalueren van contractprestaties op basis van prestatie indicatoren en het borgen van de prestaties van de volledige supply chain; het invloed uitoefenen op (nieuwe) contractbesprekingen</v>
      </c>
      <c r="G1330" s="15" t="str">
        <f>IFERROR(CONCATENATE(C1330," ",(VLOOKUP($C1330,'Bron competenties'!$B$1:$C$1978,2,FALSE))),"")</f>
        <v xml:space="preserve">D.08 Contractmanagement </v>
      </c>
      <c r="H1330">
        <f t="shared" si="61"/>
        <v>3</v>
      </c>
      <c r="I1330" t="str">
        <f t="shared" si="62"/>
        <v>het evalueren van contractprestaties op basis van prestatie indicatoren en het borgen van de prestaties van de volledige supply chain; het invloed uitoefenen op (nieuwe) contractbesprekingen</v>
      </c>
    </row>
    <row r="1331" spans="1:9" ht="15.75" thickBot="1" x14ac:dyDescent="0.3">
      <c r="A1331" s="10" t="str">
        <f>IFERROR(VLOOKUP($B1331,VLookup!$B$3:$C$463,2,FALSE),"")</f>
        <v>5.1.2 PROJECTMANAGEMENT IV</v>
      </c>
      <c r="B1331" s="18" t="s">
        <v>178</v>
      </c>
      <c r="C1331" s="17" t="s">
        <v>83</v>
      </c>
      <c r="D1331" s="13">
        <v>3</v>
      </c>
      <c r="E1331" s="14" t="str">
        <f t="shared" si="60"/>
        <v>D.10x3</v>
      </c>
      <c r="F1331" s="14" t="str">
        <f>IFERROR(VLOOKUP(E1331,'Bron competenties'!$A$1:$F$19978,5,FALSE),"")</f>
        <v>het analyseren van bedrijfsprocessen en bijbehorende informatie-eisen en het daarmee voorzien in de meest geschikte informatiestructuur</v>
      </c>
      <c r="G1331" s="15" t="str">
        <f>IFERROR(CONCATENATE(C1331," ",(VLOOKUP($C1331,'Bron competenties'!$B$1:$C$1978,2,FALSE))),"")</f>
        <v xml:space="preserve">D.10 Informatie- en kennismanagement </v>
      </c>
      <c r="H1331">
        <f t="shared" si="61"/>
        <v>3</v>
      </c>
      <c r="I1331" t="str">
        <f t="shared" si="62"/>
        <v>het analyseren van bedrijfsprocessen en bijbehorende informatie-eisen en het daarmee voorzien in de meest geschikte informatiestructuur</v>
      </c>
    </row>
    <row r="1332" spans="1:9" ht="15.75" thickBot="1" x14ac:dyDescent="0.3">
      <c r="A1332" s="10" t="str">
        <f>IFERROR(VLOOKUP($B1332,VLookup!$B$3:$C$463,2,FALSE),"")</f>
        <v>5.1.2 PROJECTMANAGEMENT IV</v>
      </c>
      <c r="B1332" s="18" t="s">
        <v>178</v>
      </c>
      <c r="C1332" s="17" t="s">
        <v>84</v>
      </c>
      <c r="D1332" s="13">
        <v>3</v>
      </c>
      <c r="E1332" s="14" t="str">
        <f t="shared" si="60"/>
        <v>D.11x3</v>
      </c>
      <c r="F1332" s="14" t="str">
        <f>IFERROR(VLOOKUP(E1332,'Bron competenties'!$A$1:$F$19978,5,FALSE),"")</f>
        <v>betrouwbare relaties met de klanten creëren en helpen in het identificeren van de klantbehoeften</v>
      </c>
      <c r="G1332" s="15" t="str">
        <f>IFERROR(CONCATENATE(C1332," ",(VLOOKUP($C1332,'Bron competenties'!$B$1:$C$1978,2,FALSE))),"")</f>
        <v xml:space="preserve">D.11 Behoeftemanagement </v>
      </c>
      <c r="H1332">
        <f t="shared" si="61"/>
        <v>3</v>
      </c>
      <c r="I1332" t="str">
        <f t="shared" si="62"/>
        <v>betrouwbare relaties met de klanten creëren en helpen in het identificeren van de klantbehoeften</v>
      </c>
    </row>
    <row r="1333" spans="1:9" ht="15.75" thickBot="1" x14ac:dyDescent="0.3">
      <c r="A1333" s="10" t="str">
        <f>IFERROR(VLOOKUP($B1333,VLookup!$B$3:$C$463,2,FALSE),"")</f>
        <v>5.1.2 PROJECTMANAGEMENT IV</v>
      </c>
      <c r="B1333" s="18" t="s">
        <v>178</v>
      </c>
      <c r="C1333" s="17" t="s">
        <v>123</v>
      </c>
      <c r="D1333" s="13">
        <v>3</v>
      </c>
      <c r="E1333" s="14" t="str">
        <f t="shared" si="60"/>
        <v>E.01x3</v>
      </c>
      <c r="F1333" s="14" t="str">
        <f>IFERROR(VLOOKUP(E1333,'Bron competenties'!$A$1:$F$19978,5,FALSE),"")</f>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c r="G1333" s="15" t="str">
        <f>IFERROR(CONCATENATE(C1333," ",(VLOOKUP($C1333,'Bron competenties'!$B$1:$C$1978,2,FALSE))),"")</f>
        <v xml:space="preserve">E.01 Ontwikkelen van prognoses </v>
      </c>
      <c r="H1333">
        <f t="shared" si="61"/>
        <v>3</v>
      </c>
      <c r="I1333" t="str">
        <f t="shared" si="62"/>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row>
    <row r="1334" spans="1:9" ht="15.75" thickBot="1" x14ac:dyDescent="0.3">
      <c r="A1334" s="10" t="str">
        <f>IFERROR(VLOOKUP($B1334,VLookup!$B$3:$C$463,2,FALSE),"")</f>
        <v>5.1.2 PROJECTMANAGEMENT IV</v>
      </c>
      <c r="B1334" s="18" t="s">
        <v>178</v>
      </c>
      <c r="C1334" s="17" t="s">
        <v>113</v>
      </c>
      <c r="D1334" s="13">
        <v>3</v>
      </c>
      <c r="E1334" s="14" t="str">
        <f t="shared" si="60"/>
        <v>E.02x3</v>
      </c>
      <c r="F1334" s="14" t="str">
        <f>IFERROR(VLOOKUP(E1334,'Bron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334" s="15" t="str">
        <f>IFERROR(CONCATENATE(C1334," ",(VLOOKUP($C1334,'Bron competenties'!$B$1:$C$1978,2,FALSE))),"")</f>
        <v xml:space="preserve">E.02 Project- en portfoliomanagement </v>
      </c>
      <c r="H1334">
        <f t="shared" si="61"/>
        <v>3</v>
      </c>
      <c r="I1334" t="str">
        <f t="shared" si="62"/>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335" spans="1:9" ht="15.75" thickBot="1" x14ac:dyDescent="0.3">
      <c r="A1335" s="10" t="str">
        <f>IFERROR(VLOOKUP($B1335,VLookup!$B$3:$C$463,2,FALSE),"")</f>
        <v>5.1.2 PROJECTMANAGEMENT IV</v>
      </c>
      <c r="B1335" s="18" t="s">
        <v>178</v>
      </c>
      <c r="C1335" s="17" t="s">
        <v>105</v>
      </c>
      <c r="D1335" s="13">
        <v>3</v>
      </c>
      <c r="E1335" s="14" t="str">
        <f t="shared" si="60"/>
        <v>E.03x3</v>
      </c>
      <c r="F1335" s="14" t="str">
        <f>IFERROR(VLOOKUP(E1335,'Bron competenties'!$A$1:$F$19978,5,FALSE),"")</f>
        <v>het in staat zijn de juiste acties te ondernemen om de veiligheid te borgen en risicoblootstelling te vermijden, evalueert, managet en garandeert de validering van uitzonderingen, voert audits uit op IV-processen en -omgeving</v>
      </c>
      <c r="G1335" s="15" t="str">
        <f>IFERROR(CONCATENATE(C1335," ",(VLOOKUP($C1335,'Bron competenties'!$B$1:$C$1978,2,FALSE))),"")</f>
        <v xml:space="preserve">E.03 Risicomanagement </v>
      </c>
      <c r="H1335">
        <f t="shared" si="61"/>
        <v>3</v>
      </c>
      <c r="I1335" t="str">
        <f t="shared" si="62"/>
        <v>het in staat zijn de juiste acties te ondernemen om de veiligheid te borgen en risicoblootstelling te vermijden, evalueert, managet en garandeert de validering van uitzonderingen, voert audits uit op IV-processen en -omgeving</v>
      </c>
    </row>
    <row r="1336" spans="1:9" ht="15.75" thickBot="1" x14ac:dyDescent="0.3">
      <c r="A1336" s="10" t="str">
        <f>IFERROR(VLOOKUP($B1336,VLookup!$B$3:$C$463,2,FALSE),"")</f>
        <v>5.1.2 PROJECTMANAGEMENT IV</v>
      </c>
      <c r="B1336" s="18" t="s">
        <v>178</v>
      </c>
      <c r="C1336" s="17" t="s">
        <v>85</v>
      </c>
      <c r="D1336" s="13">
        <v>3</v>
      </c>
      <c r="E1336" s="14" t="str">
        <f t="shared" si="60"/>
        <v>E.05x3</v>
      </c>
      <c r="F1336" s="14" t="str">
        <f>IFERROR(VLOOKUP(E1336,'Bron competenties'!$A$1:$F$19978,5,FALSE),"")</f>
        <v>het toepassen van specifieke kennis om bestaande IV-processen en oplossingen te onderzoeken zodat potentiële verbeteringen / innovaties bepaald kunnen worden en het  aanbevelingen kunnen worden opgesteld</v>
      </c>
      <c r="G1336" s="15" t="str">
        <f>IFERROR(CONCATENATE(C1336," ",(VLOOKUP($C1336,'Bron competenties'!$B$1:$C$1978,2,FALSE))),"")</f>
        <v xml:space="preserve">E.05 Procesverbetering </v>
      </c>
      <c r="H1336">
        <f t="shared" si="61"/>
        <v>3</v>
      </c>
      <c r="I1336" t="str">
        <f t="shared" si="62"/>
        <v>het toepassen van specifieke kennis om bestaande IV-processen en oplossingen te onderzoeken zodat potentiële verbeteringen / innovaties bepaald kunnen worden en het  aanbevelingen kunnen worden opgesteld</v>
      </c>
    </row>
    <row r="1337" spans="1:9" ht="15.75" thickBot="1" x14ac:dyDescent="0.3">
      <c r="A1337" s="10" t="str">
        <f>IFERROR(VLOOKUP($B1337,VLookup!$B$3:$C$463,2,FALSE),"")</f>
        <v>5.1.2 PROJECTMANAGEMENT IV</v>
      </c>
      <c r="B1337" s="18" t="s">
        <v>178</v>
      </c>
      <c r="C1337" s="17" t="s">
        <v>101</v>
      </c>
      <c r="D1337" s="13">
        <v>3</v>
      </c>
      <c r="E1337" s="14" t="str">
        <f t="shared" si="60"/>
        <v>E.06x3</v>
      </c>
      <c r="F1337" s="14" t="str">
        <f>IFERROR(VLOOKUP(E1337,'Bron competenties'!$A$1:$F$19978,5,FALSE),"")</f>
        <v>het evalueren van kwaliteitsindicatoren en processen op basis van het kwaliteitsbeleid en indien nodig het voorstellen van herstelacties</v>
      </c>
      <c r="G1337" s="15" t="str">
        <f>IFERROR(CONCATENATE(C1337," ",(VLOOKUP($C1337,'Bron competenties'!$B$1:$C$1978,2,FALSE))),"")</f>
        <v xml:space="preserve">E.06 ICT kwaliteitsmanagement </v>
      </c>
      <c r="H1337">
        <f t="shared" si="61"/>
        <v>3</v>
      </c>
      <c r="I1337" t="str">
        <f t="shared" si="62"/>
        <v>het evalueren van kwaliteitsindicatoren en processen op basis van het kwaliteitsbeleid en indien nodig het voorstellen van herstelacties</v>
      </c>
    </row>
    <row r="1338" spans="1:9" ht="15.75" thickBot="1" x14ac:dyDescent="0.3">
      <c r="A1338" s="10" t="str">
        <f>IFERROR(VLOOKUP($B1338,VLookup!$B$3:$C$463,2,FALSE),"")</f>
        <v>5.1.2 PROJECTMANAGEMENT IV</v>
      </c>
      <c r="B1338" s="18" t="s">
        <v>178</v>
      </c>
      <c r="C1338" s="17" t="s">
        <v>143</v>
      </c>
      <c r="D1338" s="13">
        <v>3</v>
      </c>
      <c r="E1338" s="14" t="str">
        <f t="shared" si="60"/>
        <v>E.07x3</v>
      </c>
      <c r="F1338" s="14" t="str">
        <f>IFERROR(VLOOKUP(E1338,'Bron competenties'!$A$1:$F$19978,5,FALSE),"")</f>
        <v>Het evalueren van wijziging requirements en het gebruiken van specifieke vaardigheden om potentiële methoden en standaarden te identificeren die ingezet kunnen worden</v>
      </c>
      <c r="G1338" s="15" t="str">
        <f>IFERROR(CONCATENATE(C1338," ",(VLOOKUP($C1338,'Bron competenties'!$B$1:$C$1978,2,FALSE))),"")</f>
        <v xml:space="preserve">E.07 Management van veranderingen in bedrijfsprocessent </v>
      </c>
      <c r="H1338">
        <f t="shared" si="61"/>
        <v>3</v>
      </c>
      <c r="I1338" t="str">
        <f t="shared" si="62"/>
        <v>Het evalueren van wijziging requirements en het gebruiken van specifieke vaardigheden om potentiële methoden en standaarden te identificeren die ingezet kunnen worden</v>
      </c>
    </row>
    <row r="1339" spans="1:9" ht="15.75" thickBot="1" x14ac:dyDescent="0.3">
      <c r="A1339" s="10" t="str">
        <f>IFERROR(VLOOKUP($B1339,VLookup!$B$3:$C$463,2,FALSE),"")</f>
        <v>5.1.2 PROJECTMANAGEMENT IV</v>
      </c>
      <c r="B1339" s="18" t="s">
        <v>178</v>
      </c>
      <c r="C1339" s="17" t="s">
        <v>87</v>
      </c>
      <c r="D1339" s="13">
        <v>4</v>
      </c>
      <c r="E1339" s="14" t="str">
        <f t="shared" si="60"/>
        <v>A.01x4</v>
      </c>
      <c r="F1339" s="14" t="str">
        <f>IFERROR(VLOOKUP(E1339,'Bron competenties'!$A$1:$F$19978,5,FALSE),"")</f>
        <v>het organiseren en borgen van de bouw en implementatie van innovatieve IV oplossingen op de lange termijn</v>
      </c>
      <c r="G1339" s="15" t="str">
        <f>IFERROR(CONCATENATE(C1339," ",(VLOOKUP($C1339,'Bron competenties'!$B$1:$C$1978,2,FALSE))),"")</f>
        <v>A.01 Afstemming informatiesysteem en bedrijfsstrategie</v>
      </c>
      <c r="H1339">
        <f t="shared" si="61"/>
        <v>4</v>
      </c>
      <c r="I1339" t="str">
        <f t="shared" si="62"/>
        <v>het organiseren en borgen van de bouw en implementatie van innovatieve IV oplossingen op de lange termijn</v>
      </c>
    </row>
    <row r="1340" spans="1:9" ht="15.75" thickBot="1" x14ac:dyDescent="0.3">
      <c r="A1340" s="10" t="str">
        <f>IFERROR(VLOOKUP($B1340,VLookup!$B$3:$C$463,2,FALSE),"")</f>
        <v>5.1.2 PROJECTMANAGEMENT IV</v>
      </c>
      <c r="B1340" s="18" t="s">
        <v>178</v>
      </c>
      <c r="C1340" s="17" t="s">
        <v>120</v>
      </c>
      <c r="D1340" s="13">
        <v>4</v>
      </c>
      <c r="E1340" s="14" t="str">
        <f t="shared" si="60"/>
        <v>A.03x4</v>
      </c>
      <c r="F1340" s="14" t="str">
        <f>IFERROR(VLOOKUP(E1340,'Bron competenties'!$A$1:$F$19978,5,FALSE),"")</f>
        <v>het organiseren en borgen van een Informatie Systeem strategie dat voldoet aan de vereisten van de organisatie, inclusief risico’s en kansen</v>
      </c>
      <c r="G1340" s="15" t="str">
        <f>IFERROR(CONCATENATE(C1340," ",(VLOOKUP($C1340,'Bron competenties'!$B$1:$C$1978,2,FALSE))),"")</f>
        <v xml:space="preserve">A.03 Ontwikkelen van bedrijfsplannen </v>
      </c>
      <c r="H1340">
        <f t="shared" si="61"/>
        <v>4</v>
      </c>
      <c r="I1340" t="str">
        <f t="shared" si="62"/>
        <v>het organiseren en borgen van een Informatie Systeem strategie dat voldoet aan de vereisten van de organisatie, inclusief risico’s en kansen</v>
      </c>
    </row>
    <row r="1341" spans="1:9" ht="15.75" thickBot="1" x14ac:dyDescent="0.3">
      <c r="A1341" s="10" t="str">
        <f>IFERROR(VLOOKUP($B1341,VLookup!$B$3:$C$463,2,FALSE),"")</f>
        <v>5.1.2 PROJECTMANAGEMENT IV</v>
      </c>
      <c r="B1341" s="18" t="s">
        <v>178</v>
      </c>
      <c r="C1341" s="17" t="s">
        <v>106</v>
      </c>
      <c r="D1341" s="13">
        <v>4</v>
      </c>
      <c r="E1341" s="14" t="str">
        <f t="shared" si="60"/>
        <v>A.08x4</v>
      </c>
      <c r="F1341" s="14" t="str">
        <f>IFERROR(VLOOKUP(E1341,'Bron competenties'!$A$1:$F$19978,5,FALSE),"")</f>
        <v>het bepalen van doel en strategie voor duurzame ontwikkeling van informatiesystemen in overeenstemming met het duurzaamheidsbeleid van de organisatie</v>
      </c>
      <c r="G1341" s="15" t="str">
        <f>IFERROR(CONCATENATE(C1341," ",(VLOOKUP($C1341,'Bron competenties'!$B$1:$C$1978,2,FALSE))),"")</f>
        <v xml:space="preserve">A.08 Duurzame ontwikkeling </v>
      </c>
      <c r="H1341">
        <f t="shared" si="61"/>
        <v>4</v>
      </c>
      <c r="I1341" t="str">
        <f t="shared" si="62"/>
        <v>het bepalen van doel en strategie voor duurzame ontwikkeling van informatiesystemen in overeenstemming met het duurzaamheidsbeleid van de organisatie</v>
      </c>
    </row>
    <row r="1342" spans="1:9" ht="15.75" thickBot="1" x14ac:dyDescent="0.3">
      <c r="A1342" s="10" t="str">
        <f>IFERROR(VLOOKUP($B1342,VLookup!$B$3:$C$463,2,FALSE),"")</f>
        <v>5.1.2 PROJECTMANAGEMENT IV</v>
      </c>
      <c r="B1342" s="18" t="s">
        <v>178</v>
      </c>
      <c r="C1342" s="17" t="s">
        <v>108</v>
      </c>
      <c r="D1342" s="13">
        <v>4</v>
      </c>
      <c r="E1342" s="14" t="str">
        <f t="shared" si="60"/>
        <v>A.09x4</v>
      </c>
      <c r="F1342" s="14" t="str">
        <f>IFERROR(VLOOKUP(E1342,'Bron competenties'!$A$1:$F$19978,5,FALSE),"")</f>
        <v>het inzetten van onafhankelijk denken en technologische kennis om verschillende concepten te integreren zodat unieke oplossingen ontstaan</v>
      </c>
      <c r="G1342" s="15" t="str">
        <f>IFERROR(CONCATENATE(C1342," ",(VLOOKUP($C1342,'Bron competenties'!$B$1:$C$1978,2,FALSE))),"")</f>
        <v xml:space="preserve">A.09 Innoveren </v>
      </c>
      <c r="H1342">
        <f t="shared" si="61"/>
        <v>4</v>
      </c>
      <c r="I1342" t="str">
        <f t="shared" si="62"/>
        <v>het inzetten van onafhankelijk denken en technologische kennis om verschillende concepten te integreren zodat unieke oplossingen ontstaan</v>
      </c>
    </row>
    <row r="1343" spans="1:9" ht="15.75" thickBot="1" x14ac:dyDescent="0.3">
      <c r="A1343" s="10" t="str">
        <f>IFERROR(VLOOKUP($B1343,VLookup!$B$3:$C$463,2,FALSE),"")</f>
        <v>5.1.2 PROJECTMANAGEMENT IV</v>
      </c>
      <c r="B1343" s="18" t="s">
        <v>178</v>
      </c>
      <c r="C1343" s="17" t="s">
        <v>121</v>
      </c>
      <c r="D1343" s="13">
        <v>4</v>
      </c>
      <c r="E1343" s="14" t="str">
        <f t="shared" si="60"/>
        <v>D.04x4</v>
      </c>
      <c r="F1343" s="14" t="str">
        <f>IFERROR(VLOOKUP(E1343,'Bron competenties'!$A$1:$F$19978,5,FALSE),"")</f>
        <v xml:space="preserve">het organiseren en borgen van het inkoopbeleid van de organisatie en het aanbevelen van procesverbeteringen; het toepassen van praktijkervaring en kennis op het gebied van inkoop om de beste besluiten te kunnen nemen    </v>
      </c>
      <c r="G1343" s="15" t="str">
        <f>IFERROR(CONCATENATE(C1343," ",(VLOOKUP($C1343,'Bron competenties'!$B$1:$C$1978,2,FALSE))),"")</f>
        <v>D.04 Inkoop IV</v>
      </c>
      <c r="H1343">
        <f t="shared" si="61"/>
        <v>4</v>
      </c>
      <c r="I1343" t="str">
        <f t="shared" si="62"/>
        <v xml:space="preserve">het organiseren en borgen van het inkoopbeleid van de organisatie en het aanbevelen van procesverbeteringen; het toepassen van praktijkervaring en kennis op het gebied van inkoop om de beste besluiten te kunnen nemen    </v>
      </c>
    </row>
    <row r="1344" spans="1:9" ht="15.75" thickBot="1" x14ac:dyDescent="0.3">
      <c r="A1344" s="10" t="str">
        <f>IFERROR(VLOOKUP($B1344,VLookup!$B$3:$C$463,2,FALSE),"")</f>
        <v>5.1.2 PROJECTMANAGEMENT IV</v>
      </c>
      <c r="B1344" s="18" t="s">
        <v>178</v>
      </c>
      <c r="C1344" s="17" t="s">
        <v>117</v>
      </c>
      <c r="D1344" s="13">
        <v>4</v>
      </c>
      <c r="E1344" s="14" t="str">
        <f t="shared" si="60"/>
        <v>D.05x4</v>
      </c>
      <c r="F1344" s="14" t="str">
        <f>IFERROR(VLOOKUP(E1344,'Bron competenties'!$A$1:$F$19978,5,FALSE),"")</f>
        <v>het reviewen en implementeren van een passende verkoopstrategie om de organisatiedoeleinden te behalen. Het bepalen en alloceren van doelen om de marktcondities aan te pakken. Het coördineren van multidisciplinaire teams</v>
      </c>
      <c r="G1344" s="15" t="str">
        <f>IFERROR(CONCATENATE(C1344," ",(VLOOKUP($C1344,'Bron competenties'!$B$1:$C$1978,2,FALSE))),"")</f>
        <v>D.05 Verkoopontwikkeling</v>
      </c>
      <c r="H1344">
        <f t="shared" si="61"/>
        <v>4</v>
      </c>
      <c r="I1344" t="str">
        <f t="shared" si="62"/>
        <v>het reviewen en implementeren van een passende verkoopstrategie om de organisatiedoeleinden te behalen. Het bepalen en alloceren van doelen om de marktcondities aan te pakken. Het coördineren van multidisciplinaire teams</v>
      </c>
    </row>
    <row r="1345" spans="1:9" ht="15.75" thickBot="1" x14ac:dyDescent="0.3">
      <c r="A1345" s="10" t="str">
        <f>IFERROR(VLOOKUP($B1345,VLookup!$B$3:$C$463,2,FALSE),"")</f>
        <v>5.1.2 PROJECTMANAGEMENT IV</v>
      </c>
      <c r="B1345" s="18" t="s">
        <v>178</v>
      </c>
      <c r="C1345" s="17" t="s">
        <v>122</v>
      </c>
      <c r="D1345" s="13">
        <v>4</v>
      </c>
      <c r="E1345" s="14" t="str">
        <f t="shared" si="60"/>
        <v>D.08x4</v>
      </c>
      <c r="F1345" s="14" t="str">
        <f>IFERROR(VLOOKUP(E1345,'Bron competenties'!$A$1:$F$19978,5,FALSE),"")</f>
        <v>het organiseren en borgen van het naleven van contracten en het fungeren als laatste escalatiepunt</v>
      </c>
      <c r="G1345" s="15" t="str">
        <f>IFERROR(CONCATENATE(C1345," ",(VLOOKUP($C1345,'Bron competenties'!$B$1:$C$1978,2,FALSE))),"")</f>
        <v xml:space="preserve">D.08 Contractmanagement </v>
      </c>
      <c r="H1345">
        <f t="shared" si="61"/>
        <v>4</v>
      </c>
      <c r="I1345" t="str">
        <f t="shared" si="62"/>
        <v>het organiseren en borgen van het naleven van contracten en het fungeren als laatste escalatiepunt</v>
      </c>
    </row>
    <row r="1346" spans="1:9" ht="15.75" thickBot="1" x14ac:dyDescent="0.3">
      <c r="A1346" s="10" t="str">
        <f>IFERROR(VLOOKUP($B1346,VLookup!$B$3:$C$463,2,FALSE),"")</f>
        <v>5.1.2 PROJECTMANAGEMENT IV</v>
      </c>
      <c r="B1346" s="18" t="s">
        <v>178</v>
      </c>
      <c r="C1346" s="17" t="s">
        <v>83</v>
      </c>
      <c r="D1346" s="13">
        <v>4</v>
      </c>
      <c r="E1346" s="14" t="str">
        <f t="shared" ref="E1346:E1409" si="63">IFERROR(IF(A1346&lt;&gt;"",CONCATENATE(C1346,"x",D1346),""),"")</f>
        <v>D.10x4</v>
      </c>
      <c r="F1346" s="14" t="str">
        <f>IFERROR(VLOOKUP(E1346,'Bron competenties'!$A$1:$F$19978,5,FALSE),"")</f>
        <v>de juiste informatiestructuur integreren in de organisatie omgeving</v>
      </c>
      <c r="G1346" s="15" t="str">
        <f>IFERROR(CONCATENATE(C1346," ",(VLOOKUP($C1346,'Bron competenties'!$B$1:$C$1978,2,FALSE))),"")</f>
        <v xml:space="preserve">D.10 Informatie- en kennismanagement </v>
      </c>
      <c r="H1346">
        <f t="shared" ref="H1346:H1409" si="64">IF($G1346="","",D1346)</f>
        <v>4</v>
      </c>
      <c r="I1346" t="str">
        <f t="shared" ref="I1346:I1409" si="65">IF($G1346="","",F1346)</f>
        <v>de juiste informatiestructuur integreren in de organisatie omgeving</v>
      </c>
    </row>
    <row r="1347" spans="1:9" ht="15.75" thickBot="1" x14ac:dyDescent="0.3">
      <c r="A1347" s="10" t="str">
        <f>IFERROR(VLOOKUP($B1347,VLookup!$B$3:$C$463,2,FALSE),"")</f>
        <v>5.1.2 PROJECTMANAGEMENT IV</v>
      </c>
      <c r="B1347" s="18" t="s">
        <v>178</v>
      </c>
      <c r="C1347" s="17" t="s">
        <v>84</v>
      </c>
      <c r="D1347" s="13">
        <v>4</v>
      </c>
      <c r="E1347" s="14" t="str">
        <f t="shared" si="63"/>
        <v>D.11x4</v>
      </c>
      <c r="F1347" s="14" t="str">
        <f>IFERROR(VLOOKUP(E1347,'Bron competenties'!$A$1:$F$19978,5,FALSE),"")</f>
        <v>het organiseren en ondersteunen van strategische besluiten van de organisaties, het helpen van organisaties om nieuwe IV-oplossingen te bedenken, het bevorderen van partnerschappen en het creëren van waarde proposities</v>
      </c>
      <c r="G1347" s="15" t="str">
        <f>IFERROR(CONCATENATE(C1347," ",(VLOOKUP($C1347,'Bron competenties'!$B$1:$C$1978,2,FALSE))),"")</f>
        <v xml:space="preserve">D.11 Behoeftemanagement </v>
      </c>
      <c r="H1347">
        <f t="shared" si="64"/>
        <v>4</v>
      </c>
      <c r="I1347" t="str">
        <f t="shared" si="65"/>
        <v>het organiseren en ondersteunen van strategische besluiten van de organisaties, het helpen van organisaties om nieuwe IV-oplossingen te bedenken, het bevorderen van partnerschappen en het creëren van waarde proposities</v>
      </c>
    </row>
    <row r="1348" spans="1:9" ht="15.75" thickBot="1" x14ac:dyDescent="0.3">
      <c r="A1348" s="10" t="str">
        <f>IFERROR(VLOOKUP($B1348,VLookup!$B$3:$C$463,2,FALSE),"")</f>
        <v>5.1.2 PROJECTMANAGEMENT IV</v>
      </c>
      <c r="B1348" s="18" t="s">
        <v>178</v>
      </c>
      <c r="C1348" s="17" t="s">
        <v>123</v>
      </c>
      <c r="D1348" s="13">
        <v>4</v>
      </c>
      <c r="E1348" s="14" t="str">
        <f t="shared" si="63"/>
        <v>E.01x4</v>
      </c>
      <c r="F1348" s="14" t="str">
        <f>IFERROR(VLOOKUP(E1348,'Bron competenties'!$A$1:$F$19978,5,FALSE),"")</f>
        <v>de verantwoordelijkheid nemen voor het ontwikkelen van lange termijn prognoses; het identificeren en evalueren van input uit de wijde omgeving inclusief de politieke en sociale context</v>
      </c>
      <c r="G1348" s="15" t="str">
        <f>IFERROR(CONCATENATE(C1348," ",(VLOOKUP($C1348,'Bron competenties'!$B$1:$C$1978,2,FALSE))),"")</f>
        <v xml:space="preserve">E.01 Ontwikkelen van prognoses </v>
      </c>
      <c r="H1348">
        <f t="shared" si="64"/>
        <v>4</v>
      </c>
      <c r="I1348" t="str">
        <f t="shared" si="65"/>
        <v>de verantwoordelijkheid nemen voor het ontwikkelen van lange termijn prognoses; het identificeren en evalueren van input uit de wijde omgeving inclusief de politieke en sociale context</v>
      </c>
    </row>
    <row r="1349" spans="1:9" ht="15.75" thickBot="1" x14ac:dyDescent="0.3">
      <c r="A1349" s="10" t="str">
        <f>IFERROR(VLOOKUP($B1349,VLookup!$B$3:$C$463,2,FALSE),"")</f>
        <v>5.1.2 PROJECTMANAGEMENT IV</v>
      </c>
      <c r="B1349" s="18" t="s">
        <v>178</v>
      </c>
      <c r="C1349" s="17" t="s">
        <v>113</v>
      </c>
      <c r="D1349" s="13">
        <v>4</v>
      </c>
      <c r="E1349" s="14" t="str">
        <f t="shared" si="63"/>
        <v>E.02x4</v>
      </c>
      <c r="F1349" s="14" t="str">
        <f>IFERROR(VLOOKUP(E1349,'Bron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349" s="15" t="str">
        <f>IFERROR(CONCATENATE(C1349," ",(VLOOKUP($C1349,'Bron competenties'!$B$1:$C$1978,2,FALSE))),"")</f>
        <v xml:space="preserve">E.02 Project- en portfoliomanagement </v>
      </c>
      <c r="H1349">
        <f t="shared" si="64"/>
        <v>4</v>
      </c>
      <c r="I1349" t="str">
        <f t="shared" si="65"/>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350" spans="1:9" ht="15.75" thickBot="1" x14ac:dyDescent="0.3">
      <c r="A1350" s="10" t="str">
        <f>IFERROR(VLOOKUP($B1350,VLookup!$B$3:$C$463,2,FALSE),"")</f>
        <v>5.1.2 PROJECTMANAGEMENT IV</v>
      </c>
      <c r="B1350" s="18" t="s">
        <v>178</v>
      </c>
      <c r="C1350" s="17" t="s">
        <v>105</v>
      </c>
      <c r="D1350" s="13">
        <v>4</v>
      </c>
      <c r="E1350" s="14" t="str">
        <f t="shared" si="63"/>
        <v>E.03x4</v>
      </c>
      <c r="F1350" s="14" t="str">
        <f>IFERROR(VLOOKUP(E1350,'Bron competenties'!$A$1:$F$19978,5,FALSE),"")</f>
        <v>het organiseren en borgen van het definiëren en toepasbaar maken van beleid voor risicobeheer door rekening te houden met alle mogelijke beperkingen, waaronder technische, economische en politieke kwesties en daarbij taken te delegeren</v>
      </c>
      <c r="G1350" s="15" t="str">
        <f>IFERROR(CONCATENATE(C1350," ",(VLOOKUP($C1350,'Bron competenties'!$B$1:$C$1978,2,FALSE))),"")</f>
        <v xml:space="preserve">E.03 Risicomanagement </v>
      </c>
      <c r="H1350">
        <f t="shared" si="64"/>
        <v>4</v>
      </c>
      <c r="I1350" t="str">
        <f t="shared" si="65"/>
        <v>het organiseren en borgen van het definiëren en toepasbaar maken van beleid voor risicobeheer door rekening te houden met alle mogelijke beperkingen, waaronder technische, economische en politieke kwesties en daarbij taken te delegeren</v>
      </c>
    </row>
    <row r="1351" spans="1:9" ht="15.75" thickBot="1" x14ac:dyDescent="0.3">
      <c r="A1351" s="10" t="str">
        <f>IFERROR(VLOOKUP($B1351,VLookup!$B$3:$C$463,2,FALSE),"")</f>
        <v>5.1.2 PROJECTMANAGEMENT IV</v>
      </c>
      <c r="B1351" s="18" t="s">
        <v>178</v>
      </c>
      <c r="C1351" s="17" t="s">
        <v>85</v>
      </c>
      <c r="D1351" s="13">
        <v>4</v>
      </c>
      <c r="E1351" s="14" t="str">
        <f t="shared" si="63"/>
        <v>E.05x4</v>
      </c>
      <c r="F1351" s="14" t="str">
        <f>IFERROR(VLOOKUP(E1351,'Bron competenties'!$A$1:$F$19978,5,FALSE),"")</f>
        <v>het organiseren en borgen van innovatieve implementaties / verbeteringen die bijdragen aan grotere efficiëntie; het aantonen aan de directie dat de organisatie voordeel heeft van potentiële wijzigingen</v>
      </c>
      <c r="G1351" s="15" t="str">
        <f>IFERROR(CONCATENATE(C1351," ",(VLOOKUP($C1351,'Bron competenties'!$B$1:$C$1978,2,FALSE))),"")</f>
        <v xml:space="preserve">E.05 Procesverbetering </v>
      </c>
      <c r="H1351">
        <f t="shared" si="64"/>
        <v>4</v>
      </c>
      <c r="I1351" t="str">
        <f t="shared" si="65"/>
        <v>het organiseren en borgen van innovatieve implementaties / verbeteringen die bijdragen aan grotere efficiëntie; het aantonen aan de directie dat de organisatie voordeel heeft van potentiële wijzigingen</v>
      </c>
    </row>
    <row r="1352" spans="1:9" ht="15.75" thickBot="1" x14ac:dyDescent="0.3">
      <c r="A1352" s="10" t="str">
        <f>IFERROR(VLOOKUP($B1352,VLookup!$B$3:$C$463,2,FALSE),"")</f>
        <v>5.1.2 PROJECTMANAGEMENT IV</v>
      </c>
      <c r="B1352" s="18" t="s">
        <v>178</v>
      </c>
      <c r="C1352" s="17" t="s">
        <v>101</v>
      </c>
      <c r="D1352" s="13">
        <v>4</v>
      </c>
      <c r="E1352" s="14" t="str">
        <f t="shared" si="63"/>
        <v>E.06x4</v>
      </c>
      <c r="F1352" s="14" t="str">
        <f>IFERROR(VLOOKUP(E1352,'Bron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352" s="15" t="str">
        <f>IFERROR(CONCATENATE(C1352," ",(VLOOKUP($C1352,'Bron competenties'!$B$1:$C$1978,2,FALSE))),"")</f>
        <v xml:space="preserve">E.06 ICT kwaliteitsmanagement </v>
      </c>
      <c r="H1352">
        <f t="shared" si="64"/>
        <v>4</v>
      </c>
      <c r="I1352" t="str">
        <f t="shared" si="65"/>
        <v>het evalueren en inschatten in hoeverre aan kwaliteitseisen is voldaan en het organiseren en borgen dat het kwaliteitsbeleid wordt geïmplementeerd; het tonen van multifunctioneel leiderschap voor het stellen en overtreffen van kwaliteitsnormen</v>
      </c>
    </row>
    <row r="1353" spans="1:9" ht="15.75" thickBot="1" x14ac:dyDescent="0.3">
      <c r="A1353" s="10" t="str">
        <f>IFERROR(VLOOKUP($B1353,VLookup!$B$3:$C$463,2,FALSE),"")</f>
        <v>5.1.2 PROJECTMANAGEMENT IV</v>
      </c>
      <c r="B1353" s="18" t="s">
        <v>178</v>
      </c>
      <c r="C1353" s="17" t="s">
        <v>143</v>
      </c>
      <c r="D1353" s="13">
        <v>4</v>
      </c>
      <c r="E1353" s="14" t="str">
        <f t="shared" si="63"/>
        <v>E.07x4</v>
      </c>
      <c r="F1353" s="14" t="str">
        <f>IFERROR(VLOOKUP(E1353,'Bron competenties'!$A$1:$F$19978,5,FALSE),"")</f>
        <v xml:space="preserve">het organiseren en borgen van het plannen, beheren en implementeren van significante IV wijzigingen in de organisatie </v>
      </c>
      <c r="G1353" s="15" t="str">
        <f>IFERROR(CONCATENATE(C1353," ",(VLOOKUP($C1353,'Bron competenties'!$B$1:$C$1978,2,FALSE))),"")</f>
        <v xml:space="preserve">E.07 Management van veranderingen in bedrijfsprocessent </v>
      </c>
      <c r="H1353">
        <f t="shared" si="64"/>
        <v>4</v>
      </c>
      <c r="I1353" t="str">
        <f t="shared" si="65"/>
        <v xml:space="preserve">het organiseren en borgen van het plannen, beheren en implementeren van significante IV wijzigingen in de organisatie </v>
      </c>
    </row>
    <row r="1354" spans="1:9" ht="15.75" thickBot="1" x14ac:dyDescent="0.3">
      <c r="A1354" s="10" t="str">
        <f>IFERROR(VLOOKUP($B1354,VLookup!$B$3:$C$463,2,FALSE),"")</f>
        <v>5.1.2 PROJECTMANAGEMENT IV</v>
      </c>
      <c r="B1354" s="18" t="s">
        <v>178</v>
      </c>
      <c r="C1354" s="20" t="s">
        <v>115</v>
      </c>
      <c r="D1354" s="13">
        <v>4</v>
      </c>
      <c r="E1354" s="14" t="str">
        <f t="shared" si="63"/>
        <v>E.09x4</v>
      </c>
      <c r="F1354" s="14" t="str">
        <f>IFERROR(VLOOKUP(E1354,'Bron competenties'!$A$1:$F$19978,5,FALSE),"")</f>
        <v>het organiseren en borgen van governance strategie voor Informatie Systemen door relevante processen over de gehele IV-infrastructuur te communiceren, uit te dragen en te beheersen</v>
      </c>
      <c r="G1354" s="15" t="str">
        <f>IFERROR(CONCATENATE(C1354," ",(VLOOKUP($C1354,'Bron competenties'!$B$1:$C$1978,2,FALSE))),"")</f>
        <v xml:space="preserve">E.09 IT-governance </v>
      </c>
      <c r="H1354">
        <f t="shared" si="64"/>
        <v>4</v>
      </c>
      <c r="I1354" t="str">
        <f t="shared" si="65"/>
        <v>het organiseren en borgen van governance strategie voor Informatie Systemen door relevante processen over de gehele IV-infrastructuur te communiceren, uit te dragen en te beheersen</v>
      </c>
    </row>
    <row r="1355" spans="1:9" ht="15.75" thickBot="1" x14ac:dyDescent="0.3">
      <c r="A1355" s="10" t="str">
        <f>IFERROR(VLOOKUP($B1355,VLookup!$B$3:$C$463,2,FALSE),"")</f>
        <v>5.1.2 PROJECTMANAGEMENT IV</v>
      </c>
      <c r="B1355" s="18" t="s">
        <v>178</v>
      </c>
      <c r="C1355" s="17" t="s">
        <v>90</v>
      </c>
      <c r="D1355" s="13">
        <v>9</v>
      </c>
      <c r="E1355" s="14" t="str">
        <f t="shared" si="63"/>
        <v>T.01x9</v>
      </c>
      <c r="F1355" s="14" t="str">
        <f>IFERROR(VLOOKUP(E1355,'Bron competenties'!$A$1:$F$19978,5,FALSE),"")</f>
        <v>Toegankelijkheid is van toepassing op het ontwerp van producten, apparaten, services of omgevingen om ervoor te zorgen dat ze voor iedereen bruikbaar zijn, ongeacht hun persoonlijke capaciteiten</v>
      </c>
      <c r="G1355" s="15" t="str">
        <f>IFERROR(CONCATENATE(C1355," ",(VLOOKUP($C1355,'Bron competenties'!$B$1:$C$1978,2,FALSE))),"")</f>
        <v>T.01 Toegankelijkheid</v>
      </c>
      <c r="H1355">
        <f t="shared" si="64"/>
        <v>9</v>
      </c>
      <c r="I1355" t="str">
        <f t="shared" si="65"/>
        <v>Toegankelijkheid is van toepassing op het ontwerp van producten, apparaten, services of omgevingen om ervoor te zorgen dat ze voor iedereen bruikbaar zijn, ongeacht hun persoonlijke capaciteiten</v>
      </c>
    </row>
    <row r="1356" spans="1:9" ht="15.75" thickBot="1" x14ac:dyDescent="0.3">
      <c r="A1356" s="10" t="str">
        <f>IFERROR(VLOOKUP($B1356,VLookup!$B$3:$C$463,2,FALSE),"")</f>
        <v>5.1.2 PROJECTMANAGEMENT IV</v>
      </c>
      <c r="B1356" s="18" t="s">
        <v>178</v>
      </c>
      <c r="C1356" s="17" t="s">
        <v>91</v>
      </c>
      <c r="D1356" s="13">
        <v>9</v>
      </c>
      <c r="E1356" s="14" t="str">
        <f t="shared" si="63"/>
        <v>T.02x9</v>
      </c>
      <c r="F1356" s="14" t="str">
        <f>IFERROR(VLOOKUP(E1356,'Bron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356" s="15" t="str">
        <f>IFERROR(CONCATENATE(C1356," ",(VLOOKUP($C1356,'Bron competenties'!$B$1:$C$1978,2,FALSE))),"")</f>
        <v>T.02 Ethiek</v>
      </c>
      <c r="H1356">
        <f t="shared" si="64"/>
        <v>9</v>
      </c>
      <c r="I1356" t="str">
        <f t="shared" si="65"/>
        <v>Ethiek in ICT behandelt de procedures, waarden en praktijken die ICT en haar gerelateerde disciplines beheersen zonder de integriteit, morele waarden of overtuigingen van een individu, organisatie of de mensheid: professioneel gedrag in de ICT</v>
      </c>
    </row>
    <row r="1357" spans="1:9" ht="15.75" thickBot="1" x14ac:dyDescent="0.3">
      <c r="A1357" s="10" t="str">
        <f>IFERROR(VLOOKUP($B1357,VLookup!$B$3:$C$463,2,FALSE),"")</f>
        <v>5.1.2 PROJECTMANAGEMENT IV</v>
      </c>
      <c r="B1357" s="18" t="s">
        <v>178</v>
      </c>
      <c r="C1357" s="17" t="s">
        <v>92</v>
      </c>
      <c r="D1357" s="13">
        <v>9</v>
      </c>
      <c r="E1357" s="14" t="str">
        <f t="shared" si="63"/>
        <v>T.03x9</v>
      </c>
      <c r="F1357" s="14" t="str">
        <f>IFERROR(VLOOKUP(E1357,'Bron competenties'!$A$1:$F$19978,5,FALSE),"")</f>
        <v>Er zijn veel wetten die direct of indirect relevant zijn voor de ICT-industrie, zoals copyright, naleving van octrooien, voorkomen van plagiaat en bescherming van intellectuele eigendom</v>
      </c>
      <c r="G1357" s="15" t="str">
        <f>IFERROR(CONCATENATE(C1357," ",(VLOOKUP($C1357,'Bron competenties'!$B$1:$C$1978,2,FALSE))),"")</f>
        <v>T.03 Juridische kwesties</v>
      </c>
      <c r="H1357">
        <f t="shared" si="64"/>
        <v>9</v>
      </c>
      <c r="I1357" t="str">
        <f t="shared" si="65"/>
        <v>Er zijn veel wetten die direct of indirect relevant zijn voor de ICT-industrie, zoals copyright, naleving van octrooien, voorkomen van plagiaat en bescherming van intellectuele eigendom</v>
      </c>
    </row>
    <row r="1358" spans="1:9" ht="15.75" thickBot="1" x14ac:dyDescent="0.3">
      <c r="A1358" s="10" t="str">
        <f>IFERROR(VLOOKUP($B1358,VLookup!$B$3:$C$463,2,FALSE),"")</f>
        <v>5.1.2 PROJECTMANAGEMENT IV</v>
      </c>
      <c r="B1358" s="18" t="s">
        <v>178</v>
      </c>
      <c r="C1358" s="17" t="s">
        <v>93</v>
      </c>
      <c r="D1358" s="13">
        <v>9</v>
      </c>
      <c r="E1358" s="14" t="str">
        <f t="shared" si="63"/>
        <v>T.04x9</v>
      </c>
      <c r="F1358" s="14" t="str">
        <f>IFERROR(VLOOKUP(E1358,'Bron competenties'!$A$1:$F$19978,5,FALSE),"")</f>
        <v>Privacy is het vermogen van een organisatie of individu te bepalen welke gegevens met derden kunnen worden gedeeld: bijvoorbeeld de algemene verordening gegevensbescherming (AVG) over gegevensbescherming en privacy voor alle individuen</v>
      </c>
      <c r="G1358" s="15" t="str">
        <f>IFERROR(CONCATENATE(C1358," ",(VLOOKUP($C1358,'Bron competenties'!$B$1:$C$1978,2,FALSE))),"")</f>
        <v>T.04 Privacy</v>
      </c>
      <c r="H1358">
        <f t="shared" si="64"/>
        <v>9</v>
      </c>
      <c r="I1358" t="str">
        <f t="shared" si="65"/>
        <v>Privacy is het vermogen van een organisatie of individu te bepalen welke gegevens met derden kunnen worden gedeeld: bijvoorbeeld de algemene verordening gegevensbescherming (AVG) over gegevensbescherming en privacy voor alle individuen</v>
      </c>
    </row>
    <row r="1359" spans="1:9" ht="15.75" thickBot="1" x14ac:dyDescent="0.3">
      <c r="A1359" s="10" t="str">
        <f>IFERROR(VLOOKUP($B1359,VLookup!$B$3:$C$463,2,FALSE),"")</f>
        <v>5.1.2 PROJECTMANAGEMENT IV</v>
      </c>
      <c r="B1359" s="18" t="s">
        <v>178</v>
      </c>
      <c r="C1359" s="17" t="s">
        <v>94</v>
      </c>
      <c r="D1359" s="13">
        <v>9</v>
      </c>
      <c r="E1359" s="14" t="str">
        <f t="shared" si="63"/>
        <v>T.05x9</v>
      </c>
      <c r="F1359" s="14" t="str">
        <f>IFERROR(VLOOKUP(E1359,'Bron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359" s="15" t="str">
        <f>IFERROR(CONCATENATE(C1359," ",(VLOOKUP($C1359,'Bron competenties'!$B$1:$C$1978,2,FALSE))),"")</f>
        <v>T.05 Beveiliging</v>
      </c>
      <c r="H1359">
        <f t="shared" si="64"/>
        <v>9</v>
      </c>
      <c r="I1359" t="str">
        <f t="shared" si="65"/>
        <v>Beveiliging omvat (1) informatiebeveiliging: beschermen tegen ongeautoriseerde toegang, gebruik, openbaarmaking, verstoring, wijziging, inzage, inspectie, opname of verwoesting en (2) IT-beveiliging: ongeoorloofde toegang tot computers, netwerken en data voorkomen</v>
      </c>
    </row>
    <row r="1360" spans="1:9" ht="15.75" thickBot="1" x14ac:dyDescent="0.3">
      <c r="A1360" s="10" t="str">
        <f>IFERROR(VLOOKUP($B1360,VLookup!$B$3:$C$463,2,FALSE),"")</f>
        <v>5.1.2 PROJECTMANAGEMENT IV</v>
      </c>
      <c r="B1360" s="18" t="s">
        <v>178</v>
      </c>
      <c r="C1360" s="17" t="s">
        <v>95</v>
      </c>
      <c r="D1360" s="13">
        <v>9</v>
      </c>
      <c r="E1360" s="14" t="str">
        <f t="shared" si="63"/>
        <v>T.06x9</v>
      </c>
      <c r="F1360" s="14" t="str">
        <f>IFERROR(VLOOKUP(E1360,'Bron competenties'!$A$1:$F$19978,5,FALSE),"")</f>
        <v xml:space="preserve">Duurzaamheid staat voor het voldoen aan behoeften zonder de toekomst in gevaar te brengen en kan worden gecategoriseerd als ecologische, sociale of economische duurzaamheid. </v>
      </c>
      <c r="G1360" s="15" t="str">
        <f>IFERROR(CONCATENATE(C1360," ",(VLOOKUP($C1360,'Bron competenties'!$B$1:$C$1978,2,FALSE))),"")</f>
        <v>T.06 Duurzaamheid</v>
      </c>
      <c r="H1360">
        <f t="shared" si="64"/>
        <v>9</v>
      </c>
      <c r="I1360" t="str">
        <f t="shared" si="65"/>
        <v xml:space="preserve">Duurzaamheid staat voor het voldoen aan behoeften zonder de toekomst in gevaar te brengen en kan worden gecategoriseerd als ecologische, sociale of economische duurzaamheid. </v>
      </c>
    </row>
    <row r="1361" spans="1:9" ht="15.75" thickBot="1" x14ac:dyDescent="0.3">
      <c r="A1361" s="10" t="str">
        <f>IFERROR(VLOOKUP($B1361,VLookup!$B$3:$C$463,2,FALSE),"")</f>
        <v>5.1.2 PROJECTMANAGEMENT IV</v>
      </c>
      <c r="B1361" s="18" t="s">
        <v>178</v>
      </c>
      <c r="C1361" s="17" t="s">
        <v>96</v>
      </c>
      <c r="D1361" s="13">
        <v>9</v>
      </c>
      <c r="E1361" s="14" t="str">
        <f t="shared" si="63"/>
        <v>T.07x9</v>
      </c>
      <c r="F1361" s="14" t="str">
        <f>IFERROR(VLOOKUP(E1361,'Bron competenties'!$A$1:$F$19978,5,FALSE),"")</f>
        <v>Bruikbaarheid is de kwaliteit van een product, dienst of systeem, zoals ervaren door eindgebruikers, voor specifiek te bereiken doelen, effectief, efficiënt en bevredigend in een vooraf bepaalde context</v>
      </c>
      <c r="G1361" s="15" t="str">
        <f>IFERROR(CONCATENATE(C1361," ",(VLOOKUP($C1361,'Bron competenties'!$B$1:$C$1978,2,FALSE))),"")</f>
        <v>T.07 Bruikbaarheid</v>
      </c>
      <c r="H1361">
        <f t="shared" si="64"/>
        <v>9</v>
      </c>
      <c r="I1361" t="str">
        <f t="shared" si="65"/>
        <v>Bruikbaarheid is de kwaliteit van een product, dienst of systeem, zoals ervaren door eindgebruikers, voor specifiek te bereiken doelen, effectief, efficiënt en bevredigend in een vooraf bepaalde context</v>
      </c>
    </row>
    <row r="1362" spans="1:9" ht="15.75" thickBot="1" x14ac:dyDescent="0.3">
      <c r="A1362" s="10" t="str">
        <f>IFERROR(VLOOKUP($B1362,VLookup!$B$3:$C$463,2,FALSE),"")</f>
        <v>5.1.3 PROGRAMMAMANAGEMENT IV</v>
      </c>
      <c r="B1362" s="18" t="s">
        <v>179</v>
      </c>
      <c r="C1362" s="17" t="s">
        <v>117</v>
      </c>
      <c r="D1362" s="13">
        <v>2</v>
      </c>
      <c r="E1362" s="14" t="str">
        <f t="shared" si="63"/>
        <v>D.05x2</v>
      </c>
      <c r="F1362" s="14" t="str">
        <f>IFERROR(VLOOKUP(E1362,'Bron competenties'!$A$1:$F$19978,5,FALSE),"")</f>
        <v>het samenwerken in de totstandkoming van proposals/voorstellen in overeenstemming met de bedrijfscapaciteit en klantbehoeften</v>
      </c>
      <c r="G1362" s="15" t="str">
        <f>IFERROR(CONCATENATE(C1362," ",(VLOOKUP($C1362,'Bron competenties'!$B$1:$C$1978,2,FALSE))),"")</f>
        <v>D.05 Verkoopontwikkeling</v>
      </c>
      <c r="H1362">
        <f t="shared" si="64"/>
        <v>2</v>
      </c>
      <c r="I1362" t="str">
        <f t="shared" si="65"/>
        <v>het samenwerken in de totstandkoming van proposals/voorstellen in overeenstemming met de bedrijfscapaciteit en klantbehoeften</v>
      </c>
    </row>
    <row r="1363" spans="1:9" ht="15.75" thickBot="1" x14ac:dyDescent="0.3">
      <c r="A1363" s="10" t="str">
        <f>IFERROR(VLOOKUP($B1363,VLookup!$B$3:$C$463,2,FALSE),"")</f>
        <v>5.1.3 PROGRAMMAMANAGEMENT IV</v>
      </c>
      <c r="B1363" s="18" t="s">
        <v>179</v>
      </c>
      <c r="C1363" s="17" t="s">
        <v>138</v>
      </c>
      <c r="D1363" s="13">
        <v>3</v>
      </c>
      <c r="E1363" s="14" t="str">
        <f t="shared" si="63"/>
        <v>A.02x3</v>
      </c>
      <c r="F1363" s="14" t="str">
        <f>IFERROR(VLOOKUP(E1363,'Bron competenties'!$A$1:$F$19978,5,FALSE),"")</f>
        <v>de inhoud van de SLA garanderen</v>
      </c>
      <c r="G1363" s="15" t="str">
        <f>IFERROR(CONCATENATE(C1363," ",(VLOOKUP($C1363,'Bron competenties'!$B$1:$C$1978,2,FALSE))),"")</f>
        <v xml:space="preserve">A.02 Management dienstverleningsniveau </v>
      </c>
      <c r="H1363">
        <f t="shared" si="64"/>
        <v>3</v>
      </c>
      <c r="I1363" t="str">
        <f t="shared" si="65"/>
        <v>de inhoud van de SLA garanderen</v>
      </c>
    </row>
    <row r="1364" spans="1:9" ht="15.75" thickBot="1" x14ac:dyDescent="0.3">
      <c r="A1364" s="10" t="str">
        <f>IFERROR(VLOOKUP($B1364,VLookup!$B$3:$C$463,2,FALSE),"")</f>
        <v>5.1.3 PROGRAMMAMANAGEMENT IV</v>
      </c>
      <c r="B1364" s="18" t="s">
        <v>179</v>
      </c>
      <c r="C1364" s="17" t="s">
        <v>120</v>
      </c>
      <c r="D1364" s="13">
        <v>3</v>
      </c>
      <c r="E1364" s="14" t="str">
        <f t="shared" si="63"/>
        <v>A.03x3</v>
      </c>
      <c r="F1364" s="14" t="str">
        <f>IFERROR(VLOOKUP(E1364,'Bron competenties'!$A$1:$F$19978,5,FALSE),"")</f>
        <v>het gebruik maken van specifieke (product) kennis voor markt analyses</v>
      </c>
      <c r="G1364" s="15" t="str">
        <f>IFERROR(CONCATENATE(C1364," ",(VLOOKUP($C1364,'Bron competenties'!$B$1:$C$1978,2,FALSE))),"")</f>
        <v xml:space="preserve">A.03 Ontwikkelen van bedrijfsplannen </v>
      </c>
      <c r="H1364">
        <f t="shared" si="64"/>
        <v>3</v>
      </c>
      <c r="I1364" t="str">
        <f t="shared" si="65"/>
        <v>het gebruik maken van specifieke (product) kennis voor markt analyses</v>
      </c>
    </row>
    <row r="1365" spans="1:9" ht="15.75" thickBot="1" x14ac:dyDescent="0.3">
      <c r="A1365" s="10" t="str">
        <f>IFERROR(VLOOKUP($B1365,VLookup!$B$3:$C$463,2,FALSE),"")</f>
        <v>5.1.3 PROGRAMMAMANAGEMENT IV</v>
      </c>
      <c r="B1365" s="18" t="s">
        <v>179</v>
      </c>
      <c r="C1365" s="17" t="s">
        <v>106</v>
      </c>
      <c r="D1365" s="13">
        <v>3</v>
      </c>
      <c r="E1365" s="14" t="str">
        <f t="shared" si="63"/>
        <v>A.08x3</v>
      </c>
      <c r="F1365" s="14" t="str">
        <f>IFERROR(VLOOKUP(E1365,'Bron competenties'!$A$1:$F$19978,5,FALSE),"")</f>
        <v>het bevorderen van bewustzijn, trainingen en borging (via hulpmiddelen) voor de ontwikkeling van duurzame ontwikkeling</v>
      </c>
      <c r="G1365" s="15" t="str">
        <f>IFERROR(CONCATENATE(C1365," ",(VLOOKUP($C1365,'Bron competenties'!$B$1:$C$1978,2,FALSE))),"")</f>
        <v xml:space="preserve">A.08 Duurzame ontwikkeling </v>
      </c>
      <c r="H1365">
        <f t="shared" si="64"/>
        <v>3</v>
      </c>
      <c r="I1365" t="str">
        <f t="shared" si="65"/>
        <v>het bevorderen van bewustzijn, trainingen en borging (via hulpmiddelen) voor de ontwikkeling van duurzame ontwikkeling</v>
      </c>
    </row>
    <row r="1366" spans="1:9" ht="15.75" thickBot="1" x14ac:dyDescent="0.3">
      <c r="A1366" s="10" t="str">
        <f>IFERROR(VLOOKUP($B1366,VLookup!$B$3:$C$463,2,FALSE),"")</f>
        <v>5.1.3 PROGRAMMAMANAGEMENT IV</v>
      </c>
      <c r="B1366" s="18" t="s">
        <v>179</v>
      </c>
      <c r="C1366" s="20" t="s">
        <v>140</v>
      </c>
      <c r="D1366" s="13">
        <v>3</v>
      </c>
      <c r="E1366" s="14" t="str">
        <f t="shared" si="63"/>
        <v>C.02x3</v>
      </c>
      <c r="F1366" s="14" t="str">
        <f>IFERROR(VLOOKUP(E1366,'Bron competenties'!$A$1:$F$19978,5,FALSE),"")</f>
        <v xml:space="preserve">het zorgen voor de integriteit van het systeem door het toepassen van functionele-updates, software- of hardware toevoegingen en het inregelen van onderhoudsactiviteiten; het voldoen aan de budget requirements </v>
      </c>
      <c r="G1366" s="15" t="str">
        <f>IFERROR(CONCATENATE(C1366," ",(VLOOKUP($C1366,'Bron competenties'!$B$1:$C$1978,2,FALSE))),"")</f>
        <v xml:space="preserve">C.02 Ondersteunen van wijzigingen </v>
      </c>
      <c r="H1366">
        <f t="shared" si="64"/>
        <v>3</v>
      </c>
      <c r="I1366" t="str">
        <f t="shared" si="65"/>
        <v xml:space="preserve">het zorgen voor de integriteit van het systeem door het toepassen van functionele-updates, software- of hardware toevoegingen en het inregelen van onderhoudsactiviteiten; het voldoen aan de budget requirements </v>
      </c>
    </row>
    <row r="1367" spans="1:9" ht="15.75" thickBot="1" x14ac:dyDescent="0.3">
      <c r="A1367" s="10" t="str">
        <f>IFERROR(VLOOKUP($B1367,VLookup!$B$3:$C$463,2,FALSE),"")</f>
        <v>5.1.3 PROGRAMMAMANAGEMENT IV</v>
      </c>
      <c r="B1367" s="18" t="s">
        <v>179</v>
      </c>
      <c r="C1367" s="17" t="s">
        <v>121</v>
      </c>
      <c r="D1367" s="13">
        <v>3</v>
      </c>
      <c r="E1367" s="14" t="str">
        <f t="shared" si="63"/>
        <v>D.04x3</v>
      </c>
      <c r="F1367" s="14" t="str">
        <f>IFERROR(VLOOKUP(E1367,'Bron competenties'!$A$1:$F$19978,5,FALSE),"")</f>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c r="G1367" s="15" t="str">
        <f>IFERROR(CONCATENATE(C1367," ",(VLOOKUP($C1367,'Bron competenties'!$B$1:$C$1978,2,FALSE))),"")</f>
        <v>D.04 Inkoop IV</v>
      </c>
      <c r="H1367">
        <f t="shared" si="64"/>
        <v>3</v>
      </c>
      <c r="I1367" t="str">
        <f t="shared" si="65"/>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row>
    <row r="1368" spans="1:9" ht="15.75" thickBot="1" x14ac:dyDescent="0.3">
      <c r="A1368" s="10" t="str">
        <f>IFERROR(VLOOKUP($B1368,VLookup!$B$3:$C$463,2,FALSE),"")</f>
        <v>5.1.3 PROGRAMMAMANAGEMENT IV</v>
      </c>
      <c r="B1368" s="18" t="s">
        <v>179</v>
      </c>
      <c r="C1368" s="17" t="s">
        <v>117</v>
      </c>
      <c r="D1368" s="13">
        <v>3</v>
      </c>
      <c r="E1368" s="14" t="str">
        <f t="shared" si="63"/>
        <v>D.05x3</v>
      </c>
      <c r="F1368" s="14" t="str">
        <f>IFERROR(VLOOKUP(E1368,'Bron competenties'!$A$1:$F$19978,5,FALSE),"")</f>
        <v>het op creatieve wijze ontwikkelen van proposals/voorstellen in complexe situaties. Het waar nodig aanpassen van oplossingen in een complexe technische en juridische omgeving, waarbij de haalbaarheid, legitimiteit en technische validiteit worden zekergesteld</v>
      </c>
      <c r="G1368" s="15" t="str">
        <f>IFERROR(CONCATENATE(C1368," ",(VLOOKUP($C1368,'Bron competenties'!$B$1:$C$1978,2,FALSE))),"")</f>
        <v>D.05 Verkoopontwikkeling</v>
      </c>
      <c r="H1368">
        <f t="shared" si="64"/>
        <v>3</v>
      </c>
      <c r="I1368" t="str">
        <f t="shared" si="65"/>
        <v>het op creatieve wijze ontwikkelen van proposals/voorstellen in complexe situaties. Het waar nodig aanpassen van oplossingen in een complexe technische en juridische omgeving, waarbij de haalbaarheid, legitimiteit en technische validiteit worden zekergesteld</v>
      </c>
    </row>
    <row r="1369" spans="1:9" ht="15.75" thickBot="1" x14ac:dyDescent="0.3">
      <c r="A1369" s="10" t="str">
        <f>IFERROR(VLOOKUP($B1369,VLookup!$B$3:$C$463,2,FALSE),"")</f>
        <v>5.1.3 PROGRAMMAMANAGEMENT IV</v>
      </c>
      <c r="B1369" s="18" t="s">
        <v>179</v>
      </c>
      <c r="C1369" s="17" t="s">
        <v>122</v>
      </c>
      <c r="D1369" s="13">
        <v>3</v>
      </c>
      <c r="E1369" s="14" t="str">
        <f t="shared" si="63"/>
        <v>D.08x3</v>
      </c>
      <c r="F1369" s="14" t="str">
        <f>IFERROR(VLOOKUP(E1369,'Bron competenties'!$A$1:$F$19978,5,FALSE),"")</f>
        <v>het evalueren van contractprestaties op basis van prestatie indicatoren en het borgen van de prestaties van de volledige supply chain; het invloed uitoefenen op (nieuwe) contractbesprekingen</v>
      </c>
      <c r="G1369" s="15" t="str">
        <f>IFERROR(CONCATENATE(C1369," ",(VLOOKUP($C1369,'Bron competenties'!$B$1:$C$1978,2,FALSE))),"")</f>
        <v xml:space="preserve">D.08 Contractmanagement </v>
      </c>
      <c r="H1369">
        <f t="shared" si="64"/>
        <v>3</v>
      </c>
      <c r="I1369" t="str">
        <f t="shared" si="65"/>
        <v>het evalueren van contractprestaties op basis van prestatie indicatoren en het borgen van de prestaties van de volledige supply chain; het invloed uitoefenen op (nieuwe) contractbesprekingen</v>
      </c>
    </row>
    <row r="1370" spans="1:9" ht="15.75" thickBot="1" x14ac:dyDescent="0.3">
      <c r="A1370" s="10" t="str">
        <f>IFERROR(VLOOKUP($B1370,VLookup!$B$3:$C$463,2,FALSE),"")</f>
        <v>5.1.3 PROGRAMMAMANAGEMENT IV</v>
      </c>
      <c r="B1370" s="18" t="s">
        <v>179</v>
      </c>
      <c r="C1370" s="17" t="s">
        <v>83</v>
      </c>
      <c r="D1370" s="13">
        <v>3</v>
      </c>
      <c r="E1370" s="14" t="str">
        <f t="shared" si="63"/>
        <v>D.10x3</v>
      </c>
      <c r="F1370" s="14" t="str">
        <f>IFERROR(VLOOKUP(E1370,'Bron competenties'!$A$1:$F$19978,5,FALSE),"")</f>
        <v>het analyseren van bedrijfsprocessen en bijbehorende informatie-eisen en het daarmee voorzien in de meest geschikte informatiestructuur</v>
      </c>
      <c r="G1370" s="15" t="str">
        <f>IFERROR(CONCATENATE(C1370," ",(VLOOKUP($C1370,'Bron competenties'!$B$1:$C$1978,2,FALSE))),"")</f>
        <v xml:space="preserve">D.10 Informatie- en kennismanagement </v>
      </c>
      <c r="H1370">
        <f t="shared" si="64"/>
        <v>3</v>
      </c>
      <c r="I1370" t="str">
        <f t="shared" si="65"/>
        <v>het analyseren van bedrijfsprocessen en bijbehorende informatie-eisen en het daarmee voorzien in de meest geschikte informatiestructuur</v>
      </c>
    </row>
    <row r="1371" spans="1:9" ht="15.75" thickBot="1" x14ac:dyDescent="0.3">
      <c r="A1371" s="10" t="str">
        <f>IFERROR(VLOOKUP($B1371,VLookup!$B$3:$C$463,2,FALSE),"")</f>
        <v>5.1.3 PROGRAMMAMANAGEMENT IV</v>
      </c>
      <c r="B1371" s="18" t="s">
        <v>179</v>
      </c>
      <c r="C1371" s="17" t="s">
        <v>84</v>
      </c>
      <c r="D1371" s="13">
        <v>3</v>
      </c>
      <c r="E1371" s="14" t="str">
        <f t="shared" si="63"/>
        <v>D.11x3</v>
      </c>
      <c r="F1371" s="14" t="str">
        <f>IFERROR(VLOOKUP(E1371,'Bron competenties'!$A$1:$F$19978,5,FALSE),"")</f>
        <v>betrouwbare relaties met de klanten creëren en helpen in het identificeren van de klantbehoeften</v>
      </c>
      <c r="G1371" s="15" t="str">
        <f>IFERROR(CONCATENATE(C1371," ",(VLOOKUP($C1371,'Bron competenties'!$B$1:$C$1978,2,FALSE))),"")</f>
        <v xml:space="preserve">D.11 Behoeftemanagement </v>
      </c>
      <c r="H1371">
        <f t="shared" si="64"/>
        <v>3</v>
      </c>
      <c r="I1371" t="str">
        <f t="shared" si="65"/>
        <v>betrouwbare relaties met de klanten creëren en helpen in het identificeren van de klantbehoeften</v>
      </c>
    </row>
    <row r="1372" spans="1:9" ht="15.75" thickBot="1" x14ac:dyDescent="0.3">
      <c r="A1372" s="10" t="str">
        <f>IFERROR(VLOOKUP($B1372,VLookup!$B$3:$C$463,2,FALSE),"")</f>
        <v>5.1.3 PROGRAMMAMANAGEMENT IV</v>
      </c>
      <c r="B1372" s="18" t="s">
        <v>179</v>
      </c>
      <c r="C1372" s="17" t="s">
        <v>123</v>
      </c>
      <c r="D1372" s="13">
        <v>3</v>
      </c>
      <c r="E1372" s="14" t="str">
        <f t="shared" si="63"/>
        <v>E.01x3</v>
      </c>
      <c r="F1372" s="14" t="str">
        <f>IFERROR(VLOOKUP(E1372,'Bron competenties'!$A$1:$F$19978,5,FALSE),"")</f>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c r="G1372" s="15" t="str">
        <f>IFERROR(CONCATENATE(C1372," ",(VLOOKUP($C1372,'Bron competenties'!$B$1:$C$1978,2,FALSE))),"")</f>
        <v xml:space="preserve">E.01 Ontwikkelen van prognoses </v>
      </c>
      <c r="H1372">
        <f t="shared" si="64"/>
        <v>3</v>
      </c>
      <c r="I1372" t="str">
        <f t="shared" si="65"/>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row>
    <row r="1373" spans="1:9" ht="15.75" thickBot="1" x14ac:dyDescent="0.3">
      <c r="A1373" s="10" t="str">
        <f>IFERROR(VLOOKUP($B1373,VLookup!$B$3:$C$463,2,FALSE),"")</f>
        <v>5.1.3 PROGRAMMAMANAGEMENT IV</v>
      </c>
      <c r="B1373" s="18" t="s">
        <v>179</v>
      </c>
      <c r="C1373" s="17" t="s">
        <v>113</v>
      </c>
      <c r="D1373" s="13">
        <v>3</v>
      </c>
      <c r="E1373" s="14" t="str">
        <f t="shared" si="63"/>
        <v>E.02x3</v>
      </c>
      <c r="F1373" s="14" t="str">
        <f>IFERROR(VLOOKUP(E1373,'Bron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373" s="15" t="str">
        <f>IFERROR(CONCATENATE(C1373," ",(VLOOKUP($C1373,'Bron competenties'!$B$1:$C$1978,2,FALSE))),"")</f>
        <v xml:space="preserve">E.02 Project- en portfoliomanagement </v>
      </c>
      <c r="H1373">
        <f t="shared" si="64"/>
        <v>3</v>
      </c>
      <c r="I1373" t="str">
        <f t="shared" si="65"/>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374" spans="1:9" ht="15.75" thickBot="1" x14ac:dyDescent="0.3">
      <c r="A1374" s="10" t="str">
        <f>IFERROR(VLOOKUP($B1374,VLookup!$B$3:$C$463,2,FALSE),"")</f>
        <v>5.1.3 PROGRAMMAMANAGEMENT IV</v>
      </c>
      <c r="B1374" s="18" t="s">
        <v>179</v>
      </c>
      <c r="C1374" s="17" t="s">
        <v>105</v>
      </c>
      <c r="D1374" s="13">
        <v>3</v>
      </c>
      <c r="E1374" s="14" t="str">
        <f t="shared" si="63"/>
        <v>E.03x3</v>
      </c>
      <c r="F1374" s="14" t="str">
        <f>IFERROR(VLOOKUP(E1374,'Bron competenties'!$A$1:$F$19978,5,FALSE),"")</f>
        <v>het in staat zijn de juiste acties te ondernemen om de veiligheid te borgen en risicoblootstelling te vermijden, evalueert, managet en garandeert de validering van uitzonderingen, voert audits uit op IV-processen en -omgeving</v>
      </c>
      <c r="G1374" s="15" t="str">
        <f>IFERROR(CONCATENATE(C1374," ",(VLOOKUP($C1374,'Bron competenties'!$B$1:$C$1978,2,FALSE))),"")</f>
        <v xml:space="preserve">E.03 Risicomanagement </v>
      </c>
      <c r="H1374">
        <f t="shared" si="64"/>
        <v>3</v>
      </c>
      <c r="I1374" t="str">
        <f t="shared" si="65"/>
        <v>het in staat zijn de juiste acties te ondernemen om de veiligheid te borgen en risicoblootstelling te vermijden, evalueert, managet en garandeert de validering van uitzonderingen, voert audits uit op IV-processen en -omgeving</v>
      </c>
    </row>
    <row r="1375" spans="1:9" ht="15.75" thickBot="1" x14ac:dyDescent="0.3">
      <c r="A1375" s="10" t="str">
        <f>IFERROR(VLOOKUP($B1375,VLookup!$B$3:$C$463,2,FALSE),"")</f>
        <v>5.1.3 PROGRAMMAMANAGEMENT IV</v>
      </c>
      <c r="B1375" s="18" t="s">
        <v>179</v>
      </c>
      <c r="C1375" s="17" t="s">
        <v>85</v>
      </c>
      <c r="D1375" s="13">
        <v>3</v>
      </c>
      <c r="E1375" s="14" t="str">
        <f t="shared" si="63"/>
        <v>E.05x3</v>
      </c>
      <c r="F1375" s="14" t="str">
        <f>IFERROR(VLOOKUP(E1375,'Bron competenties'!$A$1:$F$19978,5,FALSE),"")</f>
        <v>het toepassen van specifieke kennis om bestaande IV-processen en oplossingen te onderzoeken zodat potentiële verbeteringen / innovaties bepaald kunnen worden en het  aanbevelingen kunnen worden opgesteld</v>
      </c>
      <c r="G1375" s="15" t="str">
        <f>IFERROR(CONCATENATE(C1375," ",(VLOOKUP($C1375,'Bron competenties'!$B$1:$C$1978,2,FALSE))),"")</f>
        <v xml:space="preserve">E.05 Procesverbetering </v>
      </c>
      <c r="H1375">
        <f t="shared" si="64"/>
        <v>3</v>
      </c>
      <c r="I1375" t="str">
        <f t="shared" si="65"/>
        <v>het toepassen van specifieke kennis om bestaande IV-processen en oplossingen te onderzoeken zodat potentiële verbeteringen / innovaties bepaald kunnen worden en het  aanbevelingen kunnen worden opgesteld</v>
      </c>
    </row>
    <row r="1376" spans="1:9" ht="15.75" thickBot="1" x14ac:dyDescent="0.3">
      <c r="A1376" s="10" t="str">
        <f>IFERROR(VLOOKUP($B1376,VLookup!$B$3:$C$463,2,FALSE),"")</f>
        <v>5.1.3 PROGRAMMAMANAGEMENT IV</v>
      </c>
      <c r="B1376" s="18" t="s">
        <v>179</v>
      </c>
      <c r="C1376" s="17" t="s">
        <v>101</v>
      </c>
      <c r="D1376" s="13">
        <v>3</v>
      </c>
      <c r="E1376" s="14" t="str">
        <f t="shared" si="63"/>
        <v>E.06x3</v>
      </c>
      <c r="F1376" s="14" t="str">
        <f>IFERROR(VLOOKUP(E1376,'Bron competenties'!$A$1:$F$19978,5,FALSE),"")</f>
        <v>het evalueren van kwaliteitsindicatoren en processen op basis van het kwaliteitsbeleid en indien nodig het voorstellen van herstelacties</v>
      </c>
      <c r="G1376" s="15" t="str">
        <f>IFERROR(CONCATENATE(C1376," ",(VLOOKUP($C1376,'Bron competenties'!$B$1:$C$1978,2,FALSE))),"")</f>
        <v xml:space="preserve">E.06 ICT kwaliteitsmanagement </v>
      </c>
      <c r="H1376">
        <f t="shared" si="64"/>
        <v>3</v>
      </c>
      <c r="I1376" t="str">
        <f t="shared" si="65"/>
        <v>het evalueren van kwaliteitsindicatoren en processen op basis van het kwaliteitsbeleid en indien nodig het voorstellen van herstelacties</v>
      </c>
    </row>
    <row r="1377" spans="1:9" ht="15.75" thickBot="1" x14ac:dyDescent="0.3">
      <c r="A1377" s="10" t="str">
        <f>IFERROR(VLOOKUP($B1377,VLookup!$B$3:$C$463,2,FALSE),"")</f>
        <v>5.1.3 PROGRAMMAMANAGEMENT IV</v>
      </c>
      <c r="B1377" s="18" t="s">
        <v>179</v>
      </c>
      <c r="C1377" s="17" t="s">
        <v>143</v>
      </c>
      <c r="D1377" s="13">
        <v>3</v>
      </c>
      <c r="E1377" s="14" t="str">
        <f t="shared" si="63"/>
        <v>E.07x3</v>
      </c>
      <c r="F1377" s="14" t="str">
        <f>IFERROR(VLOOKUP(E1377,'Bron competenties'!$A$1:$F$19978,5,FALSE),"")</f>
        <v>Het evalueren van wijziging requirements en het gebruiken van specifieke vaardigheden om potentiële methoden en standaarden te identificeren die ingezet kunnen worden</v>
      </c>
      <c r="G1377" s="15" t="str">
        <f>IFERROR(CONCATENATE(C1377," ",(VLOOKUP($C1377,'Bron competenties'!$B$1:$C$1978,2,FALSE))),"")</f>
        <v xml:space="preserve">E.07 Management van veranderingen in bedrijfsprocessent </v>
      </c>
      <c r="H1377">
        <f t="shared" si="64"/>
        <v>3</v>
      </c>
      <c r="I1377" t="str">
        <f t="shared" si="65"/>
        <v>Het evalueren van wijziging requirements en het gebruiken van specifieke vaardigheden om potentiële methoden en standaarden te identificeren die ingezet kunnen worden</v>
      </c>
    </row>
    <row r="1378" spans="1:9" ht="15.75" thickBot="1" x14ac:dyDescent="0.3">
      <c r="A1378" s="10" t="str">
        <f>IFERROR(VLOOKUP($B1378,VLookup!$B$3:$C$463,2,FALSE),"")</f>
        <v>5.1.3 PROGRAMMAMANAGEMENT IV</v>
      </c>
      <c r="B1378" s="18" t="s">
        <v>179</v>
      </c>
      <c r="C1378" s="17" t="s">
        <v>87</v>
      </c>
      <c r="D1378" s="13">
        <v>4</v>
      </c>
      <c r="E1378" s="14" t="str">
        <f t="shared" si="63"/>
        <v>A.01x4</v>
      </c>
      <c r="F1378" s="14" t="str">
        <f>IFERROR(VLOOKUP(E1378,'Bron competenties'!$A$1:$F$19978,5,FALSE),"")</f>
        <v>het organiseren en borgen van de bouw en implementatie van innovatieve IV oplossingen op de lange termijn</v>
      </c>
      <c r="G1378" s="15" t="str">
        <f>IFERROR(CONCATENATE(C1378," ",(VLOOKUP($C1378,'Bron competenties'!$B$1:$C$1978,2,FALSE))),"")</f>
        <v>A.01 Afstemming informatiesysteem en bedrijfsstrategie</v>
      </c>
      <c r="H1378">
        <f t="shared" si="64"/>
        <v>4</v>
      </c>
      <c r="I1378" t="str">
        <f t="shared" si="65"/>
        <v>het organiseren en borgen van de bouw en implementatie van innovatieve IV oplossingen op de lange termijn</v>
      </c>
    </row>
    <row r="1379" spans="1:9" ht="15.75" thickBot="1" x14ac:dyDescent="0.3">
      <c r="A1379" s="10" t="str">
        <f>IFERROR(VLOOKUP($B1379,VLookup!$B$3:$C$463,2,FALSE),"")</f>
        <v>5.1.3 PROGRAMMAMANAGEMENT IV</v>
      </c>
      <c r="B1379" s="18" t="s">
        <v>179</v>
      </c>
      <c r="C1379" s="17" t="s">
        <v>138</v>
      </c>
      <c r="D1379" s="13">
        <v>4</v>
      </c>
      <c r="E1379" s="14" t="str">
        <f t="shared" si="63"/>
        <v>A.02x4</v>
      </c>
      <c r="F1379" s="14" t="str">
        <f>IFERROR(VLOOKUP(E1379,'Bron competenties'!$A$1:$F$19978,5,FALSE),"")</f>
        <v>het onderhandelen over herziening van SLA’s in overeenstemming met de organisatiedoelstellingen en het garanderen van het succes van de geplande resultaten</v>
      </c>
      <c r="G1379" s="15" t="str">
        <f>IFERROR(CONCATENATE(C1379," ",(VLOOKUP($C1379,'Bron competenties'!$B$1:$C$1978,2,FALSE))),"")</f>
        <v xml:space="preserve">A.02 Management dienstverleningsniveau </v>
      </c>
      <c r="H1379">
        <f t="shared" si="64"/>
        <v>4</v>
      </c>
      <c r="I1379" t="str">
        <f t="shared" si="65"/>
        <v>het onderhandelen over herziening van SLA’s in overeenstemming met de organisatiedoelstellingen en het garanderen van het succes van de geplande resultaten</v>
      </c>
    </row>
    <row r="1380" spans="1:9" ht="15.75" thickBot="1" x14ac:dyDescent="0.3">
      <c r="A1380" s="10" t="str">
        <f>IFERROR(VLOOKUP($B1380,VLookup!$B$3:$C$463,2,FALSE),"")</f>
        <v>5.1.3 PROGRAMMAMANAGEMENT IV</v>
      </c>
      <c r="B1380" s="18" t="s">
        <v>179</v>
      </c>
      <c r="C1380" s="17" t="s">
        <v>120</v>
      </c>
      <c r="D1380" s="13">
        <v>4</v>
      </c>
      <c r="E1380" s="14" t="str">
        <f t="shared" si="63"/>
        <v>A.03x4</v>
      </c>
      <c r="F1380" s="14" t="str">
        <f>IFERROR(VLOOKUP(E1380,'Bron competenties'!$A$1:$F$19978,5,FALSE),"")</f>
        <v>het organiseren en borgen van een Informatie Systeem strategie dat voldoet aan de vereisten van de organisatie, inclusief risico’s en kansen</v>
      </c>
      <c r="G1380" s="15" t="str">
        <f>IFERROR(CONCATENATE(C1380," ",(VLOOKUP($C1380,'Bron competenties'!$B$1:$C$1978,2,FALSE))),"")</f>
        <v xml:space="preserve">A.03 Ontwikkelen van bedrijfsplannen </v>
      </c>
      <c r="H1380">
        <f t="shared" si="64"/>
        <v>4</v>
      </c>
      <c r="I1380" t="str">
        <f t="shared" si="65"/>
        <v>het organiseren en borgen van een Informatie Systeem strategie dat voldoet aan de vereisten van de organisatie, inclusief risico’s en kansen</v>
      </c>
    </row>
    <row r="1381" spans="1:9" ht="15.75" thickBot="1" x14ac:dyDescent="0.3">
      <c r="A1381" s="10" t="str">
        <f>IFERROR(VLOOKUP($B1381,VLookup!$B$3:$C$463,2,FALSE),"")</f>
        <v>5.1.3 PROGRAMMAMANAGEMENT IV</v>
      </c>
      <c r="B1381" s="18" t="s">
        <v>179</v>
      </c>
      <c r="C1381" s="17" t="s">
        <v>106</v>
      </c>
      <c r="D1381" s="13">
        <v>4</v>
      </c>
      <c r="E1381" s="14" t="str">
        <f t="shared" si="63"/>
        <v>A.08x4</v>
      </c>
      <c r="F1381" s="14" t="str">
        <f>IFERROR(VLOOKUP(E1381,'Bron competenties'!$A$1:$F$19978,5,FALSE),"")</f>
        <v>het bepalen van doel en strategie voor duurzame ontwikkeling van informatiesystemen in overeenstemming met het duurzaamheidsbeleid van de organisatie</v>
      </c>
      <c r="G1381" s="15" t="str">
        <f>IFERROR(CONCATENATE(C1381," ",(VLOOKUP($C1381,'Bron competenties'!$B$1:$C$1978,2,FALSE))),"")</f>
        <v xml:space="preserve">A.08 Duurzame ontwikkeling </v>
      </c>
      <c r="H1381">
        <f t="shared" si="64"/>
        <v>4</v>
      </c>
      <c r="I1381" t="str">
        <f t="shared" si="65"/>
        <v>het bepalen van doel en strategie voor duurzame ontwikkeling van informatiesystemen in overeenstemming met het duurzaamheidsbeleid van de organisatie</v>
      </c>
    </row>
    <row r="1382" spans="1:9" ht="15.75" thickBot="1" x14ac:dyDescent="0.3">
      <c r="A1382" s="10" t="str">
        <f>IFERROR(VLOOKUP($B1382,VLookup!$B$3:$C$463,2,FALSE),"")</f>
        <v>5.1.3 PROGRAMMAMANAGEMENT IV</v>
      </c>
      <c r="B1382" s="18" t="s">
        <v>179</v>
      </c>
      <c r="C1382" s="17" t="s">
        <v>108</v>
      </c>
      <c r="D1382" s="13">
        <v>4</v>
      </c>
      <c r="E1382" s="14" t="str">
        <f t="shared" si="63"/>
        <v>A.09x4</v>
      </c>
      <c r="F1382" s="14" t="str">
        <f>IFERROR(VLOOKUP(E1382,'Bron competenties'!$A$1:$F$19978,5,FALSE),"")</f>
        <v>het inzetten van onafhankelijk denken en technologische kennis om verschillende concepten te integreren zodat unieke oplossingen ontstaan</v>
      </c>
      <c r="G1382" s="15" t="str">
        <f>IFERROR(CONCATENATE(C1382," ",(VLOOKUP($C1382,'Bron competenties'!$B$1:$C$1978,2,FALSE))),"")</f>
        <v xml:space="preserve">A.09 Innoveren </v>
      </c>
      <c r="H1382">
        <f t="shared" si="64"/>
        <v>4</v>
      </c>
      <c r="I1382" t="str">
        <f t="shared" si="65"/>
        <v>het inzetten van onafhankelijk denken en technologische kennis om verschillende concepten te integreren zodat unieke oplossingen ontstaan</v>
      </c>
    </row>
    <row r="1383" spans="1:9" ht="15.75" thickBot="1" x14ac:dyDescent="0.3">
      <c r="A1383" s="10" t="str">
        <f>IFERROR(VLOOKUP($B1383,VLookup!$B$3:$C$463,2,FALSE),"")</f>
        <v>5.1.3 PROGRAMMAMANAGEMENT IV</v>
      </c>
      <c r="B1383" s="18" t="s">
        <v>179</v>
      </c>
      <c r="C1383" s="17" t="s">
        <v>114</v>
      </c>
      <c r="D1383" s="13">
        <v>4</v>
      </c>
      <c r="E1383" s="14" t="str">
        <f t="shared" si="63"/>
        <v>D.01x4</v>
      </c>
      <c r="F1383" s="14" t="str">
        <f>IFERROR(VLOOKUP(E1383,'Bron competenties'!$A$1:$F$19978,5,FALSE),"")</f>
        <v>het gebruik maken van specifieke kennis en van externe standaarden en best practices</v>
      </c>
      <c r="G1383" s="15" t="str">
        <f>IFERROR(CONCATENATE(C1383," ",(VLOOKUP($C1383,'Bron competenties'!$B$1:$C$1978,2,FALSE))),"")</f>
        <v xml:space="preserve">D.01 Strategieontwikkeling informatiebeveiliging </v>
      </c>
      <c r="H1383">
        <f t="shared" si="64"/>
        <v>4</v>
      </c>
      <c r="I1383" t="str">
        <f t="shared" si="65"/>
        <v>het gebruik maken van specifieke kennis en van externe standaarden en best practices</v>
      </c>
    </row>
    <row r="1384" spans="1:9" ht="15.75" thickBot="1" x14ac:dyDescent="0.3">
      <c r="A1384" s="10" t="str">
        <f>IFERROR(VLOOKUP($B1384,VLookup!$B$3:$C$463,2,FALSE),"")</f>
        <v>5.1.3 PROGRAMMAMANAGEMENT IV</v>
      </c>
      <c r="B1384" s="18" t="s">
        <v>179</v>
      </c>
      <c r="C1384" s="17" t="s">
        <v>88</v>
      </c>
      <c r="D1384" s="13">
        <v>4</v>
      </c>
      <c r="E1384" s="14" t="str">
        <f t="shared" si="63"/>
        <v>D.02x4</v>
      </c>
      <c r="F1384" s="14" t="str">
        <f>IFERROR(VLOOKUP(E1384,'Bron competenties'!$A$1:$F$19978,5,FALSE),"")</f>
        <v xml:space="preserve">het gebruiken van uiteenlopende specifieke kennis en het zorgen dat gebruik wordt gemaakt en het autoriseren van externe standaarden en best practices </v>
      </c>
      <c r="G1384" s="15" t="str">
        <f>IFERROR(CONCATENATE(C1384," ",(VLOOKUP($C1384,'Bron competenties'!$B$1:$C$1978,2,FALSE))),"")</f>
        <v xml:space="preserve">D.02 Ontwikkeling ICT-Kwaliteitsstrategie </v>
      </c>
      <c r="H1384">
        <f t="shared" si="64"/>
        <v>4</v>
      </c>
      <c r="I1384" t="str">
        <f t="shared" si="65"/>
        <v xml:space="preserve">het gebruiken van uiteenlopende specifieke kennis en het zorgen dat gebruik wordt gemaakt en het autoriseren van externe standaarden en best practices </v>
      </c>
    </row>
    <row r="1385" spans="1:9" ht="15.75" thickBot="1" x14ac:dyDescent="0.3">
      <c r="A1385" s="10" t="str">
        <f>IFERROR(VLOOKUP($B1385,VLookup!$B$3:$C$463,2,FALSE),"")</f>
        <v>5.1.3 PROGRAMMAMANAGEMENT IV</v>
      </c>
      <c r="B1385" s="18" t="s">
        <v>179</v>
      </c>
      <c r="C1385" s="17" t="s">
        <v>121</v>
      </c>
      <c r="D1385" s="13">
        <v>4</v>
      </c>
      <c r="E1385" s="14" t="str">
        <f t="shared" si="63"/>
        <v>D.04x4</v>
      </c>
      <c r="F1385" s="14" t="str">
        <f>IFERROR(VLOOKUP(E1385,'Bron competenties'!$A$1:$F$19978,5,FALSE),"")</f>
        <v xml:space="preserve">het organiseren en borgen van het inkoopbeleid van de organisatie en het aanbevelen van procesverbeteringen; het toepassen van praktijkervaring en kennis op het gebied van inkoop om de beste besluiten te kunnen nemen    </v>
      </c>
      <c r="G1385" s="15" t="str">
        <f>IFERROR(CONCATENATE(C1385," ",(VLOOKUP($C1385,'Bron competenties'!$B$1:$C$1978,2,FALSE))),"")</f>
        <v>D.04 Inkoop IV</v>
      </c>
      <c r="H1385">
        <f t="shared" si="64"/>
        <v>4</v>
      </c>
      <c r="I1385" t="str">
        <f t="shared" si="65"/>
        <v xml:space="preserve">het organiseren en borgen van het inkoopbeleid van de organisatie en het aanbevelen van procesverbeteringen; het toepassen van praktijkervaring en kennis op het gebied van inkoop om de beste besluiten te kunnen nemen    </v>
      </c>
    </row>
    <row r="1386" spans="1:9" ht="15.75" thickBot="1" x14ac:dyDescent="0.3">
      <c r="A1386" s="10" t="str">
        <f>IFERROR(VLOOKUP($B1386,VLookup!$B$3:$C$463,2,FALSE),"")</f>
        <v>5.1.3 PROGRAMMAMANAGEMENT IV</v>
      </c>
      <c r="B1386" s="18" t="s">
        <v>179</v>
      </c>
      <c r="C1386" s="17" t="s">
        <v>117</v>
      </c>
      <c r="D1386" s="13">
        <v>4</v>
      </c>
      <c r="E1386" s="14" t="str">
        <f t="shared" si="63"/>
        <v>D.05x4</v>
      </c>
      <c r="F1386" s="14" t="str">
        <f>IFERROR(VLOOKUP(E1386,'Bron competenties'!$A$1:$F$19978,5,FALSE),"")</f>
        <v>het reviewen en implementeren van een passende verkoopstrategie om de organisatiedoeleinden te behalen. Het bepalen en alloceren van doelen om de marktcondities aan te pakken. Het coördineren van multidisciplinaire teams</v>
      </c>
      <c r="G1386" s="15" t="str">
        <f>IFERROR(CONCATENATE(C1386," ",(VLOOKUP($C1386,'Bron competenties'!$B$1:$C$1978,2,FALSE))),"")</f>
        <v>D.05 Verkoopontwikkeling</v>
      </c>
      <c r="H1386">
        <f t="shared" si="64"/>
        <v>4</v>
      </c>
      <c r="I1386" t="str">
        <f t="shared" si="65"/>
        <v>het reviewen en implementeren van een passende verkoopstrategie om de organisatiedoeleinden te behalen. Het bepalen en alloceren van doelen om de marktcondities aan te pakken. Het coördineren van multidisciplinaire teams</v>
      </c>
    </row>
    <row r="1387" spans="1:9" ht="15.75" thickBot="1" x14ac:dyDescent="0.3">
      <c r="A1387" s="10" t="str">
        <f>IFERROR(VLOOKUP($B1387,VLookup!$B$3:$C$463,2,FALSE),"")</f>
        <v>5.1.3 PROGRAMMAMANAGEMENT IV</v>
      </c>
      <c r="B1387" s="18" t="s">
        <v>179</v>
      </c>
      <c r="C1387" s="17" t="s">
        <v>122</v>
      </c>
      <c r="D1387" s="13">
        <v>4</v>
      </c>
      <c r="E1387" s="14" t="str">
        <f t="shared" si="63"/>
        <v>D.08x4</v>
      </c>
      <c r="F1387" s="14" t="str">
        <f>IFERROR(VLOOKUP(E1387,'Bron competenties'!$A$1:$F$19978,5,FALSE),"")</f>
        <v>het organiseren en borgen van het naleven van contracten en het fungeren als laatste escalatiepunt</v>
      </c>
      <c r="G1387" s="15" t="str">
        <f>IFERROR(CONCATENATE(C1387," ",(VLOOKUP($C1387,'Bron competenties'!$B$1:$C$1978,2,FALSE))),"")</f>
        <v xml:space="preserve">D.08 Contractmanagement </v>
      </c>
      <c r="H1387">
        <f t="shared" si="64"/>
        <v>4</v>
      </c>
      <c r="I1387" t="str">
        <f t="shared" si="65"/>
        <v>het organiseren en borgen van het naleven van contracten en het fungeren als laatste escalatiepunt</v>
      </c>
    </row>
    <row r="1388" spans="1:9" ht="15.75" thickBot="1" x14ac:dyDescent="0.3">
      <c r="A1388" s="10" t="str">
        <f>IFERROR(VLOOKUP($B1388,VLookup!$B$3:$C$463,2,FALSE),"")</f>
        <v>5.1.3 PROGRAMMAMANAGEMENT IV</v>
      </c>
      <c r="B1388" s="18" t="s">
        <v>179</v>
      </c>
      <c r="C1388" s="17" t="s">
        <v>83</v>
      </c>
      <c r="D1388" s="13">
        <v>4</v>
      </c>
      <c r="E1388" s="14" t="str">
        <f t="shared" si="63"/>
        <v>D.10x4</v>
      </c>
      <c r="F1388" s="14" t="str">
        <f>IFERROR(VLOOKUP(E1388,'Bron competenties'!$A$1:$F$19978,5,FALSE),"")</f>
        <v>de juiste informatiestructuur integreren in de organisatie omgeving</v>
      </c>
      <c r="G1388" s="15" t="str">
        <f>IFERROR(CONCATENATE(C1388," ",(VLOOKUP($C1388,'Bron competenties'!$B$1:$C$1978,2,FALSE))),"")</f>
        <v xml:space="preserve">D.10 Informatie- en kennismanagement </v>
      </c>
      <c r="H1388">
        <f t="shared" si="64"/>
        <v>4</v>
      </c>
      <c r="I1388" t="str">
        <f t="shared" si="65"/>
        <v>de juiste informatiestructuur integreren in de organisatie omgeving</v>
      </c>
    </row>
    <row r="1389" spans="1:9" ht="15.75" thickBot="1" x14ac:dyDescent="0.3">
      <c r="A1389" s="10" t="str">
        <f>IFERROR(VLOOKUP($B1389,VLookup!$B$3:$C$463,2,FALSE),"")</f>
        <v>5.1.3 PROGRAMMAMANAGEMENT IV</v>
      </c>
      <c r="B1389" s="18" t="s">
        <v>179</v>
      </c>
      <c r="C1389" s="17" t="s">
        <v>84</v>
      </c>
      <c r="D1389" s="13">
        <v>4</v>
      </c>
      <c r="E1389" s="14" t="str">
        <f t="shared" si="63"/>
        <v>D.11x4</v>
      </c>
      <c r="F1389" s="14" t="str">
        <f>IFERROR(VLOOKUP(E1389,'Bron competenties'!$A$1:$F$19978,5,FALSE),"")</f>
        <v>het organiseren en ondersteunen van strategische besluiten van de organisaties, het helpen van organisaties om nieuwe IV-oplossingen te bedenken, het bevorderen van partnerschappen en het creëren van waarde proposities</v>
      </c>
      <c r="G1389" s="15" t="str">
        <f>IFERROR(CONCATENATE(C1389," ",(VLOOKUP($C1389,'Bron competenties'!$B$1:$C$1978,2,FALSE))),"")</f>
        <v xml:space="preserve">D.11 Behoeftemanagement </v>
      </c>
      <c r="H1389">
        <f t="shared" si="64"/>
        <v>4</v>
      </c>
      <c r="I1389" t="str">
        <f t="shared" si="65"/>
        <v>het organiseren en ondersteunen van strategische besluiten van de organisaties, het helpen van organisaties om nieuwe IV-oplossingen te bedenken, het bevorderen van partnerschappen en het creëren van waarde proposities</v>
      </c>
    </row>
    <row r="1390" spans="1:9" ht="15.75" thickBot="1" x14ac:dyDescent="0.3">
      <c r="A1390" s="10" t="str">
        <f>IFERROR(VLOOKUP($B1390,VLookup!$B$3:$C$463,2,FALSE),"")</f>
        <v>5.1.3 PROGRAMMAMANAGEMENT IV</v>
      </c>
      <c r="B1390" s="18" t="s">
        <v>179</v>
      </c>
      <c r="C1390" s="17" t="s">
        <v>123</v>
      </c>
      <c r="D1390" s="13">
        <v>4</v>
      </c>
      <c r="E1390" s="14" t="str">
        <f t="shared" si="63"/>
        <v>E.01x4</v>
      </c>
      <c r="F1390" s="14" t="str">
        <f>IFERROR(VLOOKUP(E1390,'Bron competenties'!$A$1:$F$19978,5,FALSE),"")</f>
        <v>de verantwoordelijkheid nemen voor het ontwikkelen van lange termijn prognoses; het identificeren en evalueren van input uit de wijde omgeving inclusief de politieke en sociale context</v>
      </c>
      <c r="G1390" s="15" t="str">
        <f>IFERROR(CONCATENATE(C1390," ",(VLOOKUP($C1390,'Bron competenties'!$B$1:$C$1978,2,FALSE))),"")</f>
        <v xml:space="preserve">E.01 Ontwikkelen van prognoses </v>
      </c>
      <c r="H1390">
        <f t="shared" si="64"/>
        <v>4</v>
      </c>
      <c r="I1390" t="str">
        <f t="shared" si="65"/>
        <v>de verantwoordelijkheid nemen voor het ontwikkelen van lange termijn prognoses; het identificeren en evalueren van input uit de wijde omgeving inclusief de politieke en sociale context</v>
      </c>
    </row>
    <row r="1391" spans="1:9" ht="15.75" thickBot="1" x14ac:dyDescent="0.3">
      <c r="A1391" s="10" t="str">
        <f>IFERROR(VLOOKUP($B1391,VLookup!$B$3:$C$463,2,FALSE),"")</f>
        <v>5.1.3 PROGRAMMAMANAGEMENT IV</v>
      </c>
      <c r="B1391" s="18" t="s">
        <v>179</v>
      </c>
      <c r="C1391" s="17" t="s">
        <v>113</v>
      </c>
      <c r="D1391" s="13">
        <v>4</v>
      </c>
      <c r="E1391" s="14" t="str">
        <f t="shared" si="63"/>
        <v>E.02x4</v>
      </c>
      <c r="F1391" s="14" t="str">
        <f>IFERROR(VLOOKUP(E1391,'Bron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391" s="15" t="str">
        <f>IFERROR(CONCATENATE(C1391," ",(VLOOKUP($C1391,'Bron competenties'!$B$1:$C$1978,2,FALSE))),"")</f>
        <v xml:space="preserve">E.02 Project- en portfoliomanagement </v>
      </c>
      <c r="H1391">
        <f t="shared" si="64"/>
        <v>4</v>
      </c>
      <c r="I1391" t="str">
        <f t="shared" si="65"/>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392" spans="1:9" ht="15.75" thickBot="1" x14ac:dyDescent="0.3">
      <c r="A1392" s="10" t="str">
        <f>IFERROR(VLOOKUP($B1392,VLookup!$B$3:$C$463,2,FALSE),"")</f>
        <v>5.1.3 PROGRAMMAMANAGEMENT IV</v>
      </c>
      <c r="B1392" s="18" t="s">
        <v>179</v>
      </c>
      <c r="C1392" s="17" t="s">
        <v>105</v>
      </c>
      <c r="D1392" s="13">
        <v>4</v>
      </c>
      <c r="E1392" s="14" t="str">
        <f t="shared" si="63"/>
        <v>E.03x4</v>
      </c>
      <c r="F1392" s="14" t="str">
        <f>IFERROR(VLOOKUP(E1392,'Bron competenties'!$A$1:$F$19978,5,FALSE),"")</f>
        <v>het organiseren en borgen van het definiëren en toepasbaar maken van beleid voor risicobeheer door rekening te houden met alle mogelijke beperkingen, waaronder technische, economische en politieke kwesties en daarbij taken te delegeren</v>
      </c>
      <c r="G1392" s="15" t="str">
        <f>IFERROR(CONCATENATE(C1392," ",(VLOOKUP($C1392,'Bron competenties'!$B$1:$C$1978,2,FALSE))),"")</f>
        <v xml:space="preserve">E.03 Risicomanagement </v>
      </c>
      <c r="H1392">
        <f t="shared" si="64"/>
        <v>4</v>
      </c>
      <c r="I1392" t="str">
        <f t="shared" si="65"/>
        <v>het organiseren en borgen van het definiëren en toepasbaar maken van beleid voor risicobeheer door rekening te houden met alle mogelijke beperkingen, waaronder technische, economische en politieke kwesties en daarbij taken te delegeren</v>
      </c>
    </row>
    <row r="1393" spans="1:9" ht="15.75" thickBot="1" x14ac:dyDescent="0.3">
      <c r="A1393" s="10" t="str">
        <f>IFERROR(VLOOKUP($B1393,VLookup!$B$3:$C$463,2,FALSE),"")</f>
        <v>5.1.3 PROGRAMMAMANAGEMENT IV</v>
      </c>
      <c r="B1393" s="18" t="s">
        <v>179</v>
      </c>
      <c r="C1393" s="17" t="s">
        <v>85</v>
      </c>
      <c r="D1393" s="13">
        <v>4</v>
      </c>
      <c r="E1393" s="14" t="str">
        <f t="shared" si="63"/>
        <v>E.05x4</v>
      </c>
      <c r="F1393" s="14" t="str">
        <f>IFERROR(VLOOKUP(E1393,'Bron competenties'!$A$1:$F$19978,5,FALSE),"")</f>
        <v>het organiseren en borgen van innovatieve implementaties / verbeteringen die bijdragen aan grotere efficiëntie; het aantonen aan de directie dat de organisatie voordeel heeft van potentiële wijzigingen</v>
      </c>
      <c r="G1393" s="15" t="str">
        <f>IFERROR(CONCATENATE(C1393," ",(VLOOKUP($C1393,'Bron competenties'!$B$1:$C$1978,2,FALSE))),"")</f>
        <v xml:space="preserve">E.05 Procesverbetering </v>
      </c>
      <c r="H1393">
        <f t="shared" si="64"/>
        <v>4</v>
      </c>
      <c r="I1393" t="str">
        <f t="shared" si="65"/>
        <v>het organiseren en borgen van innovatieve implementaties / verbeteringen die bijdragen aan grotere efficiëntie; het aantonen aan de directie dat de organisatie voordeel heeft van potentiële wijzigingen</v>
      </c>
    </row>
    <row r="1394" spans="1:9" ht="15.75" thickBot="1" x14ac:dyDescent="0.3">
      <c r="A1394" s="10" t="str">
        <f>IFERROR(VLOOKUP($B1394,VLookup!$B$3:$C$463,2,FALSE),"")</f>
        <v>5.1.3 PROGRAMMAMANAGEMENT IV</v>
      </c>
      <c r="B1394" s="18" t="s">
        <v>179</v>
      </c>
      <c r="C1394" s="17" t="s">
        <v>101</v>
      </c>
      <c r="D1394" s="13">
        <v>4</v>
      </c>
      <c r="E1394" s="14" t="str">
        <f t="shared" si="63"/>
        <v>E.06x4</v>
      </c>
      <c r="F1394" s="14" t="str">
        <f>IFERROR(VLOOKUP(E1394,'Bron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394" s="15" t="str">
        <f>IFERROR(CONCATENATE(C1394," ",(VLOOKUP($C1394,'Bron competenties'!$B$1:$C$1978,2,FALSE))),"")</f>
        <v xml:space="preserve">E.06 ICT kwaliteitsmanagement </v>
      </c>
      <c r="H1394">
        <f t="shared" si="64"/>
        <v>4</v>
      </c>
      <c r="I1394" t="str">
        <f t="shared" si="65"/>
        <v>het evalueren en inschatten in hoeverre aan kwaliteitseisen is voldaan en het organiseren en borgen dat het kwaliteitsbeleid wordt geïmplementeerd; het tonen van multifunctioneel leiderschap voor het stellen en overtreffen van kwaliteitsnormen</v>
      </c>
    </row>
    <row r="1395" spans="1:9" ht="15.75" thickBot="1" x14ac:dyDescent="0.3">
      <c r="A1395" s="10" t="str">
        <f>IFERROR(VLOOKUP($B1395,VLookup!$B$3:$C$463,2,FALSE),"")</f>
        <v>5.1.3 PROGRAMMAMANAGEMENT IV</v>
      </c>
      <c r="B1395" s="18" t="s">
        <v>179</v>
      </c>
      <c r="C1395" s="17" t="s">
        <v>143</v>
      </c>
      <c r="D1395" s="13">
        <v>4</v>
      </c>
      <c r="E1395" s="14" t="str">
        <f t="shared" si="63"/>
        <v>E.07x4</v>
      </c>
      <c r="F1395" s="14" t="str">
        <f>IFERROR(VLOOKUP(E1395,'Bron competenties'!$A$1:$F$19978,5,FALSE),"")</f>
        <v xml:space="preserve">het organiseren en borgen van het plannen, beheren en implementeren van significante IV wijzigingen in de organisatie </v>
      </c>
      <c r="G1395" s="15" t="str">
        <f>IFERROR(CONCATENATE(C1395," ",(VLOOKUP($C1395,'Bron competenties'!$B$1:$C$1978,2,FALSE))),"")</f>
        <v xml:space="preserve">E.07 Management van veranderingen in bedrijfsprocessent </v>
      </c>
      <c r="H1395">
        <f t="shared" si="64"/>
        <v>4</v>
      </c>
      <c r="I1395" t="str">
        <f t="shared" si="65"/>
        <v xml:space="preserve">het organiseren en borgen van het plannen, beheren en implementeren van significante IV wijzigingen in de organisatie </v>
      </c>
    </row>
    <row r="1396" spans="1:9" ht="15.75" thickBot="1" x14ac:dyDescent="0.3">
      <c r="A1396" s="10" t="str">
        <f>IFERROR(VLOOKUP($B1396,VLookup!$B$3:$C$463,2,FALSE),"")</f>
        <v>5.1.3 PROGRAMMAMANAGEMENT IV</v>
      </c>
      <c r="B1396" s="18" t="s">
        <v>179</v>
      </c>
      <c r="C1396" s="17" t="s">
        <v>115</v>
      </c>
      <c r="D1396" s="13">
        <v>4</v>
      </c>
      <c r="E1396" s="14" t="str">
        <f t="shared" si="63"/>
        <v>E.09x4</v>
      </c>
      <c r="F1396" s="14" t="str">
        <f>IFERROR(VLOOKUP(E1396,'Bron competenties'!$A$1:$F$19978,5,FALSE),"")</f>
        <v>het organiseren en borgen van governance strategie voor Informatie Systemen door relevante processen over de gehele IV-infrastructuur te communiceren, uit te dragen en te beheersen</v>
      </c>
      <c r="G1396" s="15" t="str">
        <f>IFERROR(CONCATENATE(C1396," ",(VLOOKUP($C1396,'Bron competenties'!$B$1:$C$1978,2,FALSE))),"")</f>
        <v xml:space="preserve">E.09 IT-governance </v>
      </c>
      <c r="H1396">
        <f t="shared" si="64"/>
        <v>4</v>
      </c>
      <c r="I1396" t="str">
        <f t="shared" si="65"/>
        <v>het organiseren en borgen van governance strategie voor Informatie Systemen door relevante processen over de gehele IV-infrastructuur te communiceren, uit te dragen en te beheersen</v>
      </c>
    </row>
    <row r="1397" spans="1:9" ht="15.75" thickBot="1" x14ac:dyDescent="0.3">
      <c r="A1397" s="10" t="str">
        <f>IFERROR(VLOOKUP($B1397,VLookup!$B$3:$C$463,2,FALSE),"")</f>
        <v>5.1.3 PROGRAMMAMANAGEMENT IV</v>
      </c>
      <c r="B1397" s="18" t="s">
        <v>179</v>
      </c>
      <c r="C1397" s="17" t="s">
        <v>90</v>
      </c>
      <c r="D1397" s="13">
        <v>9</v>
      </c>
      <c r="E1397" s="14" t="str">
        <f t="shared" si="63"/>
        <v>T.01x9</v>
      </c>
      <c r="F1397" s="14" t="str">
        <f>IFERROR(VLOOKUP(E1397,'Bron competenties'!$A$1:$F$19978,5,FALSE),"")</f>
        <v>Toegankelijkheid is van toepassing op het ontwerp van producten, apparaten, services of omgevingen om ervoor te zorgen dat ze voor iedereen bruikbaar zijn, ongeacht hun persoonlijke capaciteiten</v>
      </c>
      <c r="G1397" s="15" t="str">
        <f>IFERROR(CONCATENATE(C1397," ",(VLOOKUP($C1397,'Bron competenties'!$B$1:$C$1978,2,FALSE))),"")</f>
        <v>T.01 Toegankelijkheid</v>
      </c>
      <c r="H1397">
        <f t="shared" si="64"/>
        <v>9</v>
      </c>
      <c r="I1397" t="str">
        <f t="shared" si="65"/>
        <v>Toegankelijkheid is van toepassing op het ontwerp van producten, apparaten, services of omgevingen om ervoor te zorgen dat ze voor iedereen bruikbaar zijn, ongeacht hun persoonlijke capaciteiten</v>
      </c>
    </row>
    <row r="1398" spans="1:9" ht="15.75" thickBot="1" x14ac:dyDescent="0.3">
      <c r="A1398" s="10" t="str">
        <f>IFERROR(VLOOKUP($B1398,VLookup!$B$3:$C$463,2,FALSE),"")</f>
        <v>5.1.3 PROGRAMMAMANAGEMENT IV</v>
      </c>
      <c r="B1398" s="18" t="s">
        <v>179</v>
      </c>
      <c r="C1398" s="17" t="s">
        <v>91</v>
      </c>
      <c r="D1398" s="13">
        <v>9</v>
      </c>
      <c r="E1398" s="14" t="str">
        <f t="shared" si="63"/>
        <v>T.02x9</v>
      </c>
      <c r="F1398" s="14" t="str">
        <f>IFERROR(VLOOKUP(E1398,'Bron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398" s="15" t="str">
        <f>IFERROR(CONCATENATE(C1398," ",(VLOOKUP($C1398,'Bron competenties'!$B$1:$C$1978,2,FALSE))),"")</f>
        <v>T.02 Ethiek</v>
      </c>
      <c r="H1398">
        <f t="shared" si="64"/>
        <v>9</v>
      </c>
      <c r="I1398" t="str">
        <f t="shared" si="65"/>
        <v>Ethiek in ICT behandelt de procedures, waarden en praktijken die ICT en haar gerelateerde disciplines beheersen zonder de integriteit, morele waarden of overtuigingen van een individu, organisatie of de mensheid: professioneel gedrag in de ICT</v>
      </c>
    </row>
    <row r="1399" spans="1:9" ht="15.75" thickBot="1" x14ac:dyDescent="0.3">
      <c r="A1399" s="10" t="str">
        <f>IFERROR(VLOOKUP($B1399,VLookup!$B$3:$C$463,2,FALSE),"")</f>
        <v>5.1.3 PROGRAMMAMANAGEMENT IV</v>
      </c>
      <c r="B1399" s="18" t="s">
        <v>179</v>
      </c>
      <c r="C1399" s="17" t="s">
        <v>92</v>
      </c>
      <c r="D1399" s="13">
        <v>9</v>
      </c>
      <c r="E1399" s="14" t="str">
        <f t="shared" si="63"/>
        <v>T.03x9</v>
      </c>
      <c r="F1399" s="14" t="str">
        <f>IFERROR(VLOOKUP(E1399,'Bron competenties'!$A$1:$F$19978,5,FALSE),"")</f>
        <v>Er zijn veel wetten die direct of indirect relevant zijn voor de ICT-industrie, zoals copyright, naleving van octrooien, voorkomen van plagiaat en bescherming van intellectuele eigendom</v>
      </c>
      <c r="G1399" s="15" t="str">
        <f>IFERROR(CONCATENATE(C1399," ",(VLOOKUP($C1399,'Bron competenties'!$B$1:$C$1978,2,FALSE))),"")</f>
        <v>T.03 Juridische kwesties</v>
      </c>
      <c r="H1399">
        <f t="shared" si="64"/>
        <v>9</v>
      </c>
      <c r="I1399" t="str">
        <f t="shared" si="65"/>
        <v>Er zijn veel wetten die direct of indirect relevant zijn voor de ICT-industrie, zoals copyright, naleving van octrooien, voorkomen van plagiaat en bescherming van intellectuele eigendom</v>
      </c>
    </row>
    <row r="1400" spans="1:9" ht="15.75" thickBot="1" x14ac:dyDescent="0.3">
      <c r="A1400" s="10" t="str">
        <f>IFERROR(VLOOKUP($B1400,VLookup!$B$3:$C$463,2,FALSE),"")</f>
        <v>5.1.3 PROGRAMMAMANAGEMENT IV</v>
      </c>
      <c r="B1400" s="18" t="s">
        <v>179</v>
      </c>
      <c r="C1400" s="17" t="s">
        <v>93</v>
      </c>
      <c r="D1400" s="13">
        <v>9</v>
      </c>
      <c r="E1400" s="14" t="str">
        <f t="shared" si="63"/>
        <v>T.04x9</v>
      </c>
      <c r="F1400" s="14" t="str">
        <f>IFERROR(VLOOKUP(E1400,'Bron competenties'!$A$1:$F$19978,5,FALSE),"")</f>
        <v>Privacy is het vermogen van een organisatie of individu te bepalen welke gegevens met derden kunnen worden gedeeld: bijvoorbeeld de algemene verordening gegevensbescherming (AVG) over gegevensbescherming en privacy voor alle individuen</v>
      </c>
      <c r="G1400" s="15" t="str">
        <f>IFERROR(CONCATENATE(C1400," ",(VLOOKUP($C1400,'Bron competenties'!$B$1:$C$1978,2,FALSE))),"")</f>
        <v>T.04 Privacy</v>
      </c>
      <c r="H1400">
        <f t="shared" si="64"/>
        <v>9</v>
      </c>
      <c r="I1400" t="str">
        <f t="shared" si="65"/>
        <v>Privacy is het vermogen van een organisatie of individu te bepalen welke gegevens met derden kunnen worden gedeeld: bijvoorbeeld de algemene verordening gegevensbescherming (AVG) over gegevensbescherming en privacy voor alle individuen</v>
      </c>
    </row>
    <row r="1401" spans="1:9" ht="15.75" thickBot="1" x14ac:dyDescent="0.3">
      <c r="A1401" s="10" t="str">
        <f>IFERROR(VLOOKUP($B1401,VLookup!$B$3:$C$463,2,FALSE),"")</f>
        <v>5.1.3 PROGRAMMAMANAGEMENT IV</v>
      </c>
      <c r="B1401" s="18" t="s">
        <v>179</v>
      </c>
      <c r="C1401" s="17" t="s">
        <v>94</v>
      </c>
      <c r="D1401" s="13">
        <v>9</v>
      </c>
      <c r="E1401" s="14" t="str">
        <f t="shared" si="63"/>
        <v>T.05x9</v>
      </c>
      <c r="F1401" s="14" t="str">
        <f>IFERROR(VLOOKUP(E1401,'Bron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401" s="15" t="str">
        <f>IFERROR(CONCATENATE(C1401," ",(VLOOKUP($C1401,'Bron competenties'!$B$1:$C$1978,2,FALSE))),"")</f>
        <v>T.05 Beveiliging</v>
      </c>
      <c r="H1401">
        <f t="shared" si="64"/>
        <v>9</v>
      </c>
      <c r="I1401" t="str">
        <f t="shared" si="65"/>
        <v>Beveiliging omvat (1) informatiebeveiliging: beschermen tegen ongeautoriseerde toegang, gebruik, openbaarmaking, verstoring, wijziging, inzage, inspectie, opname of verwoesting en (2) IT-beveiliging: ongeoorloofde toegang tot computers, netwerken en data voorkomen</v>
      </c>
    </row>
    <row r="1402" spans="1:9" ht="15.75" thickBot="1" x14ac:dyDescent="0.3">
      <c r="A1402" s="10" t="str">
        <f>IFERROR(VLOOKUP($B1402,VLookup!$B$3:$C$463,2,FALSE),"")</f>
        <v>5.1.3 PROGRAMMAMANAGEMENT IV</v>
      </c>
      <c r="B1402" s="18" t="s">
        <v>179</v>
      </c>
      <c r="C1402" s="17" t="s">
        <v>95</v>
      </c>
      <c r="D1402" s="13">
        <v>9</v>
      </c>
      <c r="E1402" s="14" t="str">
        <f t="shared" si="63"/>
        <v>T.06x9</v>
      </c>
      <c r="F1402" s="14" t="str">
        <f>IFERROR(VLOOKUP(E1402,'Bron competenties'!$A$1:$F$19978,5,FALSE),"")</f>
        <v xml:space="preserve">Duurzaamheid staat voor het voldoen aan behoeften zonder de toekomst in gevaar te brengen en kan worden gecategoriseerd als ecologische, sociale of economische duurzaamheid. </v>
      </c>
      <c r="G1402" s="15" t="str">
        <f>IFERROR(CONCATENATE(C1402," ",(VLOOKUP($C1402,'Bron competenties'!$B$1:$C$1978,2,FALSE))),"")</f>
        <v>T.06 Duurzaamheid</v>
      </c>
      <c r="H1402">
        <f t="shared" si="64"/>
        <v>9</v>
      </c>
      <c r="I1402" t="str">
        <f t="shared" si="65"/>
        <v xml:space="preserve">Duurzaamheid staat voor het voldoen aan behoeften zonder de toekomst in gevaar te brengen en kan worden gecategoriseerd als ecologische, sociale of economische duurzaamheid. </v>
      </c>
    </row>
    <row r="1403" spans="1:9" ht="15.75" thickBot="1" x14ac:dyDescent="0.3">
      <c r="A1403" s="10" t="str">
        <f>IFERROR(VLOOKUP($B1403,VLookup!$B$3:$C$463,2,FALSE),"")</f>
        <v>5.1.3 PROGRAMMAMANAGEMENT IV</v>
      </c>
      <c r="B1403" s="18" t="s">
        <v>179</v>
      </c>
      <c r="C1403" s="17" t="s">
        <v>96</v>
      </c>
      <c r="D1403" s="13">
        <v>9</v>
      </c>
      <c r="E1403" s="14" t="str">
        <f t="shared" si="63"/>
        <v>T.07x9</v>
      </c>
      <c r="F1403" s="14" t="str">
        <f>IFERROR(VLOOKUP(E1403,'Bron competenties'!$A$1:$F$19978,5,FALSE),"")</f>
        <v>Bruikbaarheid is de kwaliteit van een product, dienst of systeem, zoals ervaren door eindgebruikers, voor specifiek te bereiken doelen, effectief, efficiënt en bevredigend in een vooraf bepaalde context</v>
      </c>
      <c r="G1403" s="15" t="str">
        <f>IFERROR(CONCATENATE(C1403," ",(VLOOKUP($C1403,'Bron competenties'!$B$1:$C$1978,2,FALSE))),"")</f>
        <v>T.07 Bruikbaarheid</v>
      </c>
      <c r="H1403">
        <f t="shared" si="64"/>
        <v>9</v>
      </c>
      <c r="I1403" t="str">
        <f t="shared" si="65"/>
        <v>Bruikbaarheid is de kwaliteit van een product, dienst of systeem, zoals ervaren door eindgebruikers, voor specifiek te bereiken doelen, effectief, efficiënt en bevredigend in een vooraf bepaalde context</v>
      </c>
    </row>
    <row r="1404" spans="1:9" ht="15.75" thickBot="1" x14ac:dyDescent="0.3">
      <c r="A1404" s="10" t="str">
        <f>IFERROR(VLOOKUP($B1404,VLookup!$B$3:$C$463,2,FALSE),"")</f>
        <v>5.1.4 PORTFOLIOMANAGEMENT IV</v>
      </c>
      <c r="B1404" s="18" t="s">
        <v>180</v>
      </c>
      <c r="C1404" s="17" t="s">
        <v>117</v>
      </c>
      <c r="D1404" s="13">
        <v>2</v>
      </c>
      <c r="E1404" s="14" t="str">
        <f t="shared" si="63"/>
        <v>D.05x2</v>
      </c>
      <c r="F1404" s="14" t="str">
        <f>IFERROR(VLOOKUP(E1404,'Bron competenties'!$A$1:$F$19978,5,FALSE),"")</f>
        <v>het samenwerken in de totstandkoming van proposals/voorstellen in overeenstemming met de bedrijfscapaciteit en klantbehoeften</v>
      </c>
      <c r="G1404" s="15" t="str">
        <f>IFERROR(CONCATENATE(C1404," ",(VLOOKUP($C1404,'Bron competenties'!$B$1:$C$1978,2,FALSE))),"")</f>
        <v>D.05 Verkoopontwikkeling</v>
      </c>
      <c r="H1404">
        <f t="shared" si="64"/>
        <v>2</v>
      </c>
      <c r="I1404" t="str">
        <f t="shared" si="65"/>
        <v>het samenwerken in de totstandkoming van proposals/voorstellen in overeenstemming met de bedrijfscapaciteit en klantbehoeften</v>
      </c>
    </row>
    <row r="1405" spans="1:9" ht="15.75" thickBot="1" x14ac:dyDescent="0.3">
      <c r="A1405" s="10" t="str">
        <f>IFERROR(VLOOKUP($B1405,VLookup!$B$3:$C$463,2,FALSE),"")</f>
        <v>5.1.4 PORTFOLIOMANAGEMENT IV</v>
      </c>
      <c r="B1405" s="18" t="s">
        <v>180</v>
      </c>
      <c r="C1405" s="17" t="s">
        <v>120</v>
      </c>
      <c r="D1405" s="13">
        <v>3</v>
      </c>
      <c r="E1405" s="14" t="str">
        <f t="shared" si="63"/>
        <v>A.03x3</v>
      </c>
      <c r="F1405" s="14" t="str">
        <f>IFERROR(VLOOKUP(E1405,'Bron competenties'!$A$1:$F$19978,5,FALSE),"")</f>
        <v>het gebruik maken van specifieke (product) kennis voor markt analyses</v>
      </c>
      <c r="G1405" s="15" t="str">
        <f>IFERROR(CONCATENATE(C1405," ",(VLOOKUP($C1405,'Bron competenties'!$B$1:$C$1978,2,FALSE))),"")</f>
        <v xml:space="preserve">A.03 Ontwikkelen van bedrijfsplannen </v>
      </c>
      <c r="H1405">
        <f t="shared" si="64"/>
        <v>3</v>
      </c>
      <c r="I1405" t="str">
        <f t="shared" si="65"/>
        <v>het gebruik maken van specifieke (product) kennis voor markt analyses</v>
      </c>
    </row>
    <row r="1406" spans="1:9" ht="15.75" thickBot="1" x14ac:dyDescent="0.3">
      <c r="A1406" s="10" t="str">
        <f>IFERROR(VLOOKUP($B1406,VLookup!$B$3:$C$463,2,FALSE),"")</f>
        <v>5.1.4 PORTFOLIOMANAGEMENT IV</v>
      </c>
      <c r="B1406" s="18" t="s">
        <v>180</v>
      </c>
      <c r="C1406" s="17" t="s">
        <v>111</v>
      </c>
      <c r="D1406" s="13">
        <v>3</v>
      </c>
      <c r="E1406" s="14" t="str">
        <f t="shared" si="63"/>
        <v>A.04x3</v>
      </c>
      <c r="F1406" s="14" t="str">
        <f>IFERROR(VLOOKUP(E1406,'Bron competenties'!$A$1:$F$19978,5,FALSE),"")</f>
        <v>het gebruik maken van specifieke kennis om complexe documentatie te maken en te onderhouden</v>
      </c>
      <c r="G1406" s="15" t="str">
        <f>IFERROR(CONCATENATE(C1406," ",(VLOOKUP($C1406,'Bron competenties'!$B$1:$C$1978,2,FALSE))),"")</f>
        <v xml:space="preserve">A.04 Product- of serviceplanning </v>
      </c>
      <c r="H1406">
        <f t="shared" si="64"/>
        <v>3</v>
      </c>
      <c r="I1406" t="str">
        <f t="shared" si="65"/>
        <v>het gebruik maken van specifieke kennis om complexe documentatie te maken en te onderhouden</v>
      </c>
    </row>
    <row r="1407" spans="1:9" ht="15.75" thickBot="1" x14ac:dyDescent="0.3">
      <c r="A1407" s="10" t="str">
        <f>IFERROR(VLOOKUP($B1407,VLookup!$B$3:$C$463,2,FALSE),"")</f>
        <v>5.1.4 PORTFOLIOMANAGEMENT IV</v>
      </c>
      <c r="B1407" s="18" t="s">
        <v>180</v>
      </c>
      <c r="C1407" s="17" t="s">
        <v>106</v>
      </c>
      <c r="D1407" s="13">
        <v>3</v>
      </c>
      <c r="E1407" s="14" t="str">
        <f t="shared" si="63"/>
        <v>A.08x3</v>
      </c>
      <c r="F1407" s="14" t="str">
        <f>IFERROR(VLOOKUP(E1407,'Bron competenties'!$A$1:$F$19978,5,FALSE),"")</f>
        <v>het bevorderen van bewustzijn, trainingen en borging (via hulpmiddelen) voor de ontwikkeling van duurzame ontwikkeling</v>
      </c>
      <c r="G1407" s="15" t="str">
        <f>IFERROR(CONCATENATE(C1407," ",(VLOOKUP($C1407,'Bron competenties'!$B$1:$C$1978,2,FALSE))),"")</f>
        <v xml:space="preserve">A.08 Duurzame ontwikkeling </v>
      </c>
      <c r="H1407">
        <f t="shared" si="64"/>
        <v>3</v>
      </c>
      <c r="I1407" t="str">
        <f t="shared" si="65"/>
        <v>het bevorderen van bewustzijn, trainingen en borging (via hulpmiddelen) voor de ontwikkeling van duurzame ontwikkeling</v>
      </c>
    </row>
    <row r="1408" spans="1:9" ht="15.75" thickBot="1" x14ac:dyDescent="0.3">
      <c r="A1408" s="10" t="str">
        <f>IFERROR(VLOOKUP($B1408,VLookup!$B$3:$C$463,2,FALSE),"")</f>
        <v>5.1.4 PORTFOLIOMANAGEMENT IV</v>
      </c>
      <c r="B1408" s="18" t="s">
        <v>180</v>
      </c>
      <c r="C1408" s="20" t="s">
        <v>140</v>
      </c>
      <c r="D1408" s="13">
        <v>3</v>
      </c>
      <c r="E1408" s="14" t="str">
        <f t="shared" si="63"/>
        <v>C.02x3</v>
      </c>
      <c r="F1408" s="14" t="str">
        <f>IFERROR(VLOOKUP(E1408,'Bron competenties'!$A$1:$F$19978,5,FALSE),"")</f>
        <v xml:space="preserve">het zorgen voor de integriteit van het systeem door het toepassen van functionele-updates, software- of hardware toevoegingen en het inregelen van onderhoudsactiviteiten; het voldoen aan de budget requirements </v>
      </c>
      <c r="G1408" s="15" t="str">
        <f>IFERROR(CONCATENATE(C1408," ",(VLOOKUP($C1408,'Bron competenties'!$B$1:$C$1978,2,FALSE))),"")</f>
        <v xml:space="preserve">C.02 Ondersteunen van wijzigingen </v>
      </c>
      <c r="H1408">
        <f t="shared" si="64"/>
        <v>3</v>
      </c>
      <c r="I1408" t="str">
        <f t="shared" si="65"/>
        <v xml:space="preserve">het zorgen voor de integriteit van het systeem door het toepassen van functionele-updates, software- of hardware toevoegingen en het inregelen van onderhoudsactiviteiten; het voldoen aan de budget requirements </v>
      </c>
    </row>
    <row r="1409" spans="1:9" ht="15.75" thickBot="1" x14ac:dyDescent="0.3">
      <c r="A1409" s="10" t="str">
        <f>IFERROR(VLOOKUP($B1409,VLookup!$B$3:$C$463,2,FALSE),"")</f>
        <v>5.1.4 PORTFOLIOMANAGEMENT IV</v>
      </c>
      <c r="B1409" s="18" t="s">
        <v>180</v>
      </c>
      <c r="C1409" s="17" t="s">
        <v>117</v>
      </c>
      <c r="D1409" s="13">
        <v>3</v>
      </c>
      <c r="E1409" s="14" t="str">
        <f t="shared" si="63"/>
        <v>D.05x3</v>
      </c>
      <c r="F1409" s="14" t="str">
        <f>IFERROR(VLOOKUP(E1409,'Bron competenties'!$A$1:$F$19978,5,FALSE),"")</f>
        <v>het op creatieve wijze ontwikkelen van proposals/voorstellen in complexe situaties. Het waar nodig aanpassen van oplossingen in een complexe technische en juridische omgeving, waarbij de haalbaarheid, legitimiteit en technische validiteit worden zekergesteld</v>
      </c>
      <c r="G1409" s="15" t="str">
        <f>IFERROR(CONCATENATE(C1409," ",(VLOOKUP($C1409,'Bron competenties'!$B$1:$C$1978,2,FALSE))),"")</f>
        <v>D.05 Verkoopontwikkeling</v>
      </c>
      <c r="H1409">
        <f t="shared" si="64"/>
        <v>3</v>
      </c>
      <c r="I1409" t="str">
        <f t="shared" si="65"/>
        <v>het op creatieve wijze ontwikkelen van proposals/voorstellen in complexe situaties. Het waar nodig aanpassen van oplossingen in een complexe technische en juridische omgeving, waarbij de haalbaarheid, legitimiteit en technische validiteit worden zekergesteld</v>
      </c>
    </row>
    <row r="1410" spans="1:9" ht="15.75" thickBot="1" x14ac:dyDescent="0.3">
      <c r="A1410" s="10" t="str">
        <f>IFERROR(VLOOKUP($B1410,VLookup!$B$3:$C$463,2,FALSE),"")</f>
        <v>5.1.4 PORTFOLIOMANAGEMENT IV</v>
      </c>
      <c r="B1410" s="18" t="s">
        <v>180</v>
      </c>
      <c r="C1410" s="17" t="s">
        <v>84</v>
      </c>
      <c r="D1410" s="13">
        <v>3</v>
      </c>
      <c r="E1410" s="14" t="str">
        <f t="shared" ref="E1410:E1473" si="66">IFERROR(IF(A1410&lt;&gt;"",CONCATENATE(C1410,"x",D1410),""),"")</f>
        <v>D.11x3</v>
      </c>
      <c r="F1410" s="14" t="str">
        <f>IFERROR(VLOOKUP(E1410,'Bron competenties'!$A$1:$F$19978,5,FALSE),"")</f>
        <v>betrouwbare relaties met de klanten creëren en helpen in het identificeren van de klantbehoeften</v>
      </c>
      <c r="G1410" s="15" t="str">
        <f>IFERROR(CONCATENATE(C1410," ",(VLOOKUP($C1410,'Bron competenties'!$B$1:$C$1978,2,FALSE))),"")</f>
        <v xml:space="preserve">D.11 Behoeftemanagement </v>
      </c>
      <c r="H1410">
        <f t="shared" ref="H1410:H1473" si="67">IF($G1410="","",D1410)</f>
        <v>3</v>
      </c>
      <c r="I1410" t="str">
        <f t="shared" ref="I1410:I1473" si="68">IF($G1410="","",F1410)</f>
        <v>betrouwbare relaties met de klanten creëren en helpen in het identificeren van de klantbehoeften</v>
      </c>
    </row>
    <row r="1411" spans="1:9" ht="15.75" thickBot="1" x14ac:dyDescent="0.3">
      <c r="A1411" s="10" t="str">
        <f>IFERROR(VLOOKUP($B1411,VLookup!$B$3:$C$463,2,FALSE),"")</f>
        <v>5.1.4 PORTFOLIOMANAGEMENT IV</v>
      </c>
      <c r="B1411" s="18" t="s">
        <v>180</v>
      </c>
      <c r="C1411" s="17" t="s">
        <v>123</v>
      </c>
      <c r="D1411" s="13">
        <v>3</v>
      </c>
      <c r="E1411" s="14" t="str">
        <f t="shared" si="66"/>
        <v>E.01x3</v>
      </c>
      <c r="F1411" s="14" t="str">
        <f>IFERROR(VLOOKUP(E1411,'Bron competenties'!$A$1:$F$19978,5,FALSE),"")</f>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c r="G1411" s="15" t="str">
        <f>IFERROR(CONCATENATE(C1411," ",(VLOOKUP($C1411,'Bron competenties'!$B$1:$C$1978,2,FALSE))),"")</f>
        <v xml:space="preserve">E.01 Ontwikkelen van prognoses </v>
      </c>
      <c r="H1411">
        <f t="shared" si="67"/>
        <v>3</v>
      </c>
      <c r="I1411" t="str">
        <f t="shared" si="68"/>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row>
    <row r="1412" spans="1:9" ht="15.75" thickBot="1" x14ac:dyDescent="0.3">
      <c r="A1412" s="10" t="str">
        <f>IFERROR(VLOOKUP($B1412,VLookup!$B$3:$C$463,2,FALSE),"")</f>
        <v>5.1.4 PORTFOLIOMANAGEMENT IV</v>
      </c>
      <c r="B1412" s="18" t="s">
        <v>180</v>
      </c>
      <c r="C1412" s="17" t="s">
        <v>113</v>
      </c>
      <c r="D1412" s="13">
        <v>3</v>
      </c>
      <c r="E1412" s="14" t="str">
        <f t="shared" si="66"/>
        <v>E.02x3</v>
      </c>
      <c r="F1412" s="14" t="str">
        <f>IFERROR(VLOOKUP(E1412,'Bron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412" s="15" t="str">
        <f>IFERROR(CONCATENATE(C1412," ",(VLOOKUP($C1412,'Bron competenties'!$B$1:$C$1978,2,FALSE))),"")</f>
        <v xml:space="preserve">E.02 Project- en portfoliomanagement </v>
      </c>
      <c r="H1412">
        <f t="shared" si="67"/>
        <v>3</v>
      </c>
      <c r="I1412" t="str">
        <f t="shared" si="68"/>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413" spans="1:9" ht="15.75" thickBot="1" x14ac:dyDescent="0.3">
      <c r="A1413" s="10" t="str">
        <f>IFERROR(VLOOKUP($B1413,VLookup!$B$3:$C$463,2,FALSE),"")</f>
        <v>5.1.4 PORTFOLIOMANAGEMENT IV</v>
      </c>
      <c r="B1413" s="18" t="s">
        <v>180</v>
      </c>
      <c r="C1413" s="17" t="s">
        <v>105</v>
      </c>
      <c r="D1413" s="13">
        <v>3</v>
      </c>
      <c r="E1413" s="14" t="str">
        <f t="shared" si="66"/>
        <v>E.03x3</v>
      </c>
      <c r="F1413" s="14" t="str">
        <f>IFERROR(VLOOKUP(E1413,'Bron competenties'!$A$1:$F$19978,5,FALSE),"")</f>
        <v>het in staat zijn de juiste acties te ondernemen om de veiligheid te borgen en risicoblootstelling te vermijden, evalueert, managet en garandeert de validering van uitzonderingen, voert audits uit op IV-processen en -omgeving</v>
      </c>
      <c r="G1413" s="15" t="str">
        <f>IFERROR(CONCATENATE(C1413," ",(VLOOKUP($C1413,'Bron competenties'!$B$1:$C$1978,2,FALSE))),"")</f>
        <v xml:space="preserve">E.03 Risicomanagement </v>
      </c>
      <c r="H1413">
        <f t="shared" si="67"/>
        <v>3</v>
      </c>
      <c r="I1413" t="str">
        <f t="shared" si="68"/>
        <v>het in staat zijn de juiste acties te ondernemen om de veiligheid te borgen en risicoblootstelling te vermijden, evalueert, managet en garandeert de validering van uitzonderingen, voert audits uit op IV-processen en -omgeving</v>
      </c>
    </row>
    <row r="1414" spans="1:9" ht="15.75" thickBot="1" x14ac:dyDescent="0.3">
      <c r="A1414" s="10" t="str">
        <f>IFERROR(VLOOKUP($B1414,VLookup!$B$3:$C$463,2,FALSE),"")</f>
        <v>5.1.4 PORTFOLIOMANAGEMENT IV</v>
      </c>
      <c r="B1414" s="18" t="s">
        <v>180</v>
      </c>
      <c r="C1414" s="17" t="s">
        <v>85</v>
      </c>
      <c r="D1414" s="13">
        <v>3</v>
      </c>
      <c r="E1414" s="14" t="str">
        <f t="shared" si="66"/>
        <v>E.05x3</v>
      </c>
      <c r="F1414" s="14" t="str">
        <f>IFERROR(VLOOKUP(E1414,'Bron competenties'!$A$1:$F$19978,5,FALSE),"")</f>
        <v>het toepassen van specifieke kennis om bestaande IV-processen en oplossingen te onderzoeken zodat potentiële verbeteringen / innovaties bepaald kunnen worden en het  aanbevelingen kunnen worden opgesteld</v>
      </c>
      <c r="G1414" s="15" t="str">
        <f>IFERROR(CONCATENATE(C1414," ",(VLOOKUP($C1414,'Bron competenties'!$B$1:$C$1978,2,FALSE))),"")</f>
        <v xml:space="preserve">E.05 Procesverbetering </v>
      </c>
      <c r="H1414">
        <f t="shared" si="67"/>
        <v>3</v>
      </c>
      <c r="I1414" t="str">
        <f t="shared" si="68"/>
        <v>het toepassen van specifieke kennis om bestaande IV-processen en oplossingen te onderzoeken zodat potentiële verbeteringen / innovaties bepaald kunnen worden en het  aanbevelingen kunnen worden opgesteld</v>
      </c>
    </row>
    <row r="1415" spans="1:9" ht="15.75" thickBot="1" x14ac:dyDescent="0.3">
      <c r="A1415" s="10" t="str">
        <f>IFERROR(VLOOKUP($B1415,VLookup!$B$3:$C$463,2,FALSE),"")</f>
        <v>5.1.4 PORTFOLIOMANAGEMENT IV</v>
      </c>
      <c r="B1415" s="18" t="s">
        <v>180</v>
      </c>
      <c r="C1415" s="17" t="s">
        <v>87</v>
      </c>
      <c r="D1415" s="13">
        <v>4</v>
      </c>
      <c r="E1415" s="14" t="str">
        <f t="shared" si="66"/>
        <v>A.01x4</v>
      </c>
      <c r="F1415" s="14" t="str">
        <f>IFERROR(VLOOKUP(E1415,'Bron competenties'!$A$1:$F$19978,5,FALSE),"")</f>
        <v>het organiseren en borgen van de bouw en implementatie van innovatieve IV oplossingen op de lange termijn</v>
      </c>
      <c r="G1415" s="15" t="str">
        <f>IFERROR(CONCATENATE(C1415," ",(VLOOKUP($C1415,'Bron competenties'!$B$1:$C$1978,2,FALSE))),"")</f>
        <v>A.01 Afstemming informatiesysteem en bedrijfsstrategie</v>
      </c>
      <c r="H1415">
        <f t="shared" si="67"/>
        <v>4</v>
      </c>
      <c r="I1415" t="str">
        <f t="shared" si="68"/>
        <v>het organiseren en borgen van de bouw en implementatie van innovatieve IV oplossingen op de lange termijn</v>
      </c>
    </row>
    <row r="1416" spans="1:9" ht="15.75" thickBot="1" x14ac:dyDescent="0.3">
      <c r="A1416" s="10" t="str">
        <f>IFERROR(VLOOKUP($B1416,VLookup!$B$3:$C$463,2,FALSE),"")</f>
        <v>5.1.4 PORTFOLIOMANAGEMENT IV</v>
      </c>
      <c r="B1416" s="18" t="s">
        <v>180</v>
      </c>
      <c r="C1416" s="17" t="s">
        <v>120</v>
      </c>
      <c r="D1416" s="13">
        <v>4</v>
      </c>
      <c r="E1416" s="14" t="str">
        <f t="shared" si="66"/>
        <v>A.03x4</v>
      </c>
      <c r="F1416" s="14" t="str">
        <f>IFERROR(VLOOKUP(E1416,'Bron competenties'!$A$1:$F$19978,5,FALSE),"")</f>
        <v>het organiseren en borgen van een Informatie Systeem strategie dat voldoet aan de vereisten van de organisatie, inclusief risico’s en kansen</v>
      </c>
      <c r="G1416" s="15" t="str">
        <f>IFERROR(CONCATENATE(C1416," ",(VLOOKUP($C1416,'Bron competenties'!$B$1:$C$1978,2,FALSE))),"")</f>
        <v xml:space="preserve">A.03 Ontwikkelen van bedrijfsplannen </v>
      </c>
      <c r="H1416">
        <f t="shared" si="67"/>
        <v>4</v>
      </c>
      <c r="I1416" t="str">
        <f t="shared" si="68"/>
        <v>het organiseren en borgen van een Informatie Systeem strategie dat voldoet aan de vereisten van de organisatie, inclusief risico’s en kansen</v>
      </c>
    </row>
    <row r="1417" spans="1:9" ht="15.75" thickBot="1" x14ac:dyDescent="0.3">
      <c r="A1417" s="10" t="str">
        <f>IFERROR(VLOOKUP($B1417,VLookup!$B$3:$C$463,2,FALSE),"")</f>
        <v>5.1.4 PORTFOLIOMANAGEMENT IV</v>
      </c>
      <c r="B1417" s="18" t="s">
        <v>180</v>
      </c>
      <c r="C1417" s="17" t="s">
        <v>111</v>
      </c>
      <c r="D1417" s="13">
        <v>4</v>
      </c>
      <c r="E1417" s="14" t="str">
        <f t="shared" si="66"/>
        <v>A.04x4</v>
      </c>
      <c r="F1417" s="14" t="str">
        <f>IFERROR(VLOOKUP(E1417,'Bron competenties'!$A$1:$F$19978,5,FALSE),"")</f>
        <v>het organiseren en borgen van het ontwikkelen en onderhouden van de planning</v>
      </c>
      <c r="G1417" s="15" t="str">
        <f>IFERROR(CONCATENATE(C1417," ",(VLOOKUP($C1417,'Bron competenties'!$B$1:$C$1978,2,FALSE))),"")</f>
        <v xml:space="preserve">A.04 Product- of serviceplanning </v>
      </c>
      <c r="H1417">
        <f t="shared" si="67"/>
        <v>4</v>
      </c>
      <c r="I1417" t="str">
        <f t="shared" si="68"/>
        <v>het organiseren en borgen van het ontwikkelen en onderhouden van de planning</v>
      </c>
    </row>
    <row r="1418" spans="1:9" ht="15.75" thickBot="1" x14ac:dyDescent="0.3">
      <c r="A1418" s="10" t="str">
        <f>IFERROR(VLOOKUP($B1418,VLookup!$B$3:$C$463,2,FALSE),"")</f>
        <v>5.1.4 PORTFOLIOMANAGEMENT IV</v>
      </c>
      <c r="B1418" s="18" t="s">
        <v>180</v>
      </c>
      <c r="C1418" s="17" t="s">
        <v>106</v>
      </c>
      <c r="D1418" s="13">
        <v>4</v>
      </c>
      <c r="E1418" s="14" t="str">
        <f t="shared" si="66"/>
        <v>A.08x4</v>
      </c>
      <c r="F1418" s="14" t="str">
        <f>IFERROR(VLOOKUP(E1418,'Bron competenties'!$A$1:$F$19978,5,FALSE),"")</f>
        <v>het bepalen van doel en strategie voor duurzame ontwikkeling van informatiesystemen in overeenstemming met het duurzaamheidsbeleid van de organisatie</v>
      </c>
      <c r="G1418" s="15" t="str">
        <f>IFERROR(CONCATENATE(C1418," ",(VLOOKUP($C1418,'Bron competenties'!$B$1:$C$1978,2,FALSE))),"")</f>
        <v xml:space="preserve">A.08 Duurzame ontwikkeling </v>
      </c>
      <c r="H1418">
        <f t="shared" si="67"/>
        <v>4</v>
      </c>
      <c r="I1418" t="str">
        <f t="shared" si="68"/>
        <v>het bepalen van doel en strategie voor duurzame ontwikkeling van informatiesystemen in overeenstemming met het duurzaamheidsbeleid van de organisatie</v>
      </c>
    </row>
    <row r="1419" spans="1:9" ht="15.75" thickBot="1" x14ac:dyDescent="0.3">
      <c r="A1419" s="10" t="str">
        <f>IFERROR(VLOOKUP($B1419,VLookup!$B$3:$C$463,2,FALSE),"")</f>
        <v>5.1.4 PORTFOLIOMANAGEMENT IV</v>
      </c>
      <c r="B1419" s="18" t="s">
        <v>180</v>
      </c>
      <c r="C1419" s="17" t="s">
        <v>108</v>
      </c>
      <c r="D1419" s="13">
        <v>4</v>
      </c>
      <c r="E1419" s="14" t="str">
        <f t="shared" si="66"/>
        <v>A.09x4</v>
      </c>
      <c r="F1419" s="14" t="str">
        <f>IFERROR(VLOOKUP(E1419,'Bron competenties'!$A$1:$F$19978,5,FALSE),"")</f>
        <v>het inzetten van onafhankelijk denken en technologische kennis om verschillende concepten te integreren zodat unieke oplossingen ontstaan</v>
      </c>
      <c r="G1419" s="15" t="str">
        <f>IFERROR(CONCATENATE(C1419," ",(VLOOKUP($C1419,'Bron competenties'!$B$1:$C$1978,2,FALSE))),"")</f>
        <v xml:space="preserve">A.09 Innoveren </v>
      </c>
      <c r="H1419">
        <f t="shared" si="67"/>
        <v>4</v>
      </c>
      <c r="I1419" t="str">
        <f t="shared" si="68"/>
        <v>het inzetten van onafhankelijk denken en technologische kennis om verschillende concepten te integreren zodat unieke oplossingen ontstaan</v>
      </c>
    </row>
    <row r="1420" spans="1:9" ht="15.75" thickBot="1" x14ac:dyDescent="0.3">
      <c r="A1420" s="10" t="str">
        <f>IFERROR(VLOOKUP($B1420,VLookup!$B$3:$C$463,2,FALSE),"")</f>
        <v>5.1.4 PORTFOLIOMANAGEMENT IV</v>
      </c>
      <c r="B1420" s="18" t="s">
        <v>180</v>
      </c>
      <c r="C1420" s="17" t="s">
        <v>117</v>
      </c>
      <c r="D1420" s="13">
        <v>4</v>
      </c>
      <c r="E1420" s="14" t="str">
        <f t="shared" si="66"/>
        <v>D.05x4</v>
      </c>
      <c r="F1420" s="14" t="str">
        <f>IFERROR(VLOOKUP(E1420,'Bron competenties'!$A$1:$F$19978,5,FALSE),"")</f>
        <v>het reviewen en implementeren van een passende verkoopstrategie om de organisatiedoeleinden te behalen. Het bepalen en alloceren van doelen om de marktcondities aan te pakken. Het coördineren van multidisciplinaire teams</v>
      </c>
      <c r="G1420" s="15" t="str">
        <f>IFERROR(CONCATENATE(C1420," ",(VLOOKUP($C1420,'Bron competenties'!$B$1:$C$1978,2,FALSE))),"")</f>
        <v>D.05 Verkoopontwikkeling</v>
      </c>
      <c r="H1420">
        <f t="shared" si="67"/>
        <v>4</v>
      </c>
      <c r="I1420" t="str">
        <f t="shared" si="68"/>
        <v>het reviewen en implementeren van een passende verkoopstrategie om de organisatiedoeleinden te behalen. Het bepalen en alloceren van doelen om de marktcondities aan te pakken. Het coördineren van multidisciplinaire teams</v>
      </c>
    </row>
    <row r="1421" spans="1:9" ht="15.75" thickBot="1" x14ac:dyDescent="0.3">
      <c r="A1421" s="10" t="str">
        <f>IFERROR(VLOOKUP($B1421,VLookup!$B$3:$C$463,2,FALSE),"")</f>
        <v>5.1.4 PORTFOLIOMANAGEMENT IV</v>
      </c>
      <c r="B1421" s="18" t="s">
        <v>180</v>
      </c>
      <c r="C1421" s="17" t="s">
        <v>84</v>
      </c>
      <c r="D1421" s="13">
        <v>4</v>
      </c>
      <c r="E1421" s="14" t="str">
        <f t="shared" si="66"/>
        <v>D.11x4</v>
      </c>
      <c r="F1421" s="14" t="str">
        <f>IFERROR(VLOOKUP(E1421,'Bron competenties'!$A$1:$F$19978,5,FALSE),"")</f>
        <v>het organiseren en ondersteunen van strategische besluiten van de organisaties, het helpen van organisaties om nieuwe IV-oplossingen te bedenken, het bevorderen van partnerschappen en het creëren van waarde proposities</v>
      </c>
      <c r="G1421" s="15" t="str">
        <f>IFERROR(CONCATENATE(C1421," ",(VLOOKUP($C1421,'Bron competenties'!$B$1:$C$1978,2,FALSE))),"")</f>
        <v xml:space="preserve">D.11 Behoeftemanagement </v>
      </c>
      <c r="H1421">
        <f t="shared" si="67"/>
        <v>4</v>
      </c>
      <c r="I1421" t="str">
        <f t="shared" si="68"/>
        <v>het organiseren en ondersteunen van strategische besluiten van de organisaties, het helpen van organisaties om nieuwe IV-oplossingen te bedenken, het bevorderen van partnerschappen en het creëren van waarde proposities</v>
      </c>
    </row>
    <row r="1422" spans="1:9" ht="15.75" thickBot="1" x14ac:dyDescent="0.3">
      <c r="A1422" s="10" t="str">
        <f>IFERROR(VLOOKUP($B1422,VLookup!$B$3:$C$463,2,FALSE),"")</f>
        <v>5.1.4 PORTFOLIOMANAGEMENT IV</v>
      </c>
      <c r="B1422" s="18" t="s">
        <v>180</v>
      </c>
      <c r="C1422" s="17" t="s">
        <v>123</v>
      </c>
      <c r="D1422" s="13">
        <v>4</v>
      </c>
      <c r="E1422" s="14" t="str">
        <f t="shared" si="66"/>
        <v>E.01x4</v>
      </c>
      <c r="F1422" s="14" t="str">
        <f>IFERROR(VLOOKUP(E1422,'Bron competenties'!$A$1:$F$19978,5,FALSE),"")</f>
        <v>de verantwoordelijkheid nemen voor het ontwikkelen van lange termijn prognoses; het identificeren en evalueren van input uit de wijde omgeving inclusief de politieke en sociale context</v>
      </c>
      <c r="G1422" s="15" t="str">
        <f>IFERROR(CONCATENATE(C1422," ",(VLOOKUP($C1422,'Bron competenties'!$B$1:$C$1978,2,FALSE))),"")</f>
        <v xml:space="preserve">E.01 Ontwikkelen van prognoses </v>
      </c>
      <c r="H1422">
        <f t="shared" si="67"/>
        <v>4</v>
      </c>
      <c r="I1422" t="str">
        <f t="shared" si="68"/>
        <v>de verantwoordelijkheid nemen voor het ontwikkelen van lange termijn prognoses; het identificeren en evalueren van input uit de wijde omgeving inclusief de politieke en sociale context</v>
      </c>
    </row>
    <row r="1423" spans="1:9" ht="15.75" thickBot="1" x14ac:dyDescent="0.3">
      <c r="A1423" s="10" t="str">
        <f>IFERROR(VLOOKUP($B1423,VLookup!$B$3:$C$463,2,FALSE),"")</f>
        <v>5.1.4 PORTFOLIOMANAGEMENT IV</v>
      </c>
      <c r="B1423" s="18" t="s">
        <v>180</v>
      </c>
      <c r="C1423" s="17" t="s">
        <v>113</v>
      </c>
      <c r="D1423" s="13">
        <v>4</v>
      </c>
      <c r="E1423" s="14" t="str">
        <f t="shared" si="66"/>
        <v>E.02x4</v>
      </c>
      <c r="F1423" s="14" t="str">
        <f>IFERROR(VLOOKUP(E1423,'Bron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423" s="15" t="str">
        <f>IFERROR(CONCATENATE(C1423," ",(VLOOKUP($C1423,'Bron competenties'!$B$1:$C$1978,2,FALSE))),"")</f>
        <v xml:space="preserve">E.02 Project- en portfoliomanagement </v>
      </c>
      <c r="H1423">
        <f t="shared" si="67"/>
        <v>4</v>
      </c>
      <c r="I1423" t="str">
        <f t="shared" si="68"/>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424" spans="1:9" ht="15.75" thickBot="1" x14ac:dyDescent="0.3">
      <c r="A1424" s="10" t="str">
        <f>IFERROR(VLOOKUP($B1424,VLookup!$B$3:$C$463,2,FALSE),"")</f>
        <v>5.1.4 PORTFOLIOMANAGEMENT IV</v>
      </c>
      <c r="B1424" s="18" t="s">
        <v>180</v>
      </c>
      <c r="C1424" s="17" t="s">
        <v>105</v>
      </c>
      <c r="D1424" s="13">
        <v>4</v>
      </c>
      <c r="E1424" s="14" t="str">
        <f t="shared" si="66"/>
        <v>E.03x4</v>
      </c>
      <c r="F1424" s="14" t="str">
        <f>IFERROR(VLOOKUP(E1424,'Bron competenties'!$A$1:$F$19978,5,FALSE),"")</f>
        <v>het organiseren en borgen van het definiëren en toepasbaar maken van beleid voor risicobeheer door rekening te houden met alle mogelijke beperkingen, waaronder technische, economische en politieke kwesties en daarbij taken te delegeren</v>
      </c>
      <c r="G1424" s="15" t="str">
        <f>IFERROR(CONCATENATE(C1424," ",(VLOOKUP($C1424,'Bron competenties'!$B$1:$C$1978,2,FALSE))),"")</f>
        <v xml:space="preserve">E.03 Risicomanagement </v>
      </c>
      <c r="H1424">
        <f t="shared" si="67"/>
        <v>4</v>
      </c>
      <c r="I1424" t="str">
        <f t="shared" si="68"/>
        <v>het organiseren en borgen van het definiëren en toepasbaar maken van beleid voor risicobeheer door rekening te houden met alle mogelijke beperkingen, waaronder technische, economische en politieke kwesties en daarbij taken te delegeren</v>
      </c>
    </row>
    <row r="1425" spans="1:9" ht="15.75" thickBot="1" x14ac:dyDescent="0.3">
      <c r="A1425" s="10" t="str">
        <f>IFERROR(VLOOKUP($B1425,VLookup!$B$3:$C$463,2,FALSE),"")</f>
        <v>5.1.4 PORTFOLIOMANAGEMENT IV</v>
      </c>
      <c r="B1425" s="18" t="s">
        <v>180</v>
      </c>
      <c r="C1425" s="17" t="s">
        <v>85</v>
      </c>
      <c r="D1425" s="13">
        <v>4</v>
      </c>
      <c r="E1425" s="14" t="str">
        <f t="shared" si="66"/>
        <v>E.05x4</v>
      </c>
      <c r="F1425" s="14" t="str">
        <f>IFERROR(VLOOKUP(E1425,'Bron competenties'!$A$1:$F$19978,5,FALSE),"")</f>
        <v>het organiseren en borgen van innovatieve implementaties / verbeteringen die bijdragen aan grotere efficiëntie; het aantonen aan de directie dat de organisatie voordeel heeft van potentiële wijzigingen</v>
      </c>
      <c r="G1425" s="15" t="str">
        <f>IFERROR(CONCATENATE(C1425," ",(VLOOKUP($C1425,'Bron competenties'!$B$1:$C$1978,2,FALSE))),"")</f>
        <v xml:space="preserve">E.05 Procesverbetering </v>
      </c>
      <c r="H1425">
        <f t="shared" si="67"/>
        <v>4</v>
      </c>
      <c r="I1425" t="str">
        <f t="shared" si="68"/>
        <v>het organiseren en borgen van innovatieve implementaties / verbeteringen die bijdragen aan grotere efficiëntie; het aantonen aan de directie dat de organisatie voordeel heeft van potentiële wijzigingen</v>
      </c>
    </row>
    <row r="1426" spans="1:9" ht="15.75" thickBot="1" x14ac:dyDescent="0.3">
      <c r="A1426" s="10" t="str">
        <f>IFERROR(VLOOKUP($B1426,VLookup!$B$3:$C$463,2,FALSE),"")</f>
        <v>5.1.4 PORTFOLIOMANAGEMENT IV</v>
      </c>
      <c r="B1426" s="18" t="s">
        <v>180</v>
      </c>
      <c r="C1426" s="17" t="s">
        <v>90</v>
      </c>
      <c r="D1426" s="13">
        <v>9</v>
      </c>
      <c r="E1426" s="14" t="str">
        <f t="shared" si="66"/>
        <v>T.01x9</v>
      </c>
      <c r="F1426" s="14" t="str">
        <f>IFERROR(VLOOKUP(E1426,'Bron competenties'!$A$1:$F$19978,5,FALSE),"")</f>
        <v>Toegankelijkheid is van toepassing op het ontwerp van producten, apparaten, services of omgevingen om ervoor te zorgen dat ze voor iedereen bruikbaar zijn, ongeacht hun persoonlijke capaciteiten</v>
      </c>
      <c r="G1426" s="15" t="str">
        <f>IFERROR(CONCATENATE(C1426," ",(VLOOKUP($C1426,'Bron competenties'!$B$1:$C$1978,2,FALSE))),"")</f>
        <v>T.01 Toegankelijkheid</v>
      </c>
      <c r="H1426">
        <f t="shared" si="67"/>
        <v>9</v>
      </c>
      <c r="I1426" t="str">
        <f t="shared" si="68"/>
        <v>Toegankelijkheid is van toepassing op het ontwerp van producten, apparaten, services of omgevingen om ervoor te zorgen dat ze voor iedereen bruikbaar zijn, ongeacht hun persoonlijke capaciteiten</v>
      </c>
    </row>
    <row r="1427" spans="1:9" ht="15.75" thickBot="1" x14ac:dyDescent="0.3">
      <c r="A1427" s="10" t="str">
        <f>IFERROR(VLOOKUP($B1427,VLookup!$B$3:$C$463,2,FALSE),"")</f>
        <v>5.1.4 PORTFOLIOMANAGEMENT IV</v>
      </c>
      <c r="B1427" s="18" t="s">
        <v>180</v>
      </c>
      <c r="C1427" s="17" t="s">
        <v>91</v>
      </c>
      <c r="D1427" s="13">
        <v>9</v>
      </c>
      <c r="E1427" s="14" t="str">
        <f t="shared" si="66"/>
        <v>T.02x9</v>
      </c>
      <c r="F1427" s="14" t="str">
        <f>IFERROR(VLOOKUP(E1427,'Bron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427" s="15" t="str">
        <f>IFERROR(CONCATENATE(C1427," ",(VLOOKUP($C1427,'Bron competenties'!$B$1:$C$1978,2,FALSE))),"")</f>
        <v>T.02 Ethiek</v>
      </c>
      <c r="H1427">
        <f t="shared" si="67"/>
        <v>9</v>
      </c>
      <c r="I1427" t="str">
        <f t="shared" si="68"/>
        <v>Ethiek in ICT behandelt de procedures, waarden en praktijken die ICT en haar gerelateerde disciplines beheersen zonder de integriteit, morele waarden of overtuigingen van een individu, organisatie of de mensheid: professioneel gedrag in de ICT</v>
      </c>
    </row>
    <row r="1428" spans="1:9" ht="15.75" thickBot="1" x14ac:dyDescent="0.3">
      <c r="A1428" s="10" t="str">
        <f>IFERROR(VLOOKUP($B1428,VLookup!$B$3:$C$463,2,FALSE),"")</f>
        <v>5.1.4 PORTFOLIOMANAGEMENT IV</v>
      </c>
      <c r="B1428" s="18" t="s">
        <v>180</v>
      </c>
      <c r="C1428" s="17" t="s">
        <v>92</v>
      </c>
      <c r="D1428" s="13">
        <v>9</v>
      </c>
      <c r="E1428" s="14" t="str">
        <f t="shared" si="66"/>
        <v>T.03x9</v>
      </c>
      <c r="F1428" s="14" t="str">
        <f>IFERROR(VLOOKUP(E1428,'Bron competenties'!$A$1:$F$19978,5,FALSE),"")</f>
        <v>Er zijn veel wetten die direct of indirect relevant zijn voor de ICT-industrie, zoals copyright, naleving van octrooien, voorkomen van plagiaat en bescherming van intellectuele eigendom</v>
      </c>
      <c r="G1428" s="15" t="str">
        <f>IFERROR(CONCATENATE(C1428," ",(VLOOKUP($C1428,'Bron competenties'!$B$1:$C$1978,2,FALSE))),"")</f>
        <v>T.03 Juridische kwesties</v>
      </c>
      <c r="H1428">
        <f t="shared" si="67"/>
        <v>9</v>
      </c>
      <c r="I1428" t="str">
        <f t="shared" si="68"/>
        <v>Er zijn veel wetten die direct of indirect relevant zijn voor de ICT-industrie, zoals copyright, naleving van octrooien, voorkomen van plagiaat en bescherming van intellectuele eigendom</v>
      </c>
    </row>
    <row r="1429" spans="1:9" ht="15.75" thickBot="1" x14ac:dyDescent="0.3">
      <c r="A1429" s="10" t="str">
        <f>IFERROR(VLOOKUP($B1429,VLookup!$B$3:$C$463,2,FALSE),"")</f>
        <v>5.1.4 PORTFOLIOMANAGEMENT IV</v>
      </c>
      <c r="B1429" s="18" t="s">
        <v>180</v>
      </c>
      <c r="C1429" s="17" t="s">
        <v>93</v>
      </c>
      <c r="D1429" s="13">
        <v>9</v>
      </c>
      <c r="E1429" s="14" t="str">
        <f t="shared" si="66"/>
        <v>T.04x9</v>
      </c>
      <c r="F1429" s="14" t="str">
        <f>IFERROR(VLOOKUP(E1429,'Bron competenties'!$A$1:$F$19978,5,FALSE),"")</f>
        <v>Privacy is het vermogen van een organisatie of individu te bepalen welke gegevens met derden kunnen worden gedeeld: bijvoorbeeld de algemene verordening gegevensbescherming (AVG) over gegevensbescherming en privacy voor alle individuen</v>
      </c>
      <c r="G1429" s="15" t="str">
        <f>IFERROR(CONCATENATE(C1429," ",(VLOOKUP($C1429,'Bron competenties'!$B$1:$C$1978,2,FALSE))),"")</f>
        <v>T.04 Privacy</v>
      </c>
      <c r="H1429">
        <f t="shared" si="67"/>
        <v>9</v>
      </c>
      <c r="I1429" t="str">
        <f t="shared" si="68"/>
        <v>Privacy is het vermogen van een organisatie of individu te bepalen welke gegevens met derden kunnen worden gedeeld: bijvoorbeeld de algemene verordening gegevensbescherming (AVG) over gegevensbescherming en privacy voor alle individuen</v>
      </c>
    </row>
    <row r="1430" spans="1:9" ht="15.75" thickBot="1" x14ac:dyDescent="0.3">
      <c r="A1430" s="10" t="str">
        <f>IFERROR(VLOOKUP($B1430,VLookup!$B$3:$C$463,2,FALSE),"")</f>
        <v>5.1.4 PORTFOLIOMANAGEMENT IV</v>
      </c>
      <c r="B1430" s="18" t="s">
        <v>180</v>
      </c>
      <c r="C1430" s="17" t="s">
        <v>94</v>
      </c>
      <c r="D1430" s="13">
        <v>9</v>
      </c>
      <c r="E1430" s="14" t="str">
        <f t="shared" si="66"/>
        <v>T.05x9</v>
      </c>
      <c r="F1430" s="14" t="str">
        <f>IFERROR(VLOOKUP(E1430,'Bron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430" s="15" t="str">
        <f>IFERROR(CONCATENATE(C1430," ",(VLOOKUP($C1430,'Bron competenties'!$B$1:$C$1978,2,FALSE))),"")</f>
        <v>T.05 Beveiliging</v>
      </c>
      <c r="H1430">
        <f t="shared" si="67"/>
        <v>9</v>
      </c>
      <c r="I1430" t="str">
        <f t="shared" si="68"/>
        <v>Beveiliging omvat (1) informatiebeveiliging: beschermen tegen ongeautoriseerde toegang, gebruik, openbaarmaking, verstoring, wijziging, inzage, inspectie, opname of verwoesting en (2) IT-beveiliging: ongeoorloofde toegang tot computers, netwerken en data voorkomen</v>
      </c>
    </row>
    <row r="1431" spans="1:9" ht="15.75" thickBot="1" x14ac:dyDescent="0.3">
      <c r="A1431" s="10" t="str">
        <f>IFERROR(VLOOKUP($B1431,VLookup!$B$3:$C$463,2,FALSE),"")</f>
        <v>5.1.4 PORTFOLIOMANAGEMENT IV</v>
      </c>
      <c r="B1431" s="18" t="s">
        <v>180</v>
      </c>
      <c r="C1431" s="17" t="s">
        <v>95</v>
      </c>
      <c r="D1431" s="13">
        <v>9</v>
      </c>
      <c r="E1431" s="14" t="str">
        <f t="shared" si="66"/>
        <v>T.06x9</v>
      </c>
      <c r="F1431" s="14" t="str">
        <f>IFERROR(VLOOKUP(E1431,'Bron competenties'!$A$1:$F$19978,5,FALSE),"")</f>
        <v xml:space="preserve">Duurzaamheid staat voor het voldoen aan behoeften zonder de toekomst in gevaar te brengen en kan worden gecategoriseerd als ecologische, sociale of economische duurzaamheid. </v>
      </c>
      <c r="G1431" s="15" t="str">
        <f>IFERROR(CONCATENATE(C1431," ",(VLOOKUP($C1431,'Bron competenties'!$B$1:$C$1978,2,FALSE))),"")</f>
        <v>T.06 Duurzaamheid</v>
      </c>
      <c r="H1431">
        <f t="shared" si="67"/>
        <v>9</v>
      </c>
      <c r="I1431" t="str">
        <f t="shared" si="68"/>
        <v xml:space="preserve">Duurzaamheid staat voor het voldoen aan behoeften zonder de toekomst in gevaar te brengen en kan worden gecategoriseerd als ecologische, sociale of economische duurzaamheid. </v>
      </c>
    </row>
    <row r="1432" spans="1:9" ht="15.75" thickBot="1" x14ac:dyDescent="0.3">
      <c r="A1432" s="10" t="str">
        <f>IFERROR(VLOOKUP($B1432,VLookup!$B$3:$C$463,2,FALSE),"")</f>
        <v>5.1.4 PORTFOLIOMANAGEMENT IV</v>
      </c>
      <c r="B1432" s="18" t="s">
        <v>180</v>
      </c>
      <c r="C1432" s="17" t="s">
        <v>96</v>
      </c>
      <c r="D1432" s="13">
        <v>9</v>
      </c>
      <c r="E1432" s="14" t="str">
        <f t="shared" si="66"/>
        <v>T.07x9</v>
      </c>
      <c r="F1432" s="14" t="str">
        <f>IFERROR(VLOOKUP(E1432,'Bron competenties'!$A$1:$F$19978,5,FALSE),"")</f>
        <v>Bruikbaarheid is de kwaliteit van een product, dienst of systeem, zoals ervaren door eindgebruikers, voor specifiek te bereiken doelen, effectief, efficiënt en bevredigend in een vooraf bepaalde context</v>
      </c>
      <c r="G1432" s="15" t="str">
        <f>IFERROR(CONCATENATE(C1432," ",(VLOOKUP($C1432,'Bron competenties'!$B$1:$C$1978,2,FALSE))),"")</f>
        <v>T.07 Bruikbaarheid</v>
      </c>
      <c r="H1432">
        <f t="shared" si="67"/>
        <v>9</v>
      </c>
      <c r="I1432" t="str">
        <f t="shared" si="68"/>
        <v>Bruikbaarheid is de kwaliteit van een product, dienst of systeem, zoals ervaren door eindgebruikers, voor specifiek te bereiken doelen, effectief, efficiënt en bevredigend in een vooraf bepaalde context</v>
      </c>
    </row>
    <row r="1433" spans="1:9" ht="15.75" thickBot="1" x14ac:dyDescent="0.3">
      <c r="A1433" s="10" t="str">
        <f>IFERROR(VLOOKUP($B1433,VLookup!$B$3:$C$463,2,FALSE),"")</f>
        <v>5.2.1 SCRUM MASTER</v>
      </c>
      <c r="B1433" s="18" t="s">
        <v>181</v>
      </c>
      <c r="C1433" s="17" t="s">
        <v>99</v>
      </c>
      <c r="D1433" s="13">
        <v>2</v>
      </c>
      <c r="E1433" s="14" t="str">
        <f t="shared" si="66"/>
        <v>B.03x2</v>
      </c>
      <c r="F1433" s="14" t="str">
        <f>IFERROR(VLOOKUP(E1433,'Bron competenties'!$A$1:$F$19978,5,FALSE),"")</f>
        <v>opzetten van testprogramma’s en het bouwen van testscripts zodat potentiële kwetsbaarheden aan stresstests onderworpen kunnen worden; op analytische wijze documenteren en rapporteren van de uitkomsten</v>
      </c>
      <c r="G1433" s="15" t="str">
        <f>IFERROR(CONCATENATE(C1433," ",(VLOOKUP($C1433,'Bron competenties'!$B$1:$C$1978,2,FALSE))),"")</f>
        <v xml:space="preserve">B.03 Testen </v>
      </c>
      <c r="H1433">
        <f t="shared" si="67"/>
        <v>2</v>
      </c>
      <c r="I1433" t="str">
        <f t="shared" si="68"/>
        <v>opzetten van testprogramma’s en het bouwen van testscripts zodat potentiële kwetsbaarheden aan stresstests onderworpen kunnen worden; op analytische wijze documenteren en rapporteren van de uitkomsten</v>
      </c>
    </row>
    <row r="1434" spans="1:9" ht="15.75" thickBot="1" x14ac:dyDescent="0.3">
      <c r="A1434" s="10" t="str">
        <f>IFERROR(VLOOKUP($B1434,VLookup!$B$3:$C$463,2,FALSE),"")</f>
        <v>5.2.1 SCRUM MASTER</v>
      </c>
      <c r="B1434" s="18" t="s">
        <v>181</v>
      </c>
      <c r="C1434" s="17" t="s">
        <v>127</v>
      </c>
      <c r="D1434" s="13">
        <v>2</v>
      </c>
      <c r="E1434" s="14" t="str">
        <f t="shared" si="66"/>
        <v>C.04x2</v>
      </c>
      <c r="F1434" s="14" t="str">
        <f>IFERROR(VLOOKUP(E1434,'Bron competenties'!$A$1:$F$19978,5,FALSE),"")</f>
        <v>het identificeren en classificeren van soorten incident- en service-interrupties, het vastleggen en catalogiseren van incidenten op basis van oorzaak en oplossing</v>
      </c>
      <c r="G1434" s="15" t="str">
        <f>IFERROR(CONCATENATE(C1434," ",(VLOOKUP($C1434,'Bron competenties'!$B$1:$C$1978,2,FALSE))),"")</f>
        <v xml:space="preserve">C.04 Probleemmanagement </v>
      </c>
      <c r="H1434">
        <f t="shared" si="67"/>
        <v>2</v>
      </c>
      <c r="I1434" t="str">
        <f t="shared" si="68"/>
        <v>het identificeren en classificeren van soorten incident- en service-interrupties, het vastleggen en catalogiseren van incidenten op basis van oorzaak en oplossing</v>
      </c>
    </row>
    <row r="1435" spans="1:9" ht="15.75" thickBot="1" x14ac:dyDescent="0.3">
      <c r="A1435" s="10" t="str">
        <f>IFERROR(VLOOKUP($B1435,VLookup!$B$3:$C$463,2,FALSE),"")</f>
        <v>5.2.1 SCRUM MASTER</v>
      </c>
      <c r="B1435" s="18" t="s">
        <v>181</v>
      </c>
      <c r="C1435" s="17" t="s">
        <v>152</v>
      </c>
      <c r="D1435" s="13">
        <v>2</v>
      </c>
      <c r="E1435" s="14" t="str">
        <f t="shared" si="66"/>
        <v>D.03x2</v>
      </c>
      <c r="F1435" s="14" t="str">
        <f>IFERROR(VLOOKUP(E1435,'Bron competenties'!$A$1:$F$19978,5,FALSE),"")</f>
        <v>het identificeren van trainings- en organisatiebehoeften, het identificeren en samenbrengen van organisatie eisen, het selecteren en voorbereiden van een planning voor (noodzakelijke) trainingen</v>
      </c>
      <c r="G1435" s="15" t="str">
        <f>IFERROR(CONCATENATE(C1435," ",(VLOOKUP($C1435,'Bron competenties'!$B$1:$C$1978,2,FALSE))),"")</f>
        <v xml:space="preserve">D.03 Opleiding en training </v>
      </c>
      <c r="H1435">
        <f t="shared" si="67"/>
        <v>2</v>
      </c>
      <c r="I1435" t="str">
        <f t="shared" si="68"/>
        <v>het identificeren van trainings- en organisatiebehoeften, het identificeren en samenbrengen van organisatie eisen, het selecteren en voorbereiden van een planning voor (noodzakelijke) trainingen</v>
      </c>
    </row>
    <row r="1436" spans="1:9" ht="15.75" thickBot="1" x14ac:dyDescent="0.3">
      <c r="A1436" s="10" t="str">
        <f>IFERROR(VLOOKUP($B1436,VLookup!$B$3:$C$463,2,FALSE),"")</f>
        <v>5.2.1 SCRUM MASTER</v>
      </c>
      <c r="B1436" s="18" t="s">
        <v>181</v>
      </c>
      <c r="C1436" s="17" t="s">
        <v>171</v>
      </c>
      <c r="D1436" s="13">
        <v>2</v>
      </c>
      <c r="E1436" s="14" t="str">
        <f t="shared" si="66"/>
        <v>D.09x2</v>
      </c>
      <c r="F1436" s="14" t="str">
        <f>IFERROR(VLOOKUP(E1436,'Bron competenties'!$A$1:$F$19978,5,FALSE),"")</f>
        <v>het onderrichten van individuen en groepen, het geven van cursussen op instructieniveau</v>
      </c>
      <c r="G1436" s="15" t="str">
        <f>IFERROR(CONCATENATE(C1436," ",(VLOOKUP($C1436,'Bron competenties'!$B$1:$C$1978,2,FALSE))),"")</f>
        <v>D.09 Personeelsontwikkeling</v>
      </c>
      <c r="H1436">
        <f t="shared" si="67"/>
        <v>2</v>
      </c>
      <c r="I1436" t="str">
        <f t="shared" si="68"/>
        <v>het onderrichten van individuen en groepen, het geven van cursussen op instructieniveau</v>
      </c>
    </row>
    <row r="1437" spans="1:9" ht="15.75" thickBot="1" x14ac:dyDescent="0.3">
      <c r="A1437" s="10" t="str">
        <f>IFERROR(VLOOKUP($B1437,VLookup!$B$3:$C$463,2,FALSE),"")</f>
        <v>5.2.1 SCRUM MASTER</v>
      </c>
      <c r="B1437" s="18" t="s">
        <v>181</v>
      </c>
      <c r="C1437" s="17" t="s">
        <v>113</v>
      </c>
      <c r="D1437" s="13">
        <v>2</v>
      </c>
      <c r="E1437" s="14" t="str">
        <f t="shared" si="66"/>
        <v>E.02x2</v>
      </c>
      <c r="F1437" s="14" t="str">
        <f>IFERROR(VLOOKUP(E1437,'Bron competenties'!$A$1:$F$19978,5,FALSE),"")</f>
        <v xml:space="preserve">het begrijpen en toepassen van projectmanagement principes inclusief het toepassen van methodes, hulpmiddelen en processen om eenvoudige projecten te leiden en de kosten en ‘waste’ te minimaliseren  </v>
      </c>
      <c r="G1437" s="15" t="str">
        <f>IFERROR(CONCATENATE(C1437," ",(VLOOKUP($C1437,'Bron competenties'!$B$1:$C$1978,2,FALSE))),"")</f>
        <v xml:space="preserve">E.02 Project- en portfoliomanagement </v>
      </c>
      <c r="H1437">
        <f t="shared" si="67"/>
        <v>2</v>
      </c>
      <c r="I1437" t="str">
        <f t="shared" si="68"/>
        <v xml:space="preserve">het begrijpen en toepassen van projectmanagement principes inclusief het toepassen van methodes, hulpmiddelen en processen om eenvoudige projecten te leiden en de kosten en ‘waste’ te minimaliseren  </v>
      </c>
    </row>
    <row r="1438" spans="1:9" ht="15.75" thickBot="1" x14ac:dyDescent="0.3">
      <c r="A1438" s="10" t="str">
        <f>IFERROR(VLOOKUP($B1438,VLookup!$B$3:$C$463,2,FALSE),"")</f>
        <v>5.2.1 SCRUM MASTER</v>
      </c>
      <c r="B1438" s="18" t="s">
        <v>181</v>
      </c>
      <c r="C1438" s="17" t="s">
        <v>101</v>
      </c>
      <c r="D1438" s="13">
        <v>2</v>
      </c>
      <c r="E1438" s="14" t="str">
        <f t="shared" si="66"/>
        <v>E.06x2</v>
      </c>
      <c r="F1438" s="14" t="str">
        <f>IFERROR(VLOOKUP(E1438,'Bron competenties'!$A$1:$F$19978,5,FALSE),"")</f>
        <v>het communiceren over en het toezicht houden op de toepassing van het kwaliteitsbeleid in de organisatie</v>
      </c>
      <c r="G1438" s="15" t="str">
        <f>IFERROR(CONCATENATE(C1438," ",(VLOOKUP($C1438,'Bron competenties'!$B$1:$C$1978,2,FALSE))),"")</f>
        <v xml:space="preserve">E.06 ICT kwaliteitsmanagement </v>
      </c>
      <c r="H1438">
        <f t="shared" si="67"/>
        <v>2</v>
      </c>
      <c r="I1438" t="str">
        <f t="shared" si="68"/>
        <v>het communiceren over en het toezicht houden op de toepassing van het kwaliteitsbeleid in de organisatie</v>
      </c>
    </row>
    <row r="1439" spans="1:9" ht="15.75" thickBot="1" x14ac:dyDescent="0.3">
      <c r="A1439" s="10" t="str">
        <f>IFERROR(VLOOKUP($B1439,VLookup!$B$3:$C$463,2,FALSE),"")</f>
        <v>5.2.1 SCRUM MASTER</v>
      </c>
      <c r="B1439" s="18" t="s">
        <v>181</v>
      </c>
      <c r="C1439" s="17" t="s">
        <v>106</v>
      </c>
      <c r="D1439" s="13">
        <v>3</v>
      </c>
      <c r="E1439" s="14" t="str">
        <f t="shared" si="66"/>
        <v>A.08x3</v>
      </c>
      <c r="F1439" s="14" t="str">
        <f>IFERROR(VLOOKUP(E1439,'Bron competenties'!$A$1:$F$19978,5,FALSE),"")</f>
        <v>het bevorderen van bewustzijn, trainingen en borging (via hulpmiddelen) voor de ontwikkeling van duurzame ontwikkeling</v>
      </c>
      <c r="G1439" s="15" t="str">
        <f>IFERROR(CONCATENATE(C1439," ",(VLOOKUP($C1439,'Bron competenties'!$B$1:$C$1978,2,FALSE))),"")</f>
        <v xml:space="preserve">A.08 Duurzame ontwikkeling </v>
      </c>
      <c r="H1439">
        <f t="shared" si="67"/>
        <v>3</v>
      </c>
      <c r="I1439" t="str">
        <f t="shared" si="68"/>
        <v>het bevorderen van bewustzijn, trainingen en borging (via hulpmiddelen) voor de ontwikkeling van duurzame ontwikkeling</v>
      </c>
    </row>
    <row r="1440" spans="1:9" ht="15.75" thickBot="1" x14ac:dyDescent="0.3">
      <c r="A1440" s="10" t="str">
        <f>IFERROR(VLOOKUP($B1440,VLookup!$B$3:$C$463,2,FALSE),"")</f>
        <v>5.2.1 SCRUM MASTER</v>
      </c>
      <c r="B1440" s="18" t="s">
        <v>181</v>
      </c>
      <c r="C1440" s="17" t="s">
        <v>99</v>
      </c>
      <c r="D1440" s="13">
        <v>3</v>
      </c>
      <c r="E1440" s="14" t="str">
        <f t="shared" si="66"/>
        <v>B.03x3</v>
      </c>
      <c r="F1440" s="14" t="str">
        <f>IFERROR(VLOOKUP(E1440,'Bron competenties'!$A$1:$F$19978,5,FALSE),"")</f>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c r="G1440" s="15" t="str">
        <f>IFERROR(CONCATENATE(C1440," ",(VLOOKUP($C1440,'Bron competenties'!$B$1:$C$1978,2,FALSE))),"")</f>
        <v xml:space="preserve">B.03 Testen </v>
      </c>
      <c r="H1440">
        <f t="shared" si="67"/>
        <v>3</v>
      </c>
      <c r="I1440" t="str">
        <f t="shared" si="68"/>
        <v>het gebruik maken van specifieke kennis om complexe testprogramma’s uit te (laten) voeren, het borgen dat tests en testresultaten gedocumenteerd zijn om als input te dienen voor proceseigenaren zoals designers, gebruikers of beheerders en verantwoordelijk voor het naleven van testprocedures en voor een gedocumenteerd audittrail</v>
      </c>
    </row>
    <row r="1441" spans="1:9" ht="15.75" thickBot="1" x14ac:dyDescent="0.3">
      <c r="A1441" s="10" t="str">
        <f>IFERROR(VLOOKUP($B1441,VLookup!$B$3:$C$463,2,FALSE),"")</f>
        <v>5.2.1 SCRUM MASTER</v>
      </c>
      <c r="B1441" s="18" t="s">
        <v>181</v>
      </c>
      <c r="C1441" s="17" t="s">
        <v>127</v>
      </c>
      <c r="D1441" s="13">
        <v>3</v>
      </c>
      <c r="E1441" s="14" t="str">
        <f t="shared" si="66"/>
        <v>C.04x3</v>
      </c>
      <c r="F1441" s="14" t="str">
        <f>IFERROR(VLOOKUP(E1441,'Bron competenties'!$A$1:$F$19978,5,FALSE),"")</f>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c r="G1441" s="15" t="str">
        <f>IFERROR(CONCATENATE(C1441," ",(VLOOKUP($C1441,'Bron competenties'!$B$1:$C$1978,2,FALSE))),"")</f>
        <v xml:space="preserve">C.04 Probleemmanagement </v>
      </c>
      <c r="H1441">
        <f t="shared" si="67"/>
        <v>3</v>
      </c>
      <c r="I1441" t="str">
        <f t="shared" si="68"/>
        <v>het gebruik maken van specialistische en diepgaande kennis van de IV-infrastructuur en het probleemmanagementproces om onderbrekingen in de dienstverlening met een minimale impact op te lossen; het vermogen om rationele beslissingen te nemen in een omgeving waar de emoties hoog kunnen oplopen zodat de juiste acties worden ondernomen om de impact op de klantomgeving te minimaliseren; het snel kunnen identificeren van falende componenten en alternatieven voorstellen, zoals repareren, vervangen/of her configureren</v>
      </c>
    </row>
    <row r="1442" spans="1:9" ht="15.75" thickBot="1" x14ac:dyDescent="0.3">
      <c r="A1442" s="10" t="str">
        <f>IFERROR(VLOOKUP($B1442,VLookup!$B$3:$C$463,2,FALSE),"")</f>
        <v>5.2.1 SCRUM MASTER</v>
      </c>
      <c r="B1442" s="18" t="s">
        <v>181</v>
      </c>
      <c r="C1442" s="17" t="s">
        <v>152</v>
      </c>
      <c r="D1442" s="13">
        <v>3</v>
      </c>
      <c r="E1442" s="14" t="str">
        <f t="shared" si="66"/>
        <v>D.03x3</v>
      </c>
      <c r="F1442" s="14" t="str">
        <f>IFERROR(VLOOKUP(E1442,'Bron competenties'!$A$1:$F$19978,5,FALSE),"")</f>
        <v>het creatief handelen om vaardigheden te analyseren; het uitwerken van specifieke vereisten en potentiële bronnen om opleidingsvoorzieningen te identificeren; het hebben van diepgaande kennis van de trainingsmarkt en het instellen van een feedbackmechanisme om de toegevoegde waarde van alternatieve trainingsprogramma's te beoordelen</v>
      </c>
      <c r="G1442" s="15" t="str">
        <f>IFERROR(CONCATENATE(C1442," ",(VLOOKUP($C1442,'Bron competenties'!$B$1:$C$1978,2,FALSE))),"")</f>
        <v xml:space="preserve">D.03 Opleiding en training </v>
      </c>
      <c r="H1442">
        <f t="shared" si="67"/>
        <v>3</v>
      </c>
      <c r="I1442" t="str">
        <f t="shared" si="68"/>
        <v>het creatief handelen om vaardigheden te analyseren; het uitwerken van specifieke vereisten en potentiële bronnen om opleidingsvoorzieningen te identificeren; het hebben van diepgaande kennis van de trainingsmarkt en het instellen van een feedbackmechanisme om de toegevoegde waarde van alternatieve trainingsprogramma's te beoordelen</v>
      </c>
    </row>
    <row r="1443" spans="1:9" ht="15.75" thickBot="1" x14ac:dyDescent="0.3">
      <c r="A1443" s="10" t="str">
        <f>IFERROR(VLOOKUP($B1443,VLookup!$B$3:$C$463,2,FALSE),"")</f>
        <v>5.2.1 SCRUM MASTER</v>
      </c>
      <c r="B1443" s="18" t="s">
        <v>181</v>
      </c>
      <c r="C1443" s="17" t="s">
        <v>171</v>
      </c>
      <c r="D1443" s="13">
        <v>3</v>
      </c>
      <c r="E1443" s="14" t="str">
        <f t="shared" si="66"/>
        <v>D.09x3</v>
      </c>
      <c r="F1443" s="14" t="str">
        <f>IFERROR(VLOOKUP(E1443,'Bron competenties'!$A$1:$F$19978,5,FALSE),"")</f>
        <v>het monitoren en het voldoen aan ontwikkelingsbehoeften van individuen en groepen</v>
      </c>
      <c r="G1443" s="15" t="str">
        <f>IFERROR(CONCATENATE(C1443," ",(VLOOKUP($C1443,'Bron competenties'!$B$1:$C$1978,2,FALSE))),"")</f>
        <v>D.09 Personeelsontwikkeling</v>
      </c>
      <c r="H1443">
        <f t="shared" si="67"/>
        <v>3</v>
      </c>
      <c r="I1443" t="str">
        <f t="shared" si="68"/>
        <v>het monitoren en het voldoen aan ontwikkelingsbehoeften van individuen en groepen</v>
      </c>
    </row>
    <row r="1444" spans="1:9" ht="15.75" thickBot="1" x14ac:dyDescent="0.3">
      <c r="A1444" s="10" t="str">
        <f>IFERROR(VLOOKUP($B1444,VLookup!$B$3:$C$463,2,FALSE),"")</f>
        <v>5.2.1 SCRUM MASTER</v>
      </c>
      <c r="B1444" s="18" t="s">
        <v>181</v>
      </c>
      <c r="C1444" s="17" t="s">
        <v>83</v>
      </c>
      <c r="D1444" s="13">
        <v>3</v>
      </c>
      <c r="E1444" s="14" t="str">
        <f t="shared" si="66"/>
        <v>D.10x3</v>
      </c>
      <c r="F1444" s="14" t="str">
        <f>IFERROR(VLOOKUP(E1444,'Bron competenties'!$A$1:$F$19978,5,FALSE),"")</f>
        <v>het analyseren van bedrijfsprocessen en bijbehorende informatie-eisen en het daarmee voorzien in de meest geschikte informatiestructuur</v>
      </c>
      <c r="G1444" s="15" t="str">
        <f>IFERROR(CONCATENATE(C1444," ",(VLOOKUP($C1444,'Bron competenties'!$B$1:$C$1978,2,FALSE))),"")</f>
        <v xml:space="preserve">D.10 Informatie- en kennismanagement </v>
      </c>
      <c r="H1444">
        <f t="shared" si="67"/>
        <v>3</v>
      </c>
      <c r="I1444" t="str">
        <f t="shared" si="68"/>
        <v>het analyseren van bedrijfsprocessen en bijbehorende informatie-eisen en het daarmee voorzien in de meest geschikte informatiestructuur</v>
      </c>
    </row>
    <row r="1445" spans="1:9" ht="15.75" thickBot="1" x14ac:dyDescent="0.3">
      <c r="A1445" s="10" t="str">
        <f>IFERROR(VLOOKUP($B1445,VLookup!$B$3:$C$463,2,FALSE),"")</f>
        <v>5.2.1 SCRUM MASTER</v>
      </c>
      <c r="B1445" s="18" t="s">
        <v>181</v>
      </c>
      <c r="C1445" s="17" t="s">
        <v>113</v>
      </c>
      <c r="D1445" s="13">
        <v>3</v>
      </c>
      <c r="E1445" s="14" t="str">
        <f t="shared" si="66"/>
        <v>E.02x3</v>
      </c>
      <c r="F1445" s="14" t="str">
        <f>IFERROR(VLOOKUP(E1445,'Bron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445" s="15" t="str">
        <f>IFERROR(CONCATENATE(C1445," ",(VLOOKUP($C1445,'Bron competenties'!$B$1:$C$1978,2,FALSE))),"")</f>
        <v xml:space="preserve">E.02 Project- en portfoliomanagement </v>
      </c>
      <c r="H1445">
        <f t="shared" si="67"/>
        <v>3</v>
      </c>
      <c r="I1445" t="str">
        <f t="shared" si="68"/>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446" spans="1:9" ht="15.75" thickBot="1" x14ac:dyDescent="0.3">
      <c r="A1446" s="10" t="str">
        <f>IFERROR(VLOOKUP($B1446,VLookup!$B$3:$C$463,2,FALSE),"")</f>
        <v>5.2.1 SCRUM MASTER</v>
      </c>
      <c r="B1446" s="18" t="s">
        <v>181</v>
      </c>
      <c r="C1446" s="17" t="s">
        <v>124</v>
      </c>
      <c r="D1446" s="13">
        <v>3</v>
      </c>
      <c r="E1446" s="14" t="str">
        <f t="shared" si="66"/>
        <v>E.04x3</v>
      </c>
      <c r="F1446" s="14" t="str">
        <f>IFERROR(VLOOKUP(E1446,'Bron competenties'!$A$1:$F$19978,5,FALSE),"")</f>
        <v>de verantwoording nemen voor eigen acties en die van anderen in het onderhouden van contacten met een gelimiteerd aantal stakeholders</v>
      </c>
      <c r="G1446" s="15" t="str">
        <f>IFERROR(CONCATENATE(C1446," ",(VLOOKUP($C1446,'Bron competenties'!$B$1:$C$1978,2,FALSE))),"")</f>
        <v xml:space="preserve">E.04 Relatiemanagement </v>
      </c>
      <c r="H1446">
        <f t="shared" si="67"/>
        <v>3</v>
      </c>
      <c r="I1446" t="str">
        <f t="shared" si="68"/>
        <v>de verantwoording nemen voor eigen acties en die van anderen in het onderhouden van contacten met een gelimiteerd aantal stakeholders</v>
      </c>
    </row>
    <row r="1447" spans="1:9" ht="15.75" thickBot="1" x14ac:dyDescent="0.3">
      <c r="A1447" s="10" t="str">
        <f>IFERROR(VLOOKUP($B1447,VLookup!$B$3:$C$463,2,FALSE),"")</f>
        <v>5.2.1 SCRUM MASTER</v>
      </c>
      <c r="B1447" s="18" t="s">
        <v>181</v>
      </c>
      <c r="C1447" s="17" t="s">
        <v>85</v>
      </c>
      <c r="D1447" s="13">
        <v>3</v>
      </c>
      <c r="E1447" s="14" t="str">
        <f t="shared" si="66"/>
        <v>E.05x3</v>
      </c>
      <c r="F1447" s="14" t="str">
        <f>IFERROR(VLOOKUP(E1447,'Bron competenties'!$A$1:$F$19978,5,FALSE),"")</f>
        <v>het toepassen van specifieke kennis om bestaande IV-processen en oplossingen te onderzoeken zodat potentiële verbeteringen / innovaties bepaald kunnen worden en het  aanbevelingen kunnen worden opgesteld</v>
      </c>
      <c r="G1447" s="15" t="str">
        <f>IFERROR(CONCATENATE(C1447," ",(VLOOKUP($C1447,'Bron competenties'!$B$1:$C$1978,2,FALSE))),"")</f>
        <v xml:space="preserve">E.05 Procesverbetering </v>
      </c>
      <c r="H1447">
        <f t="shared" si="67"/>
        <v>3</v>
      </c>
      <c r="I1447" t="str">
        <f t="shared" si="68"/>
        <v>het toepassen van specifieke kennis om bestaande IV-processen en oplossingen te onderzoeken zodat potentiële verbeteringen / innovaties bepaald kunnen worden en het  aanbevelingen kunnen worden opgesteld</v>
      </c>
    </row>
    <row r="1448" spans="1:9" ht="15.75" thickBot="1" x14ac:dyDescent="0.3">
      <c r="A1448" s="10" t="str">
        <f>IFERROR(VLOOKUP($B1448,VLookup!$B$3:$C$463,2,FALSE),"")</f>
        <v>5.2.1 SCRUM MASTER</v>
      </c>
      <c r="B1448" s="18" t="s">
        <v>181</v>
      </c>
      <c r="C1448" s="17" t="s">
        <v>101</v>
      </c>
      <c r="D1448" s="13">
        <v>3</v>
      </c>
      <c r="E1448" s="14" t="str">
        <f t="shared" si="66"/>
        <v>E.06x3</v>
      </c>
      <c r="F1448" s="14" t="str">
        <f>IFERROR(VLOOKUP(E1448,'Bron competenties'!$A$1:$F$19978,5,FALSE),"")</f>
        <v>het evalueren van kwaliteitsindicatoren en processen op basis van het kwaliteitsbeleid en indien nodig het voorstellen van herstelacties</v>
      </c>
      <c r="G1448" s="15" t="str">
        <f>IFERROR(CONCATENATE(C1448," ",(VLOOKUP($C1448,'Bron competenties'!$B$1:$C$1978,2,FALSE))),"")</f>
        <v xml:space="preserve">E.06 ICT kwaliteitsmanagement </v>
      </c>
      <c r="H1448">
        <f t="shared" si="67"/>
        <v>3</v>
      </c>
      <c r="I1448" t="str">
        <f t="shared" si="68"/>
        <v>het evalueren van kwaliteitsindicatoren en processen op basis van het kwaliteitsbeleid en indien nodig het voorstellen van herstelacties</v>
      </c>
    </row>
    <row r="1449" spans="1:9" ht="15.75" thickBot="1" x14ac:dyDescent="0.3">
      <c r="A1449" s="10" t="str">
        <f>IFERROR(VLOOKUP($B1449,VLookup!$B$3:$C$463,2,FALSE),"")</f>
        <v>5.2.1 SCRUM MASTER</v>
      </c>
      <c r="B1449" s="18" t="s">
        <v>181</v>
      </c>
      <c r="C1449" s="17" t="s">
        <v>90</v>
      </c>
      <c r="D1449" s="13">
        <v>9</v>
      </c>
      <c r="E1449" s="14" t="str">
        <f t="shared" si="66"/>
        <v>T.01x9</v>
      </c>
      <c r="F1449" s="14" t="str">
        <f>IFERROR(VLOOKUP(E1449,'Bron competenties'!$A$1:$F$19978,5,FALSE),"")</f>
        <v>Toegankelijkheid is van toepassing op het ontwerp van producten, apparaten, services of omgevingen om ervoor te zorgen dat ze voor iedereen bruikbaar zijn, ongeacht hun persoonlijke capaciteiten</v>
      </c>
      <c r="G1449" s="15" t="str">
        <f>IFERROR(CONCATENATE(C1449," ",(VLOOKUP($C1449,'Bron competenties'!$B$1:$C$1978,2,FALSE))),"")</f>
        <v>T.01 Toegankelijkheid</v>
      </c>
      <c r="H1449">
        <f t="shared" si="67"/>
        <v>9</v>
      </c>
      <c r="I1449" t="str">
        <f t="shared" si="68"/>
        <v>Toegankelijkheid is van toepassing op het ontwerp van producten, apparaten, services of omgevingen om ervoor te zorgen dat ze voor iedereen bruikbaar zijn, ongeacht hun persoonlijke capaciteiten</v>
      </c>
    </row>
    <row r="1450" spans="1:9" ht="15.75" thickBot="1" x14ac:dyDescent="0.3">
      <c r="A1450" s="10" t="str">
        <f>IFERROR(VLOOKUP($B1450,VLookup!$B$3:$C$463,2,FALSE),"")</f>
        <v>5.2.1 SCRUM MASTER</v>
      </c>
      <c r="B1450" s="18" t="s">
        <v>181</v>
      </c>
      <c r="C1450" s="17" t="s">
        <v>91</v>
      </c>
      <c r="D1450" s="13">
        <v>9</v>
      </c>
      <c r="E1450" s="14" t="str">
        <f t="shared" si="66"/>
        <v>T.02x9</v>
      </c>
      <c r="F1450" s="14" t="str">
        <f>IFERROR(VLOOKUP(E1450,'Bron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450" s="15" t="str">
        <f>IFERROR(CONCATENATE(C1450," ",(VLOOKUP($C1450,'Bron competenties'!$B$1:$C$1978,2,FALSE))),"")</f>
        <v>T.02 Ethiek</v>
      </c>
      <c r="H1450">
        <f t="shared" si="67"/>
        <v>9</v>
      </c>
      <c r="I1450" t="str">
        <f t="shared" si="68"/>
        <v>Ethiek in ICT behandelt de procedures, waarden en praktijken die ICT en haar gerelateerde disciplines beheersen zonder de integriteit, morele waarden of overtuigingen van een individu, organisatie of de mensheid: professioneel gedrag in de ICT</v>
      </c>
    </row>
    <row r="1451" spans="1:9" ht="15.75" thickBot="1" x14ac:dyDescent="0.3">
      <c r="A1451" s="10" t="str">
        <f>IFERROR(VLOOKUP($B1451,VLookup!$B$3:$C$463,2,FALSE),"")</f>
        <v>5.2.1 SCRUM MASTER</v>
      </c>
      <c r="B1451" s="18" t="s">
        <v>181</v>
      </c>
      <c r="C1451" s="17" t="s">
        <v>92</v>
      </c>
      <c r="D1451" s="13">
        <v>9</v>
      </c>
      <c r="E1451" s="14" t="str">
        <f t="shared" si="66"/>
        <v>T.03x9</v>
      </c>
      <c r="F1451" s="14" t="str">
        <f>IFERROR(VLOOKUP(E1451,'Bron competenties'!$A$1:$F$19978,5,FALSE),"")</f>
        <v>Er zijn veel wetten die direct of indirect relevant zijn voor de ICT-industrie, zoals copyright, naleving van octrooien, voorkomen van plagiaat en bescherming van intellectuele eigendom</v>
      </c>
      <c r="G1451" s="15" t="str">
        <f>IFERROR(CONCATENATE(C1451," ",(VLOOKUP($C1451,'Bron competenties'!$B$1:$C$1978,2,FALSE))),"")</f>
        <v>T.03 Juridische kwesties</v>
      </c>
      <c r="H1451">
        <f t="shared" si="67"/>
        <v>9</v>
      </c>
      <c r="I1451" t="str">
        <f t="shared" si="68"/>
        <v>Er zijn veel wetten die direct of indirect relevant zijn voor de ICT-industrie, zoals copyright, naleving van octrooien, voorkomen van plagiaat en bescherming van intellectuele eigendom</v>
      </c>
    </row>
    <row r="1452" spans="1:9" ht="15.75" thickBot="1" x14ac:dyDescent="0.3">
      <c r="A1452" s="10" t="str">
        <f>IFERROR(VLOOKUP($B1452,VLookup!$B$3:$C$463,2,FALSE),"")</f>
        <v>5.2.1 SCRUM MASTER</v>
      </c>
      <c r="B1452" s="18" t="s">
        <v>181</v>
      </c>
      <c r="C1452" s="17" t="s">
        <v>93</v>
      </c>
      <c r="D1452" s="13">
        <v>9</v>
      </c>
      <c r="E1452" s="14" t="str">
        <f t="shared" si="66"/>
        <v>T.04x9</v>
      </c>
      <c r="F1452" s="14" t="str">
        <f>IFERROR(VLOOKUP(E1452,'Bron competenties'!$A$1:$F$19978,5,FALSE),"")</f>
        <v>Privacy is het vermogen van een organisatie of individu te bepalen welke gegevens met derden kunnen worden gedeeld: bijvoorbeeld de algemene verordening gegevensbescherming (AVG) over gegevensbescherming en privacy voor alle individuen</v>
      </c>
      <c r="G1452" s="15" t="str">
        <f>IFERROR(CONCATENATE(C1452," ",(VLOOKUP($C1452,'Bron competenties'!$B$1:$C$1978,2,FALSE))),"")</f>
        <v>T.04 Privacy</v>
      </c>
      <c r="H1452">
        <f t="shared" si="67"/>
        <v>9</v>
      </c>
      <c r="I1452" t="str">
        <f t="shared" si="68"/>
        <v>Privacy is het vermogen van een organisatie of individu te bepalen welke gegevens met derden kunnen worden gedeeld: bijvoorbeeld de algemene verordening gegevensbescherming (AVG) over gegevensbescherming en privacy voor alle individuen</v>
      </c>
    </row>
    <row r="1453" spans="1:9" ht="15.75" thickBot="1" x14ac:dyDescent="0.3">
      <c r="A1453" s="10" t="str">
        <f>IFERROR(VLOOKUP($B1453,VLookup!$B$3:$C$463,2,FALSE),"")</f>
        <v>5.2.1 SCRUM MASTER</v>
      </c>
      <c r="B1453" s="18" t="s">
        <v>181</v>
      </c>
      <c r="C1453" s="17" t="s">
        <v>94</v>
      </c>
      <c r="D1453" s="13">
        <v>9</v>
      </c>
      <c r="E1453" s="14" t="str">
        <f t="shared" si="66"/>
        <v>T.05x9</v>
      </c>
      <c r="F1453" s="14" t="str">
        <f>IFERROR(VLOOKUP(E1453,'Bron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453" s="15" t="str">
        <f>IFERROR(CONCATENATE(C1453," ",(VLOOKUP($C1453,'Bron competenties'!$B$1:$C$1978,2,FALSE))),"")</f>
        <v>T.05 Beveiliging</v>
      </c>
      <c r="H1453">
        <f t="shared" si="67"/>
        <v>9</v>
      </c>
      <c r="I1453" t="str">
        <f t="shared" si="68"/>
        <v>Beveiliging omvat (1) informatiebeveiliging: beschermen tegen ongeautoriseerde toegang, gebruik, openbaarmaking, verstoring, wijziging, inzage, inspectie, opname of verwoesting en (2) IT-beveiliging: ongeoorloofde toegang tot computers, netwerken en data voorkomen</v>
      </c>
    </row>
    <row r="1454" spans="1:9" ht="15.75" thickBot="1" x14ac:dyDescent="0.3">
      <c r="A1454" s="10" t="str">
        <f>IFERROR(VLOOKUP($B1454,VLookup!$B$3:$C$463,2,FALSE),"")</f>
        <v>5.2.1 SCRUM MASTER</v>
      </c>
      <c r="B1454" s="18" t="s">
        <v>181</v>
      </c>
      <c r="C1454" s="17" t="s">
        <v>95</v>
      </c>
      <c r="D1454" s="13">
        <v>9</v>
      </c>
      <c r="E1454" s="14" t="str">
        <f t="shared" si="66"/>
        <v>T.06x9</v>
      </c>
      <c r="F1454" s="14" t="str">
        <f>IFERROR(VLOOKUP(E1454,'Bron competenties'!$A$1:$F$19978,5,FALSE),"")</f>
        <v xml:space="preserve">Duurzaamheid staat voor het voldoen aan behoeften zonder de toekomst in gevaar te brengen en kan worden gecategoriseerd als ecologische, sociale of economische duurzaamheid. </v>
      </c>
      <c r="G1454" s="15" t="str">
        <f>IFERROR(CONCATENATE(C1454," ",(VLOOKUP($C1454,'Bron competenties'!$B$1:$C$1978,2,FALSE))),"")</f>
        <v>T.06 Duurzaamheid</v>
      </c>
      <c r="H1454">
        <f t="shared" si="67"/>
        <v>9</v>
      </c>
      <c r="I1454" t="str">
        <f t="shared" si="68"/>
        <v xml:space="preserve">Duurzaamheid staat voor het voldoen aan behoeften zonder de toekomst in gevaar te brengen en kan worden gecategoriseerd als ecologische, sociale of economische duurzaamheid. </v>
      </c>
    </row>
    <row r="1455" spans="1:9" ht="15.75" thickBot="1" x14ac:dyDescent="0.3">
      <c r="A1455" s="10" t="str">
        <f>IFERROR(VLOOKUP($B1455,VLookup!$B$3:$C$463,2,FALSE),"")</f>
        <v>5.2.1 SCRUM MASTER</v>
      </c>
      <c r="B1455" s="18" t="s">
        <v>181</v>
      </c>
      <c r="C1455" s="17" t="s">
        <v>96</v>
      </c>
      <c r="D1455" s="13">
        <v>9</v>
      </c>
      <c r="E1455" s="14" t="str">
        <f t="shared" si="66"/>
        <v>T.07x9</v>
      </c>
      <c r="F1455" s="14" t="str">
        <f>IFERROR(VLOOKUP(E1455,'Bron competenties'!$A$1:$F$19978,5,FALSE),"")</f>
        <v>Bruikbaarheid is de kwaliteit van een product, dienst of systeem, zoals ervaren door eindgebruikers, voor specifiek te bereiken doelen, effectief, efficiënt en bevredigend in een vooraf bepaalde context</v>
      </c>
      <c r="G1455" s="15" t="str">
        <f>IFERROR(CONCATENATE(C1455," ",(VLOOKUP($C1455,'Bron competenties'!$B$1:$C$1978,2,FALSE))),"")</f>
        <v>T.07 Bruikbaarheid</v>
      </c>
      <c r="H1455">
        <f t="shared" si="67"/>
        <v>9</v>
      </c>
      <c r="I1455" t="str">
        <f t="shared" si="68"/>
        <v>Bruikbaarheid is de kwaliteit van een product, dienst of systeem, zoals ervaren door eindgebruikers, voor specifiek te bereiken doelen, effectief, efficiënt en bevredigend in een vooraf bepaalde context</v>
      </c>
    </row>
    <row r="1456" spans="1:9" ht="15.75" thickBot="1" x14ac:dyDescent="0.3">
      <c r="A1456" s="10" t="str">
        <f>IFERROR(VLOOKUP($B1456,VLookup!$B$3:$C$463,2,FALSE),"")</f>
        <v>5.2.2 RELEASE TRAIN ENGINEER</v>
      </c>
      <c r="B1456" s="18" t="s">
        <v>182</v>
      </c>
      <c r="C1456" s="17" t="s">
        <v>111</v>
      </c>
      <c r="D1456" s="13">
        <v>3</v>
      </c>
      <c r="E1456" s="14" t="str">
        <f t="shared" si="66"/>
        <v>A.04x3</v>
      </c>
      <c r="F1456" s="14" t="str">
        <f>IFERROR(VLOOKUP(E1456,'Bron competenties'!$A$1:$F$19978,5,FALSE),"")</f>
        <v>het gebruik maken van specifieke kennis om complexe documentatie te maken en te onderhouden</v>
      </c>
      <c r="G1456" s="15" t="str">
        <f>IFERROR(CONCATENATE(C1456," ",(VLOOKUP($C1456,'Bron competenties'!$B$1:$C$1978,2,FALSE))),"")</f>
        <v xml:space="preserve">A.04 Product- of serviceplanning </v>
      </c>
      <c r="H1456">
        <f t="shared" si="67"/>
        <v>3</v>
      </c>
      <c r="I1456" t="str">
        <f t="shared" si="68"/>
        <v>het gebruik maken van specifieke kennis om complexe documentatie te maken en te onderhouden</v>
      </c>
    </row>
    <row r="1457" spans="1:9" ht="15.75" thickBot="1" x14ac:dyDescent="0.3">
      <c r="A1457" s="10" t="str">
        <f>IFERROR(VLOOKUP($B1457,VLookup!$B$3:$C$463,2,FALSE),"")</f>
        <v>5.2.2 RELEASE TRAIN ENGINEER</v>
      </c>
      <c r="B1457" s="18" t="s">
        <v>182</v>
      </c>
      <c r="C1457" s="17" t="s">
        <v>130</v>
      </c>
      <c r="D1457" s="13">
        <v>3</v>
      </c>
      <c r="E1457" s="14" t="str">
        <f t="shared" si="66"/>
        <v>B.04x3</v>
      </c>
      <c r="F1457" s="14" t="str">
        <f>IFERROR(VLOOKUP(E1457,'Bron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1457" s="15" t="str">
        <f>IFERROR(CONCATENATE(C1457," ",(VLOOKUP($C1457,'Bron competenties'!$B$1:$C$1978,2,FALSE))),"")</f>
        <v xml:space="preserve">B.04 Implementeren oplossingen </v>
      </c>
      <c r="H1457">
        <f t="shared" si="67"/>
        <v>3</v>
      </c>
      <c r="I1457" t="str">
        <f t="shared" si="68"/>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1458" spans="1:9" ht="15.75" thickBot="1" x14ac:dyDescent="0.3">
      <c r="A1458" s="10" t="str">
        <f>IFERROR(VLOOKUP($B1458,VLookup!$B$3:$C$463,2,FALSE),"")</f>
        <v>5.2.2 RELEASE TRAIN ENGINEER</v>
      </c>
      <c r="B1458" s="18" t="s">
        <v>182</v>
      </c>
      <c r="C1458" s="17" t="s">
        <v>142</v>
      </c>
      <c r="D1458" s="13">
        <v>3</v>
      </c>
      <c r="E1458" s="14" t="str">
        <f t="shared" si="66"/>
        <v>C.01x3</v>
      </c>
      <c r="F1458" s="14" t="str">
        <f>IFERROR(VLOOKUP(E1458,'Bron competenties'!$A$1:$F$19978,5,FALSE),"")</f>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c r="G1458" s="15" t="str">
        <f>IFERROR(CONCATENATE(C1458," ",(VLOOKUP($C1458,'Bron competenties'!$B$1:$C$1978,2,FALSE))),"")</f>
        <v xml:space="preserve">C.01 Gebruikersondersteuning </v>
      </c>
      <c r="H1458">
        <f t="shared" si="67"/>
        <v>3</v>
      </c>
      <c r="I1458" t="str">
        <f t="shared" si="68"/>
        <v>het beheren  van het ondersteuningsproces en het verantwoordelijk zijn voor de overeengekomen SLA, het plannen van middelen om te voldoen aan het gedefinieerde serviceniveau, het creatief handelen, continue serviceverbetering toepassen, het budget voor de ondersteuningsrol beheren</v>
      </c>
    </row>
    <row r="1459" spans="1:9" ht="15.75" thickBot="1" x14ac:dyDescent="0.3">
      <c r="A1459" s="10" t="str">
        <f>IFERROR(VLOOKUP($B1459,VLookup!$B$3:$C$463,2,FALSE),"")</f>
        <v>5.2.2 RELEASE TRAIN ENGINEER</v>
      </c>
      <c r="B1459" s="18" t="s">
        <v>182</v>
      </c>
      <c r="C1459" s="20" t="s">
        <v>140</v>
      </c>
      <c r="D1459" s="13">
        <v>3</v>
      </c>
      <c r="E1459" s="14" t="str">
        <f t="shared" si="66"/>
        <v>C.02x3</v>
      </c>
      <c r="F1459" s="14" t="str">
        <f>IFERROR(VLOOKUP(E1459,'Bron competenties'!$A$1:$F$19978,5,FALSE),"")</f>
        <v xml:space="preserve">het zorgen voor de integriteit van het systeem door het toepassen van functionele-updates, software- of hardware toevoegingen en het inregelen van onderhoudsactiviteiten; het voldoen aan de budget requirements </v>
      </c>
      <c r="G1459" s="15" t="str">
        <f>IFERROR(CONCATENATE(C1459," ",(VLOOKUP($C1459,'Bron competenties'!$B$1:$C$1978,2,FALSE))),"")</f>
        <v xml:space="preserve">C.02 Ondersteunen van wijzigingen </v>
      </c>
      <c r="H1459">
        <f t="shared" si="67"/>
        <v>3</v>
      </c>
      <c r="I1459" t="str">
        <f t="shared" si="68"/>
        <v xml:space="preserve">het zorgen voor de integriteit van het systeem door het toepassen van functionele-updates, software- of hardware toevoegingen en het inregelen van onderhoudsactiviteiten; het voldoen aan de budget requirements </v>
      </c>
    </row>
    <row r="1460" spans="1:9" ht="15.75" thickBot="1" x14ac:dyDescent="0.3">
      <c r="A1460" s="10" t="str">
        <f>IFERROR(VLOOKUP($B1460,VLookup!$B$3:$C$463,2,FALSE),"")</f>
        <v>5.2.2 RELEASE TRAIN ENGINEER</v>
      </c>
      <c r="B1460" s="18" t="s">
        <v>182</v>
      </c>
      <c r="C1460" s="17" t="s">
        <v>84</v>
      </c>
      <c r="D1460" s="13">
        <v>3</v>
      </c>
      <c r="E1460" s="14" t="str">
        <f t="shared" si="66"/>
        <v>D.11x3</v>
      </c>
      <c r="F1460" s="14" t="str">
        <f>IFERROR(VLOOKUP(E1460,'Bron competenties'!$A$1:$F$19978,5,FALSE),"")</f>
        <v>betrouwbare relaties met de klanten creëren en helpen in het identificeren van de klantbehoeften</v>
      </c>
      <c r="G1460" s="15" t="str">
        <f>IFERROR(CONCATENATE(C1460," ",(VLOOKUP($C1460,'Bron competenties'!$B$1:$C$1978,2,FALSE))),"")</f>
        <v xml:space="preserve">D.11 Behoeftemanagement </v>
      </c>
      <c r="H1460">
        <f t="shared" si="67"/>
        <v>3</v>
      </c>
      <c r="I1460" t="str">
        <f t="shared" si="68"/>
        <v>betrouwbare relaties met de klanten creëren en helpen in het identificeren van de klantbehoeften</v>
      </c>
    </row>
    <row r="1461" spans="1:9" ht="15.75" thickBot="1" x14ac:dyDescent="0.3">
      <c r="A1461" s="10" t="str">
        <f>IFERROR(VLOOKUP($B1461,VLookup!$B$3:$C$463,2,FALSE),"")</f>
        <v>5.2.2 RELEASE TRAIN ENGINEER</v>
      </c>
      <c r="B1461" s="18" t="s">
        <v>182</v>
      </c>
      <c r="C1461" s="17" t="s">
        <v>113</v>
      </c>
      <c r="D1461" s="13">
        <v>3</v>
      </c>
      <c r="E1461" s="14" t="str">
        <f t="shared" si="66"/>
        <v>E.02x3</v>
      </c>
      <c r="F1461" s="14" t="str">
        <f>IFERROR(VLOOKUP(E1461,'Bron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461" s="15" t="str">
        <f>IFERROR(CONCATENATE(C1461," ",(VLOOKUP($C1461,'Bron competenties'!$B$1:$C$1978,2,FALSE))),"")</f>
        <v xml:space="preserve">E.02 Project- en portfoliomanagement </v>
      </c>
      <c r="H1461">
        <f t="shared" si="67"/>
        <v>3</v>
      </c>
      <c r="I1461" t="str">
        <f t="shared" si="68"/>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462" spans="1:9" ht="15.75" thickBot="1" x14ac:dyDescent="0.3">
      <c r="A1462" s="10" t="str">
        <f>IFERROR(VLOOKUP($B1462,VLookup!$B$3:$C$463,2,FALSE),"")</f>
        <v>5.2.2 RELEASE TRAIN ENGINEER</v>
      </c>
      <c r="B1462" s="18" t="s">
        <v>182</v>
      </c>
      <c r="C1462" s="17" t="s">
        <v>101</v>
      </c>
      <c r="D1462" s="13">
        <v>3</v>
      </c>
      <c r="E1462" s="14" t="str">
        <f t="shared" si="66"/>
        <v>E.06x3</v>
      </c>
      <c r="F1462" s="14" t="str">
        <f>IFERROR(VLOOKUP(E1462,'Bron competenties'!$A$1:$F$19978,5,FALSE),"")</f>
        <v>het evalueren van kwaliteitsindicatoren en processen op basis van het kwaliteitsbeleid en indien nodig het voorstellen van herstelacties</v>
      </c>
      <c r="G1462" s="15" t="str">
        <f>IFERROR(CONCATENATE(C1462," ",(VLOOKUP($C1462,'Bron competenties'!$B$1:$C$1978,2,FALSE))),"")</f>
        <v xml:space="preserve">E.06 ICT kwaliteitsmanagement </v>
      </c>
      <c r="H1462">
        <f t="shared" si="67"/>
        <v>3</v>
      </c>
      <c r="I1462" t="str">
        <f t="shared" si="68"/>
        <v>het evalueren van kwaliteitsindicatoren en processen op basis van het kwaliteitsbeleid en indien nodig het voorstellen van herstelacties</v>
      </c>
    </row>
    <row r="1463" spans="1:9" ht="15.75" thickBot="1" x14ac:dyDescent="0.3">
      <c r="A1463" s="10" t="str">
        <f>IFERROR(VLOOKUP($B1463,VLookup!$B$3:$C$463,2,FALSE),"")</f>
        <v>5.2.2 RELEASE TRAIN ENGINEER</v>
      </c>
      <c r="B1463" s="18" t="s">
        <v>182</v>
      </c>
      <c r="C1463" s="17" t="s">
        <v>111</v>
      </c>
      <c r="D1463" s="13">
        <v>4</v>
      </c>
      <c r="E1463" s="14" t="str">
        <f t="shared" si="66"/>
        <v>A.04x4</v>
      </c>
      <c r="F1463" s="14" t="str">
        <f>IFERROR(VLOOKUP(E1463,'Bron competenties'!$A$1:$F$19978,5,FALSE),"")</f>
        <v>het organiseren en borgen van het ontwikkelen en onderhouden van de planning</v>
      </c>
      <c r="G1463" s="15" t="str">
        <f>IFERROR(CONCATENATE(C1463," ",(VLOOKUP($C1463,'Bron competenties'!$B$1:$C$1978,2,FALSE))),"")</f>
        <v xml:space="preserve">A.04 Product- of serviceplanning </v>
      </c>
      <c r="H1463">
        <f t="shared" si="67"/>
        <v>4</v>
      </c>
      <c r="I1463" t="str">
        <f t="shared" si="68"/>
        <v>het organiseren en borgen van het ontwikkelen en onderhouden van de planning</v>
      </c>
    </row>
    <row r="1464" spans="1:9" ht="15.75" thickBot="1" x14ac:dyDescent="0.3">
      <c r="A1464" s="10" t="str">
        <f>IFERROR(VLOOKUP($B1464,VLookup!$B$3:$C$463,2,FALSE),"")</f>
        <v>5.2.2 RELEASE TRAIN ENGINEER</v>
      </c>
      <c r="B1464" s="18" t="s">
        <v>182</v>
      </c>
      <c r="C1464" s="17" t="s">
        <v>84</v>
      </c>
      <c r="D1464" s="13">
        <v>4</v>
      </c>
      <c r="E1464" s="14" t="str">
        <f t="shared" si="66"/>
        <v>D.11x4</v>
      </c>
      <c r="F1464" s="14" t="str">
        <f>IFERROR(VLOOKUP(E1464,'Bron competenties'!$A$1:$F$19978,5,FALSE),"")</f>
        <v>het organiseren en ondersteunen van strategische besluiten van de organisaties, het helpen van organisaties om nieuwe IV-oplossingen te bedenken, het bevorderen van partnerschappen en het creëren van waarde proposities</v>
      </c>
      <c r="G1464" s="15" t="str">
        <f>IFERROR(CONCATENATE(C1464," ",(VLOOKUP($C1464,'Bron competenties'!$B$1:$C$1978,2,FALSE))),"")</f>
        <v xml:space="preserve">D.11 Behoeftemanagement </v>
      </c>
      <c r="H1464">
        <f t="shared" si="67"/>
        <v>4</v>
      </c>
      <c r="I1464" t="str">
        <f t="shared" si="68"/>
        <v>het organiseren en ondersteunen van strategische besluiten van de organisaties, het helpen van organisaties om nieuwe IV-oplossingen te bedenken, het bevorderen van partnerschappen en het creëren van waarde proposities</v>
      </c>
    </row>
    <row r="1465" spans="1:9" ht="15.75" thickBot="1" x14ac:dyDescent="0.3">
      <c r="A1465" s="10" t="str">
        <f>IFERROR(VLOOKUP($B1465,VLookup!$B$3:$C$463,2,FALSE),"")</f>
        <v>5.2.2 RELEASE TRAIN ENGINEER</v>
      </c>
      <c r="B1465" s="18" t="s">
        <v>182</v>
      </c>
      <c r="C1465" s="17" t="s">
        <v>113</v>
      </c>
      <c r="D1465" s="13">
        <v>4</v>
      </c>
      <c r="E1465" s="14" t="str">
        <f t="shared" si="66"/>
        <v>E.02x4</v>
      </c>
      <c r="F1465" s="14" t="str">
        <f>IFERROR(VLOOKUP(E1465,'Bron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465" s="15" t="str">
        <f>IFERROR(CONCATENATE(C1465," ",(VLOOKUP($C1465,'Bron competenties'!$B$1:$C$1978,2,FALSE))),"")</f>
        <v xml:space="preserve">E.02 Project- en portfoliomanagement </v>
      </c>
      <c r="H1465">
        <f t="shared" si="67"/>
        <v>4</v>
      </c>
      <c r="I1465" t="str">
        <f t="shared" si="68"/>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466" spans="1:9" ht="15.75" thickBot="1" x14ac:dyDescent="0.3">
      <c r="A1466" s="10" t="str">
        <f>IFERROR(VLOOKUP($B1466,VLookup!$B$3:$C$463,2,FALSE),"")</f>
        <v>5.2.2 RELEASE TRAIN ENGINEER</v>
      </c>
      <c r="B1466" s="18" t="s">
        <v>182</v>
      </c>
      <c r="C1466" s="17" t="s">
        <v>101</v>
      </c>
      <c r="D1466" s="13">
        <v>4</v>
      </c>
      <c r="E1466" s="14" t="str">
        <f t="shared" si="66"/>
        <v>E.06x4</v>
      </c>
      <c r="F1466" s="14" t="str">
        <f>IFERROR(VLOOKUP(E1466,'Bron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466" s="15" t="str">
        <f>IFERROR(CONCATENATE(C1466," ",(VLOOKUP($C1466,'Bron competenties'!$B$1:$C$1978,2,FALSE))),"")</f>
        <v xml:space="preserve">E.06 ICT kwaliteitsmanagement </v>
      </c>
      <c r="H1466">
        <f t="shared" si="67"/>
        <v>4</v>
      </c>
      <c r="I1466" t="str">
        <f t="shared" si="68"/>
        <v>het evalueren en inschatten in hoeverre aan kwaliteitseisen is voldaan en het organiseren en borgen dat het kwaliteitsbeleid wordt geïmplementeerd; het tonen van multifunctioneel leiderschap voor het stellen en overtreffen van kwaliteitsnormen</v>
      </c>
    </row>
    <row r="1467" spans="1:9" ht="15.75" thickBot="1" x14ac:dyDescent="0.3">
      <c r="A1467" s="10" t="str">
        <f>IFERROR(VLOOKUP($B1467,VLookup!$B$3:$C$463,2,FALSE),"")</f>
        <v>5.2.2 RELEASE TRAIN ENGINEER</v>
      </c>
      <c r="B1467" s="18" t="s">
        <v>182</v>
      </c>
      <c r="C1467" s="17" t="s">
        <v>90</v>
      </c>
      <c r="D1467" s="13">
        <v>9</v>
      </c>
      <c r="E1467" s="14" t="str">
        <f t="shared" si="66"/>
        <v>T.01x9</v>
      </c>
      <c r="F1467" s="14" t="str">
        <f>IFERROR(VLOOKUP(E1467,'Bron competenties'!$A$1:$F$19978,5,FALSE),"")</f>
        <v>Toegankelijkheid is van toepassing op het ontwerp van producten, apparaten, services of omgevingen om ervoor te zorgen dat ze voor iedereen bruikbaar zijn, ongeacht hun persoonlijke capaciteiten</v>
      </c>
      <c r="G1467" s="15" t="str">
        <f>IFERROR(CONCATENATE(C1467," ",(VLOOKUP($C1467,'Bron competenties'!$B$1:$C$1978,2,FALSE))),"")</f>
        <v>T.01 Toegankelijkheid</v>
      </c>
      <c r="H1467">
        <f t="shared" si="67"/>
        <v>9</v>
      </c>
      <c r="I1467" t="str">
        <f t="shared" si="68"/>
        <v>Toegankelijkheid is van toepassing op het ontwerp van producten, apparaten, services of omgevingen om ervoor te zorgen dat ze voor iedereen bruikbaar zijn, ongeacht hun persoonlijke capaciteiten</v>
      </c>
    </row>
    <row r="1468" spans="1:9" ht="15.75" thickBot="1" x14ac:dyDescent="0.3">
      <c r="A1468" s="10" t="str">
        <f>IFERROR(VLOOKUP($B1468,VLookup!$B$3:$C$463,2,FALSE),"")</f>
        <v>5.2.2 RELEASE TRAIN ENGINEER</v>
      </c>
      <c r="B1468" s="18" t="s">
        <v>182</v>
      </c>
      <c r="C1468" s="17" t="s">
        <v>91</v>
      </c>
      <c r="D1468" s="13">
        <v>9</v>
      </c>
      <c r="E1468" s="14" t="str">
        <f t="shared" si="66"/>
        <v>T.02x9</v>
      </c>
      <c r="F1468" s="14" t="str">
        <f>IFERROR(VLOOKUP(E1468,'Bron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468" s="15" t="str">
        <f>IFERROR(CONCATENATE(C1468," ",(VLOOKUP($C1468,'Bron competenties'!$B$1:$C$1978,2,FALSE))),"")</f>
        <v>T.02 Ethiek</v>
      </c>
      <c r="H1468">
        <f t="shared" si="67"/>
        <v>9</v>
      </c>
      <c r="I1468" t="str">
        <f t="shared" si="68"/>
        <v>Ethiek in ICT behandelt de procedures, waarden en praktijken die ICT en haar gerelateerde disciplines beheersen zonder de integriteit, morele waarden of overtuigingen van een individu, organisatie of de mensheid: professioneel gedrag in de ICT</v>
      </c>
    </row>
    <row r="1469" spans="1:9" ht="15.75" thickBot="1" x14ac:dyDescent="0.3">
      <c r="A1469" s="10" t="str">
        <f>IFERROR(VLOOKUP($B1469,VLookup!$B$3:$C$463,2,FALSE),"")</f>
        <v>5.2.2 RELEASE TRAIN ENGINEER</v>
      </c>
      <c r="B1469" s="18" t="s">
        <v>182</v>
      </c>
      <c r="C1469" s="17" t="s">
        <v>92</v>
      </c>
      <c r="D1469" s="13">
        <v>9</v>
      </c>
      <c r="E1469" s="14" t="str">
        <f t="shared" si="66"/>
        <v>T.03x9</v>
      </c>
      <c r="F1469" s="14" t="str">
        <f>IFERROR(VLOOKUP(E1469,'Bron competenties'!$A$1:$F$19978,5,FALSE),"")</f>
        <v>Er zijn veel wetten die direct of indirect relevant zijn voor de ICT-industrie, zoals copyright, naleving van octrooien, voorkomen van plagiaat en bescherming van intellectuele eigendom</v>
      </c>
      <c r="G1469" s="15" t="str">
        <f>IFERROR(CONCATENATE(C1469," ",(VLOOKUP($C1469,'Bron competenties'!$B$1:$C$1978,2,FALSE))),"")</f>
        <v>T.03 Juridische kwesties</v>
      </c>
      <c r="H1469">
        <f t="shared" si="67"/>
        <v>9</v>
      </c>
      <c r="I1469" t="str">
        <f t="shared" si="68"/>
        <v>Er zijn veel wetten die direct of indirect relevant zijn voor de ICT-industrie, zoals copyright, naleving van octrooien, voorkomen van plagiaat en bescherming van intellectuele eigendom</v>
      </c>
    </row>
    <row r="1470" spans="1:9" ht="15.75" thickBot="1" x14ac:dyDescent="0.3">
      <c r="A1470" s="10" t="str">
        <f>IFERROR(VLOOKUP($B1470,VLookup!$B$3:$C$463,2,FALSE),"")</f>
        <v>5.2.2 RELEASE TRAIN ENGINEER</v>
      </c>
      <c r="B1470" s="18" t="s">
        <v>182</v>
      </c>
      <c r="C1470" s="17" t="s">
        <v>93</v>
      </c>
      <c r="D1470" s="13">
        <v>9</v>
      </c>
      <c r="E1470" s="14" t="str">
        <f t="shared" si="66"/>
        <v>T.04x9</v>
      </c>
      <c r="F1470" s="14" t="str">
        <f>IFERROR(VLOOKUP(E1470,'Bron competenties'!$A$1:$F$19978,5,FALSE),"")</f>
        <v>Privacy is het vermogen van een organisatie of individu te bepalen welke gegevens met derden kunnen worden gedeeld: bijvoorbeeld de algemene verordening gegevensbescherming (AVG) over gegevensbescherming en privacy voor alle individuen</v>
      </c>
      <c r="G1470" s="15" t="str">
        <f>IFERROR(CONCATENATE(C1470," ",(VLOOKUP($C1470,'Bron competenties'!$B$1:$C$1978,2,FALSE))),"")</f>
        <v>T.04 Privacy</v>
      </c>
      <c r="H1470">
        <f t="shared" si="67"/>
        <v>9</v>
      </c>
      <c r="I1470" t="str">
        <f t="shared" si="68"/>
        <v>Privacy is het vermogen van een organisatie of individu te bepalen welke gegevens met derden kunnen worden gedeeld: bijvoorbeeld de algemene verordening gegevensbescherming (AVG) over gegevensbescherming en privacy voor alle individuen</v>
      </c>
    </row>
    <row r="1471" spans="1:9" ht="15.75" thickBot="1" x14ac:dyDescent="0.3">
      <c r="A1471" s="10" t="str">
        <f>IFERROR(VLOOKUP($B1471,VLookup!$B$3:$C$463,2,FALSE),"")</f>
        <v>5.2.2 RELEASE TRAIN ENGINEER</v>
      </c>
      <c r="B1471" s="18" t="s">
        <v>182</v>
      </c>
      <c r="C1471" s="17" t="s">
        <v>94</v>
      </c>
      <c r="D1471" s="13">
        <v>9</v>
      </c>
      <c r="E1471" s="14" t="str">
        <f t="shared" si="66"/>
        <v>T.05x9</v>
      </c>
      <c r="F1471" s="14" t="str">
        <f>IFERROR(VLOOKUP(E1471,'Bron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471" s="15" t="str">
        <f>IFERROR(CONCATENATE(C1471," ",(VLOOKUP($C1471,'Bron competenties'!$B$1:$C$1978,2,FALSE))),"")</f>
        <v>T.05 Beveiliging</v>
      </c>
      <c r="H1471">
        <f t="shared" si="67"/>
        <v>9</v>
      </c>
      <c r="I1471" t="str">
        <f t="shared" si="68"/>
        <v>Beveiliging omvat (1) informatiebeveiliging: beschermen tegen ongeautoriseerde toegang, gebruik, openbaarmaking, verstoring, wijziging, inzage, inspectie, opname of verwoesting en (2) IT-beveiliging: ongeoorloofde toegang tot computers, netwerken en data voorkomen</v>
      </c>
    </row>
    <row r="1472" spans="1:9" ht="15.75" thickBot="1" x14ac:dyDescent="0.3">
      <c r="A1472" s="10" t="str">
        <f>IFERROR(VLOOKUP($B1472,VLookup!$B$3:$C$463,2,FALSE),"")</f>
        <v>5.2.2 RELEASE TRAIN ENGINEER</v>
      </c>
      <c r="B1472" s="18" t="s">
        <v>182</v>
      </c>
      <c r="C1472" s="17" t="s">
        <v>95</v>
      </c>
      <c r="D1472" s="13">
        <v>9</v>
      </c>
      <c r="E1472" s="14" t="str">
        <f t="shared" si="66"/>
        <v>T.06x9</v>
      </c>
      <c r="F1472" s="14" t="str">
        <f>IFERROR(VLOOKUP(E1472,'Bron competenties'!$A$1:$F$19978,5,FALSE),"")</f>
        <v xml:space="preserve">Duurzaamheid staat voor het voldoen aan behoeften zonder de toekomst in gevaar te brengen en kan worden gecategoriseerd als ecologische, sociale of economische duurzaamheid. </v>
      </c>
      <c r="G1472" s="15" t="str">
        <f>IFERROR(CONCATENATE(C1472," ",(VLOOKUP($C1472,'Bron competenties'!$B$1:$C$1978,2,FALSE))),"")</f>
        <v>T.06 Duurzaamheid</v>
      </c>
      <c r="H1472">
        <f t="shared" si="67"/>
        <v>9</v>
      </c>
      <c r="I1472" t="str">
        <f t="shared" si="68"/>
        <v xml:space="preserve">Duurzaamheid staat voor het voldoen aan behoeften zonder de toekomst in gevaar te brengen en kan worden gecategoriseerd als ecologische, sociale of economische duurzaamheid. </v>
      </c>
    </row>
    <row r="1473" spans="1:9" ht="15.75" thickBot="1" x14ac:dyDescent="0.3">
      <c r="A1473" s="10" t="str">
        <f>IFERROR(VLOOKUP($B1473,VLookup!$B$3:$C$463,2,FALSE),"")</f>
        <v>5.2.2 RELEASE TRAIN ENGINEER</v>
      </c>
      <c r="B1473" s="18" t="s">
        <v>182</v>
      </c>
      <c r="C1473" s="17" t="s">
        <v>96</v>
      </c>
      <c r="D1473" s="13">
        <v>9</v>
      </c>
      <c r="E1473" s="14" t="str">
        <f t="shared" si="66"/>
        <v>T.07x9</v>
      </c>
      <c r="F1473" s="14" t="str">
        <f>IFERROR(VLOOKUP(E1473,'Bron competenties'!$A$1:$F$19978,5,FALSE),"")</f>
        <v>Bruikbaarheid is de kwaliteit van een product, dienst of systeem, zoals ervaren door eindgebruikers, voor specifiek te bereiken doelen, effectief, efficiënt en bevredigend in een vooraf bepaalde context</v>
      </c>
      <c r="G1473" s="15" t="str">
        <f>IFERROR(CONCATENATE(C1473," ",(VLOOKUP($C1473,'Bron competenties'!$B$1:$C$1978,2,FALSE))),"")</f>
        <v>T.07 Bruikbaarheid</v>
      </c>
      <c r="H1473">
        <f t="shared" si="67"/>
        <v>9</v>
      </c>
      <c r="I1473" t="str">
        <f t="shared" si="68"/>
        <v>Bruikbaarheid is de kwaliteit van een product, dienst of systeem, zoals ervaren door eindgebruikers, voor specifiek te bereiken doelen, effectief, efficiënt en bevredigend in een vooraf bepaalde context</v>
      </c>
    </row>
    <row r="1474" spans="1:9" ht="15.75" thickBot="1" x14ac:dyDescent="0.3">
      <c r="A1474" s="10" t="str">
        <f>IFERROR(VLOOKUP($B1474,VLookup!$B$3:$C$463,2,FALSE),"")</f>
        <v>5.3.1 INFORMATIEMANAGEMENT</v>
      </c>
      <c r="B1474" s="18" t="s">
        <v>183</v>
      </c>
      <c r="C1474" s="17" t="s">
        <v>133</v>
      </c>
      <c r="D1474" s="13">
        <v>2</v>
      </c>
      <c r="E1474" s="14" t="str">
        <f t="shared" ref="E1474:E1537" si="69">IFERROR(IF(A1474&lt;&gt;"",CONCATENATE(C1474,"x",D1474),""),"")</f>
        <v>D.06x2</v>
      </c>
      <c r="F1474" s="14" t="str">
        <f>IFERROR(VLOOKUP(E1474,'Bron competenties'!$A$1:$F$19978,5,FALSE),"")</f>
        <v>het begrijpen en toepassen van digitale marketingtactieken om een geïntegreerd en effectief digitaal marketingplan te ontwikkelen, gebruikmakend van gebieden als search, beeldscherm, e-mail, sociale media en mobiele marketing</v>
      </c>
      <c r="G1474" s="15" t="str">
        <f>IFERROR(CONCATENATE(C1474," ",(VLOOKUP($C1474,'Bron competenties'!$B$1:$C$1978,2,FALSE))),"")</f>
        <v>D.06 Digitale marketing</v>
      </c>
      <c r="H1474">
        <f t="shared" ref="H1474:H1537" si="70">IF($G1474="","",D1474)</f>
        <v>2</v>
      </c>
      <c r="I1474" t="str">
        <f t="shared" ref="I1474:I1537" si="71">IF($G1474="","",F1474)</f>
        <v>het begrijpen en toepassen van digitale marketingtactieken om een geïntegreerd en effectief digitaal marketingplan te ontwikkelen, gebruikmakend van gebieden als search, beeldscherm, e-mail, sociale media en mobiele marketing</v>
      </c>
    </row>
    <row r="1475" spans="1:9" ht="15.75" thickBot="1" x14ac:dyDescent="0.3">
      <c r="A1475" s="10" t="str">
        <f>IFERROR(VLOOKUP($B1475,VLookup!$B$3:$C$463,2,FALSE),"")</f>
        <v>5.3.1 INFORMATIEMANAGEMENT</v>
      </c>
      <c r="B1475" s="18" t="s">
        <v>183</v>
      </c>
      <c r="C1475" s="17" t="s">
        <v>120</v>
      </c>
      <c r="D1475" s="13">
        <v>3</v>
      </c>
      <c r="E1475" s="14" t="str">
        <f t="shared" si="69"/>
        <v>A.03x3</v>
      </c>
      <c r="F1475" s="14" t="str">
        <f>IFERROR(VLOOKUP(E1475,'Bron competenties'!$A$1:$F$19978,5,FALSE),"")</f>
        <v>het gebruik maken van specifieke (product) kennis voor markt analyses</v>
      </c>
      <c r="G1475" s="15" t="str">
        <f>IFERROR(CONCATENATE(C1475," ",(VLOOKUP($C1475,'Bron competenties'!$B$1:$C$1978,2,FALSE))),"")</f>
        <v xml:space="preserve">A.03 Ontwikkelen van bedrijfsplannen </v>
      </c>
      <c r="H1475">
        <f t="shared" si="70"/>
        <v>3</v>
      </c>
      <c r="I1475" t="str">
        <f t="shared" si="71"/>
        <v>het gebruik maken van specifieke (product) kennis voor markt analyses</v>
      </c>
    </row>
    <row r="1476" spans="1:9" ht="15.75" thickBot="1" x14ac:dyDescent="0.3">
      <c r="A1476" s="10" t="str">
        <f>IFERROR(VLOOKUP($B1476,VLookup!$B$3:$C$463,2,FALSE),"")</f>
        <v>5.3.1 INFORMATIEMANAGEMENT</v>
      </c>
      <c r="B1476" s="18" t="s">
        <v>183</v>
      </c>
      <c r="C1476" s="17" t="s">
        <v>121</v>
      </c>
      <c r="D1476" s="13">
        <v>3</v>
      </c>
      <c r="E1476" s="14" t="str">
        <f t="shared" si="69"/>
        <v>D.04x3</v>
      </c>
      <c r="F1476" s="14" t="str">
        <f>IFERROR(VLOOKUP(E1476,'Bron competenties'!$A$1:$F$19978,5,FALSE),"")</f>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c r="G1476" s="15" t="str">
        <f>IFERROR(CONCATENATE(C1476," ",(VLOOKUP($C1476,'Bron competenties'!$B$1:$C$1978,2,FALSE))),"")</f>
        <v>D.04 Inkoop IV</v>
      </c>
      <c r="H1476">
        <f t="shared" si="70"/>
        <v>3</v>
      </c>
      <c r="I1476" t="str">
        <f t="shared" si="71"/>
        <v>het toepassen van specifieke kennis om het inkoopproces in te zetten en te zorgen voor positieve commerciële relaties met leveranciers. Het selecteren van leveranciers, producten en diensten door het evalueren van prestaties, kosten, tijdigheid en kwaliteit. Het bepalen van  contracten en het beleid van de organisatie naleven</v>
      </c>
    </row>
    <row r="1477" spans="1:9" ht="15.75" thickBot="1" x14ac:dyDescent="0.3">
      <c r="A1477" s="10" t="str">
        <f>IFERROR(VLOOKUP($B1477,VLookup!$B$3:$C$463,2,FALSE),"")</f>
        <v>5.3.1 INFORMATIEMANAGEMENT</v>
      </c>
      <c r="B1477" s="18" t="s">
        <v>183</v>
      </c>
      <c r="C1477" s="17" t="s">
        <v>133</v>
      </c>
      <c r="D1477" s="13">
        <v>3</v>
      </c>
      <c r="E1477" s="14" t="str">
        <f t="shared" si="69"/>
        <v>D.06x3</v>
      </c>
      <c r="F1477" s="14" t="str">
        <f>IFERROR(VLOOKUP(E1477,'Bron competenties'!$A$1:$F$19978,5,FALSE),"")</f>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c r="G1477" s="15" t="str">
        <f>IFERROR(CONCATENATE(C1477," ",(VLOOKUP($C1477,'Bron competenties'!$B$1:$C$1978,2,FALSE))),"")</f>
        <v>D.06 Digitale marketing</v>
      </c>
      <c r="H1477">
        <f t="shared" si="70"/>
        <v>3</v>
      </c>
      <c r="I1477" t="str">
        <f t="shared" si="71"/>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row>
    <row r="1478" spans="1:9" ht="15.75" thickBot="1" x14ac:dyDescent="0.3">
      <c r="A1478" s="10" t="str">
        <f>IFERROR(VLOOKUP($B1478,VLookup!$B$3:$C$463,2,FALSE),"")</f>
        <v>5.3.1 INFORMATIEMANAGEMENT</v>
      </c>
      <c r="B1478" s="18" t="s">
        <v>183</v>
      </c>
      <c r="C1478" s="17" t="s">
        <v>122</v>
      </c>
      <c r="D1478" s="13">
        <v>3</v>
      </c>
      <c r="E1478" s="14" t="str">
        <f t="shared" si="69"/>
        <v>D.08x3</v>
      </c>
      <c r="F1478" s="14" t="str">
        <f>IFERROR(VLOOKUP(E1478,'Bron competenties'!$A$1:$F$19978,5,FALSE),"")</f>
        <v>het evalueren van contractprestaties op basis van prestatie indicatoren en het borgen van de prestaties van de volledige supply chain; het invloed uitoefenen op (nieuwe) contractbesprekingen</v>
      </c>
      <c r="G1478" s="15" t="str">
        <f>IFERROR(CONCATENATE(C1478," ",(VLOOKUP($C1478,'Bron competenties'!$B$1:$C$1978,2,FALSE))),"")</f>
        <v xml:space="preserve">D.08 Contractmanagement </v>
      </c>
      <c r="H1478">
        <f t="shared" si="70"/>
        <v>3</v>
      </c>
      <c r="I1478" t="str">
        <f t="shared" si="71"/>
        <v>het evalueren van contractprestaties op basis van prestatie indicatoren en het borgen van de prestaties van de volledige supply chain; het invloed uitoefenen op (nieuwe) contractbesprekingen</v>
      </c>
    </row>
    <row r="1479" spans="1:9" ht="15.75" thickBot="1" x14ac:dyDescent="0.3">
      <c r="A1479" s="10" t="str">
        <f>IFERROR(VLOOKUP($B1479,VLookup!$B$3:$C$463,2,FALSE),"")</f>
        <v>5.3.1 INFORMATIEMANAGEMENT</v>
      </c>
      <c r="B1479" s="18" t="s">
        <v>183</v>
      </c>
      <c r="C1479" s="17" t="s">
        <v>83</v>
      </c>
      <c r="D1479" s="13">
        <v>3</v>
      </c>
      <c r="E1479" s="14" t="str">
        <f t="shared" si="69"/>
        <v>D.10x3</v>
      </c>
      <c r="F1479" s="14" t="str">
        <f>IFERROR(VLOOKUP(E1479,'Bron competenties'!$A$1:$F$19978,5,FALSE),"")</f>
        <v>het analyseren van bedrijfsprocessen en bijbehorende informatie-eisen en het daarmee voorzien in de meest geschikte informatiestructuur</v>
      </c>
      <c r="G1479" s="15" t="str">
        <f>IFERROR(CONCATENATE(C1479," ",(VLOOKUP($C1479,'Bron competenties'!$B$1:$C$1978,2,FALSE))),"")</f>
        <v xml:space="preserve">D.10 Informatie- en kennismanagement </v>
      </c>
      <c r="H1479">
        <f t="shared" si="70"/>
        <v>3</v>
      </c>
      <c r="I1479" t="str">
        <f t="shared" si="71"/>
        <v>het analyseren van bedrijfsprocessen en bijbehorende informatie-eisen en het daarmee voorzien in de meest geschikte informatiestructuur</v>
      </c>
    </row>
    <row r="1480" spans="1:9" ht="15.75" thickBot="1" x14ac:dyDescent="0.3">
      <c r="A1480" s="10" t="str">
        <f>IFERROR(VLOOKUP($B1480,VLookup!$B$3:$C$463,2,FALSE),"")</f>
        <v>5.3.1 INFORMATIEMANAGEMENT</v>
      </c>
      <c r="B1480" s="18" t="s">
        <v>183</v>
      </c>
      <c r="C1480" s="17" t="s">
        <v>84</v>
      </c>
      <c r="D1480" s="13">
        <v>3</v>
      </c>
      <c r="E1480" s="14" t="str">
        <f t="shared" si="69"/>
        <v>D.11x3</v>
      </c>
      <c r="F1480" s="14" t="str">
        <f>IFERROR(VLOOKUP(E1480,'Bron competenties'!$A$1:$F$19978,5,FALSE),"")</f>
        <v>betrouwbare relaties met de klanten creëren en helpen in het identificeren van de klantbehoeften</v>
      </c>
      <c r="G1480" s="15" t="str">
        <f>IFERROR(CONCATENATE(C1480," ",(VLOOKUP($C1480,'Bron competenties'!$B$1:$C$1978,2,FALSE))),"")</f>
        <v xml:space="preserve">D.11 Behoeftemanagement </v>
      </c>
      <c r="H1480">
        <f t="shared" si="70"/>
        <v>3</v>
      </c>
      <c r="I1480" t="str">
        <f t="shared" si="71"/>
        <v>betrouwbare relaties met de klanten creëren en helpen in het identificeren van de klantbehoeften</v>
      </c>
    </row>
    <row r="1481" spans="1:9" ht="15.75" thickBot="1" x14ac:dyDescent="0.3">
      <c r="A1481" s="10" t="str">
        <f>IFERROR(VLOOKUP($B1481,VLookup!$B$3:$C$463,2,FALSE),"")</f>
        <v>5.3.1 INFORMATIEMANAGEMENT</v>
      </c>
      <c r="B1481" s="18" t="s">
        <v>183</v>
      </c>
      <c r="C1481" s="17" t="s">
        <v>123</v>
      </c>
      <c r="D1481" s="13">
        <v>3</v>
      </c>
      <c r="E1481" s="14" t="str">
        <f t="shared" si="69"/>
        <v>E.01x3</v>
      </c>
      <c r="F1481" s="14" t="str">
        <f>IFERROR(VLOOKUP(E1481,'Bron competenties'!$A$1:$F$19978,5,FALSE),"")</f>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c r="G1481" s="15" t="str">
        <f>IFERROR(CONCATENATE(C1481," ",(VLOOKUP($C1481,'Bron competenties'!$B$1:$C$1978,2,FALSE))),"")</f>
        <v xml:space="preserve">E.01 Ontwikkelen van prognoses </v>
      </c>
      <c r="H1481">
        <f t="shared" si="70"/>
        <v>3</v>
      </c>
      <c r="I1481" t="str">
        <f t="shared" si="71"/>
        <v xml:space="preserve">de verantwoording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 </v>
      </c>
    </row>
    <row r="1482" spans="1:9" ht="15.75" thickBot="1" x14ac:dyDescent="0.3">
      <c r="A1482" s="10" t="str">
        <f>IFERROR(VLOOKUP($B1482,VLookup!$B$3:$C$463,2,FALSE),"")</f>
        <v>5.3.1 INFORMATIEMANAGEMENT</v>
      </c>
      <c r="B1482" s="18" t="s">
        <v>183</v>
      </c>
      <c r="C1482" s="17" t="s">
        <v>113</v>
      </c>
      <c r="D1482" s="13">
        <v>3</v>
      </c>
      <c r="E1482" s="14" t="str">
        <f t="shared" si="69"/>
        <v>E.02x3</v>
      </c>
      <c r="F1482" s="14" t="str">
        <f>IFERROR(VLOOKUP(E1482,'Bron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482" s="15" t="str">
        <f>IFERROR(CONCATENATE(C1482," ",(VLOOKUP($C1482,'Bron competenties'!$B$1:$C$1978,2,FALSE))),"")</f>
        <v xml:space="preserve">E.02 Project- en portfoliomanagement </v>
      </c>
      <c r="H1482">
        <f t="shared" si="70"/>
        <v>3</v>
      </c>
      <c r="I1482" t="str">
        <f t="shared" si="71"/>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483" spans="1:9" ht="15.75" thickBot="1" x14ac:dyDescent="0.3">
      <c r="A1483" s="10" t="str">
        <f>IFERROR(VLOOKUP($B1483,VLookup!$B$3:$C$463,2,FALSE),"")</f>
        <v>5.3.1 INFORMATIEMANAGEMENT</v>
      </c>
      <c r="B1483" s="16" t="s">
        <v>183</v>
      </c>
      <c r="C1483" s="17" t="s">
        <v>89</v>
      </c>
      <c r="D1483" s="13">
        <v>3</v>
      </c>
      <c r="E1483" s="14" t="str">
        <f t="shared" si="69"/>
        <v>D.07x3</v>
      </c>
      <c r="F1483" s="14" t="str">
        <f>IFERROR(VLOOKUP(E1483,'Bron competenties'!$A$1:$F$19978,5,FALSE),"")</f>
        <v>het ontwerpen en creëren van data-analysetools om de organisatorische datalevenscyclus te ondersteunen. Het verifiëren van de waarheidsgetrouwheid van de data. Het verwerken en visualiseren van data-analyseresultaten binnen het domein</v>
      </c>
      <c r="G1483" s="15" t="str">
        <f>IFERROR(CONCATENATE(C1483," ",(VLOOKUP($C1483,'Bron competenties'!$B$1:$C$1978,2,FALSE))),"")</f>
        <v>D.07 Datascience en analytics</v>
      </c>
      <c r="H1483">
        <f t="shared" si="70"/>
        <v>3</v>
      </c>
      <c r="I1483" t="str">
        <f t="shared" si="71"/>
        <v>het ontwerpen en creëren van data-analysetools om de organisatorische datalevenscyclus te ondersteunen. Het verifiëren van de waarheidsgetrouwheid van de data. Het verwerken en visualiseren van data-analyseresultaten binnen het domein</v>
      </c>
    </row>
    <row r="1484" spans="1:9" ht="15.75" thickBot="1" x14ac:dyDescent="0.3">
      <c r="A1484" s="10" t="str">
        <f>IFERROR(VLOOKUP($B1484,VLookup!$B$3:$C$463,2,FALSE),"")</f>
        <v>5.3.1 INFORMATIEMANAGEMENT</v>
      </c>
      <c r="B1484" s="18" t="s">
        <v>183</v>
      </c>
      <c r="C1484" s="17" t="s">
        <v>87</v>
      </c>
      <c r="D1484" s="13">
        <v>4</v>
      </c>
      <c r="E1484" s="14" t="str">
        <f t="shared" si="69"/>
        <v>A.01x4</v>
      </c>
      <c r="F1484" s="14" t="str">
        <f>IFERROR(VLOOKUP(E1484,'Bron competenties'!$A$1:$F$19978,5,FALSE),"")</f>
        <v>het organiseren en borgen van de bouw en implementatie van innovatieve IV oplossingen op de lange termijn</v>
      </c>
      <c r="G1484" s="15" t="str">
        <f>IFERROR(CONCATENATE(C1484," ",(VLOOKUP($C1484,'Bron competenties'!$B$1:$C$1978,2,FALSE))),"")</f>
        <v>A.01 Afstemming informatiesysteem en bedrijfsstrategie</v>
      </c>
      <c r="H1484">
        <f t="shared" si="70"/>
        <v>4</v>
      </c>
      <c r="I1484" t="str">
        <f t="shared" si="71"/>
        <v>het organiseren en borgen van de bouw en implementatie van innovatieve IV oplossingen op de lange termijn</v>
      </c>
    </row>
    <row r="1485" spans="1:9" ht="15.75" thickBot="1" x14ac:dyDescent="0.3">
      <c r="A1485" s="10" t="str">
        <f>IFERROR(VLOOKUP($B1485,VLookup!$B$3:$C$463,2,FALSE),"")</f>
        <v>5.3.1 INFORMATIEMANAGEMENT</v>
      </c>
      <c r="B1485" s="18" t="s">
        <v>183</v>
      </c>
      <c r="C1485" s="17" t="s">
        <v>120</v>
      </c>
      <c r="D1485" s="13">
        <v>4</v>
      </c>
      <c r="E1485" s="14" t="str">
        <f t="shared" si="69"/>
        <v>A.03x4</v>
      </c>
      <c r="F1485" s="14" t="str">
        <f>IFERROR(VLOOKUP(E1485,'Bron competenties'!$A$1:$F$19978,5,FALSE),"")</f>
        <v>het organiseren en borgen van een Informatie Systeem strategie dat voldoet aan de vereisten van de organisatie, inclusief risico’s en kansen</v>
      </c>
      <c r="G1485" s="15" t="str">
        <f>IFERROR(CONCATENATE(C1485," ",(VLOOKUP($C1485,'Bron competenties'!$B$1:$C$1978,2,FALSE))),"")</f>
        <v xml:space="preserve">A.03 Ontwikkelen van bedrijfsplannen </v>
      </c>
      <c r="H1485">
        <f t="shared" si="70"/>
        <v>4</v>
      </c>
      <c r="I1485" t="str">
        <f t="shared" si="71"/>
        <v>het organiseren en borgen van een Informatie Systeem strategie dat voldoet aan de vereisten van de organisatie, inclusief risico’s en kansen</v>
      </c>
    </row>
    <row r="1486" spans="1:9" ht="15.75" thickBot="1" x14ac:dyDescent="0.3">
      <c r="A1486" s="10" t="str">
        <f>IFERROR(VLOOKUP($B1486,VLookup!$B$3:$C$463,2,FALSE),"")</f>
        <v>5.3.1 INFORMATIEMANAGEMENT</v>
      </c>
      <c r="B1486" s="18" t="s">
        <v>183</v>
      </c>
      <c r="C1486" s="17" t="s">
        <v>108</v>
      </c>
      <c r="D1486" s="13">
        <v>4</v>
      </c>
      <c r="E1486" s="14" t="str">
        <f t="shared" si="69"/>
        <v>A.09x4</v>
      </c>
      <c r="F1486" s="14" t="str">
        <f>IFERROR(VLOOKUP(E1486,'Bron competenties'!$A$1:$F$19978,5,FALSE),"")</f>
        <v>het inzetten van onafhankelijk denken en technologische kennis om verschillende concepten te integreren zodat unieke oplossingen ontstaan</v>
      </c>
      <c r="G1486" s="15" t="str">
        <f>IFERROR(CONCATENATE(C1486," ",(VLOOKUP($C1486,'Bron competenties'!$B$1:$C$1978,2,FALSE))),"")</f>
        <v xml:space="preserve">A.09 Innoveren </v>
      </c>
      <c r="H1486">
        <f t="shared" si="70"/>
        <v>4</v>
      </c>
      <c r="I1486" t="str">
        <f t="shared" si="71"/>
        <v>het inzetten van onafhankelijk denken en technologische kennis om verschillende concepten te integreren zodat unieke oplossingen ontstaan</v>
      </c>
    </row>
    <row r="1487" spans="1:9" ht="15.75" thickBot="1" x14ac:dyDescent="0.3">
      <c r="A1487" s="10" t="str">
        <f>IFERROR(VLOOKUP($B1487,VLookup!$B$3:$C$463,2,FALSE),"")</f>
        <v>5.3.1 INFORMATIEMANAGEMENT</v>
      </c>
      <c r="B1487" s="18" t="s">
        <v>183</v>
      </c>
      <c r="C1487" s="17" t="s">
        <v>114</v>
      </c>
      <c r="D1487" s="13">
        <v>4</v>
      </c>
      <c r="E1487" s="14" t="str">
        <f t="shared" si="69"/>
        <v>D.01x4</v>
      </c>
      <c r="F1487" s="14" t="str">
        <f>IFERROR(VLOOKUP(E1487,'Bron competenties'!$A$1:$F$19978,5,FALSE),"")</f>
        <v>het gebruik maken van specifieke kennis en van externe standaarden en best practices</v>
      </c>
      <c r="G1487" s="15" t="str">
        <f>IFERROR(CONCATENATE(C1487," ",(VLOOKUP($C1487,'Bron competenties'!$B$1:$C$1978,2,FALSE))),"")</f>
        <v xml:space="preserve">D.01 Strategieontwikkeling informatiebeveiliging </v>
      </c>
      <c r="H1487">
        <f t="shared" si="70"/>
        <v>4</v>
      </c>
      <c r="I1487" t="str">
        <f t="shared" si="71"/>
        <v>het gebruik maken van specifieke kennis en van externe standaarden en best practices</v>
      </c>
    </row>
    <row r="1488" spans="1:9" ht="15.75" thickBot="1" x14ac:dyDescent="0.3">
      <c r="A1488" s="10" t="str">
        <f>IFERROR(VLOOKUP($B1488,VLookup!$B$3:$C$463,2,FALSE),"")</f>
        <v>5.3.1 INFORMATIEMANAGEMENT</v>
      </c>
      <c r="B1488" s="18" t="s">
        <v>183</v>
      </c>
      <c r="C1488" s="17" t="s">
        <v>88</v>
      </c>
      <c r="D1488" s="13">
        <v>4</v>
      </c>
      <c r="E1488" s="14" t="str">
        <f t="shared" si="69"/>
        <v>D.02x4</v>
      </c>
      <c r="F1488" s="14" t="str">
        <f>IFERROR(VLOOKUP(E1488,'Bron competenties'!$A$1:$F$19978,5,FALSE),"")</f>
        <v xml:space="preserve">het gebruiken van uiteenlopende specifieke kennis en het zorgen dat gebruik wordt gemaakt en het autoriseren van externe standaarden en best practices </v>
      </c>
      <c r="G1488" s="15" t="str">
        <f>IFERROR(CONCATENATE(C1488," ",(VLOOKUP($C1488,'Bron competenties'!$B$1:$C$1978,2,FALSE))),"")</f>
        <v xml:space="preserve">D.02 Ontwikkeling ICT-Kwaliteitsstrategie </v>
      </c>
      <c r="H1488">
        <f t="shared" si="70"/>
        <v>4</v>
      </c>
      <c r="I1488" t="str">
        <f t="shared" si="71"/>
        <v xml:space="preserve">het gebruiken van uiteenlopende specifieke kennis en het zorgen dat gebruik wordt gemaakt en het autoriseren van externe standaarden en best practices </v>
      </c>
    </row>
    <row r="1489" spans="1:9" ht="15.75" thickBot="1" x14ac:dyDescent="0.3">
      <c r="A1489" s="10" t="str">
        <f>IFERROR(VLOOKUP($B1489,VLookup!$B$3:$C$463,2,FALSE),"")</f>
        <v>5.3.1 INFORMATIEMANAGEMENT</v>
      </c>
      <c r="B1489" s="18" t="s">
        <v>183</v>
      </c>
      <c r="C1489" s="17" t="s">
        <v>121</v>
      </c>
      <c r="D1489" s="13">
        <v>4</v>
      </c>
      <c r="E1489" s="14" t="str">
        <f t="shared" si="69"/>
        <v>D.04x4</v>
      </c>
      <c r="F1489" s="14" t="str">
        <f>IFERROR(VLOOKUP(E1489,'Bron competenties'!$A$1:$F$19978,5,FALSE),"")</f>
        <v xml:space="preserve">het organiseren en borgen van het inkoopbeleid van de organisatie en het aanbevelen van procesverbeteringen; het toepassen van praktijkervaring en kennis op het gebied van inkoop om de beste besluiten te kunnen nemen    </v>
      </c>
      <c r="G1489" s="15" t="str">
        <f>IFERROR(CONCATENATE(C1489," ",(VLOOKUP($C1489,'Bron competenties'!$B$1:$C$1978,2,FALSE))),"")</f>
        <v>D.04 Inkoop IV</v>
      </c>
      <c r="H1489">
        <f t="shared" si="70"/>
        <v>4</v>
      </c>
      <c r="I1489" t="str">
        <f t="shared" si="71"/>
        <v xml:space="preserve">het organiseren en borgen van het inkoopbeleid van de organisatie en het aanbevelen van procesverbeteringen; het toepassen van praktijkervaring en kennis op het gebied van inkoop om de beste besluiten te kunnen nemen    </v>
      </c>
    </row>
    <row r="1490" spans="1:9" ht="15.75" thickBot="1" x14ac:dyDescent="0.3">
      <c r="A1490" s="10" t="str">
        <f>IFERROR(VLOOKUP($B1490,VLookup!$B$3:$C$463,2,FALSE),"")</f>
        <v>5.3.1 INFORMATIEMANAGEMENT</v>
      </c>
      <c r="B1490" s="18" t="s">
        <v>183</v>
      </c>
      <c r="C1490" s="17" t="s">
        <v>133</v>
      </c>
      <c r="D1490" s="13">
        <v>4</v>
      </c>
      <c r="E1490" s="14" t="str">
        <f t="shared" si="69"/>
        <v>D.06x4</v>
      </c>
      <c r="F1490" s="14" t="str">
        <f>IFERROR(VLOOKUP(E1490,'Bron competenties'!$A$1:$F$19978,5,FALSE),"")</f>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c r="G1490" s="15" t="str">
        <f>IFERROR(CONCATENATE(C1490," ",(VLOOKUP($C1490,'Bron competenties'!$B$1:$C$1978,2,FALSE))),"")</f>
        <v>D.06 Digitale marketing</v>
      </c>
      <c r="H1490">
        <f t="shared" si="70"/>
        <v>4</v>
      </c>
      <c r="I1490" t="str">
        <f t="shared" si="71"/>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row>
    <row r="1491" spans="1:9" ht="15.75" thickBot="1" x14ac:dyDescent="0.3">
      <c r="A1491" s="10" t="str">
        <f>IFERROR(VLOOKUP($B1491,VLookup!$B$3:$C$463,2,FALSE),"")</f>
        <v>5.3.1 INFORMATIEMANAGEMENT</v>
      </c>
      <c r="B1491" s="18" t="s">
        <v>183</v>
      </c>
      <c r="C1491" s="17" t="s">
        <v>122</v>
      </c>
      <c r="D1491" s="13">
        <v>4</v>
      </c>
      <c r="E1491" s="14" t="str">
        <f t="shared" si="69"/>
        <v>D.08x4</v>
      </c>
      <c r="F1491" s="14" t="str">
        <f>IFERROR(VLOOKUP(E1491,'Bron competenties'!$A$1:$F$19978,5,FALSE),"")</f>
        <v>het organiseren en borgen van het naleven van contracten en het fungeren als laatste escalatiepunt</v>
      </c>
      <c r="G1491" s="15" t="str">
        <f>IFERROR(CONCATENATE(C1491," ",(VLOOKUP($C1491,'Bron competenties'!$B$1:$C$1978,2,FALSE))),"")</f>
        <v xml:space="preserve">D.08 Contractmanagement </v>
      </c>
      <c r="H1491">
        <f t="shared" si="70"/>
        <v>4</v>
      </c>
      <c r="I1491" t="str">
        <f t="shared" si="71"/>
        <v>het organiseren en borgen van het naleven van contracten en het fungeren als laatste escalatiepunt</v>
      </c>
    </row>
    <row r="1492" spans="1:9" ht="15.75" thickBot="1" x14ac:dyDescent="0.3">
      <c r="A1492" s="10" t="str">
        <f>IFERROR(VLOOKUP($B1492,VLookup!$B$3:$C$463,2,FALSE),"")</f>
        <v>5.3.1 INFORMATIEMANAGEMENT</v>
      </c>
      <c r="B1492" s="18" t="s">
        <v>183</v>
      </c>
      <c r="C1492" s="17" t="s">
        <v>83</v>
      </c>
      <c r="D1492" s="13">
        <v>4</v>
      </c>
      <c r="E1492" s="14" t="str">
        <f t="shared" si="69"/>
        <v>D.10x4</v>
      </c>
      <c r="F1492" s="14" t="str">
        <f>IFERROR(VLOOKUP(E1492,'Bron competenties'!$A$1:$F$19978,5,FALSE),"")</f>
        <v>de juiste informatiestructuur integreren in de organisatie omgeving</v>
      </c>
      <c r="G1492" s="15" t="str">
        <f>IFERROR(CONCATENATE(C1492," ",(VLOOKUP($C1492,'Bron competenties'!$B$1:$C$1978,2,FALSE))),"")</f>
        <v xml:space="preserve">D.10 Informatie- en kennismanagement </v>
      </c>
      <c r="H1492">
        <f t="shared" si="70"/>
        <v>4</v>
      </c>
      <c r="I1492" t="str">
        <f t="shared" si="71"/>
        <v>de juiste informatiestructuur integreren in de organisatie omgeving</v>
      </c>
    </row>
    <row r="1493" spans="1:9" ht="15.75" thickBot="1" x14ac:dyDescent="0.3">
      <c r="A1493" s="10" t="str">
        <f>IFERROR(VLOOKUP($B1493,VLookup!$B$3:$C$463,2,FALSE),"")</f>
        <v>5.3.1 INFORMATIEMANAGEMENT</v>
      </c>
      <c r="B1493" s="18" t="s">
        <v>183</v>
      </c>
      <c r="C1493" s="17" t="s">
        <v>84</v>
      </c>
      <c r="D1493" s="13">
        <v>4</v>
      </c>
      <c r="E1493" s="14" t="str">
        <f t="shared" si="69"/>
        <v>D.11x4</v>
      </c>
      <c r="F1493" s="14" t="str">
        <f>IFERROR(VLOOKUP(E1493,'Bron competenties'!$A$1:$F$19978,5,FALSE),"")</f>
        <v>het organiseren en ondersteunen van strategische besluiten van de organisaties, het helpen van organisaties om nieuwe IV-oplossingen te bedenken, het bevorderen van partnerschappen en het creëren van waarde proposities</v>
      </c>
      <c r="G1493" s="15" t="str">
        <f>IFERROR(CONCATENATE(C1493," ",(VLOOKUP($C1493,'Bron competenties'!$B$1:$C$1978,2,FALSE))),"")</f>
        <v xml:space="preserve">D.11 Behoeftemanagement </v>
      </c>
      <c r="H1493">
        <f t="shared" si="70"/>
        <v>4</v>
      </c>
      <c r="I1493" t="str">
        <f t="shared" si="71"/>
        <v>het organiseren en ondersteunen van strategische besluiten van de organisaties, het helpen van organisaties om nieuwe IV-oplossingen te bedenken, het bevorderen van partnerschappen en het creëren van waarde proposities</v>
      </c>
    </row>
    <row r="1494" spans="1:9" ht="15.75" thickBot="1" x14ac:dyDescent="0.3">
      <c r="A1494" s="10" t="str">
        <f>IFERROR(VLOOKUP($B1494,VLookup!$B$3:$C$463,2,FALSE),"")</f>
        <v>5.3.1 INFORMATIEMANAGEMENT</v>
      </c>
      <c r="B1494" s="18" t="s">
        <v>183</v>
      </c>
      <c r="C1494" s="17" t="s">
        <v>123</v>
      </c>
      <c r="D1494" s="13">
        <v>4</v>
      </c>
      <c r="E1494" s="14" t="str">
        <f t="shared" si="69"/>
        <v>E.01x4</v>
      </c>
      <c r="F1494" s="14" t="str">
        <f>IFERROR(VLOOKUP(E1494,'Bron competenties'!$A$1:$F$19978,5,FALSE),"")</f>
        <v>de verantwoordelijkheid nemen voor het ontwikkelen van lange termijn prognoses; het identificeren en evalueren van input uit de wijde omgeving inclusief de politieke en sociale context</v>
      </c>
      <c r="G1494" s="15" t="str">
        <f>IFERROR(CONCATENATE(C1494," ",(VLOOKUP($C1494,'Bron competenties'!$B$1:$C$1978,2,FALSE))),"")</f>
        <v xml:space="preserve">E.01 Ontwikkelen van prognoses </v>
      </c>
      <c r="H1494">
        <f t="shared" si="70"/>
        <v>4</v>
      </c>
      <c r="I1494" t="str">
        <f t="shared" si="71"/>
        <v>de verantwoordelijkheid nemen voor het ontwikkelen van lange termijn prognoses; het identificeren en evalueren van input uit de wijde omgeving inclusief de politieke en sociale context</v>
      </c>
    </row>
    <row r="1495" spans="1:9" ht="15.75" thickBot="1" x14ac:dyDescent="0.3">
      <c r="A1495" s="10" t="str">
        <f>IFERROR(VLOOKUP($B1495,VLookup!$B$3:$C$463,2,FALSE),"")</f>
        <v>5.3.1 INFORMATIEMANAGEMENT</v>
      </c>
      <c r="B1495" s="21" t="s">
        <v>183</v>
      </c>
      <c r="C1495" s="17" t="s">
        <v>113</v>
      </c>
      <c r="D1495" s="13">
        <v>4</v>
      </c>
      <c r="E1495" s="14" t="str">
        <f t="shared" si="69"/>
        <v>E.02x4</v>
      </c>
      <c r="F1495" s="14" t="str">
        <f>IFERROR(VLOOKUP(E1495,'Bron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495" s="15" t="str">
        <f>IFERROR(CONCATENATE(C1495," ",(VLOOKUP($C1495,'Bron competenties'!$B$1:$C$1978,2,FALSE))),"")</f>
        <v xml:space="preserve">E.02 Project- en portfoliomanagement </v>
      </c>
      <c r="H1495">
        <f t="shared" si="70"/>
        <v>4</v>
      </c>
      <c r="I1495" t="str">
        <f t="shared" si="71"/>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496" spans="1:9" ht="15.75" thickBot="1" x14ac:dyDescent="0.3">
      <c r="A1496" s="10" t="str">
        <f>IFERROR(VLOOKUP($B1496,VLookup!$B$3:$C$463,2,FALSE),"")</f>
        <v>5.3.1 INFORMATIEMANAGEMENT</v>
      </c>
      <c r="B1496" s="21" t="s">
        <v>183</v>
      </c>
      <c r="C1496" s="17" t="s">
        <v>115</v>
      </c>
      <c r="D1496" s="13">
        <v>4</v>
      </c>
      <c r="E1496" s="14" t="str">
        <f t="shared" si="69"/>
        <v>E.09x4</v>
      </c>
      <c r="F1496" s="14" t="str">
        <f>IFERROR(VLOOKUP(E1496,'Bron competenties'!$A$1:$F$19978,5,FALSE),"")</f>
        <v>het organiseren en borgen van governance strategie voor Informatie Systemen door relevante processen over de gehele IV-infrastructuur te communiceren, uit te dragen en te beheersen</v>
      </c>
      <c r="G1496" s="15" t="str">
        <f>IFERROR(CONCATENATE(C1496," ",(VLOOKUP($C1496,'Bron competenties'!$B$1:$C$1978,2,FALSE))),"")</f>
        <v xml:space="preserve">E.09 IT-governance </v>
      </c>
      <c r="H1496">
        <f t="shared" si="70"/>
        <v>4</v>
      </c>
      <c r="I1496" t="str">
        <f t="shared" si="71"/>
        <v>het organiseren en borgen van governance strategie voor Informatie Systemen door relevante processen over de gehele IV-infrastructuur te communiceren, uit te dragen en te beheersen</v>
      </c>
    </row>
    <row r="1497" spans="1:9" ht="15.75" thickBot="1" x14ac:dyDescent="0.3">
      <c r="A1497" s="10" t="str">
        <f>IFERROR(VLOOKUP($B1497,VLookup!$B$3:$C$463,2,FALSE),"")</f>
        <v>5.3.1 INFORMATIEMANAGEMENT</v>
      </c>
      <c r="B1497" s="20" t="s">
        <v>183</v>
      </c>
      <c r="C1497" s="17" t="s">
        <v>89</v>
      </c>
      <c r="D1497" s="13">
        <v>4</v>
      </c>
      <c r="E1497" s="14" t="str">
        <f t="shared" si="69"/>
        <v>D.07x4</v>
      </c>
      <c r="F1497" s="14" t="str">
        <f>IFERROR(VLOOKUP(E1497,'Bron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1497" s="15" t="str">
        <f>IFERROR(CONCATENATE(C1497," ",(VLOOKUP($C1497,'Bron competenties'!$B$1:$C$1978,2,FALSE))),"")</f>
        <v>D.07 Datascience en analytics</v>
      </c>
      <c r="H1497">
        <f t="shared" si="70"/>
        <v>4</v>
      </c>
      <c r="I1497" t="str">
        <f t="shared" si="71"/>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1498" spans="1:9" ht="15.75" thickBot="1" x14ac:dyDescent="0.3">
      <c r="A1498" s="10" t="str">
        <f>IFERROR(VLOOKUP($B1498,VLookup!$B$3:$C$463,2,FALSE),"")</f>
        <v>5.3.1 INFORMATIEMANAGEMENT</v>
      </c>
      <c r="B1498" s="21" t="s">
        <v>183</v>
      </c>
      <c r="C1498" s="17" t="s">
        <v>90</v>
      </c>
      <c r="D1498" s="13">
        <v>9</v>
      </c>
      <c r="E1498" s="14" t="str">
        <f t="shared" si="69"/>
        <v>T.01x9</v>
      </c>
      <c r="F1498" s="14" t="str">
        <f>IFERROR(VLOOKUP(E1498,'Bron competenties'!$A$1:$F$19978,5,FALSE),"")</f>
        <v>Toegankelijkheid is van toepassing op het ontwerp van producten, apparaten, services of omgevingen om ervoor te zorgen dat ze voor iedereen bruikbaar zijn, ongeacht hun persoonlijke capaciteiten</v>
      </c>
      <c r="G1498" s="15" t="str">
        <f>IFERROR(CONCATENATE(C1498," ",(VLOOKUP($C1498,'Bron competenties'!$B$1:$C$1978,2,FALSE))),"")</f>
        <v>T.01 Toegankelijkheid</v>
      </c>
      <c r="H1498">
        <f t="shared" si="70"/>
        <v>9</v>
      </c>
      <c r="I1498" t="str">
        <f t="shared" si="71"/>
        <v>Toegankelijkheid is van toepassing op het ontwerp van producten, apparaten, services of omgevingen om ervoor te zorgen dat ze voor iedereen bruikbaar zijn, ongeacht hun persoonlijke capaciteiten</v>
      </c>
    </row>
    <row r="1499" spans="1:9" ht="15.75" thickBot="1" x14ac:dyDescent="0.3">
      <c r="A1499" s="10" t="str">
        <f>IFERROR(VLOOKUP($B1499,VLookup!$B$3:$C$463,2,FALSE),"")</f>
        <v>5.3.1 INFORMATIEMANAGEMENT</v>
      </c>
      <c r="B1499" s="21" t="s">
        <v>183</v>
      </c>
      <c r="C1499" s="17" t="s">
        <v>91</v>
      </c>
      <c r="D1499" s="13">
        <v>9</v>
      </c>
      <c r="E1499" s="14" t="str">
        <f t="shared" si="69"/>
        <v>T.02x9</v>
      </c>
      <c r="F1499" s="14" t="str">
        <f>IFERROR(VLOOKUP(E1499,'Bron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499" s="15" t="str">
        <f>IFERROR(CONCATENATE(C1499," ",(VLOOKUP($C1499,'Bron competenties'!$B$1:$C$1978,2,FALSE))),"")</f>
        <v>T.02 Ethiek</v>
      </c>
      <c r="H1499">
        <f t="shared" si="70"/>
        <v>9</v>
      </c>
      <c r="I1499" t="str">
        <f t="shared" si="71"/>
        <v>Ethiek in ICT behandelt de procedures, waarden en praktijken die ICT en haar gerelateerde disciplines beheersen zonder de integriteit, morele waarden of overtuigingen van een individu, organisatie of de mensheid: professioneel gedrag in de ICT</v>
      </c>
    </row>
    <row r="1500" spans="1:9" ht="15.75" thickBot="1" x14ac:dyDescent="0.3">
      <c r="A1500" s="10" t="str">
        <f>IFERROR(VLOOKUP($B1500,VLookup!$B$3:$C$463,2,FALSE),"")</f>
        <v>5.3.1 INFORMATIEMANAGEMENT</v>
      </c>
      <c r="B1500" s="21" t="s">
        <v>183</v>
      </c>
      <c r="C1500" s="17" t="s">
        <v>92</v>
      </c>
      <c r="D1500" s="13">
        <v>9</v>
      </c>
      <c r="E1500" s="14" t="str">
        <f t="shared" si="69"/>
        <v>T.03x9</v>
      </c>
      <c r="F1500" s="14" t="str">
        <f>IFERROR(VLOOKUP(E1500,'Bron competenties'!$A$1:$F$19978,5,FALSE),"")</f>
        <v>Er zijn veel wetten die direct of indirect relevant zijn voor de ICT-industrie, zoals copyright, naleving van octrooien, voorkomen van plagiaat en bescherming van intellectuele eigendom</v>
      </c>
      <c r="G1500" s="15" t="str">
        <f>IFERROR(CONCATENATE(C1500," ",(VLOOKUP($C1500,'Bron competenties'!$B$1:$C$1978,2,FALSE))),"")</f>
        <v>T.03 Juridische kwesties</v>
      </c>
      <c r="H1500">
        <f t="shared" si="70"/>
        <v>9</v>
      </c>
      <c r="I1500" t="str">
        <f t="shared" si="71"/>
        <v>Er zijn veel wetten die direct of indirect relevant zijn voor de ICT-industrie, zoals copyright, naleving van octrooien, voorkomen van plagiaat en bescherming van intellectuele eigendom</v>
      </c>
    </row>
    <row r="1501" spans="1:9" ht="15.75" thickBot="1" x14ac:dyDescent="0.3">
      <c r="A1501" s="10" t="str">
        <f>IFERROR(VLOOKUP($B1501,VLookup!$B$3:$C$463,2,FALSE),"")</f>
        <v>5.3.1 INFORMATIEMANAGEMENT</v>
      </c>
      <c r="B1501" s="21" t="s">
        <v>183</v>
      </c>
      <c r="C1501" s="17" t="s">
        <v>93</v>
      </c>
      <c r="D1501" s="13">
        <v>9</v>
      </c>
      <c r="E1501" s="14" t="str">
        <f t="shared" si="69"/>
        <v>T.04x9</v>
      </c>
      <c r="F1501" s="14" t="str">
        <f>IFERROR(VLOOKUP(E1501,'Bron competenties'!$A$1:$F$19978,5,FALSE),"")</f>
        <v>Privacy is het vermogen van een organisatie of individu te bepalen welke gegevens met derden kunnen worden gedeeld: bijvoorbeeld de algemene verordening gegevensbescherming (AVG) over gegevensbescherming en privacy voor alle individuen</v>
      </c>
      <c r="G1501" s="15" t="str">
        <f>IFERROR(CONCATENATE(C1501," ",(VLOOKUP($C1501,'Bron competenties'!$B$1:$C$1978,2,FALSE))),"")</f>
        <v>T.04 Privacy</v>
      </c>
      <c r="H1501">
        <f t="shared" si="70"/>
        <v>9</v>
      </c>
      <c r="I1501" t="str">
        <f t="shared" si="71"/>
        <v>Privacy is het vermogen van een organisatie of individu te bepalen welke gegevens met derden kunnen worden gedeeld: bijvoorbeeld de algemene verordening gegevensbescherming (AVG) over gegevensbescherming en privacy voor alle individuen</v>
      </c>
    </row>
    <row r="1502" spans="1:9" ht="15.75" thickBot="1" x14ac:dyDescent="0.3">
      <c r="A1502" s="10" t="str">
        <f>IFERROR(VLOOKUP($B1502,VLookup!$B$3:$C$463,2,FALSE),"")</f>
        <v>5.3.1 INFORMATIEMANAGEMENT</v>
      </c>
      <c r="B1502" s="21" t="s">
        <v>183</v>
      </c>
      <c r="C1502" s="17" t="s">
        <v>94</v>
      </c>
      <c r="D1502" s="13">
        <v>9</v>
      </c>
      <c r="E1502" s="14" t="str">
        <f t="shared" si="69"/>
        <v>T.05x9</v>
      </c>
      <c r="F1502" s="14" t="str">
        <f>IFERROR(VLOOKUP(E1502,'Bron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502" s="15" t="str">
        <f>IFERROR(CONCATENATE(C1502," ",(VLOOKUP($C1502,'Bron competenties'!$B$1:$C$1978,2,FALSE))),"")</f>
        <v>T.05 Beveiliging</v>
      </c>
      <c r="H1502">
        <f t="shared" si="70"/>
        <v>9</v>
      </c>
      <c r="I1502" t="str">
        <f t="shared" si="71"/>
        <v>Beveiliging omvat (1) informatiebeveiliging: beschermen tegen ongeautoriseerde toegang, gebruik, openbaarmaking, verstoring, wijziging, inzage, inspectie, opname of verwoesting en (2) IT-beveiliging: ongeoorloofde toegang tot computers, netwerken en data voorkomen</v>
      </c>
    </row>
    <row r="1503" spans="1:9" ht="15.75" thickBot="1" x14ac:dyDescent="0.3">
      <c r="A1503" s="10" t="str">
        <f>IFERROR(VLOOKUP($B1503,VLookup!$B$3:$C$463,2,FALSE),"")</f>
        <v>5.3.1 INFORMATIEMANAGEMENT</v>
      </c>
      <c r="B1503" s="21" t="s">
        <v>183</v>
      </c>
      <c r="C1503" s="17" t="s">
        <v>95</v>
      </c>
      <c r="D1503" s="13">
        <v>9</v>
      </c>
      <c r="E1503" s="14" t="str">
        <f t="shared" si="69"/>
        <v>T.06x9</v>
      </c>
      <c r="F1503" s="14" t="str">
        <f>IFERROR(VLOOKUP(E1503,'Bron competenties'!$A$1:$F$19978,5,FALSE),"")</f>
        <v xml:space="preserve">Duurzaamheid staat voor het voldoen aan behoeften zonder de toekomst in gevaar te brengen en kan worden gecategoriseerd als ecologische, sociale of economische duurzaamheid. </v>
      </c>
      <c r="G1503" s="15" t="str">
        <f>IFERROR(CONCATENATE(C1503," ",(VLOOKUP($C1503,'Bron competenties'!$B$1:$C$1978,2,FALSE))),"")</f>
        <v>T.06 Duurzaamheid</v>
      </c>
      <c r="H1503">
        <f t="shared" si="70"/>
        <v>9</v>
      </c>
      <c r="I1503" t="str">
        <f t="shared" si="71"/>
        <v xml:space="preserve">Duurzaamheid staat voor het voldoen aan behoeften zonder de toekomst in gevaar te brengen en kan worden gecategoriseerd als ecologische, sociale of economische duurzaamheid. </v>
      </c>
    </row>
    <row r="1504" spans="1:9" ht="15.75" thickBot="1" x14ac:dyDescent="0.3">
      <c r="A1504" s="10" t="str">
        <f>IFERROR(VLOOKUP($B1504,VLookup!$B$3:$C$463,2,FALSE),"")</f>
        <v>5.3.1 INFORMATIEMANAGEMENT</v>
      </c>
      <c r="B1504" s="21" t="s">
        <v>183</v>
      </c>
      <c r="C1504" s="17" t="s">
        <v>96</v>
      </c>
      <c r="D1504" s="13">
        <v>9</v>
      </c>
      <c r="E1504" s="14" t="str">
        <f t="shared" si="69"/>
        <v>T.07x9</v>
      </c>
      <c r="F1504" s="14" t="str">
        <f>IFERROR(VLOOKUP(E1504,'Bron competenties'!$A$1:$F$19978,5,FALSE),"")</f>
        <v>Bruikbaarheid is de kwaliteit van een product, dienst of systeem, zoals ervaren door eindgebruikers, voor specifiek te bereiken doelen, effectief, efficiënt en bevredigend in een vooraf bepaalde context</v>
      </c>
      <c r="G1504" s="15" t="str">
        <f>IFERROR(CONCATENATE(C1504," ",(VLOOKUP($C1504,'Bron competenties'!$B$1:$C$1978,2,FALSE))),"")</f>
        <v>T.07 Bruikbaarheid</v>
      </c>
      <c r="H1504">
        <f t="shared" si="70"/>
        <v>9</v>
      </c>
      <c r="I1504" t="str">
        <f t="shared" si="71"/>
        <v>Bruikbaarheid is de kwaliteit van een product, dienst of systeem, zoals ervaren door eindgebruikers, voor specifiek te bereiken doelen, effectief, efficiënt en bevredigend in een vooraf bepaalde context</v>
      </c>
    </row>
    <row r="1505" spans="1:9" ht="15.75" thickBot="1" x14ac:dyDescent="0.3">
      <c r="A1505" s="10" t="str">
        <f>IFERROR(VLOOKUP($B1505,VLookup!$B$3:$C$463,2,FALSE),"")</f>
        <v>5.3.2 DATA/GEGEVENSMANAGEMENT</v>
      </c>
      <c r="B1505" s="21" t="s">
        <v>184</v>
      </c>
      <c r="C1505" s="17" t="s">
        <v>133</v>
      </c>
      <c r="D1505" s="13">
        <v>2</v>
      </c>
      <c r="E1505" s="14" t="str">
        <f t="shared" si="69"/>
        <v>D.06x2</v>
      </c>
      <c r="F1505" s="14" t="str">
        <f>IFERROR(VLOOKUP(E1505,'Bron competenties'!$A$1:$F$19978,5,FALSE),"")</f>
        <v>het begrijpen en toepassen van digitale marketingtactieken om een geïntegreerd en effectief digitaal marketingplan te ontwikkelen, gebruikmakend van gebieden als search, beeldscherm, e-mail, sociale media en mobiele marketing</v>
      </c>
      <c r="G1505" s="15" t="str">
        <f>IFERROR(CONCATENATE(C1505," ",(VLOOKUP($C1505,'Bron competenties'!$B$1:$C$1978,2,FALSE))),"")</f>
        <v>D.06 Digitale marketing</v>
      </c>
      <c r="H1505">
        <f t="shared" si="70"/>
        <v>2</v>
      </c>
      <c r="I1505" t="str">
        <f t="shared" si="71"/>
        <v>het begrijpen en toepassen van digitale marketingtactieken om een geïntegreerd en effectief digitaal marketingplan te ontwikkelen, gebruikmakend van gebieden als search, beeldscherm, e-mail, sociale media en mobiele marketing</v>
      </c>
    </row>
    <row r="1506" spans="1:9" ht="15.75" thickBot="1" x14ac:dyDescent="0.3">
      <c r="A1506" s="10" t="str">
        <f>IFERROR(VLOOKUP($B1506,VLookup!$B$3:$C$463,2,FALSE),"")</f>
        <v>5.3.2 DATA/GEGEVENSMANAGEMENT</v>
      </c>
      <c r="B1506" s="21" t="s">
        <v>184</v>
      </c>
      <c r="C1506" s="17" t="s">
        <v>111</v>
      </c>
      <c r="D1506" s="13">
        <v>3</v>
      </c>
      <c r="E1506" s="14" t="str">
        <f t="shared" si="69"/>
        <v>A.04x3</v>
      </c>
      <c r="F1506" s="14" t="str">
        <f>IFERROR(VLOOKUP(E1506,'Bron competenties'!$A$1:$F$19978,5,FALSE),"")</f>
        <v>het gebruik maken van specifieke kennis om complexe documentatie te maken en te onderhouden</v>
      </c>
      <c r="G1506" s="15" t="str">
        <f>IFERROR(CONCATENATE(C1506," ",(VLOOKUP($C1506,'Bron competenties'!$B$1:$C$1978,2,FALSE))),"")</f>
        <v xml:space="preserve">A.04 Product- of serviceplanning </v>
      </c>
      <c r="H1506">
        <f t="shared" si="70"/>
        <v>3</v>
      </c>
      <c r="I1506" t="str">
        <f t="shared" si="71"/>
        <v>het gebruik maken van specifieke kennis om complexe documentatie te maken en te onderhouden</v>
      </c>
    </row>
    <row r="1507" spans="1:9" ht="15.75" thickBot="1" x14ac:dyDescent="0.3">
      <c r="A1507" s="10" t="str">
        <f>IFERROR(VLOOKUP($B1507,VLookup!$B$3:$C$463,2,FALSE),"")</f>
        <v>5.3.2 DATA/GEGEVENSMANAGEMENT</v>
      </c>
      <c r="B1507" s="21" t="s">
        <v>184</v>
      </c>
      <c r="C1507" s="17" t="s">
        <v>81</v>
      </c>
      <c r="D1507" s="13">
        <v>3</v>
      </c>
      <c r="E1507" s="14" t="str">
        <f t="shared" si="69"/>
        <v>A.05x3</v>
      </c>
      <c r="F1507" s="14" t="str">
        <f>IFERROR(VLOOKUP(E1507,'Bron competenties'!$A$1:$F$19978,5,FALSE),"")</f>
        <v>het gebruik maken van specifieke kennis om relevante IV-technologie en -specificaties te definiëren die kunnen worden ingezet bij de bouw van meerdere IV-projecten, toepassingen/of infrastructuurverbeteringen</v>
      </c>
      <c r="G1507" s="15" t="str">
        <f>IFERROR(CONCATENATE(C1507," ",(VLOOKUP($C1507,'Bron competenties'!$B$1:$C$1978,2,FALSE))),"")</f>
        <v xml:space="preserve">A.05 Ontwerpen van Architectuur </v>
      </c>
      <c r="H1507">
        <f t="shared" si="70"/>
        <v>3</v>
      </c>
      <c r="I1507" t="str">
        <f t="shared" si="71"/>
        <v>het gebruik maken van specifieke kennis om relevante IV-technologie en -specificaties te definiëren die kunnen worden ingezet bij de bouw van meerdere IV-projecten, toepassingen/of infrastructuurverbeteringen</v>
      </c>
    </row>
    <row r="1508" spans="1:9" ht="15.75" thickBot="1" x14ac:dyDescent="0.3">
      <c r="A1508" s="10" t="str">
        <f>IFERROR(VLOOKUP($B1508,VLookup!$B$3:$C$463,2,FALSE),"")</f>
        <v>5.3.2 DATA/GEGEVENSMANAGEMENT</v>
      </c>
      <c r="B1508" s="21" t="s">
        <v>184</v>
      </c>
      <c r="C1508" s="17" t="s">
        <v>98</v>
      </c>
      <c r="D1508" s="13">
        <v>3</v>
      </c>
      <c r="E1508" s="14" t="str">
        <f t="shared" si="69"/>
        <v>A.06x3</v>
      </c>
      <c r="F1508" s="14" t="str">
        <f>IFERROR(VLOOKUP(E1508,'Bron competenties'!$A$1:$F$19978,5,FALSE),"")</f>
        <v xml:space="preserve">de verantwoordelijkheid nemen voor eigen acties en die van anderen om te garanderen dat de applicatie op een correcte manier is geïntegreerd in een complexe omgeving en voldoet aan de behoeften van gebruikers / klanten </v>
      </c>
      <c r="G1508" s="15" t="str">
        <f>IFERROR(CONCATENATE(C1508," ",(VLOOKUP($C1508,'Bron competenties'!$B$1:$C$1978,2,FALSE))),"")</f>
        <v xml:space="preserve">A.06 Ontwerp van Applicaties </v>
      </c>
      <c r="H1508">
        <f t="shared" si="70"/>
        <v>3</v>
      </c>
      <c r="I1508" t="str">
        <f t="shared" si="71"/>
        <v xml:space="preserve">de verantwoordelijkheid nemen voor eigen acties en die van anderen om te garanderen dat de applicatie op een correcte manier is geïntegreerd in een complexe omgeving en voldoet aan de behoeften van gebruikers / klanten </v>
      </c>
    </row>
    <row r="1509" spans="1:9" ht="15.75" thickBot="1" x14ac:dyDescent="0.3">
      <c r="A1509" s="10" t="str">
        <f>IFERROR(VLOOKUP($B1509,VLookup!$B$3:$C$463,2,FALSE),"")</f>
        <v>5.3.2 DATA/GEGEVENSMANAGEMENT</v>
      </c>
      <c r="B1509" s="21" t="s">
        <v>184</v>
      </c>
      <c r="C1509" s="17" t="s">
        <v>106</v>
      </c>
      <c r="D1509" s="13">
        <v>3</v>
      </c>
      <c r="E1509" s="14" t="str">
        <f t="shared" si="69"/>
        <v>A.08x3</v>
      </c>
      <c r="F1509" s="14" t="str">
        <f>IFERROR(VLOOKUP(E1509,'Bron competenties'!$A$1:$F$19978,5,FALSE),"")</f>
        <v>het bevorderen van bewustzijn, trainingen en borging (via hulpmiddelen) voor de ontwikkeling van duurzame ontwikkeling</v>
      </c>
      <c r="G1509" s="15" t="str">
        <f>IFERROR(CONCATENATE(C1509," ",(VLOOKUP($C1509,'Bron competenties'!$B$1:$C$1978,2,FALSE))),"")</f>
        <v xml:space="preserve">A.08 Duurzame ontwikkeling </v>
      </c>
      <c r="H1509">
        <f t="shared" si="70"/>
        <v>3</v>
      </c>
      <c r="I1509" t="str">
        <f t="shared" si="71"/>
        <v>het bevorderen van bewustzijn, trainingen en borging (via hulpmiddelen) voor de ontwikkeling van duurzame ontwikkeling</v>
      </c>
    </row>
    <row r="1510" spans="1:9" ht="15.75" thickBot="1" x14ac:dyDescent="0.3">
      <c r="A1510" s="10" t="str">
        <f>IFERROR(VLOOKUP($B1510,VLookup!$B$3:$C$463,2,FALSE),"")</f>
        <v>5.3.2 DATA/GEGEVENSMANAGEMENT</v>
      </c>
      <c r="B1510" s="21" t="s">
        <v>184</v>
      </c>
      <c r="C1510" s="17" t="s">
        <v>126</v>
      </c>
      <c r="D1510" s="13">
        <v>3</v>
      </c>
      <c r="E1510" s="14" t="str">
        <f t="shared" si="69"/>
        <v>B.01x3</v>
      </c>
      <c r="F1510" s="14" t="str">
        <f>IFERROR(VLOOKUP(E1510,'Bron competenties'!$A$1:$F$19978,5,FALSE),"")</f>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c r="G1510" s="15" t="str">
        <f>IFERROR(CONCATENATE(C1510," ",(VLOOKUP($C1510,'Bron competenties'!$B$1:$C$1978,2,FALSE))),"")</f>
        <v>B.01 Applicatie Ontwikkeling</v>
      </c>
      <c r="H1510">
        <f t="shared" si="70"/>
        <v>3</v>
      </c>
      <c r="I1510" t="str">
        <f t="shared" si="71"/>
        <v>het creatief ontwikkelen van applicaties en het kiezen van de geschikte technische opties; het rekening houden met andere ontwikkelingsactiviteiten; het optimaliseren van applicatieontwikkeling, -beheer en –prestaties door het gebruik van architectuur en het hergebruik van bewezen oplossingen</v>
      </c>
    </row>
    <row r="1511" spans="1:9" ht="15.75" thickBot="1" x14ac:dyDescent="0.3">
      <c r="A1511" s="10" t="str">
        <f>IFERROR(VLOOKUP($B1511,VLookup!$B$3:$C$463,2,FALSE),"")</f>
        <v>5.3.2 DATA/GEGEVENSMANAGEMENT</v>
      </c>
      <c r="B1511" s="21" t="s">
        <v>184</v>
      </c>
      <c r="C1511" s="17" t="s">
        <v>130</v>
      </c>
      <c r="D1511" s="13">
        <v>3</v>
      </c>
      <c r="E1511" s="14" t="str">
        <f t="shared" si="69"/>
        <v>B.04x3</v>
      </c>
      <c r="F1511" s="14" t="str">
        <f>IFERROR(VLOOKUP(E1511,'Bron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1511" s="15" t="str">
        <f>IFERROR(CONCATENATE(C1511," ",(VLOOKUP($C1511,'Bron competenties'!$B$1:$C$1978,2,FALSE))),"")</f>
        <v xml:space="preserve">B.04 Implementeren oplossingen </v>
      </c>
      <c r="H1511">
        <f t="shared" si="70"/>
        <v>3</v>
      </c>
      <c r="I1511" t="str">
        <f t="shared" si="71"/>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1512" spans="1:9" ht="15.75" thickBot="1" x14ac:dyDescent="0.3">
      <c r="A1512" s="10" t="str">
        <f>IFERROR(VLOOKUP($B1512,VLookup!$B$3:$C$463,2,FALSE),"")</f>
        <v>5.3.2 DATA/GEGEVENSMANAGEMENT</v>
      </c>
      <c r="B1512" s="21" t="s">
        <v>184</v>
      </c>
      <c r="C1512" s="17" t="s">
        <v>100</v>
      </c>
      <c r="D1512" s="13">
        <v>3</v>
      </c>
      <c r="E1512" s="14" t="str">
        <f t="shared" si="69"/>
        <v>B.05x3</v>
      </c>
      <c r="F1512" s="14" t="str">
        <f>IFERROR(VLOOKUP(E1512,'Bron competenties'!$A$1:$F$19978,5,FALSE),"")</f>
        <v xml:space="preserve">het detailniveau bepalen op basis van het doel en de doelgroep </v>
      </c>
      <c r="G1512" s="15" t="str">
        <f>IFERROR(CONCATENATE(C1512," ",(VLOOKUP($C1512,'Bron competenties'!$B$1:$C$1978,2,FALSE))),"")</f>
        <v xml:space="preserve">B.05 Vervaardigen van documentatie </v>
      </c>
      <c r="H1512">
        <f t="shared" si="70"/>
        <v>3</v>
      </c>
      <c r="I1512" t="str">
        <f t="shared" si="71"/>
        <v xml:space="preserve">het detailniveau bepalen op basis van het doel en de doelgroep </v>
      </c>
    </row>
    <row r="1513" spans="1:9" ht="15.75" thickBot="1" x14ac:dyDescent="0.3">
      <c r="A1513" s="10" t="str">
        <f>IFERROR(VLOOKUP($B1513,VLookup!$B$3:$C$463,2,FALSE),"")</f>
        <v>5.3.2 DATA/GEGEVENSMANAGEMENT</v>
      </c>
      <c r="B1513" s="21" t="s">
        <v>184</v>
      </c>
      <c r="C1513" s="17" t="s">
        <v>133</v>
      </c>
      <c r="D1513" s="13">
        <v>3</v>
      </c>
      <c r="E1513" s="14" t="str">
        <f t="shared" si="69"/>
        <v>D.06x3</v>
      </c>
      <c r="F1513" s="14" t="str">
        <f>IFERROR(VLOOKUP(E1513,'Bron competenties'!$A$1:$F$19978,5,FALSE),"")</f>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c r="G1513" s="15" t="str">
        <f>IFERROR(CONCATENATE(C1513," ",(VLOOKUP($C1513,'Bron competenties'!$B$1:$C$1978,2,FALSE))),"")</f>
        <v>D.06 Digitale marketing</v>
      </c>
      <c r="H1513">
        <f t="shared" si="70"/>
        <v>3</v>
      </c>
      <c r="I1513" t="str">
        <f t="shared" si="71"/>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row>
    <row r="1514" spans="1:9" ht="15.75" thickBot="1" x14ac:dyDescent="0.3">
      <c r="A1514" s="10" t="str">
        <f>IFERROR(VLOOKUP($B1514,VLookup!$B$3:$C$463,2,FALSE),"")</f>
        <v>5.3.2 DATA/GEGEVENSMANAGEMENT</v>
      </c>
      <c r="B1514" s="21" t="s">
        <v>184</v>
      </c>
      <c r="C1514" s="17" t="s">
        <v>83</v>
      </c>
      <c r="D1514" s="13">
        <v>3</v>
      </c>
      <c r="E1514" s="14" t="str">
        <f t="shared" si="69"/>
        <v>D.10x3</v>
      </c>
      <c r="F1514" s="14" t="str">
        <f>IFERROR(VLOOKUP(E1514,'Bron competenties'!$A$1:$F$19978,5,FALSE),"")</f>
        <v>het analyseren van bedrijfsprocessen en bijbehorende informatie-eisen en het daarmee voorzien in de meest geschikte informatiestructuur</v>
      </c>
      <c r="G1514" s="15" t="str">
        <f>IFERROR(CONCATENATE(C1514," ",(VLOOKUP($C1514,'Bron competenties'!$B$1:$C$1978,2,FALSE))),"")</f>
        <v xml:space="preserve">D.10 Informatie- en kennismanagement </v>
      </c>
      <c r="H1514">
        <f t="shared" si="70"/>
        <v>3</v>
      </c>
      <c r="I1514" t="str">
        <f t="shared" si="71"/>
        <v>het analyseren van bedrijfsprocessen en bijbehorende informatie-eisen en het daarmee voorzien in de meest geschikte informatiestructuur</v>
      </c>
    </row>
    <row r="1515" spans="1:9" ht="15.75" thickBot="1" x14ac:dyDescent="0.3">
      <c r="A1515" s="10" t="str">
        <f>IFERROR(VLOOKUP($B1515,VLookup!$B$3:$C$463,2,FALSE),"")</f>
        <v>5.3.2 DATA/GEGEVENSMANAGEMENT</v>
      </c>
      <c r="B1515" s="21" t="s">
        <v>184</v>
      </c>
      <c r="C1515" s="17" t="s">
        <v>84</v>
      </c>
      <c r="D1515" s="13">
        <v>3</v>
      </c>
      <c r="E1515" s="14" t="str">
        <f t="shared" si="69"/>
        <v>D.11x3</v>
      </c>
      <c r="F1515" s="14" t="str">
        <f>IFERROR(VLOOKUP(E1515,'Bron competenties'!$A$1:$F$19978,5,FALSE),"")</f>
        <v>betrouwbare relaties met de klanten creëren en helpen in het identificeren van de klantbehoeften</v>
      </c>
      <c r="G1515" s="15" t="str">
        <f>IFERROR(CONCATENATE(C1515," ",(VLOOKUP($C1515,'Bron competenties'!$B$1:$C$1978,2,FALSE))),"")</f>
        <v xml:space="preserve">D.11 Behoeftemanagement </v>
      </c>
      <c r="H1515">
        <f t="shared" si="70"/>
        <v>3</v>
      </c>
      <c r="I1515" t="str">
        <f t="shared" si="71"/>
        <v>betrouwbare relaties met de klanten creëren en helpen in het identificeren van de klantbehoeften</v>
      </c>
    </row>
    <row r="1516" spans="1:9" ht="15.75" thickBot="1" x14ac:dyDescent="0.3">
      <c r="A1516" s="10" t="str">
        <f>IFERROR(VLOOKUP($B1516,VLookup!$B$3:$C$463,2,FALSE),"")</f>
        <v>5.3.2 DATA/GEGEVENSMANAGEMENT</v>
      </c>
      <c r="B1516" s="21" t="s">
        <v>184</v>
      </c>
      <c r="C1516" s="17" t="s">
        <v>105</v>
      </c>
      <c r="D1516" s="13">
        <v>3</v>
      </c>
      <c r="E1516" s="14" t="str">
        <f t="shared" si="69"/>
        <v>E.03x3</v>
      </c>
      <c r="F1516" s="14" t="str">
        <f>IFERROR(VLOOKUP(E1516,'Bron competenties'!$A$1:$F$19978,5,FALSE),"")</f>
        <v>het in staat zijn de juiste acties te ondernemen om de veiligheid te borgen en risicoblootstelling te vermijden, evalueert, managet en garandeert de validering van uitzonderingen, voert audits uit op IV-processen en -omgeving</v>
      </c>
      <c r="G1516" s="15" t="str">
        <f>IFERROR(CONCATENATE(C1516," ",(VLOOKUP($C1516,'Bron competenties'!$B$1:$C$1978,2,FALSE))),"")</f>
        <v xml:space="preserve">E.03 Risicomanagement </v>
      </c>
      <c r="H1516">
        <f t="shared" si="70"/>
        <v>3</v>
      </c>
      <c r="I1516" t="str">
        <f t="shared" si="71"/>
        <v>het in staat zijn de juiste acties te ondernemen om de veiligheid te borgen en risicoblootstelling te vermijden, evalueert, managet en garandeert de validering van uitzonderingen, voert audits uit op IV-processen en -omgeving</v>
      </c>
    </row>
    <row r="1517" spans="1:9" ht="15.75" thickBot="1" x14ac:dyDescent="0.3">
      <c r="A1517" s="10" t="str">
        <f>IFERROR(VLOOKUP($B1517,VLookup!$B$3:$C$463,2,FALSE),"")</f>
        <v>5.3.2 DATA/GEGEVENSMANAGEMENT</v>
      </c>
      <c r="B1517" s="21" t="s">
        <v>184</v>
      </c>
      <c r="C1517" s="17" t="s">
        <v>101</v>
      </c>
      <c r="D1517" s="13">
        <v>3</v>
      </c>
      <c r="E1517" s="14" t="str">
        <f t="shared" si="69"/>
        <v>E.06x3</v>
      </c>
      <c r="F1517" s="14" t="str">
        <f>IFERROR(VLOOKUP(E1517,'Bron competenties'!$A$1:$F$19978,5,FALSE),"")</f>
        <v>het evalueren van kwaliteitsindicatoren en processen op basis van het kwaliteitsbeleid en indien nodig het voorstellen van herstelacties</v>
      </c>
      <c r="G1517" s="15" t="str">
        <f>IFERROR(CONCATENATE(C1517," ",(VLOOKUP($C1517,'Bron competenties'!$B$1:$C$1978,2,FALSE))),"")</f>
        <v xml:space="preserve">E.06 ICT kwaliteitsmanagement </v>
      </c>
      <c r="H1517">
        <f t="shared" si="70"/>
        <v>3</v>
      </c>
      <c r="I1517" t="str">
        <f t="shared" si="71"/>
        <v>het evalueren van kwaliteitsindicatoren en processen op basis van het kwaliteitsbeleid en indien nodig het voorstellen van herstelacties</v>
      </c>
    </row>
    <row r="1518" spans="1:9" ht="15.75" thickBot="1" x14ac:dyDescent="0.3">
      <c r="A1518" s="10" t="str">
        <f>IFERROR(VLOOKUP($B1518,VLookup!$B$3:$C$463,2,FALSE),"")</f>
        <v>5.3.2 DATA/GEGEVENSMANAGEMENT</v>
      </c>
      <c r="B1518" s="21" t="s">
        <v>184</v>
      </c>
      <c r="C1518" s="17" t="s">
        <v>86</v>
      </c>
      <c r="D1518" s="13">
        <v>3</v>
      </c>
      <c r="E1518" s="14" t="str">
        <f t="shared" si="69"/>
        <v>E.08x3</v>
      </c>
      <c r="F1518" s="14" t="str">
        <f>IFERROR(VLOOKUP(E1518,'Bron competenties'!$A$1:$F$19978,5,FALSE),"")</f>
        <v xml:space="preserve">het evalueren van indicatoren en maatregelen op het gebied van security management en bepalen/of ze aan de normen voldoen; het onderzoeken van inbreuken op de beveiliging en het nemen van correctiemaatregelen </v>
      </c>
      <c r="G1518" s="15" t="str">
        <f>IFERROR(CONCATENATE(C1518," ",(VLOOKUP($C1518,'Bron competenties'!$B$1:$C$1978,2,FALSE))),"")</f>
        <v xml:space="preserve">E.08 Informatiebeveiligingsmanagement </v>
      </c>
      <c r="H1518">
        <f t="shared" si="70"/>
        <v>3</v>
      </c>
      <c r="I1518" t="str">
        <f t="shared" si="71"/>
        <v xml:space="preserve">het evalueren van indicatoren en maatregelen op het gebied van security management en bepalen/of ze aan de normen voldoen; het onderzoeken van inbreuken op de beveiliging en het nemen van correctiemaatregelen </v>
      </c>
    </row>
    <row r="1519" spans="1:9" ht="15.75" thickBot="1" x14ac:dyDescent="0.3">
      <c r="A1519" s="10" t="str">
        <f>IFERROR(VLOOKUP($B1519,VLookup!$B$3:$C$463,2,FALSE),"")</f>
        <v>5.3.2 DATA/GEGEVENSMANAGEMENT</v>
      </c>
      <c r="B1519" s="20" t="s">
        <v>184</v>
      </c>
      <c r="C1519" s="17" t="s">
        <v>89</v>
      </c>
      <c r="D1519" s="13">
        <v>3</v>
      </c>
      <c r="E1519" s="14" t="str">
        <f t="shared" si="69"/>
        <v>D.07x3</v>
      </c>
      <c r="F1519" s="14" t="str">
        <f>IFERROR(VLOOKUP(E1519,'Bron competenties'!$A$1:$F$19978,5,FALSE),"")</f>
        <v>het ontwerpen en creëren van data-analysetools om de organisatorische datalevenscyclus te ondersteunen. Het verifiëren van de waarheidsgetrouwheid van de data. Het verwerken en visualiseren van data-analyseresultaten binnen het domein</v>
      </c>
      <c r="G1519" s="15" t="str">
        <f>IFERROR(CONCATENATE(C1519," ",(VLOOKUP($C1519,'Bron competenties'!$B$1:$C$1978,2,FALSE))),"")</f>
        <v>D.07 Datascience en analytics</v>
      </c>
      <c r="H1519">
        <f t="shared" si="70"/>
        <v>3</v>
      </c>
      <c r="I1519" t="str">
        <f t="shared" si="71"/>
        <v>het ontwerpen en creëren van data-analysetools om de organisatorische datalevenscyclus te ondersteunen. Het verifiëren van de waarheidsgetrouwheid van de data. Het verwerken en visualiseren van data-analyseresultaten binnen het domein</v>
      </c>
    </row>
    <row r="1520" spans="1:9" ht="15.75" thickBot="1" x14ac:dyDescent="0.3">
      <c r="A1520" s="10" t="str">
        <f>IFERROR(VLOOKUP($B1520,VLookup!$B$3:$C$463,2,FALSE),"")</f>
        <v>5.3.2 DATA/GEGEVENSMANAGEMENT</v>
      </c>
      <c r="B1520" s="21" t="s">
        <v>184</v>
      </c>
      <c r="C1520" s="17" t="s">
        <v>87</v>
      </c>
      <c r="D1520" s="13">
        <v>4</v>
      </c>
      <c r="E1520" s="14" t="str">
        <f t="shared" si="69"/>
        <v>A.01x4</v>
      </c>
      <c r="F1520" s="14" t="str">
        <f>IFERROR(VLOOKUP(E1520,'Bron competenties'!$A$1:$F$19978,5,FALSE),"")</f>
        <v>het organiseren en borgen van de bouw en implementatie van innovatieve IV oplossingen op de lange termijn</v>
      </c>
      <c r="G1520" s="15" t="str">
        <f>IFERROR(CONCATENATE(C1520," ",(VLOOKUP($C1520,'Bron competenties'!$B$1:$C$1978,2,FALSE))),"")</f>
        <v>A.01 Afstemming informatiesysteem en bedrijfsstrategie</v>
      </c>
      <c r="H1520">
        <f t="shared" si="70"/>
        <v>4</v>
      </c>
      <c r="I1520" t="str">
        <f t="shared" si="71"/>
        <v>het organiseren en borgen van de bouw en implementatie van innovatieve IV oplossingen op de lange termijn</v>
      </c>
    </row>
    <row r="1521" spans="1:9" ht="15.75" thickBot="1" x14ac:dyDescent="0.3">
      <c r="A1521" s="10" t="str">
        <f>IFERROR(VLOOKUP($B1521,VLookup!$B$3:$C$463,2,FALSE),"")</f>
        <v>5.3.2 DATA/GEGEVENSMANAGEMENT</v>
      </c>
      <c r="B1521" s="21" t="s">
        <v>184</v>
      </c>
      <c r="C1521" s="17" t="s">
        <v>111</v>
      </c>
      <c r="D1521" s="13">
        <v>4</v>
      </c>
      <c r="E1521" s="14" t="str">
        <f t="shared" si="69"/>
        <v>A.04x4</v>
      </c>
      <c r="F1521" s="14" t="str">
        <f>IFERROR(VLOOKUP(E1521,'Bron competenties'!$A$1:$F$19978,5,FALSE),"")</f>
        <v>het organiseren en borgen van het ontwikkelen en onderhouden van de planning</v>
      </c>
      <c r="G1521" s="15" t="str">
        <f>IFERROR(CONCATENATE(C1521," ",(VLOOKUP($C1521,'Bron competenties'!$B$1:$C$1978,2,FALSE))),"")</f>
        <v xml:space="preserve">A.04 Product- of serviceplanning </v>
      </c>
      <c r="H1521">
        <f t="shared" si="70"/>
        <v>4</v>
      </c>
      <c r="I1521" t="str">
        <f t="shared" si="71"/>
        <v>het organiseren en borgen van het ontwikkelen en onderhouden van de planning</v>
      </c>
    </row>
    <row r="1522" spans="1:9" ht="15.75" thickBot="1" x14ac:dyDescent="0.3">
      <c r="A1522" s="10" t="str">
        <f>IFERROR(VLOOKUP($B1522,VLookup!$B$3:$C$463,2,FALSE),"")</f>
        <v>5.3.2 DATA/GEGEVENSMANAGEMENT</v>
      </c>
      <c r="B1522" s="21" t="s">
        <v>184</v>
      </c>
      <c r="C1522" s="17" t="s">
        <v>81</v>
      </c>
      <c r="D1522" s="13">
        <v>4</v>
      </c>
      <c r="E1522" s="14" t="str">
        <f t="shared" si="69"/>
        <v>A.05x4</v>
      </c>
      <c r="F1522" s="14" t="str">
        <f>IFERROR(VLOOKUP(E1522,'Bron competenties'!$A$1:$F$19978,5,FALSE),"")</f>
        <v>het vanuit een brede verantwoordelijk definiëren van een strategie zodat IV-technologie overeenkomstig de behoeften van de organisatie geïmplementeerd wordt, rekening houdend met de huidige IV-platformen, legacy en de laatste innovatieve ontwikkelingen</v>
      </c>
      <c r="G1522" s="15" t="str">
        <f>IFERROR(CONCATENATE(C1522," ",(VLOOKUP($C1522,'Bron competenties'!$B$1:$C$1978,2,FALSE))),"")</f>
        <v xml:space="preserve">A.05 Ontwerpen van Architectuur </v>
      </c>
      <c r="H1522">
        <f t="shared" si="70"/>
        <v>4</v>
      </c>
      <c r="I1522" t="str">
        <f t="shared" si="71"/>
        <v>het vanuit een brede verantwoordelijk definiëren van een strategie zodat IV-technologie overeenkomstig de behoeften van de organisatie geïmplementeerd wordt, rekening houdend met de huidige IV-platformen, legacy en de laatste innovatieve ontwikkelingen</v>
      </c>
    </row>
    <row r="1523" spans="1:9" ht="15.75" thickBot="1" x14ac:dyDescent="0.3">
      <c r="A1523" s="10" t="str">
        <f>IFERROR(VLOOKUP($B1523,VLookup!$B$3:$C$463,2,FALSE),"")</f>
        <v>5.3.2 DATA/GEGEVENSMANAGEMENT</v>
      </c>
      <c r="B1523" s="21" t="s">
        <v>184</v>
      </c>
      <c r="C1523" s="17" t="s">
        <v>106</v>
      </c>
      <c r="D1523" s="13">
        <v>4</v>
      </c>
      <c r="E1523" s="14" t="str">
        <f t="shared" si="69"/>
        <v>A.08x4</v>
      </c>
      <c r="F1523" s="14" t="str">
        <f>IFERROR(VLOOKUP(E1523,'Bron competenties'!$A$1:$F$19978,5,FALSE),"")</f>
        <v>het bepalen van doel en strategie voor duurzame ontwikkeling van informatiesystemen in overeenstemming met het duurzaamheidsbeleid van de organisatie</v>
      </c>
      <c r="G1523" s="15" t="str">
        <f>IFERROR(CONCATENATE(C1523," ",(VLOOKUP($C1523,'Bron competenties'!$B$1:$C$1978,2,FALSE))),"")</f>
        <v xml:space="preserve">A.08 Duurzame ontwikkeling </v>
      </c>
      <c r="H1523">
        <f t="shared" si="70"/>
        <v>4</v>
      </c>
      <c r="I1523" t="str">
        <f t="shared" si="71"/>
        <v>het bepalen van doel en strategie voor duurzame ontwikkeling van informatiesystemen in overeenstemming met het duurzaamheidsbeleid van de organisatie</v>
      </c>
    </row>
    <row r="1524" spans="1:9" ht="15.75" thickBot="1" x14ac:dyDescent="0.3">
      <c r="A1524" s="10" t="str">
        <f>IFERROR(VLOOKUP($B1524,VLookup!$B$3:$C$463,2,FALSE),"")</f>
        <v>5.3.2 DATA/GEGEVENSMANAGEMENT</v>
      </c>
      <c r="B1524" s="21" t="s">
        <v>184</v>
      </c>
      <c r="C1524" s="17" t="s">
        <v>108</v>
      </c>
      <c r="D1524" s="13">
        <v>4</v>
      </c>
      <c r="E1524" s="14" t="str">
        <f t="shared" si="69"/>
        <v>A.09x4</v>
      </c>
      <c r="F1524" s="14" t="str">
        <f>IFERROR(VLOOKUP(E1524,'Bron competenties'!$A$1:$F$19978,5,FALSE),"")</f>
        <v>het inzetten van onafhankelijk denken en technologische kennis om verschillende concepten te integreren zodat unieke oplossingen ontstaan</v>
      </c>
      <c r="G1524" s="15" t="str">
        <f>IFERROR(CONCATENATE(C1524," ",(VLOOKUP($C1524,'Bron competenties'!$B$1:$C$1978,2,FALSE))),"")</f>
        <v xml:space="preserve">A.09 Innoveren </v>
      </c>
      <c r="H1524">
        <f t="shared" si="70"/>
        <v>4</v>
      </c>
      <c r="I1524" t="str">
        <f t="shared" si="71"/>
        <v>het inzetten van onafhankelijk denken en technologische kennis om verschillende concepten te integreren zodat unieke oplossingen ontstaan</v>
      </c>
    </row>
    <row r="1525" spans="1:9" ht="15.75" thickBot="1" x14ac:dyDescent="0.3">
      <c r="A1525" s="10" t="str">
        <f>IFERROR(VLOOKUP($B1525,VLookup!$B$3:$C$463,2,FALSE),"")</f>
        <v>5.3.2 DATA/GEGEVENSMANAGEMENT</v>
      </c>
      <c r="B1525" s="21" t="s">
        <v>184</v>
      </c>
      <c r="C1525" s="17" t="s">
        <v>114</v>
      </c>
      <c r="D1525" s="13">
        <v>4</v>
      </c>
      <c r="E1525" s="14" t="str">
        <f t="shared" si="69"/>
        <v>D.01x4</v>
      </c>
      <c r="F1525" s="14" t="str">
        <f>IFERROR(VLOOKUP(E1525,'Bron competenties'!$A$1:$F$19978,5,FALSE),"")</f>
        <v>het gebruik maken van specifieke kennis en van externe standaarden en best practices</v>
      </c>
      <c r="G1525" s="15" t="str">
        <f>IFERROR(CONCATENATE(C1525," ",(VLOOKUP($C1525,'Bron competenties'!$B$1:$C$1978,2,FALSE))),"")</f>
        <v xml:space="preserve">D.01 Strategieontwikkeling informatiebeveiliging </v>
      </c>
      <c r="H1525">
        <f t="shared" si="70"/>
        <v>4</v>
      </c>
      <c r="I1525" t="str">
        <f t="shared" si="71"/>
        <v>het gebruik maken van specifieke kennis en van externe standaarden en best practices</v>
      </c>
    </row>
    <row r="1526" spans="1:9" ht="15.75" thickBot="1" x14ac:dyDescent="0.3">
      <c r="A1526" s="10" t="str">
        <f>IFERROR(VLOOKUP($B1526,VLookup!$B$3:$C$463,2,FALSE),"")</f>
        <v>5.3.2 DATA/GEGEVENSMANAGEMENT</v>
      </c>
      <c r="B1526" s="21" t="s">
        <v>184</v>
      </c>
      <c r="C1526" s="17" t="s">
        <v>88</v>
      </c>
      <c r="D1526" s="13">
        <v>4</v>
      </c>
      <c r="E1526" s="14" t="str">
        <f t="shared" si="69"/>
        <v>D.02x4</v>
      </c>
      <c r="F1526" s="14" t="str">
        <f>IFERROR(VLOOKUP(E1526,'Bron competenties'!$A$1:$F$19978,5,FALSE),"")</f>
        <v xml:space="preserve">het gebruiken van uiteenlopende specifieke kennis en het zorgen dat gebruik wordt gemaakt en het autoriseren van externe standaarden en best practices </v>
      </c>
      <c r="G1526" s="15" t="str">
        <f>IFERROR(CONCATENATE(C1526," ",(VLOOKUP($C1526,'Bron competenties'!$B$1:$C$1978,2,FALSE))),"")</f>
        <v xml:space="preserve">D.02 Ontwikkeling ICT-Kwaliteitsstrategie </v>
      </c>
      <c r="H1526">
        <f t="shared" si="70"/>
        <v>4</v>
      </c>
      <c r="I1526" t="str">
        <f t="shared" si="71"/>
        <v xml:space="preserve">het gebruiken van uiteenlopende specifieke kennis en het zorgen dat gebruik wordt gemaakt en het autoriseren van externe standaarden en best practices </v>
      </c>
    </row>
    <row r="1527" spans="1:9" ht="15.75" thickBot="1" x14ac:dyDescent="0.3">
      <c r="A1527" s="10" t="str">
        <f>IFERROR(VLOOKUP($B1527,VLookup!$B$3:$C$463,2,FALSE),"")</f>
        <v>5.3.2 DATA/GEGEVENSMANAGEMENT</v>
      </c>
      <c r="B1527" s="21" t="s">
        <v>184</v>
      </c>
      <c r="C1527" s="17" t="s">
        <v>133</v>
      </c>
      <c r="D1527" s="13">
        <v>4</v>
      </c>
      <c r="E1527" s="14" t="str">
        <f t="shared" si="69"/>
        <v>D.06x4</v>
      </c>
      <c r="F1527" s="14" t="str">
        <f>IFERROR(VLOOKUP(E1527,'Bron competenties'!$A$1:$F$19978,5,FALSE),"")</f>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c r="G1527" s="15" t="str">
        <f>IFERROR(CONCATENATE(C1527," ",(VLOOKUP($C1527,'Bron competenties'!$B$1:$C$1978,2,FALSE))),"")</f>
        <v>D.06 Digitale marketing</v>
      </c>
      <c r="H1527">
        <f t="shared" si="70"/>
        <v>4</v>
      </c>
      <c r="I1527" t="str">
        <f t="shared" si="71"/>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row>
    <row r="1528" spans="1:9" ht="15.75" thickBot="1" x14ac:dyDescent="0.3">
      <c r="A1528" s="10" t="str">
        <f>IFERROR(VLOOKUP($B1528,VLookup!$B$3:$C$463,2,FALSE),"")</f>
        <v>5.3.2 DATA/GEGEVENSMANAGEMENT</v>
      </c>
      <c r="B1528" s="21" t="s">
        <v>184</v>
      </c>
      <c r="C1528" s="17" t="s">
        <v>83</v>
      </c>
      <c r="D1528" s="13">
        <v>4</v>
      </c>
      <c r="E1528" s="14" t="str">
        <f t="shared" si="69"/>
        <v>D.10x4</v>
      </c>
      <c r="F1528" s="14" t="str">
        <f>IFERROR(VLOOKUP(E1528,'Bron competenties'!$A$1:$F$19978,5,FALSE),"")</f>
        <v>de juiste informatiestructuur integreren in de organisatie omgeving</v>
      </c>
      <c r="G1528" s="15" t="str">
        <f>IFERROR(CONCATENATE(C1528," ",(VLOOKUP($C1528,'Bron competenties'!$B$1:$C$1978,2,FALSE))),"")</f>
        <v xml:space="preserve">D.10 Informatie- en kennismanagement </v>
      </c>
      <c r="H1528">
        <f t="shared" si="70"/>
        <v>4</v>
      </c>
      <c r="I1528" t="str">
        <f t="shared" si="71"/>
        <v>de juiste informatiestructuur integreren in de organisatie omgeving</v>
      </c>
    </row>
    <row r="1529" spans="1:9" ht="15.75" thickBot="1" x14ac:dyDescent="0.3">
      <c r="A1529" s="10" t="str">
        <f>IFERROR(VLOOKUP($B1529,VLookup!$B$3:$C$463,2,FALSE),"")</f>
        <v>5.3.2 DATA/GEGEVENSMANAGEMENT</v>
      </c>
      <c r="B1529" s="21" t="s">
        <v>184</v>
      </c>
      <c r="C1529" s="17" t="s">
        <v>84</v>
      </c>
      <c r="D1529" s="13">
        <v>4</v>
      </c>
      <c r="E1529" s="14" t="str">
        <f t="shared" si="69"/>
        <v>D.11x4</v>
      </c>
      <c r="F1529" s="14" t="str">
        <f>IFERROR(VLOOKUP(E1529,'Bron competenties'!$A$1:$F$19978,5,FALSE),"")</f>
        <v>het organiseren en ondersteunen van strategische besluiten van de organisaties, het helpen van organisaties om nieuwe IV-oplossingen te bedenken, het bevorderen van partnerschappen en het creëren van waarde proposities</v>
      </c>
      <c r="G1529" s="15" t="str">
        <f>IFERROR(CONCATENATE(C1529," ",(VLOOKUP($C1529,'Bron competenties'!$B$1:$C$1978,2,FALSE))),"")</f>
        <v xml:space="preserve">D.11 Behoeftemanagement </v>
      </c>
      <c r="H1529">
        <f t="shared" si="70"/>
        <v>4</v>
      </c>
      <c r="I1529" t="str">
        <f t="shared" si="71"/>
        <v>het organiseren en ondersteunen van strategische besluiten van de organisaties, het helpen van organisaties om nieuwe IV-oplossingen te bedenken, het bevorderen van partnerschappen en het creëren van waarde proposities</v>
      </c>
    </row>
    <row r="1530" spans="1:9" ht="15.75" thickBot="1" x14ac:dyDescent="0.3">
      <c r="A1530" s="10" t="str">
        <f>IFERROR(VLOOKUP($B1530,VLookup!$B$3:$C$463,2,FALSE),"")</f>
        <v>5.3.2 DATA/GEGEVENSMANAGEMENT</v>
      </c>
      <c r="B1530" s="21" t="s">
        <v>184</v>
      </c>
      <c r="C1530" s="17" t="s">
        <v>105</v>
      </c>
      <c r="D1530" s="13">
        <v>4</v>
      </c>
      <c r="E1530" s="14" t="str">
        <f t="shared" si="69"/>
        <v>E.03x4</v>
      </c>
      <c r="F1530" s="14" t="str">
        <f>IFERROR(VLOOKUP(E1530,'Bron competenties'!$A$1:$F$19978,5,FALSE),"")</f>
        <v>het organiseren en borgen van het definiëren en toepasbaar maken van beleid voor risicobeheer door rekening te houden met alle mogelijke beperkingen, waaronder technische, economische en politieke kwesties en daarbij taken te delegeren</v>
      </c>
      <c r="G1530" s="15" t="str">
        <f>IFERROR(CONCATENATE(C1530," ",(VLOOKUP($C1530,'Bron competenties'!$B$1:$C$1978,2,FALSE))),"")</f>
        <v xml:space="preserve">E.03 Risicomanagement </v>
      </c>
      <c r="H1530">
        <f t="shared" si="70"/>
        <v>4</v>
      </c>
      <c r="I1530" t="str">
        <f t="shared" si="71"/>
        <v>het organiseren en borgen van het definiëren en toepasbaar maken van beleid voor risicobeheer door rekening te houden met alle mogelijke beperkingen, waaronder technische, economische en politieke kwesties en daarbij taken te delegeren</v>
      </c>
    </row>
    <row r="1531" spans="1:9" ht="15.75" thickBot="1" x14ac:dyDescent="0.3">
      <c r="A1531" s="10" t="str">
        <f>IFERROR(VLOOKUP($B1531,VLookup!$B$3:$C$463,2,FALSE),"")</f>
        <v>5.3.2 DATA/GEGEVENSMANAGEMENT</v>
      </c>
      <c r="B1531" s="21" t="s">
        <v>184</v>
      </c>
      <c r="C1531" s="17" t="s">
        <v>101</v>
      </c>
      <c r="D1531" s="13">
        <v>4</v>
      </c>
      <c r="E1531" s="14" t="str">
        <f t="shared" si="69"/>
        <v>E.06x4</v>
      </c>
      <c r="F1531" s="14" t="str">
        <f>IFERROR(VLOOKUP(E1531,'Bron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531" s="15" t="str">
        <f>IFERROR(CONCATENATE(C1531," ",(VLOOKUP($C1531,'Bron competenties'!$B$1:$C$1978,2,FALSE))),"")</f>
        <v xml:space="preserve">E.06 ICT kwaliteitsmanagement </v>
      </c>
      <c r="H1531">
        <f t="shared" si="70"/>
        <v>4</v>
      </c>
      <c r="I1531" t="str">
        <f t="shared" si="71"/>
        <v>het evalueren en inschatten in hoeverre aan kwaliteitseisen is voldaan en het organiseren en borgen dat het kwaliteitsbeleid wordt geïmplementeerd; het tonen van multifunctioneel leiderschap voor het stellen en overtreffen van kwaliteitsnormen</v>
      </c>
    </row>
    <row r="1532" spans="1:9" ht="15.75" thickBot="1" x14ac:dyDescent="0.3">
      <c r="A1532" s="10" t="str">
        <f>IFERROR(VLOOKUP($B1532,VLookup!$B$3:$C$463,2,FALSE),"")</f>
        <v>5.3.2 DATA/GEGEVENSMANAGEMENT</v>
      </c>
      <c r="B1532" s="21" t="s">
        <v>184</v>
      </c>
      <c r="C1532" s="17" t="s">
        <v>86</v>
      </c>
      <c r="D1532" s="13">
        <v>4</v>
      </c>
      <c r="E1532" s="14" t="str">
        <f t="shared" si="69"/>
        <v>E.08x4</v>
      </c>
      <c r="F1532" s="14" t="str">
        <f>IFERROR(VLOOKUP(E1532,'Bron competenties'!$A$1:$F$19978,5,FALSE),"")</f>
        <v>het organiseren en borgen dat de integriteit, vertrouwelijkheid en beschikbaarheid van gegevens zijn opgeslagen in de Informatiesystemen en dat ze voldoen aan alle wettelijke vereisten</v>
      </c>
      <c r="G1532" s="15" t="str">
        <f>IFERROR(CONCATENATE(C1532," ",(VLOOKUP($C1532,'Bron competenties'!$B$1:$C$1978,2,FALSE))),"")</f>
        <v xml:space="preserve">E.08 Informatiebeveiligingsmanagement </v>
      </c>
      <c r="H1532">
        <f t="shared" si="70"/>
        <v>4</v>
      </c>
      <c r="I1532" t="str">
        <f t="shared" si="71"/>
        <v>het organiseren en borgen dat de integriteit, vertrouwelijkheid en beschikbaarheid van gegevens zijn opgeslagen in de Informatiesystemen en dat ze voldoen aan alle wettelijke vereisten</v>
      </c>
    </row>
    <row r="1533" spans="1:9" ht="15.75" thickBot="1" x14ac:dyDescent="0.3">
      <c r="A1533" s="10" t="str">
        <f>IFERROR(VLOOKUP($B1533,VLookup!$B$3:$C$463,2,FALSE),"")</f>
        <v>5.3.2 DATA/GEGEVENSMANAGEMENT</v>
      </c>
      <c r="B1533" s="20" t="s">
        <v>184</v>
      </c>
      <c r="C1533" s="17" t="s">
        <v>89</v>
      </c>
      <c r="D1533" s="13">
        <v>4</v>
      </c>
      <c r="E1533" s="14" t="str">
        <f t="shared" si="69"/>
        <v>D.07x4</v>
      </c>
      <c r="F1533" s="14" t="str">
        <f>IFERROR(VLOOKUP(E1533,'Bron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1533" s="15" t="str">
        <f>IFERROR(CONCATENATE(C1533," ",(VLOOKUP($C1533,'Bron competenties'!$B$1:$C$1978,2,FALSE))),"")</f>
        <v>D.07 Datascience en analytics</v>
      </c>
      <c r="H1533">
        <f t="shared" si="70"/>
        <v>4</v>
      </c>
      <c r="I1533" t="str">
        <f t="shared" si="71"/>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1534" spans="1:9" ht="15.75" thickBot="1" x14ac:dyDescent="0.3">
      <c r="A1534" s="10" t="str">
        <f>IFERROR(VLOOKUP($B1534,VLookup!$B$3:$C$463,2,FALSE),"")</f>
        <v>5.3.2 DATA/GEGEVENSMANAGEMENT</v>
      </c>
      <c r="B1534" s="21" t="s">
        <v>184</v>
      </c>
      <c r="C1534" s="17" t="s">
        <v>90</v>
      </c>
      <c r="D1534" s="13">
        <v>9</v>
      </c>
      <c r="E1534" s="14" t="str">
        <f t="shared" si="69"/>
        <v>T.01x9</v>
      </c>
      <c r="F1534" s="14" t="str">
        <f>IFERROR(VLOOKUP(E1534,'Bron competenties'!$A$1:$F$19978,5,FALSE),"")</f>
        <v>Toegankelijkheid is van toepassing op het ontwerp van producten, apparaten, services of omgevingen om ervoor te zorgen dat ze voor iedereen bruikbaar zijn, ongeacht hun persoonlijke capaciteiten</v>
      </c>
      <c r="G1534" s="15" t="str">
        <f>IFERROR(CONCATENATE(C1534," ",(VLOOKUP($C1534,'Bron competenties'!$B$1:$C$1978,2,FALSE))),"")</f>
        <v>T.01 Toegankelijkheid</v>
      </c>
      <c r="H1534">
        <f t="shared" si="70"/>
        <v>9</v>
      </c>
      <c r="I1534" t="str">
        <f t="shared" si="71"/>
        <v>Toegankelijkheid is van toepassing op het ontwerp van producten, apparaten, services of omgevingen om ervoor te zorgen dat ze voor iedereen bruikbaar zijn, ongeacht hun persoonlijke capaciteiten</v>
      </c>
    </row>
    <row r="1535" spans="1:9" ht="15.75" thickBot="1" x14ac:dyDescent="0.3">
      <c r="A1535" s="10" t="str">
        <f>IFERROR(VLOOKUP($B1535,VLookup!$B$3:$C$463,2,FALSE),"")</f>
        <v>5.3.2 DATA/GEGEVENSMANAGEMENT</v>
      </c>
      <c r="B1535" s="21" t="s">
        <v>184</v>
      </c>
      <c r="C1535" s="17" t="s">
        <v>91</v>
      </c>
      <c r="D1535" s="13">
        <v>9</v>
      </c>
      <c r="E1535" s="14" t="str">
        <f t="shared" si="69"/>
        <v>T.02x9</v>
      </c>
      <c r="F1535" s="14" t="str">
        <f>IFERROR(VLOOKUP(E1535,'Bron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535" s="15" t="str">
        <f>IFERROR(CONCATENATE(C1535," ",(VLOOKUP($C1535,'Bron competenties'!$B$1:$C$1978,2,FALSE))),"")</f>
        <v>T.02 Ethiek</v>
      </c>
      <c r="H1535">
        <f t="shared" si="70"/>
        <v>9</v>
      </c>
      <c r="I1535" t="str">
        <f t="shared" si="71"/>
        <v>Ethiek in ICT behandelt de procedures, waarden en praktijken die ICT en haar gerelateerde disciplines beheersen zonder de integriteit, morele waarden of overtuigingen van een individu, organisatie of de mensheid: professioneel gedrag in de ICT</v>
      </c>
    </row>
    <row r="1536" spans="1:9" ht="15.75" thickBot="1" x14ac:dyDescent="0.3">
      <c r="A1536" s="10" t="str">
        <f>IFERROR(VLOOKUP($B1536,VLookup!$B$3:$C$463,2,FALSE),"")</f>
        <v>5.3.2 DATA/GEGEVENSMANAGEMENT</v>
      </c>
      <c r="B1536" s="21" t="s">
        <v>184</v>
      </c>
      <c r="C1536" s="17" t="s">
        <v>92</v>
      </c>
      <c r="D1536" s="13">
        <v>9</v>
      </c>
      <c r="E1536" s="14" t="str">
        <f t="shared" si="69"/>
        <v>T.03x9</v>
      </c>
      <c r="F1536" s="14" t="str">
        <f>IFERROR(VLOOKUP(E1536,'Bron competenties'!$A$1:$F$19978,5,FALSE),"")</f>
        <v>Er zijn veel wetten die direct of indirect relevant zijn voor de ICT-industrie, zoals copyright, naleving van octrooien, voorkomen van plagiaat en bescherming van intellectuele eigendom</v>
      </c>
      <c r="G1536" s="15" t="str">
        <f>IFERROR(CONCATENATE(C1536," ",(VLOOKUP($C1536,'Bron competenties'!$B$1:$C$1978,2,FALSE))),"")</f>
        <v>T.03 Juridische kwesties</v>
      </c>
      <c r="H1536">
        <f t="shared" si="70"/>
        <v>9</v>
      </c>
      <c r="I1536" t="str">
        <f t="shared" si="71"/>
        <v>Er zijn veel wetten die direct of indirect relevant zijn voor de ICT-industrie, zoals copyright, naleving van octrooien, voorkomen van plagiaat en bescherming van intellectuele eigendom</v>
      </c>
    </row>
    <row r="1537" spans="1:9" ht="15.75" thickBot="1" x14ac:dyDescent="0.3">
      <c r="A1537" s="10" t="str">
        <f>IFERROR(VLOOKUP($B1537,VLookup!$B$3:$C$463,2,FALSE),"")</f>
        <v>5.3.2 DATA/GEGEVENSMANAGEMENT</v>
      </c>
      <c r="B1537" s="21" t="s">
        <v>184</v>
      </c>
      <c r="C1537" s="17" t="s">
        <v>93</v>
      </c>
      <c r="D1537" s="13">
        <v>9</v>
      </c>
      <c r="E1537" s="14" t="str">
        <f t="shared" si="69"/>
        <v>T.04x9</v>
      </c>
      <c r="F1537" s="14" t="str">
        <f>IFERROR(VLOOKUP(E1537,'Bron competenties'!$A$1:$F$19978,5,FALSE),"")</f>
        <v>Privacy is het vermogen van een organisatie of individu te bepalen welke gegevens met derden kunnen worden gedeeld: bijvoorbeeld de algemene verordening gegevensbescherming (AVG) over gegevensbescherming en privacy voor alle individuen</v>
      </c>
      <c r="G1537" s="15" t="str">
        <f>IFERROR(CONCATENATE(C1537," ",(VLOOKUP($C1537,'Bron competenties'!$B$1:$C$1978,2,FALSE))),"")</f>
        <v>T.04 Privacy</v>
      </c>
      <c r="H1537">
        <f t="shared" si="70"/>
        <v>9</v>
      </c>
      <c r="I1537" t="str">
        <f t="shared" si="71"/>
        <v>Privacy is het vermogen van een organisatie of individu te bepalen welke gegevens met derden kunnen worden gedeeld: bijvoorbeeld de algemene verordening gegevensbescherming (AVG) over gegevensbescherming en privacy voor alle individuen</v>
      </c>
    </row>
    <row r="1538" spans="1:9" ht="15.75" thickBot="1" x14ac:dyDescent="0.3">
      <c r="A1538" s="10" t="str">
        <f>IFERROR(VLOOKUP($B1538,VLookup!$B$3:$C$463,2,FALSE),"")</f>
        <v>5.3.2 DATA/GEGEVENSMANAGEMENT</v>
      </c>
      <c r="B1538" s="21" t="s">
        <v>184</v>
      </c>
      <c r="C1538" s="17" t="s">
        <v>94</v>
      </c>
      <c r="D1538" s="13">
        <v>9</v>
      </c>
      <c r="E1538" s="14" t="str">
        <f t="shared" ref="E1538:E1601" si="72">IFERROR(IF(A1538&lt;&gt;"",CONCATENATE(C1538,"x",D1538),""),"")</f>
        <v>T.05x9</v>
      </c>
      <c r="F1538" s="14" t="str">
        <f>IFERROR(VLOOKUP(E1538,'Bron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538" s="15" t="str">
        <f>IFERROR(CONCATENATE(C1538," ",(VLOOKUP($C1538,'Bron competenties'!$B$1:$C$1978,2,FALSE))),"")</f>
        <v>T.05 Beveiliging</v>
      </c>
      <c r="H1538">
        <f t="shared" ref="H1538:H1601" si="73">IF($G1538="","",D1538)</f>
        <v>9</v>
      </c>
      <c r="I1538" t="str">
        <f t="shared" ref="I1538:I1601" si="74">IF($G1538="","",F1538)</f>
        <v>Beveiliging omvat (1) informatiebeveiliging: beschermen tegen ongeautoriseerde toegang, gebruik, openbaarmaking, verstoring, wijziging, inzage, inspectie, opname of verwoesting en (2) IT-beveiliging: ongeoorloofde toegang tot computers, netwerken en data voorkomen</v>
      </c>
    </row>
    <row r="1539" spans="1:9" ht="15.75" thickBot="1" x14ac:dyDescent="0.3">
      <c r="A1539" s="10" t="str">
        <f>IFERROR(VLOOKUP($B1539,VLookup!$B$3:$C$463,2,FALSE),"")</f>
        <v>5.3.2 DATA/GEGEVENSMANAGEMENT</v>
      </c>
      <c r="B1539" s="21" t="s">
        <v>184</v>
      </c>
      <c r="C1539" s="17" t="s">
        <v>95</v>
      </c>
      <c r="D1539" s="13">
        <v>9</v>
      </c>
      <c r="E1539" s="14" t="str">
        <f t="shared" si="72"/>
        <v>T.06x9</v>
      </c>
      <c r="F1539" s="14" t="str">
        <f>IFERROR(VLOOKUP(E1539,'Bron competenties'!$A$1:$F$19978,5,FALSE),"")</f>
        <v xml:space="preserve">Duurzaamheid staat voor het voldoen aan behoeften zonder de toekomst in gevaar te brengen en kan worden gecategoriseerd als ecologische, sociale of economische duurzaamheid. </v>
      </c>
      <c r="G1539" s="15" t="str">
        <f>IFERROR(CONCATENATE(C1539," ",(VLOOKUP($C1539,'Bron competenties'!$B$1:$C$1978,2,FALSE))),"")</f>
        <v>T.06 Duurzaamheid</v>
      </c>
      <c r="H1539">
        <f t="shared" si="73"/>
        <v>9</v>
      </c>
      <c r="I1539" t="str">
        <f t="shared" si="74"/>
        <v xml:space="preserve">Duurzaamheid staat voor het voldoen aan behoeften zonder de toekomst in gevaar te brengen en kan worden gecategoriseerd als ecologische, sociale of economische duurzaamheid. </v>
      </c>
    </row>
    <row r="1540" spans="1:9" ht="15.75" thickBot="1" x14ac:dyDescent="0.3">
      <c r="A1540" s="10" t="str">
        <f>IFERROR(VLOOKUP($B1540,VLookup!$B$3:$C$463,2,FALSE),"")</f>
        <v>5.3.2 DATA/GEGEVENSMANAGEMENT</v>
      </c>
      <c r="B1540" s="21" t="s">
        <v>184</v>
      </c>
      <c r="C1540" s="17" t="s">
        <v>96</v>
      </c>
      <c r="D1540" s="13">
        <v>9</v>
      </c>
      <c r="E1540" s="14" t="str">
        <f t="shared" si="72"/>
        <v>T.07x9</v>
      </c>
      <c r="F1540" s="14" t="str">
        <f>IFERROR(VLOOKUP(E1540,'Bron competenties'!$A$1:$F$19978,5,FALSE),"")</f>
        <v>Bruikbaarheid is de kwaliteit van een product, dienst of systeem, zoals ervaren door eindgebruikers, voor specifiek te bereiken doelen, effectief, efficiënt en bevredigend in een vooraf bepaalde context</v>
      </c>
      <c r="G1540" s="15" t="str">
        <f>IFERROR(CONCATENATE(C1540," ",(VLOOKUP($C1540,'Bron competenties'!$B$1:$C$1978,2,FALSE))),"")</f>
        <v>T.07 Bruikbaarheid</v>
      </c>
      <c r="H1540">
        <f t="shared" si="73"/>
        <v>9</v>
      </c>
      <c r="I1540" t="str">
        <f t="shared" si="74"/>
        <v>Bruikbaarheid is de kwaliteit van een product, dienst of systeem, zoals ervaren door eindgebruikers, voor specifiek te bereiken doelen, effectief, efficiënt en bevredigend in een vooraf bepaalde context</v>
      </c>
    </row>
    <row r="1541" spans="1:9" ht="15.75" thickBot="1" x14ac:dyDescent="0.3">
      <c r="A1541" s="10" t="str">
        <f>IFERROR(VLOOKUP($B1541,VLookup!$B$3:$C$463,2,FALSE),"")</f>
        <v>5.3.3 RECORDMANAGEMENT</v>
      </c>
      <c r="B1541" s="21" t="s">
        <v>185</v>
      </c>
      <c r="C1541" s="17" t="s">
        <v>81</v>
      </c>
      <c r="D1541" s="13">
        <v>3</v>
      </c>
      <c r="E1541" s="14" t="str">
        <f t="shared" si="72"/>
        <v>A.05x3</v>
      </c>
      <c r="F1541" s="14" t="str">
        <f>IFERROR(VLOOKUP(E1541,'Bron competenties'!$A$1:$F$19978,5,FALSE),"")</f>
        <v>het gebruik maken van specifieke kennis om relevante IV-technologie en -specificaties te definiëren die kunnen worden ingezet bij de bouw van meerdere IV-projecten, toepassingen/of infrastructuurverbeteringen</v>
      </c>
      <c r="G1541" s="15" t="str">
        <f>IFERROR(CONCATENATE(C1541," ",(VLOOKUP($C1541,'Bron competenties'!$B$1:$C$1978,2,FALSE))),"")</f>
        <v xml:space="preserve">A.05 Ontwerpen van Architectuur </v>
      </c>
      <c r="H1541">
        <f t="shared" si="73"/>
        <v>3</v>
      </c>
      <c r="I1541" t="str">
        <f t="shared" si="74"/>
        <v>het gebruik maken van specifieke kennis om relevante IV-technologie en -specificaties te definiëren die kunnen worden ingezet bij de bouw van meerdere IV-projecten, toepassingen/of infrastructuurverbeteringen</v>
      </c>
    </row>
    <row r="1542" spans="1:9" ht="15.75" thickBot="1" x14ac:dyDescent="0.3">
      <c r="A1542" s="10" t="str">
        <f>IFERROR(VLOOKUP($B1542,VLookup!$B$3:$C$463,2,FALSE),"")</f>
        <v>5.3.3 RECORDMANAGEMENT</v>
      </c>
      <c r="B1542" s="21" t="s">
        <v>185</v>
      </c>
      <c r="C1542" s="17" t="s">
        <v>98</v>
      </c>
      <c r="D1542" s="13">
        <v>3</v>
      </c>
      <c r="E1542" s="14" t="str">
        <f t="shared" si="72"/>
        <v>A.06x3</v>
      </c>
      <c r="F1542" s="14" t="str">
        <f>IFERROR(VLOOKUP(E1542,'Bron competenties'!$A$1:$F$19978,5,FALSE),"")</f>
        <v xml:space="preserve">de verantwoordelijkheid nemen voor eigen acties en die van anderen om te garanderen dat de applicatie op een correcte manier is geïntegreerd in een complexe omgeving en voldoet aan de behoeften van gebruikers / klanten </v>
      </c>
      <c r="G1542" s="15" t="str">
        <f>IFERROR(CONCATENATE(C1542," ",(VLOOKUP($C1542,'Bron competenties'!$B$1:$C$1978,2,FALSE))),"")</f>
        <v xml:space="preserve">A.06 Ontwerp van Applicaties </v>
      </c>
      <c r="H1542">
        <f t="shared" si="73"/>
        <v>3</v>
      </c>
      <c r="I1542" t="str">
        <f t="shared" si="74"/>
        <v xml:space="preserve">de verantwoordelijkheid nemen voor eigen acties en die van anderen om te garanderen dat de applicatie op een correcte manier is geïntegreerd in een complexe omgeving en voldoet aan de behoeften van gebruikers / klanten </v>
      </c>
    </row>
    <row r="1543" spans="1:9" ht="15.75" thickBot="1" x14ac:dyDescent="0.3">
      <c r="A1543" s="10" t="str">
        <f>IFERROR(VLOOKUP($B1543,VLookup!$B$3:$C$463,2,FALSE),"")</f>
        <v>5.3.3 RECORDMANAGEMENT</v>
      </c>
      <c r="B1543" s="21" t="s">
        <v>185</v>
      </c>
      <c r="C1543" s="17" t="s">
        <v>106</v>
      </c>
      <c r="D1543" s="13">
        <v>3</v>
      </c>
      <c r="E1543" s="14" t="str">
        <f t="shared" si="72"/>
        <v>A.08x3</v>
      </c>
      <c r="F1543" s="14" t="str">
        <f>IFERROR(VLOOKUP(E1543,'Bron competenties'!$A$1:$F$19978,5,FALSE),"")</f>
        <v>het bevorderen van bewustzijn, trainingen en borging (via hulpmiddelen) voor de ontwikkeling van duurzame ontwikkeling</v>
      </c>
      <c r="G1543" s="15" t="str">
        <f>IFERROR(CONCATENATE(C1543," ",(VLOOKUP($C1543,'Bron competenties'!$B$1:$C$1978,2,FALSE))),"")</f>
        <v xml:space="preserve">A.08 Duurzame ontwikkeling </v>
      </c>
      <c r="H1543">
        <f t="shared" si="73"/>
        <v>3</v>
      </c>
      <c r="I1543" t="str">
        <f t="shared" si="74"/>
        <v>het bevorderen van bewustzijn, trainingen en borging (via hulpmiddelen) voor de ontwikkeling van duurzame ontwikkeling</v>
      </c>
    </row>
    <row r="1544" spans="1:9" ht="15.75" thickBot="1" x14ac:dyDescent="0.3">
      <c r="A1544" s="10" t="str">
        <f>IFERROR(VLOOKUP($B1544,VLookup!$B$3:$C$463,2,FALSE),"")</f>
        <v>5.3.3 RECORDMANAGEMENT</v>
      </c>
      <c r="B1544" s="21" t="s">
        <v>185</v>
      </c>
      <c r="C1544" s="17" t="s">
        <v>130</v>
      </c>
      <c r="D1544" s="13">
        <v>3</v>
      </c>
      <c r="E1544" s="14" t="str">
        <f t="shared" si="72"/>
        <v>B.04x3</v>
      </c>
      <c r="F1544" s="14" t="str">
        <f>IFERROR(VLOOKUP(E1544,'Bron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1544" s="15" t="str">
        <f>IFERROR(CONCATENATE(C1544," ",(VLOOKUP($C1544,'Bron competenties'!$B$1:$C$1978,2,FALSE))),"")</f>
        <v xml:space="preserve">B.04 Implementeren oplossingen </v>
      </c>
      <c r="H1544">
        <f t="shared" si="73"/>
        <v>3</v>
      </c>
      <c r="I1544" t="str">
        <f t="shared" si="74"/>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1545" spans="1:9" ht="15.75" thickBot="1" x14ac:dyDescent="0.3">
      <c r="A1545" s="10" t="str">
        <f>IFERROR(VLOOKUP($B1545,VLookup!$B$3:$C$463,2,FALSE),"")</f>
        <v>5.3.3 RECORDMANAGEMENT</v>
      </c>
      <c r="B1545" s="21" t="s">
        <v>185</v>
      </c>
      <c r="C1545" s="20" t="s">
        <v>128</v>
      </c>
      <c r="D1545" s="13">
        <v>3</v>
      </c>
      <c r="E1545" s="14" t="str">
        <f t="shared" si="72"/>
        <v>B.06x3</v>
      </c>
      <c r="F1545" s="14" t="str">
        <f>IFERROR(VLOOKUP(E1545,'Bron competenties'!$A$1:$F$19978,5,FALSE),"")</f>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c r="G1545" s="15" t="str">
        <f>IFERROR(CONCATENATE(C1545," ",(VLOOKUP($C1545,'Bron competenties'!$B$1:$C$1978,2,FALSE))),"")</f>
        <v xml:space="preserve">B.06 Systeembouw </v>
      </c>
      <c r="H1545">
        <f t="shared" si="73"/>
        <v>3</v>
      </c>
      <c r="I1545" t="str">
        <f t="shared" si="74"/>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row>
    <row r="1546" spans="1:9" ht="15.75" thickBot="1" x14ac:dyDescent="0.3">
      <c r="A1546" s="10" t="str">
        <f>IFERROR(VLOOKUP($B1546,VLookup!$B$3:$C$463,2,FALSE),"")</f>
        <v>5.3.3 RECORDMANAGEMENT</v>
      </c>
      <c r="B1546" s="21" t="s">
        <v>185</v>
      </c>
      <c r="C1546" s="17" t="s">
        <v>83</v>
      </c>
      <c r="D1546" s="13">
        <v>3</v>
      </c>
      <c r="E1546" s="14" t="str">
        <f t="shared" si="72"/>
        <v>D.10x3</v>
      </c>
      <c r="F1546" s="14" t="str">
        <f>IFERROR(VLOOKUP(E1546,'Bron competenties'!$A$1:$F$19978,5,FALSE),"")</f>
        <v>het analyseren van bedrijfsprocessen en bijbehorende informatie-eisen en het daarmee voorzien in de meest geschikte informatiestructuur</v>
      </c>
      <c r="G1546" s="15" t="str">
        <f>IFERROR(CONCATENATE(C1546," ",(VLOOKUP($C1546,'Bron competenties'!$B$1:$C$1978,2,FALSE))),"")</f>
        <v xml:space="preserve">D.10 Informatie- en kennismanagement </v>
      </c>
      <c r="H1546">
        <f t="shared" si="73"/>
        <v>3</v>
      </c>
      <c r="I1546" t="str">
        <f t="shared" si="74"/>
        <v>het analyseren van bedrijfsprocessen en bijbehorende informatie-eisen en het daarmee voorzien in de meest geschikte informatiestructuur</v>
      </c>
    </row>
    <row r="1547" spans="1:9" ht="15.75" thickBot="1" x14ac:dyDescent="0.3">
      <c r="A1547" s="10" t="str">
        <f>IFERROR(VLOOKUP($B1547,VLookup!$B$3:$C$463,2,FALSE),"")</f>
        <v>5.3.3 RECORDMANAGEMENT</v>
      </c>
      <c r="B1547" s="21" t="s">
        <v>185</v>
      </c>
      <c r="C1547" s="17" t="s">
        <v>84</v>
      </c>
      <c r="D1547" s="13">
        <v>3</v>
      </c>
      <c r="E1547" s="14" t="str">
        <f t="shared" si="72"/>
        <v>D.11x3</v>
      </c>
      <c r="F1547" s="14" t="str">
        <f>IFERROR(VLOOKUP(E1547,'Bron competenties'!$A$1:$F$19978,5,FALSE),"")</f>
        <v>betrouwbare relaties met de klanten creëren en helpen in het identificeren van de klantbehoeften</v>
      </c>
      <c r="G1547" s="15" t="str">
        <f>IFERROR(CONCATENATE(C1547," ",(VLOOKUP($C1547,'Bron competenties'!$B$1:$C$1978,2,FALSE))),"")</f>
        <v xml:space="preserve">D.11 Behoeftemanagement </v>
      </c>
      <c r="H1547">
        <f t="shared" si="73"/>
        <v>3</v>
      </c>
      <c r="I1547" t="str">
        <f t="shared" si="74"/>
        <v>betrouwbare relaties met de klanten creëren en helpen in het identificeren van de klantbehoeften</v>
      </c>
    </row>
    <row r="1548" spans="1:9" ht="15.75" thickBot="1" x14ac:dyDescent="0.3">
      <c r="A1548" s="10" t="str">
        <f>IFERROR(VLOOKUP($B1548,VLookup!$B$3:$C$463,2,FALSE),"")</f>
        <v>5.3.3 RECORDMANAGEMENT</v>
      </c>
      <c r="B1548" s="21" t="s">
        <v>185</v>
      </c>
      <c r="C1548" s="17" t="s">
        <v>101</v>
      </c>
      <c r="D1548" s="13">
        <v>3</v>
      </c>
      <c r="E1548" s="14" t="str">
        <f t="shared" si="72"/>
        <v>E.06x3</v>
      </c>
      <c r="F1548" s="14" t="str">
        <f>IFERROR(VLOOKUP(E1548,'Bron competenties'!$A$1:$F$19978,5,FALSE),"")</f>
        <v>het evalueren van kwaliteitsindicatoren en processen op basis van het kwaliteitsbeleid en indien nodig het voorstellen van herstelacties</v>
      </c>
      <c r="G1548" s="15" t="str">
        <f>IFERROR(CONCATENATE(C1548," ",(VLOOKUP($C1548,'Bron competenties'!$B$1:$C$1978,2,FALSE))),"")</f>
        <v xml:space="preserve">E.06 ICT kwaliteitsmanagement </v>
      </c>
      <c r="H1548">
        <f t="shared" si="73"/>
        <v>3</v>
      </c>
      <c r="I1548" t="str">
        <f t="shared" si="74"/>
        <v>het evalueren van kwaliteitsindicatoren en processen op basis van het kwaliteitsbeleid en indien nodig het voorstellen van herstelacties</v>
      </c>
    </row>
    <row r="1549" spans="1:9" ht="15.75" thickBot="1" x14ac:dyDescent="0.3">
      <c r="A1549" s="10" t="str">
        <f>IFERROR(VLOOKUP($B1549,VLookup!$B$3:$C$463,2,FALSE),"")</f>
        <v>5.3.3 RECORDMANAGEMENT</v>
      </c>
      <c r="B1549" s="21" t="s">
        <v>185</v>
      </c>
      <c r="C1549" s="17" t="s">
        <v>86</v>
      </c>
      <c r="D1549" s="13">
        <v>3</v>
      </c>
      <c r="E1549" s="14" t="str">
        <f t="shared" si="72"/>
        <v>E.08x3</v>
      </c>
      <c r="F1549" s="14" t="str">
        <f>IFERROR(VLOOKUP(E1549,'Bron competenties'!$A$1:$F$19978,5,FALSE),"")</f>
        <v xml:space="preserve">het evalueren van indicatoren en maatregelen op het gebied van security management en bepalen/of ze aan de normen voldoen; het onderzoeken van inbreuken op de beveiliging en het nemen van correctiemaatregelen </v>
      </c>
      <c r="G1549" s="15" t="str">
        <f>IFERROR(CONCATENATE(C1549," ",(VLOOKUP($C1549,'Bron competenties'!$B$1:$C$1978,2,FALSE))),"")</f>
        <v xml:space="preserve">E.08 Informatiebeveiligingsmanagement </v>
      </c>
      <c r="H1549">
        <f t="shared" si="73"/>
        <v>3</v>
      </c>
      <c r="I1549" t="str">
        <f t="shared" si="74"/>
        <v xml:space="preserve">het evalueren van indicatoren en maatregelen op het gebied van security management en bepalen/of ze aan de normen voldoen; het onderzoeken van inbreuken op de beveiliging en het nemen van correctiemaatregelen </v>
      </c>
    </row>
    <row r="1550" spans="1:9" ht="15.75" thickBot="1" x14ac:dyDescent="0.3">
      <c r="A1550" s="10" t="str">
        <f>IFERROR(VLOOKUP($B1550,VLookup!$B$3:$C$463,2,FALSE),"")</f>
        <v>5.3.3 RECORDMANAGEMENT</v>
      </c>
      <c r="B1550" s="20" t="s">
        <v>185</v>
      </c>
      <c r="C1550" s="17" t="s">
        <v>89</v>
      </c>
      <c r="D1550" s="13">
        <v>3</v>
      </c>
      <c r="E1550" s="14" t="str">
        <f t="shared" si="72"/>
        <v>D.07x3</v>
      </c>
      <c r="F1550" s="14" t="str">
        <f>IFERROR(VLOOKUP(E1550,'Bron competenties'!$A$1:$F$19978,5,FALSE),"")</f>
        <v>het ontwerpen en creëren van data-analysetools om de organisatorische datalevenscyclus te ondersteunen. Het verifiëren van de waarheidsgetrouwheid van de data. Het verwerken en visualiseren van data-analyseresultaten binnen het domein</v>
      </c>
      <c r="G1550" s="15" t="str">
        <f>IFERROR(CONCATENATE(C1550," ",(VLOOKUP($C1550,'Bron competenties'!$B$1:$C$1978,2,FALSE))),"")</f>
        <v>D.07 Datascience en analytics</v>
      </c>
      <c r="H1550">
        <f t="shared" si="73"/>
        <v>3</v>
      </c>
      <c r="I1550" t="str">
        <f t="shared" si="74"/>
        <v>het ontwerpen en creëren van data-analysetools om de organisatorische datalevenscyclus te ondersteunen. Het verifiëren van de waarheidsgetrouwheid van de data. Het verwerken en visualiseren van data-analyseresultaten binnen het domein</v>
      </c>
    </row>
    <row r="1551" spans="1:9" ht="15.75" thickBot="1" x14ac:dyDescent="0.3">
      <c r="A1551" s="10" t="str">
        <f>IFERROR(VLOOKUP($B1551,VLookup!$B$3:$C$463,2,FALSE),"")</f>
        <v>5.3.3 RECORDMANAGEMENT</v>
      </c>
      <c r="B1551" s="21" t="s">
        <v>185</v>
      </c>
      <c r="C1551" s="17" t="s">
        <v>87</v>
      </c>
      <c r="D1551" s="13">
        <v>4</v>
      </c>
      <c r="E1551" s="14" t="str">
        <f t="shared" si="72"/>
        <v>A.01x4</v>
      </c>
      <c r="F1551" s="14" t="str">
        <f>IFERROR(VLOOKUP(E1551,'Bron competenties'!$A$1:$F$19978,5,FALSE),"")</f>
        <v>het organiseren en borgen van de bouw en implementatie van innovatieve IV oplossingen op de lange termijn</v>
      </c>
      <c r="G1551" s="15" t="str">
        <f>IFERROR(CONCATENATE(C1551," ",(VLOOKUP($C1551,'Bron competenties'!$B$1:$C$1978,2,FALSE))),"")</f>
        <v>A.01 Afstemming informatiesysteem en bedrijfsstrategie</v>
      </c>
      <c r="H1551">
        <f t="shared" si="73"/>
        <v>4</v>
      </c>
      <c r="I1551" t="str">
        <f t="shared" si="74"/>
        <v>het organiseren en borgen van de bouw en implementatie van innovatieve IV oplossingen op de lange termijn</v>
      </c>
    </row>
    <row r="1552" spans="1:9" ht="15.75" thickBot="1" x14ac:dyDescent="0.3">
      <c r="A1552" s="10" t="str">
        <f>IFERROR(VLOOKUP($B1552,VLookup!$B$3:$C$463,2,FALSE),"")</f>
        <v>5.3.3 RECORDMANAGEMENT</v>
      </c>
      <c r="B1552" s="21" t="s">
        <v>185</v>
      </c>
      <c r="C1552" s="17" t="s">
        <v>106</v>
      </c>
      <c r="D1552" s="13">
        <v>4</v>
      </c>
      <c r="E1552" s="14" t="str">
        <f t="shared" si="72"/>
        <v>A.08x4</v>
      </c>
      <c r="F1552" s="14" t="str">
        <f>IFERROR(VLOOKUP(E1552,'Bron competenties'!$A$1:$F$19978,5,FALSE),"")</f>
        <v>het bepalen van doel en strategie voor duurzame ontwikkeling van informatiesystemen in overeenstemming met het duurzaamheidsbeleid van de organisatie</v>
      </c>
      <c r="G1552" s="15" t="str">
        <f>IFERROR(CONCATENATE(C1552," ",(VLOOKUP($C1552,'Bron competenties'!$B$1:$C$1978,2,FALSE))),"")</f>
        <v xml:space="preserve">A.08 Duurzame ontwikkeling </v>
      </c>
      <c r="H1552">
        <f t="shared" si="73"/>
        <v>4</v>
      </c>
      <c r="I1552" t="str">
        <f t="shared" si="74"/>
        <v>het bepalen van doel en strategie voor duurzame ontwikkeling van informatiesystemen in overeenstemming met het duurzaamheidsbeleid van de organisatie</v>
      </c>
    </row>
    <row r="1553" spans="1:9" ht="15.75" thickBot="1" x14ac:dyDescent="0.3">
      <c r="A1553" s="10" t="str">
        <f>IFERROR(VLOOKUP($B1553,VLookup!$B$3:$C$463,2,FALSE),"")</f>
        <v>5.3.3 RECORDMANAGEMENT</v>
      </c>
      <c r="B1553" s="21" t="s">
        <v>185</v>
      </c>
      <c r="C1553" s="20" t="s">
        <v>128</v>
      </c>
      <c r="D1553" s="13">
        <v>4</v>
      </c>
      <c r="E1553" s="14" t="str">
        <f t="shared" si="72"/>
        <v>B.06x4</v>
      </c>
      <c r="F1553" s="14" t="str">
        <f>IFERROR(VLOOKUP(E1553,'Bron competenties'!$A$1:$F$19978,5,FALSE),"")</f>
        <v xml:space="preserve">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v>
      </c>
      <c r="G1553" s="15" t="str">
        <f>IFERROR(CONCATENATE(C1553," ",(VLOOKUP($C1553,'Bron competenties'!$B$1:$C$1978,2,FALSE))),"")</f>
        <v xml:space="preserve">B.06 Systeembouw </v>
      </c>
      <c r="H1553">
        <f t="shared" si="73"/>
        <v>4</v>
      </c>
      <c r="I1553" t="str">
        <f t="shared" si="74"/>
        <v xml:space="preserve">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v>
      </c>
    </row>
    <row r="1554" spans="1:9" ht="15.75" thickBot="1" x14ac:dyDescent="0.3">
      <c r="A1554" s="10" t="str">
        <f>IFERROR(VLOOKUP($B1554,VLookup!$B$3:$C$463,2,FALSE),"")</f>
        <v>5.3.3 RECORDMANAGEMENT</v>
      </c>
      <c r="B1554" s="21" t="s">
        <v>185</v>
      </c>
      <c r="C1554" s="17" t="s">
        <v>83</v>
      </c>
      <c r="D1554" s="13">
        <v>4</v>
      </c>
      <c r="E1554" s="14" t="str">
        <f t="shared" si="72"/>
        <v>D.10x4</v>
      </c>
      <c r="F1554" s="14" t="str">
        <f>IFERROR(VLOOKUP(E1554,'Bron competenties'!$A$1:$F$19978,5,FALSE),"")</f>
        <v>de juiste informatiestructuur integreren in de organisatie omgeving</v>
      </c>
      <c r="G1554" s="15" t="str">
        <f>IFERROR(CONCATENATE(C1554," ",(VLOOKUP($C1554,'Bron competenties'!$B$1:$C$1978,2,FALSE))),"")</f>
        <v xml:space="preserve">D.10 Informatie- en kennismanagement </v>
      </c>
      <c r="H1554">
        <f t="shared" si="73"/>
        <v>4</v>
      </c>
      <c r="I1554" t="str">
        <f t="shared" si="74"/>
        <v>de juiste informatiestructuur integreren in de organisatie omgeving</v>
      </c>
    </row>
    <row r="1555" spans="1:9" ht="15.75" thickBot="1" x14ac:dyDescent="0.3">
      <c r="A1555" s="10" t="str">
        <f>IFERROR(VLOOKUP($B1555,VLookup!$B$3:$C$463,2,FALSE),"")</f>
        <v>5.3.3 RECORDMANAGEMENT</v>
      </c>
      <c r="B1555" s="21" t="s">
        <v>185</v>
      </c>
      <c r="C1555" s="17" t="s">
        <v>84</v>
      </c>
      <c r="D1555" s="13">
        <v>4</v>
      </c>
      <c r="E1555" s="14" t="str">
        <f t="shared" si="72"/>
        <v>D.11x4</v>
      </c>
      <c r="F1555" s="14" t="str">
        <f>IFERROR(VLOOKUP(E1555,'Bron competenties'!$A$1:$F$19978,5,FALSE),"")</f>
        <v>het organiseren en ondersteunen van strategische besluiten van de organisaties, het helpen van organisaties om nieuwe IV-oplossingen te bedenken, het bevorderen van partnerschappen en het creëren van waarde proposities</v>
      </c>
      <c r="G1555" s="15" t="str">
        <f>IFERROR(CONCATENATE(C1555," ",(VLOOKUP($C1555,'Bron competenties'!$B$1:$C$1978,2,FALSE))),"")</f>
        <v xml:space="preserve">D.11 Behoeftemanagement </v>
      </c>
      <c r="H1555">
        <f t="shared" si="73"/>
        <v>4</v>
      </c>
      <c r="I1555" t="str">
        <f t="shared" si="74"/>
        <v>het organiseren en ondersteunen van strategische besluiten van de organisaties, het helpen van organisaties om nieuwe IV-oplossingen te bedenken, het bevorderen van partnerschappen en het creëren van waarde proposities</v>
      </c>
    </row>
    <row r="1556" spans="1:9" ht="15.75" thickBot="1" x14ac:dyDescent="0.3">
      <c r="A1556" s="10" t="str">
        <f>IFERROR(VLOOKUP($B1556,VLookup!$B$3:$C$463,2,FALSE),"")</f>
        <v>5.3.3 RECORDMANAGEMENT</v>
      </c>
      <c r="B1556" s="21" t="s">
        <v>185</v>
      </c>
      <c r="C1556" s="17" t="s">
        <v>101</v>
      </c>
      <c r="D1556" s="13">
        <v>4</v>
      </c>
      <c r="E1556" s="14" t="str">
        <f t="shared" si="72"/>
        <v>E.06x4</v>
      </c>
      <c r="F1556" s="14" t="str">
        <f>IFERROR(VLOOKUP(E1556,'Bron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556" s="15" t="str">
        <f>IFERROR(CONCATENATE(C1556," ",(VLOOKUP($C1556,'Bron competenties'!$B$1:$C$1978,2,FALSE))),"")</f>
        <v xml:space="preserve">E.06 ICT kwaliteitsmanagement </v>
      </c>
      <c r="H1556">
        <f t="shared" si="73"/>
        <v>4</v>
      </c>
      <c r="I1556" t="str">
        <f t="shared" si="74"/>
        <v>het evalueren en inschatten in hoeverre aan kwaliteitseisen is voldaan en het organiseren en borgen dat het kwaliteitsbeleid wordt geïmplementeerd; het tonen van multifunctioneel leiderschap voor het stellen en overtreffen van kwaliteitsnormen</v>
      </c>
    </row>
    <row r="1557" spans="1:9" ht="15.75" thickBot="1" x14ac:dyDescent="0.3">
      <c r="A1557" s="10" t="str">
        <f>IFERROR(VLOOKUP($B1557,VLookup!$B$3:$C$463,2,FALSE),"")</f>
        <v>5.3.3 RECORDMANAGEMENT</v>
      </c>
      <c r="B1557" s="21" t="s">
        <v>185</v>
      </c>
      <c r="C1557" s="17" t="s">
        <v>86</v>
      </c>
      <c r="D1557" s="13">
        <v>4</v>
      </c>
      <c r="E1557" s="14" t="str">
        <f t="shared" si="72"/>
        <v>E.08x4</v>
      </c>
      <c r="F1557" s="14" t="str">
        <f>IFERROR(VLOOKUP(E1557,'Bron competenties'!$A$1:$F$19978,5,FALSE),"")</f>
        <v>het organiseren en borgen dat de integriteit, vertrouwelijkheid en beschikbaarheid van gegevens zijn opgeslagen in de Informatiesystemen en dat ze voldoen aan alle wettelijke vereisten</v>
      </c>
      <c r="G1557" s="15" t="str">
        <f>IFERROR(CONCATENATE(C1557," ",(VLOOKUP($C1557,'Bron competenties'!$B$1:$C$1978,2,FALSE))),"")</f>
        <v xml:space="preserve">E.08 Informatiebeveiligingsmanagement </v>
      </c>
      <c r="H1557">
        <f t="shared" si="73"/>
        <v>4</v>
      </c>
      <c r="I1557" t="str">
        <f t="shared" si="74"/>
        <v>het organiseren en borgen dat de integriteit, vertrouwelijkheid en beschikbaarheid van gegevens zijn opgeslagen in de Informatiesystemen en dat ze voldoen aan alle wettelijke vereisten</v>
      </c>
    </row>
    <row r="1558" spans="1:9" ht="15.75" thickBot="1" x14ac:dyDescent="0.3">
      <c r="A1558" s="10" t="str">
        <f>IFERROR(VLOOKUP($B1558,VLookup!$B$3:$C$463,2,FALSE),"")</f>
        <v>5.3.3 RECORDMANAGEMENT</v>
      </c>
      <c r="B1558" s="20" t="s">
        <v>185</v>
      </c>
      <c r="C1558" s="17" t="s">
        <v>89</v>
      </c>
      <c r="D1558" s="13">
        <v>4</v>
      </c>
      <c r="E1558" s="14" t="str">
        <f t="shared" si="72"/>
        <v>D.07x4</v>
      </c>
      <c r="F1558" s="14" t="str">
        <f>IFERROR(VLOOKUP(E1558,'Bron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1558" s="15" t="str">
        <f>IFERROR(CONCATENATE(C1558," ",(VLOOKUP($C1558,'Bron competenties'!$B$1:$C$1978,2,FALSE))),"")</f>
        <v>D.07 Datascience en analytics</v>
      </c>
      <c r="H1558">
        <f t="shared" si="73"/>
        <v>4</v>
      </c>
      <c r="I1558" t="str">
        <f t="shared" si="74"/>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1559" spans="1:9" ht="15.75" thickBot="1" x14ac:dyDescent="0.3">
      <c r="A1559" s="10" t="str">
        <f>IFERROR(VLOOKUP($B1559,VLookup!$B$3:$C$463,2,FALSE),"")</f>
        <v>5.3.3 RECORDMANAGEMENT</v>
      </c>
      <c r="B1559" s="21" t="s">
        <v>185</v>
      </c>
      <c r="C1559" s="20" t="s">
        <v>90</v>
      </c>
      <c r="D1559" s="13">
        <v>9</v>
      </c>
      <c r="E1559" s="14" t="str">
        <f t="shared" si="72"/>
        <v>T.01x9</v>
      </c>
      <c r="F1559" s="14" t="str">
        <f>IFERROR(VLOOKUP(E1559,'Bron competenties'!$A$1:$F$19978,5,FALSE),"")</f>
        <v>Toegankelijkheid is van toepassing op het ontwerp van producten, apparaten, services of omgevingen om ervoor te zorgen dat ze voor iedereen bruikbaar zijn, ongeacht hun persoonlijke capaciteiten</v>
      </c>
      <c r="G1559" s="15" t="str">
        <f>IFERROR(CONCATENATE(C1559," ",(VLOOKUP($C1559,'Bron competenties'!$B$1:$C$1978,2,FALSE))),"")</f>
        <v>T.01 Toegankelijkheid</v>
      </c>
      <c r="H1559">
        <f t="shared" si="73"/>
        <v>9</v>
      </c>
      <c r="I1559" t="str">
        <f t="shared" si="74"/>
        <v>Toegankelijkheid is van toepassing op het ontwerp van producten, apparaten, services of omgevingen om ervoor te zorgen dat ze voor iedereen bruikbaar zijn, ongeacht hun persoonlijke capaciteiten</v>
      </c>
    </row>
    <row r="1560" spans="1:9" ht="15.75" thickBot="1" x14ac:dyDescent="0.3">
      <c r="A1560" s="10" t="str">
        <f>IFERROR(VLOOKUP($B1560,VLookup!$B$3:$C$463,2,FALSE),"")</f>
        <v>5.3.3 RECORDMANAGEMENT</v>
      </c>
      <c r="B1560" s="21" t="s">
        <v>185</v>
      </c>
      <c r="C1560" s="17" t="s">
        <v>91</v>
      </c>
      <c r="D1560" s="13">
        <v>9</v>
      </c>
      <c r="E1560" s="14" t="str">
        <f t="shared" si="72"/>
        <v>T.02x9</v>
      </c>
      <c r="F1560" s="14" t="str">
        <f>IFERROR(VLOOKUP(E1560,'Bron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560" s="15" t="str">
        <f>IFERROR(CONCATENATE(C1560," ",(VLOOKUP($C1560,'Bron competenties'!$B$1:$C$1978,2,FALSE))),"")</f>
        <v>T.02 Ethiek</v>
      </c>
      <c r="H1560">
        <f t="shared" si="73"/>
        <v>9</v>
      </c>
      <c r="I1560" t="str">
        <f t="shared" si="74"/>
        <v>Ethiek in ICT behandelt de procedures, waarden en praktijken die ICT en haar gerelateerde disciplines beheersen zonder de integriteit, morele waarden of overtuigingen van een individu, organisatie of de mensheid: professioneel gedrag in de ICT</v>
      </c>
    </row>
    <row r="1561" spans="1:9" ht="15.75" thickBot="1" x14ac:dyDescent="0.3">
      <c r="A1561" s="10" t="str">
        <f>IFERROR(VLOOKUP($B1561,VLookup!$B$3:$C$463,2,FALSE),"")</f>
        <v>5.3.3 RECORDMANAGEMENT</v>
      </c>
      <c r="B1561" s="21" t="s">
        <v>185</v>
      </c>
      <c r="C1561" s="17" t="s">
        <v>92</v>
      </c>
      <c r="D1561" s="13">
        <v>9</v>
      </c>
      <c r="E1561" s="14" t="str">
        <f t="shared" si="72"/>
        <v>T.03x9</v>
      </c>
      <c r="F1561" s="14" t="str">
        <f>IFERROR(VLOOKUP(E1561,'Bron competenties'!$A$1:$F$19978,5,FALSE),"")</f>
        <v>Er zijn veel wetten die direct of indirect relevant zijn voor de ICT-industrie, zoals copyright, naleving van octrooien, voorkomen van plagiaat en bescherming van intellectuele eigendom</v>
      </c>
      <c r="G1561" s="15" t="str">
        <f>IFERROR(CONCATENATE(C1561," ",(VLOOKUP($C1561,'Bron competenties'!$B$1:$C$1978,2,FALSE))),"")</f>
        <v>T.03 Juridische kwesties</v>
      </c>
      <c r="H1561">
        <f t="shared" si="73"/>
        <v>9</v>
      </c>
      <c r="I1561" t="str">
        <f t="shared" si="74"/>
        <v>Er zijn veel wetten die direct of indirect relevant zijn voor de ICT-industrie, zoals copyright, naleving van octrooien, voorkomen van plagiaat en bescherming van intellectuele eigendom</v>
      </c>
    </row>
    <row r="1562" spans="1:9" ht="15.75" thickBot="1" x14ac:dyDescent="0.3">
      <c r="A1562" s="10" t="str">
        <f>IFERROR(VLOOKUP($B1562,VLookup!$B$3:$C$463,2,FALSE),"")</f>
        <v>5.3.3 RECORDMANAGEMENT</v>
      </c>
      <c r="B1562" s="21" t="s">
        <v>185</v>
      </c>
      <c r="C1562" s="17" t="s">
        <v>93</v>
      </c>
      <c r="D1562" s="13">
        <v>9</v>
      </c>
      <c r="E1562" s="14" t="str">
        <f t="shared" si="72"/>
        <v>T.04x9</v>
      </c>
      <c r="F1562" s="14" t="str">
        <f>IFERROR(VLOOKUP(E1562,'Bron competenties'!$A$1:$F$19978,5,FALSE),"")</f>
        <v>Privacy is het vermogen van een organisatie of individu te bepalen welke gegevens met derden kunnen worden gedeeld: bijvoorbeeld de algemene verordening gegevensbescherming (AVG) over gegevensbescherming en privacy voor alle individuen</v>
      </c>
      <c r="G1562" s="15" t="str">
        <f>IFERROR(CONCATENATE(C1562," ",(VLOOKUP($C1562,'Bron competenties'!$B$1:$C$1978,2,FALSE))),"")</f>
        <v>T.04 Privacy</v>
      </c>
      <c r="H1562">
        <f t="shared" si="73"/>
        <v>9</v>
      </c>
      <c r="I1562" t="str">
        <f t="shared" si="74"/>
        <v>Privacy is het vermogen van een organisatie of individu te bepalen welke gegevens met derden kunnen worden gedeeld: bijvoorbeeld de algemene verordening gegevensbescherming (AVG) over gegevensbescherming en privacy voor alle individuen</v>
      </c>
    </row>
    <row r="1563" spans="1:9" ht="15.75" thickBot="1" x14ac:dyDescent="0.3">
      <c r="A1563" s="10" t="str">
        <f>IFERROR(VLOOKUP($B1563,VLookup!$B$3:$C$463,2,FALSE),"")</f>
        <v>5.3.3 RECORDMANAGEMENT</v>
      </c>
      <c r="B1563" s="21" t="s">
        <v>185</v>
      </c>
      <c r="C1563" s="17" t="s">
        <v>94</v>
      </c>
      <c r="D1563" s="13">
        <v>9</v>
      </c>
      <c r="E1563" s="14" t="str">
        <f t="shared" si="72"/>
        <v>T.05x9</v>
      </c>
      <c r="F1563" s="14" t="str">
        <f>IFERROR(VLOOKUP(E1563,'Bron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563" s="15" t="str">
        <f>IFERROR(CONCATENATE(C1563," ",(VLOOKUP($C1563,'Bron competenties'!$B$1:$C$1978,2,FALSE))),"")</f>
        <v>T.05 Beveiliging</v>
      </c>
      <c r="H1563">
        <f t="shared" si="73"/>
        <v>9</v>
      </c>
      <c r="I1563" t="str">
        <f t="shared" si="74"/>
        <v>Beveiliging omvat (1) informatiebeveiliging: beschermen tegen ongeautoriseerde toegang, gebruik, openbaarmaking, verstoring, wijziging, inzage, inspectie, opname of verwoesting en (2) IT-beveiliging: ongeoorloofde toegang tot computers, netwerken en data voorkomen</v>
      </c>
    </row>
    <row r="1564" spans="1:9" ht="15.75" thickBot="1" x14ac:dyDescent="0.3">
      <c r="A1564" s="10" t="str">
        <f>IFERROR(VLOOKUP($B1564,VLookup!$B$3:$C$463,2,FALSE),"")</f>
        <v>5.3.3 RECORDMANAGEMENT</v>
      </c>
      <c r="B1564" s="21" t="s">
        <v>185</v>
      </c>
      <c r="C1564" s="17" t="s">
        <v>95</v>
      </c>
      <c r="D1564" s="13">
        <v>9</v>
      </c>
      <c r="E1564" s="14" t="str">
        <f t="shared" si="72"/>
        <v>T.06x9</v>
      </c>
      <c r="F1564" s="14" t="str">
        <f>IFERROR(VLOOKUP(E1564,'Bron competenties'!$A$1:$F$19978,5,FALSE),"")</f>
        <v xml:space="preserve">Duurzaamheid staat voor het voldoen aan behoeften zonder de toekomst in gevaar te brengen en kan worden gecategoriseerd als ecologische, sociale of economische duurzaamheid. </v>
      </c>
      <c r="G1564" s="15" t="str">
        <f>IFERROR(CONCATENATE(C1564," ",(VLOOKUP($C1564,'Bron competenties'!$B$1:$C$1978,2,FALSE))),"")</f>
        <v>T.06 Duurzaamheid</v>
      </c>
      <c r="H1564">
        <f t="shared" si="73"/>
        <v>9</v>
      </c>
      <c r="I1564" t="str">
        <f t="shared" si="74"/>
        <v xml:space="preserve">Duurzaamheid staat voor het voldoen aan behoeften zonder de toekomst in gevaar te brengen en kan worden gecategoriseerd als ecologische, sociale of economische duurzaamheid. </v>
      </c>
    </row>
    <row r="1565" spans="1:9" ht="15.75" thickBot="1" x14ac:dyDescent="0.3">
      <c r="A1565" s="10" t="str">
        <f>IFERROR(VLOOKUP($B1565,VLookup!$B$3:$C$463,2,FALSE),"")</f>
        <v>5.3.3 RECORDMANAGEMENT</v>
      </c>
      <c r="B1565" s="21" t="s">
        <v>185</v>
      </c>
      <c r="C1565" s="17" t="s">
        <v>96</v>
      </c>
      <c r="D1565" s="13">
        <v>9</v>
      </c>
      <c r="E1565" s="14" t="str">
        <f t="shared" si="72"/>
        <v>T.07x9</v>
      </c>
      <c r="F1565" s="14" t="str">
        <f>IFERROR(VLOOKUP(E1565,'Bron competenties'!$A$1:$F$19978,5,FALSE),"")</f>
        <v>Bruikbaarheid is de kwaliteit van een product, dienst of systeem, zoals ervaren door eindgebruikers, voor specifiek te bereiken doelen, effectief, efficiënt en bevredigend in een vooraf bepaalde context</v>
      </c>
      <c r="G1565" s="15" t="str">
        <f>IFERROR(CONCATENATE(C1565," ",(VLOOKUP($C1565,'Bron competenties'!$B$1:$C$1978,2,FALSE))),"")</f>
        <v>T.07 Bruikbaarheid</v>
      </c>
      <c r="H1565">
        <f t="shared" si="73"/>
        <v>9</v>
      </c>
      <c r="I1565" t="str">
        <f t="shared" si="74"/>
        <v>Bruikbaarheid is de kwaliteit van een product, dienst of systeem, zoals ervaren door eindgebruikers, voor specifiek te bereiken doelen, effectief, efficiënt en bevredigend in een vooraf bepaalde context</v>
      </c>
    </row>
    <row r="1566" spans="1:9" ht="15.75" thickBot="1" x14ac:dyDescent="0.3">
      <c r="A1566" s="10" t="str">
        <f>IFERROR(VLOOKUP($B1566,VLookup!$B$3:$C$463,2,FALSE),"")</f>
        <v>5.3.4 METADATA/GEGEVENSMANAGEMENT</v>
      </c>
      <c r="B1566" s="21" t="s">
        <v>186</v>
      </c>
      <c r="C1566" s="17" t="s">
        <v>81</v>
      </c>
      <c r="D1566" s="13">
        <v>3</v>
      </c>
      <c r="E1566" s="14" t="str">
        <f t="shared" si="72"/>
        <v>A.05x3</v>
      </c>
      <c r="F1566" s="14" t="str">
        <f>IFERROR(VLOOKUP(E1566,'Bron competenties'!$A$1:$F$19978,5,FALSE),"")</f>
        <v>het gebruik maken van specifieke kennis om relevante IV-technologie en -specificaties te definiëren die kunnen worden ingezet bij de bouw van meerdere IV-projecten, toepassingen/of infrastructuurverbeteringen</v>
      </c>
      <c r="G1566" s="15" t="str">
        <f>IFERROR(CONCATENATE(C1566," ",(VLOOKUP($C1566,'Bron competenties'!$B$1:$C$1978,2,FALSE))),"")</f>
        <v xml:space="preserve">A.05 Ontwerpen van Architectuur </v>
      </c>
      <c r="H1566">
        <f t="shared" si="73"/>
        <v>3</v>
      </c>
      <c r="I1566" t="str">
        <f t="shared" si="74"/>
        <v>het gebruik maken van specifieke kennis om relevante IV-technologie en -specificaties te definiëren die kunnen worden ingezet bij de bouw van meerdere IV-projecten, toepassingen/of infrastructuurverbeteringen</v>
      </c>
    </row>
    <row r="1567" spans="1:9" ht="15.75" thickBot="1" x14ac:dyDescent="0.3">
      <c r="A1567" s="10" t="str">
        <f>IFERROR(VLOOKUP($B1567,VLookup!$B$3:$C$463,2,FALSE),"")</f>
        <v>5.3.4 METADATA/GEGEVENSMANAGEMENT</v>
      </c>
      <c r="B1567" s="21" t="s">
        <v>186</v>
      </c>
      <c r="C1567" s="17" t="s">
        <v>98</v>
      </c>
      <c r="D1567" s="13">
        <v>3</v>
      </c>
      <c r="E1567" s="14" t="str">
        <f t="shared" si="72"/>
        <v>A.06x3</v>
      </c>
      <c r="F1567" s="14" t="str">
        <f>IFERROR(VLOOKUP(E1567,'Bron competenties'!$A$1:$F$19978,5,FALSE),"")</f>
        <v xml:space="preserve">de verantwoordelijkheid nemen voor eigen acties en die van anderen om te garanderen dat de applicatie op een correcte manier is geïntegreerd in een complexe omgeving en voldoet aan de behoeften van gebruikers / klanten </v>
      </c>
      <c r="G1567" s="15" t="str">
        <f>IFERROR(CONCATENATE(C1567," ",(VLOOKUP($C1567,'Bron competenties'!$B$1:$C$1978,2,FALSE))),"")</f>
        <v xml:space="preserve">A.06 Ontwerp van Applicaties </v>
      </c>
      <c r="H1567">
        <f t="shared" si="73"/>
        <v>3</v>
      </c>
      <c r="I1567" t="str">
        <f t="shared" si="74"/>
        <v xml:space="preserve">de verantwoordelijkheid nemen voor eigen acties en die van anderen om te garanderen dat de applicatie op een correcte manier is geïntegreerd in een complexe omgeving en voldoet aan de behoeften van gebruikers / klanten </v>
      </c>
    </row>
    <row r="1568" spans="1:9" ht="15.75" thickBot="1" x14ac:dyDescent="0.3">
      <c r="A1568" s="10" t="str">
        <f>IFERROR(VLOOKUP($B1568,VLookup!$B$3:$C$463,2,FALSE),"")</f>
        <v>5.3.4 METADATA/GEGEVENSMANAGEMENT</v>
      </c>
      <c r="B1568" s="21" t="s">
        <v>186</v>
      </c>
      <c r="C1568" s="17" t="s">
        <v>106</v>
      </c>
      <c r="D1568" s="13">
        <v>3</v>
      </c>
      <c r="E1568" s="14" t="str">
        <f t="shared" si="72"/>
        <v>A.08x3</v>
      </c>
      <c r="F1568" s="14" t="str">
        <f>IFERROR(VLOOKUP(E1568,'Bron competenties'!$A$1:$F$19978,5,FALSE),"")</f>
        <v>het bevorderen van bewustzijn, trainingen en borging (via hulpmiddelen) voor de ontwikkeling van duurzame ontwikkeling</v>
      </c>
      <c r="G1568" s="15" t="str">
        <f>IFERROR(CONCATENATE(C1568," ",(VLOOKUP($C1568,'Bron competenties'!$B$1:$C$1978,2,FALSE))),"")</f>
        <v xml:space="preserve">A.08 Duurzame ontwikkeling </v>
      </c>
      <c r="H1568">
        <f t="shared" si="73"/>
        <v>3</v>
      </c>
      <c r="I1568" t="str">
        <f t="shared" si="74"/>
        <v>het bevorderen van bewustzijn, trainingen en borging (via hulpmiddelen) voor de ontwikkeling van duurzame ontwikkeling</v>
      </c>
    </row>
    <row r="1569" spans="1:9" ht="15.75" thickBot="1" x14ac:dyDescent="0.3">
      <c r="A1569" s="10" t="str">
        <f>IFERROR(VLOOKUP($B1569,VLookup!$B$3:$C$463,2,FALSE),"")</f>
        <v>5.3.4 METADATA/GEGEVENSMANAGEMENT</v>
      </c>
      <c r="B1569" s="21" t="s">
        <v>186</v>
      </c>
      <c r="C1569" s="17" t="s">
        <v>130</v>
      </c>
      <c r="D1569" s="13">
        <v>3</v>
      </c>
      <c r="E1569" s="14" t="str">
        <f t="shared" si="72"/>
        <v>B.04x3</v>
      </c>
      <c r="F1569" s="14" t="str">
        <f>IFERROR(VLOOKUP(E1569,'Bron competenties'!$A$1:$F$19978,5,FALSE),"")</f>
        <v>verantwoordelijk zijn voor eigen acties en die van anderen voor het leveren van oplossingen en het initiëren van uitgebreide communicatie met belanghebbenden; het gebruiken van specifieke kennis om de juiste oplossing te bewerkstelligen door advies en begeleiding te geven</v>
      </c>
      <c r="G1569" s="15" t="str">
        <f>IFERROR(CONCATENATE(C1569," ",(VLOOKUP($C1569,'Bron competenties'!$B$1:$C$1978,2,FALSE))),"")</f>
        <v xml:space="preserve">B.04 Implementeren oplossingen </v>
      </c>
      <c r="H1569">
        <f t="shared" si="73"/>
        <v>3</v>
      </c>
      <c r="I1569" t="str">
        <f t="shared" si="74"/>
        <v>verantwoordelijk zijn voor eigen acties en die van anderen voor het leveren van oplossingen en het initiëren van uitgebreide communicatie met belanghebbenden; het gebruiken van specifieke kennis om de juiste oplossing te bewerkstelligen door advies en begeleiding te geven</v>
      </c>
    </row>
    <row r="1570" spans="1:9" ht="15.75" thickBot="1" x14ac:dyDescent="0.3">
      <c r="A1570" s="10" t="str">
        <f>IFERROR(VLOOKUP($B1570,VLookup!$B$3:$C$463,2,FALSE),"")</f>
        <v>5.3.4 METADATA/GEGEVENSMANAGEMENT</v>
      </c>
      <c r="B1570" s="21" t="s">
        <v>186</v>
      </c>
      <c r="C1570" s="20" t="s">
        <v>128</v>
      </c>
      <c r="D1570" s="13">
        <v>3</v>
      </c>
      <c r="E1570" s="14" t="str">
        <f t="shared" si="72"/>
        <v>B.06x3</v>
      </c>
      <c r="F1570" s="14" t="str">
        <f>IFERROR(VLOOKUP(E1570,'Bron competenties'!$A$1:$F$19978,5,FALSE),"")</f>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c r="G1570" s="15" t="str">
        <f>IFERROR(CONCATENATE(C1570," ",(VLOOKUP($C1570,'Bron competenties'!$B$1:$C$1978,2,FALSE))),"")</f>
        <v xml:space="preserve">B.06 Systeembouw </v>
      </c>
      <c r="H1570">
        <f t="shared" si="73"/>
        <v>3</v>
      </c>
      <c r="I1570" t="str">
        <f t="shared" si="74"/>
        <v>het borgen van de interoperabiliteit van systeemcomponenten, het inzetten van zeer uiteenlopende specialistische kennis om een compleet systeem te vervaardigen waarbij rekening gehouden is met de beperkingen die een systeem met zich mee brengt en dat voldoet aan de verwachtingen van de klant</v>
      </c>
    </row>
    <row r="1571" spans="1:9" ht="15.75" thickBot="1" x14ac:dyDescent="0.3">
      <c r="A1571" s="10" t="str">
        <f>IFERROR(VLOOKUP($B1571,VLookup!$B$3:$C$463,2,FALSE),"")</f>
        <v>5.3.4 METADATA/GEGEVENSMANAGEMENT</v>
      </c>
      <c r="B1571" s="21" t="s">
        <v>186</v>
      </c>
      <c r="C1571" s="17" t="s">
        <v>83</v>
      </c>
      <c r="D1571" s="13">
        <v>3</v>
      </c>
      <c r="E1571" s="14" t="str">
        <f t="shared" si="72"/>
        <v>D.10x3</v>
      </c>
      <c r="F1571" s="14" t="str">
        <f>IFERROR(VLOOKUP(E1571,'Bron competenties'!$A$1:$F$19978,5,FALSE),"")</f>
        <v>het analyseren van bedrijfsprocessen en bijbehorende informatie-eisen en het daarmee voorzien in de meest geschikte informatiestructuur</v>
      </c>
      <c r="G1571" s="15" t="str">
        <f>IFERROR(CONCATENATE(C1571," ",(VLOOKUP($C1571,'Bron competenties'!$B$1:$C$1978,2,FALSE))),"")</f>
        <v xml:space="preserve">D.10 Informatie- en kennismanagement </v>
      </c>
      <c r="H1571">
        <f t="shared" si="73"/>
        <v>3</v>
      </c>
      <c r="I1571" t="str">
        <f t="shared" si="74"/>
        <v>het analyseren van bedrijfsprocessen en bijbehorende informatie-eisen en het daarmee voorzien in de meest geschikte informatiestructuur</v>
      </c>
    </row>
    <row r="1572" spans="1:9" ht="15.75" thickBot="1" x14ac:dyDescent="0.3">
      <c r="A1572" s="10" t="str">
        <f>IFERROR(VLOOKUP($B1572,VLookup!$B$3:$C$463,2,FALSE),"")</f>
        <v>5.3.4 METADATA/GEGEVENSMANAGEMENT</v>
      </c>
      <c r="B1572" s="21" t="s">
        <v>186</v>
      </c>
      <c r="C1572" s="17" t="s">
        <v>84</v>
      </c>
      <c r="D1572" s="13">
        <v>3</v>
      </c>
      <c r="E1572" s="14" t="str">
        <f t="shared" si="72"/>
        <v>D.11x3</v>
      </c>
      <c r="F1572" s="14" t="str">
        <f>IFERROR(VLOOKUP(E1572,'Bron competenties'!$A$1:$F$19978,5,FALSE),"")</f>
        <v>betrouwbare relaties met de klanten creëren en helpen in het identificeren van de klantbehoeften</v>
      </c>
      <c r="G1572" s="15" t="str">
        <f>IFERROR(CONCATENATE(C1572," ",(VLOOKUP($C1572,'Bron competenties'!$B$1:$C$1978,2,FALSE))),"")</f>
        <v xml:space="preserve">D.11 Behoeftemanagement </v>
      </c>
      <c r="H1572">
        <f t="shared" si="73"/>
        <v>3</v>
      </c>
      <c r="I1572" t="str">
        <f t="shared" si="74"/>
        <v>betrouwbare relaties met de klanten creëren en helpen in het identificeren van de klantbehoeften</v>
      </c>
    </row>
    <row r="1573" spans="1:9" ht="15.75" thickBot="1" x14ac:dyDescent="0.3">
      <c r="A1573" s="10" t="str">
        <f>IFERROR(VLOOKUP($B1573,VLookup!$B$3:$C$463,2,FALSE),"")</f>
        <v>5.3.4 METADATA/GEGEVENSMANAGEMENT</v>
      </c>
      <c r="B1573" s="21" t="s">
        <v>186</v>
      </c>
      <c r="C1573" s="17" t="s">
        <v>101</v>
      </c>
      <c r="D1573" s="13">
        <v>3</v>
      </c>
      <c r="E1573" s="14" t="str">
        <f t="shared" si="72"/>
        <v>E.06x3</v>
      </c>
      <c r="F1573" s="14" t="str">
        <f>IFERROR(VLOOKUP(E1573,'Bron competenties'!$A$1:$F$19978,5,FALSE),"")</f>
        <v>het evalueren van kwaliteitsindicatoren en processen op basis van het kwaliteitsbeleid en indien nodig het voorstellen van herstelacties</v>
      </c>
      <c r="G1573" s="15" t="str">
        <f>IFERROR(CONCATENATE(C1573," ",(VLOOKUP($C1573,'Bron competenties'!$B$1:$C$1978,2,FALSE))),"")</f>
        <v xml:space="preserve">E.06 ICT kwaliteitsmanagement </v>
      </c>
      <c r="H1573">
        <f t="shared" si="73"/>
        <v>3</v>
      </c>
      <c r="I1573" t="str">
        <f t="shared" si="74"/>
        <v>het evalueren van kwaliteitsindicatoren en processen op basis van het kwaliteitsbeleid en indien nodig het voorstellen van herstelacties</v>
      </c>
    </row>
    <row r="1574" spans="1:9" ht="15.75" thickBot="1" x14ac:dyDescent="0.3">
      <c r="A1574" s="10" t="str">
        <f>IFERROR(VLOOKUP($B1574,VLookup!$B$3:$C$463,2,FALSE),"")</f>
        <v>5.3.4 METADATA/GEGEVENSMANAGEMENT</v>
      </c>
      <c r="B1574" s="21" t="s">
        <v>186</v>
      </c>
      <c r="C1574" s="17" t="s">
        <v>86</v>
      </c>
      <c r="D1574" s="13">
        <v>3</v>
      </c>
      <c r="E1574" s="14" t="str">
        <f t="shared" si="72"/>
        <v>E.08x3</v>
      </c>
      <c r="F1574" s="14" t="str">
        <f>IFERROR(VLOOKUP(E1574,'Bron competenties'!$A$1:$F$19978,5,FALSE),"")</f>
        <v xml:space="preserve">het evalueren van indicatoren en maatregelen op het gebied van security management en bepalen/of ze aan de normen voldoen; het onderzoeken van inbreuken op de beveiliging en het nemen van correctiemaatregelen </v>
      </c>
      <c r="G1574" s="15" t="str">
        <f>IFERROR(CONCATENATE(C1574," ",(VLOOKUP($C1574,'Bron competenties'!$B$1:$C$1978,2,FALSE))),"")</f>
        <v xml:space="preserve">E.08 Informatiebeveiligingsmanagement </v>
      </c>
      <c r="H1574">
        <f t="shared" si="73"/>
        <v>3</v>
      </c>
      <c r="I1574" t="str">
        <f t="shared" si="74"/>
        <v xml:space="preserve">het evalueren van indicatoren en maatregelen op het gebied van security management en bepalen/of ze aan de normen voldoen; het onderzoeken van inbreuken op de beveiliging en het nemen van correctiemaatregelen </v>
      </c>
    </row>
    <row r="1575" spans="1:9" ht="15.75" thickBot="1" x14ac:dyDescent="0.3">
      <c r="A1575" s="10" t="str">
        <f>IFERROR(VLOOKUP($B1575,VLookup!$B$3:$C$463,2,FALSE),"")</f>
        <v>5.3.4 METADATA/GEGEVENSMANAGEMENT</v>
      </c>
      <c r="B1575" s="20" t="s">
        <v>186</v>
      </c>
      <c r="C1575" s="17" t="s">
        <v>89</v>
      </c>
      <c r="D1575" s="13">
        <v>3</v>
      </c>
      <c r="E1575" s="14" t="str">
        <f t="shared" si="72"/>
        <v>D.07x3</v>
      </c>
      <c r="F1575" s="14" t="str">
        <f>IFERROR(VLOOKUP(E1575,'Bron competenties'!$A$1:$F$19978,5,FALSE),"")</f>
        <v>het ontwerpen en creëren van data-analysetools om de organisatorische datalevenscyclus te ondersteunen. Het verifiëren van de waarheidsgetrouwheid van de data. Het verwerken en visualiseren van data-analyseresultaten binnen het domein</v>
      </c>
      <c r="G1575" s="15" t="str">
        <f>IFERROR(CONCATENATE(C1575," ",(VLOOKUP($C1575,'Bron competenties'!$B$1:$C$1978,2,FALSE))),"")</f>
        <v>D.07 Datascience en analytics</v>
      </c>
      <c r="H1575">
        <f t="shared" si="73"/>
        <v>3</v>
      </c>
      <c r="I1575" t="str">
        <f t="shared" si="74"/>
        <v>het ontwerpen en creëren van data-analysetools om de organisatorische datalevenscyclus te ondersteunen. Het verifiëren van de waarheidsgetrouwheid van de data. Het verwerken en visualiseren van data-analyseresultaten binnen het domein</v>
      </c>
    </row>
    <row r="1576" spans="1:9" ht="15.75" thickBot="1" x14ac:dyDescent="0.3">
      <c r="A1576" s="10" t="str">
        <f>IFERROR(VLOOKUP($B1576,VLookup!$B$3:$C$463,2,FALSE),"")</f>
        <v>5.3.4 METADATA/GEGEVENSMANAGEMENT</v>
      </c>
      <c r="B1576" s="21" t="s">
        <v>186</v>
      </c>
      <c r="C1576" s="17" t="s">
        <v>87</v>
      </c>
      <c r="D1576" s="13">
        <v>4</v>
      </c>
      <c r="E1576" s="14" t="str">
        <f t="shared" si="72"/>
        <v>A.01x4</v>
      </c>
      <c r="F1576" s="14" t="str">
        <f>IFERROR(VLOOKUP(E1576,'Bron competenties'!$A$1:$F$19978,5,FALSE),"")</f>
        <v>het organiseren en borgen van de bouw en implementatie van innovatieve IV oplossingen op de lange termijn</v>
      </c>
      <c r="G1576" s="15" t="str">
        <f>IFERROR(CONCATENATE(C1576," ",(VLOOKUP($C1576,'Bron competenties'!$B$1:$C$1978,2,FALSE))),"")</f>
        <v>A.01 Afstemming informatiesysteem en bedrijfsstrategie</v>
      </c>
      <c r="H1576">
        <f t="shared" si="73"/>
        <v>4</v>
      </c>
      <c r="I1576" t="str">
        <f t="shared" si="74"/>
        <v>het organiseren en borgen van de bouw en implementatie van innovatieve IV oplossingen op de lange termijn</v>
      </c>
    </row>
    <row r="1577" spans="1:9" ht="15.75" thickBot="1" x14ac:dyDescent="0.3">
      <c r="A1577" s="10" t="str">
        <f>IFERROR(VLOOKUP($B1577,VLookup!$B$3:$C$463,2,FALSE),"")</f>
        <v>5.3.4 METADATA/GEGEVENSMANAGEMENT</v>
      </c>
      <c r="B1577" s="21" t="s">
        <v>186</v>
      </c>
      <c r="C1577" s="17" t="s">
        <v>106</v>
      </c>
      <c r="D1577" s="13">
        <v>4</v>
      </c>
      <c r="E1577" s="14" t="str">
        <f t="shared" si="72"/>
        <v>A.08x4</v>
      </c>
      <c r="F1577" s="14" t="str">
        <f>IFERROR(VLOOKUP(E1577,'Bron competenties'!$A$1:$F$19978,5,FALSE),"")</f>
        <v>het bepalen van doel en strategie voor duurzame ontwikkeling van informatiesystemen in overeenstemming met het duurzaamheidsbeleid van de organisatie</v>
      </c>
      <c r="G1577" s="15" t="str">
        <f>IFERROR(CONCATENATE(C1577," ",(VLOOKUP($C1577,'Bron competenties'!$B$1:$C$1978,2,FALSE))),"")</f>
        <v xml:space="preserve">A.08 Duurzame ontwikkeling </v>
      </c>
      <c r="H1577">
        <f t="shared" si="73"/>
        <v>4</v>
      </c>
      <c r="I1577" t="str">
        <f t="shared" si="74"/>
        <v>het bepalen van doel en strategie voor duurzame ontwikkeling van informatiesystemen in overeenstemming met het duurzaamheidsbeleid van de organisatie</v>
      </c>
    </row>
    <row r="1578" spans="1:9" ht="15.75" thickBot="1" x14ac:dyDescent="0.3">
      <c r="A1578" s="10" t="str">
        <f>IFERROR(VLOOKUP($B1578,VLookup!$B$3:$C$463,2,FALSE),"")</f>
        <v>5.3.4 METADATA/GEGEVENSMANAGEMENT</v>
      </c>
      <c r="B1578" s="21" t="s">
        <v>186</v>
      </c>
      <c r="C1578" s="20" t="s">
        <v>128</v>
      </c>
      <c r="D1578" s="13">
        <v>4</v>
      </c>
      <c r="E1578" s="14" t="str">
        <f t="shared" si="72"/>
        <v>B.06x4</v>
      </c>
      <c r="F1578" s="14" t="str">
        <f>IFERROR(VLOOKUP(E1578,'Bron competenties'!$A$1:$F$19978,5,FALSE),"")</f>
        <v xml:space="preserve">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v>
      </c>
      <c r="G1578" s="15" t="str">
        <f>IFERROR(CONCATENATE(C1578," ",(VLOOKUP($C1578,'Bron competenties'!$B$1:$C$1978,2,FALSE))),"")</f>
        <v xml:space="preserve">B.06 Systeembouw </v>
      </c>
      <c r="H1578">
        <f t="shared" si="73"/>
        <v>4</v>
      </c>
      <c r="I1578" t="str">
        <f t="shared" si="74"/>
        <v xml:space="preserve">het omgaan met complexiteit door het ontwikkelen van standaarden en architectuur ter ondersteuning van  samenhangende productontwikkeling; het opzetten van systeem requirements ten behoeve van ontwerp en het identificeren van welke systeem requirements behoren bij welke systeemcomponent </v>
      </c>
    </row>
    <row r="1579" spans="1:9" ht="15.75" thickBot="1" x14ac:dyDescent="0.3">
      <c r="A1579" s="10" t="str">
        <f>IFERROR(VLOOKUP($B1579,VLookup!$B$3:$C$463,2,FALSE),"")</f>
        <v>5.3.4 METADATA/GEGEVENSMANAGEMENT</v>
      </c>
      <c r="B1579" s="21" t="s">
        <v>186</v>
      </c>
      <c r="C1579" s="17" t="s">
        <v>83</v>
      </c>
      <c r="D1579" s="13">
        <v>4</v>
      </c>
      <c r="E1579" s="14" t="str">
        <f t="shared" si="72"/>
        <v>D.10x4</v>
      </c>
      <c r="F1579" s="14" t="str">
        <f>IFERROR(VLOOKUP(E1579,'Bron competenties'!$A$1:$F$19978,5,FALSE),"")</f>
        <v>de juiste informatiestructuur integreren in de organisatie omgeving</v>
      </c>
      <c r="G1579" s="15" t="str">
        <f>IFERROR(CONCATENATE(C1579," ",(VLOOKUP($C1579,'Bron competenties'!$B$1:$C$1978,2,FALSE))),"")</f>
        <v xml:space="preserve">D.10 Informatie- en kennismanagement </v>
      </c>
      <c r="H1579">
        <f t="shared" si="73"/>
        <v>4</v>
      </c>
      <c r="I1579" t="str">
        <f t="shared" si="74"/>
        <v>de juiste informatiestructuur integreren in de organisatie omgeving</v>
      </c>
    </row>
    <row r="1580" spans="1:9" ht="15.75" thickBot="1" x14ac:dyDescent="0.3">
      <c r="A1580" s="10" t="str">
        <f>IFERROR(VLOOKUP($B1580,VLookup!$B$3:$C$463,2,FALSE),"")</f>
        <v>5.3.4 METADATA/GEGEVENSMANAGEMENT</v>
      </c>
      <c r="B1580" s="21" t="s">
        <v>186</v>
      </c>
      <c r="C1580" s="17" t="s">
        <v>84</v>
      </c>
      <c r="D1580" s="13">
        <v>4</v>
      </c>
      <c r="E1580" s="14" t="str">
        <f t="shared" si="72"/>
        <v>D.11x4</v>
      </c>
      <c r="F1580" s="14" t="str">
        <f>IFERROR(VLOOKUP(E1580,'Bron competenties'!$A$1:$F$19978,5,FALSE),"")</f>
        <v>het organiseren en ondersteunen van strategische besluiten van de organisaties, het helpen van organisaties om nieuwe IV-oplossingen te bedenken, het bevorderen van partnerschappen en het creëren van waarde proposities</v>
      </c>
      <c r="G1580" s="15" t="str">
        <f>IFERROR(CONCATENATE(C1580," ",(VLOOKUP($C1580,'Bron competenties'!$B$1:$C$1978,2,FALSE))),"")</f>
        <v xml:space="preserve">D.11 Behoeftemanagement </v>
      </c>
      <c r="H1580">
        <f t="shared" si="73"/>
        <v>4</v>
      </c>
      <c r="I1580" t="str">
        <f t="shared" si="74"/>
        <v>het organiseren en ondersteunen van strategische besluiten van de organisaties, het helpen van organisaties om nieuwe IV-oplossingen te bedenken, het bevorderen van partnerschappen en het creëren van waarde proposities</v>
      </c>
    </row>
    <row r="1581" spans="1:9" ht="15.75" thickBot="1" x14ac:dyDescent="0.3">
      <c r="A1581" s="10" t="str">
        <f>IFERROR(VLOOKUP($B1581,VLookup!$B$3:$C$463,2,FALSE),"")</f>
        <v>5.3.4 METADATA/GEGEVENSMANAGEMENT</v>
      </c>
      <c r="B1581" s="21" t="s">
        <v>186</v>
      </c>
      <c r="C1581" s="17" t="s">
        <v>101</v>
      </c>
      <c r="D1581" s="13">
        <v>4</v>
      </c>
      <c r="E1581" s="14" t="str">
        <f t="shared" si="72"/>
        <v>E.06x4</v>
      </c>
      <c r="F1581" s="14" t="str">
        <f>IFERROR(VLOOKUP(E1581,'Bron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581" s="15" t="str">
        <f>IFERROR(CONCATENATE(C1581," ",(VLOOKUP($C1581,'Bron competenties'!$B$1:$C$1978,2,FALSE))),"")</f>
        <v xml:space="preserve">E.06 ICT kwaliteitsmanagement </v>
      </c>
      <c r="H1581">
        <f t="shared" si="73"/>
        <v>4</v>
      </c>
      <c r="I1581" t="str">
        <f t="shared" si="74"/>
        <v>het evalueren en inschatten in hoeverre aan kwaliteitseisen is voldaan en het organiseren en borgen dat het kwaliteitsbeleid wordt geïmplementeerd; het tonen van multifunctioneel leiderschap voor het stellen en overtreffen van kwaliteitsnormen</v>
      </c>
    </row>
    <row r="1582" spans="1:9" ht="15.75" thickBot="1" x14ac:dyDescent="0.3">
      <c r="A1582" s="10" t="str">
        <f>IFERROR(VLOOKUP($B1582,VLookup!$B$3:$C$463,2,FALSE),"")</f>
        <v>5.3.4 METADATA/GEGEVENSMANAGEMENT</v>
      </c>
      <c r="B1582" s="21" t="s">
        <v>186</v>
      </c>
      <c r="C1582" s="17" t="s">
        <v>86</v>
      </c>
      <c r="D1582" s="13">
        <v>4</v>
      </c>
      <c r="E1582" s="14" t="str">
        <f t="shared" si="72"/>
        <v>E.08x4</v>
      </c>
      <c r="F1582" s="14" t="str">
        <f>IFERROR(VLOOKUP(E1582,'Bron competenties'!$A$1:$F$19978,5,FALSE),"")</f>
        <v>het organiseren en borgen dat de integriteit, vertrouwelijkheid en beschikbaarheid van gegevens zijn opgeslagen in de Informatiesystemen en dat ze voldoen aan alle wettelijke vereisten</v>
      </c>
      <c r="G1582" s="15" t="str">
        <f>IFERROR(CONCATENATE(C1582," ",(VLOOKUP($C1582,'Bron competenties'!$B$1:$C$1978,2,FALSE))),"")</f>
        <v xml:space="preserve">E.08 Informatiebeveiligingsmanagement </v>
      </c>
      <c r="H1582">
        <f t="shared" si="73"/>
        <v>4</v>
      </c>
      <c r="I1582" t="str">
        <f t="shared" si="74"/>
        <v>het organiseren en borgen dat de integriteit, vertrouwelijkheid en beschikbaarheid van gegevens zijn opgeslagen in de Informatiesystemen en dat ze voldoen aan alle wettelijke vereisten</v>
      </c>
    </row>
    <row r="1583" spans="1:9" ht="15.75" thickBot="1" x14ac:dyDescent="0.3">
      <c r="A1583" s="10" t="str">
        <f>IFERROR(VLOOKUP($B1583,VLookup!$B$3:$C$463,2,FALSE),"")</f>
        <v>5.3.4 METADATA/GEGEVENSMANAGEMENT</v>
      </c>
      <c r="B1583" s="20" t="s">
        <v>186</v>
      </c>
      <c r="C1583" s="17" t="s">
        <v>89</v>
      </c>
      <c r="D1583" s="13">
        <v>4</v>
      </c>
      <c r="E1583" s="14" t="str">
        <f t="shared" si="72"/>
        <v>D.07x4</v>
      </c>
      <c r="F1583" s="14" t="str">
        <f>IFERROR(VLOOKUP(E1583,'Bron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1583" s="15" t="str">
        <f>IFERROR(CONCATENATE(C1583," ",(VLOOKUP($C1583,'Bron competenties'!$B$1:$C$1978,2,FALSE))),"")</f>
        <v>D.07 Datascience en analytics</v>
      </c>
      <c r="H1583">
        <f t="shared" si="73"/>
        <v>4</v>
      </c>
      <c r="I1583" t="str">
        <f t="shared" si="74"/>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1584" spans="1:9" ht="15.75" thickBot="1" x14ac:dyDescent="0.3">
      <c r="A1584" s="10" t="str">
        <f>IFERROR(VLOOKUP($B1584,VLookup!$B$3:$C$463,2,FALSE),"")</f>
        <v>5.3.4 METADATA/GEGEVENSMANAGEMENT</v>
      </c>
      <c r="B1584" s="21" t="s">
        <v>186</v>
      </c>
      <c r="C1584" s="20" t="s">
        <v>90</v>
      </c>
      <c r="D1584" s="13">
        <v>9</v>
      </c>
      <c r="E1584" s="14" t="str">
        <f t="shared" si="72"/>
        <v>T.01x9</v>
      </c>
      <c r="F1584" s="14" t="str">
        <f>IFERROR(VLOOKUP(E1584,'Bron competenties'!$A$1:$F$19978,5,FALSE),"")</f>
        <v>Toegankelijkheid is van toepassing op het ontwerp van producten, apparaten, services of omgevingen om ervoor te zorgen dat ze voor iedereen bruikbaar zijn, ongeacht hun persoonlijke capaciteiten</v>
      </c>
      <c r="G1584" s="15" t="str">
        <f>IFERROR(CONCATENATE(C1584," ",(VLOOKUP($C1584,'Bron competenties'!$B$1:$C$1978,2,FALSE))),"")</f>
        <v>T.01 Toegankelijkheid</v>
      </c>
      <c r="H1584">
        <f t="shared" si="73"/>
        <v>9</v>
      </c>
      <c r="I1584" t="str">
        <f t="shared" si="74"/>
        <v>Toegankelijkheid is van toepassing op het ontwerp van producten, apparaten, services of omgevingen om ervoor te zorgen dat ze voor iedereen bruikbaar zijn, ongeacht hun persoonlijke capaciteiten</v>
      </c>
    </row>
    <row r="1585" spans="1:9" ht="15.75" thickBot="1" x14ac:dyDescent="0.3">
      <c r="A1585" s="10" t="str">
        <f>IFERROR(VLOOKUP($B1585,VLookup!$B$3:$C$463,2,FALSE),"")</f>
        <v>5.3.4 METADATA/GEGEVENSMANAGEMENT</v>
      </c>
      <c r="B1585" s="21" t="s">
        <v>186</v>
      </c>
      <c r="C1585" s="17" t="s">
        <v>91</v>
      </c>
      <c r="D1585" s="13">
        <v>9</v>
      </c>
      <c r="E1585" s="14" t="str">
        <f t="shared" si="72"/>
        <v>T.02x9</v>
      </c>
      <c r="F1585" s="14" t="str">
        <f>IFERROR(VLOOKUP(E1585,'Bron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585" s="15" t="str">
        <f>IFERROR(CONCATENATE(C1585," ",(VLOOKUP($C1585,'Bron competenties'!$B$1:$C$1978,2,FALSE))),"")</f>
        <v>T.02 Ethiek</v>
      </c>
      <c r="H1585">
        <f t="shared" si="73"/>
        <v>9</v>
      </c>
      <c r="I1585" t="str">
        <f t="shared" si="74"/>
        <v>Ethiek in ICT behandelt de procedures, waarden en praktijken die ICT en haar gerelateerde disciplines beheersen zonder de integriteit, morele waarden of overtuigingen van een individu, organisatie of de mensheid: professioneel gedrag in de ICT</v>
      </c>
    </row>
    <row r="1586" spans="1:9" ht="15.75" thickBot="1" x14ac:dyDescent="0.3">
      <c r="A1586" s="10" t="str">
        <f>IFERROR(VLOOKUP($B1586,VLookup!$B$3:$C$463,2,FALSE),"")</f>
        <v>5.3.4 METADATA/GEGEVENSMANAGEMENT</v>
      </c>
      <c r="B1586" s="21" t="s">
        <v>186</v>
      </c>
      <c r="C1586" s="17" t="s">
        <v>92</v>
      </c>
      <c r="D1586" s="13">
        <v>9</v>
      </c>
      <c r="E1586" s="14" t="str">
        <f t="shared" si="72"/>
        <v>T.03x9</v>
      </c>
      <c r="F1586" s="14" t="str">
        <f>IFERROR(VLOOKUP(E1586,'Bron competenties'!$A$1:$F$19978,5,FALSE),"")</f>
        <v>Er zijn veel wetten die direct of indirect relevant zijn voor de ICT-industrie, zoals copyright, naleving van octrooien, voorkomen van plagiaat en bescherming van intellectuele eigendom</v>
      </c>
      <c r="G1586" s="15" t="str">
        <f>IFERROR(CONCATENATE(C1586," ",(VLOOKUP($C1586,'Bron competenties'!$B$1:$C$1978,2,FALSE))),"")</f>
        <v>T.03 Juridische kwesties</v>
      </c>
      <c r="H1586">
        <f t="shared" si="73"/>
        <v>9</v>
      </c>
      <c r="I1586" t="str">
        <f t="shared" si="74"/>
        <v>Er zijn veel wetten die direct of indirect relevant zijn voor de ICT-industrie, zoals copyright, naleving van octrooien, voorkomen van plagiaat en bescherming van intellectuele eigendom</v>
      </c>
    </row>
    <row r="1587" spans="1:9" ht="15.75" thickBot="1" x14ac:dyDescent="0.3">
      <c r="A1587" s="10" t="str">
        <f>IFERROR(VLOOKUP($B1587,VLookup!$B$3:$C$463,2,FALSE),"")</f>
        <v>5.3.4 METADATA/GEGEVENSMANAGEMENT</v>
      </c>
      <c r="B1587" s="21" t="s">
        <v>186</v>
      </c>
      <c r="C1587" s="17" t="s">
        <v>93</v>
      </c>
      <c r="D1587" s="13">
        <v>9</v>
      </c>
      <c r="E1587" s="14" t="str">
        <f t="shared" si="72"/>
        <v>T.04x9</v>
      </c>
      <c r="F1587" s="14" t="str">
        <f>IFERROR(VLOOKUP(E1587,'Bron competenties'!$A$1:$F$19978,5,FALSE),"")</f>
        <v>Privacy is het vermogen van een organisatie of individu te bepalen welke gegevens met derden kunnen worden gedeeld: bijvoorbeeld de algemene verordening gegevensbescherming (AVG) over gegevensbescherming en privacy voor alle individuen</v>
      </c>
      <c r="G1587" s="15" t="str">
        <f>IFERROR(CONCATENATE(C1587," ",(VLOOKUP($C1587,'Bron competenties'!$B$1:$C$1978,2,FALSE))),"")</f>
        <v>T.04 Privacy</v>
      </c>
      <c r="H1587">
        <f t="shared" si="73"/>
        <v>9</v>
      </c>
      <c r="I1587" t="str">
        <f t="shared" si="74"/>
        <v>Privacy is het vermogen van een organisatie of individu te bepalen welke gegevens met derden kunnen worden gedeeld: bijvoorbeeld de algemene verordening gegevensbescherming (AVG) over gegevensbescherming en privacy voor alle individuen</v>
      </c>
    </row>
    <row r="1588" spans="1:9" ht="15.75" thickBot="1" x14ac:dyDescent="0.3">
      <c r="A1588" s="10" t="str">
        <f>IFERROR(VLOOKUP($B1588,VLookup!$B$3:$C$463,2,FALSE),"")</f>
        <v>5.3.4 METADATA/GEGEVENSMANAGEMENT</v>
      </c>
      <c r="B1588" s="21" t="s">
        <v>186</v>
      </c>
      <c r="C1588" s="17" t="s">
        <v>94</v>
      </c>
      <c r="D1588" s="13">
        <v>9</v>
      </c>
      <c r="E1588" s="14" t="str">
        <f t="shared" si="72"/>
        <v>T.05x9</v>
      </c>
      <c r="F1588" s="14" t="str">
        <f>IFERROR(VLOOKUP(E1588,'Bron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588" s="15" t="str">
        <f>IFERROR(CONCATENATE(C1588," ",(VLOOKUP($C1588,'Bron competenties'!$B$1:$C$1978,2,FALSE))),"")</f>
        <v>T.05 Beveiliging</v>
      </c>
      <c r="H1588">
        <f t="shared" si="73"/>
        <v>9</v>
      </c>
      <c r="I1588" t="str">
        <f t="shared" si="74"/>
        <v>Beveiliging omvat (1) informatiebeveiliging: beschermen tegen ongeautoriseerde toegang, gebruik, openbaarmaking, verstoring, wijziging, inzage, inspectie, opname of verwoesting en (2) IT-beveiliging: ongeoorloofde toegang tot computers, netwerken en data voorkomen</v>
      </c>
    </row>
    <row r="1589" spans="1:9" ht="15.75" thickBot="1" x14ac:dyDescent="0.3">
      <c r="A1589" s="10" t="str">
        <f>IFERROR(VLOOKUP($B1589,VLookup!$B$3:$C$463,2,FALSE),"")</f>
        <v>5.3.4 METADATA/GEGEVENSMANAGEMENT</v>
      </c>
      <c r="B1589" s="21" t="s">
        <v>186</v>
      </c>
      <c r="C1589" s="17" t="s">
        <v>95</v>
      </c>
      <c r="D1589" s="13">
        <v>9</v>
      </c>
      <c r="E1589" s="14" t="str">
        <f t="shared" si="72"/>
        <v>T.06x9</v>
      </c>
      <c r="F1589" s="14" t="str">
        <f>IFERROR(VLOOKUP(E1589,'Bron competenties'!$A$1:$F$19978,5,FALSE),"")</f>
        <v xml:space="preserve">Duurzaamheid staat voor het voldoen aan behoeften zonder de toekomst in gevaar te brengen en kan worden gecategoriseerd als ecologische, sociale of economische duurzaamheid. </v>
      </c>
      <c r="G1589" s="15" t="str">
        <f>IFERROR(CONCATENATE(C1589," ",(VLOOKUP($C1589,'Bron competenties'!$B$1:$C$1978,2,FALSE))),"")</f>
        <v>T.06 Duurzaamheid</v>
      </c>
      <c r="H1589">
        <f t="shared" si="73"/>
        <v>9</v>
      </c>
      <c r="I1589" t="str">
        <f t="shared" si="74"/>
        <v xml:space="preserve">Duurzaamheid staat voor het voldoen aan behoeften zonder de toekomst in gevaar te brengen en kan worden gecategoriseerd als ecologische, sociale of economische duurzaamheid. </v>
      </c>
    </row>
    <row r="1590" spans="1:9" ht="15.75" thickBot="1" x14ac:dyDescent="0.3">
      <c r="A1590" s="10" t="str">
        <f>IFERROR(VLOOKUP($B1590,VLookup!$B$3:$C$463,2,FALSE),"")</f>
        <v>5.3.4 METADATA/GEGEVENSMANAGEMENT</v>
      </c>
      <c r="B1590" s="21" t="s">
        <v>186</v>
      </c>
      <c r="C1590" s="17" t="s">
        <v>96</v>
      </c>
      <c r="D1590" s="13">
        <v>9</v>
      </c>
      <c r="E1590" s="14" t="str">
        <f t="shared" si="72"/>
        <v>T.07x9</v>
      </c>
      <c r="F1590" s="14" t="str">
        <f>IFERROR(VLOOKUP(E1590,'Bron competenties'!$A$1:$F$19978,5,FALSE),"")</f>
        <v>Bruikbaarheid is de kwaliteit van een product, dienst of systeem, zoals ervaren door eindgebruikers, voor specifiek te bereiken doelen, effectief, efficiënt en bevredigend in een vooraf bepaalde context</v>
      </c>
      <c r="G1590" s="15" t="str">
        <f>IFERROR(CONCATENATE(C1590," ",(VLOOKUP($C1590,'Bron competenties'!$B$1:$C$1978,2,FALSE))),"")</f>
        <v>T.07 Bruikbaarheid</v>
      </c>
      <c r="H1590">
        <f t="shared" si="73"/>
        <v>9</v>
      </c>
      <c r="I1590" t="str">
        <f t="shared" si="74"/>
        <v>Bruikbaarheid is de kwaliteit van een product, dienst of systeem, zoals ervaren door eindgebruikers, voor specifiek te bereiken doelen, effectief, efficiënt en bevredigend in een vooraf bepaalde context</v>
      </c>
    </row>
    <row r="1591" spans="1:9" ht="15.75" thickBot="1" x14ac:dyDescent="0.3">
      <c r="A1591" s="10" t="str">
        <f>IFERROR(VLOOKUP($B1591,VLookup!$B$3:$C$463,2,FALSE),"")</f>
        <v>5.3.5 KWALITEITSMANAGEMENT IV</v>
      </c>
      <c r="B1591" s="21" t="s">
        <v>187</v>
      </c>
      <c r="C1591" s="17" t="s">
        <v>133</v>
      </c>
      <c r="D1591" s="13">
        <v>2</v>
      </c>
      <c r="E1591" s="14" t="str">
        <f t="shared" si="72"/>
        <v>D.06x2</v>
      </c>
      <c r="F1591" s="14" t="str">
        <f>IFERROR(VLOOKUP(E1591,'Bron competenties'!$A$1:$F$19978,5,FALSE),"")</f>
        <v>het begrijpen en toepassen van digitale marketingtactieken om een geïntegreerd en effectief digitaal marketingplan te ontwikkelen, gebruikmakend van gebieden als search, beeldscherm, e-mail, sociale media en mobiele marketing</v>
      </c>
      <c r="G1591" s="15" t="str">
        <f>IFERROR(CONCATENATE(C1591," ",(VLOOKUP($C1591,'Bron competenties'!$B$1:$C$1978,2,FALSE))),"")</f>
        <v>D.06 Digitale marketing</v>
      </c>
      <c r="H1591">
        <f t="shared" si="73"/>
        <v>2</v>
      </c>
      <c r="I1591" t="str">
        <f t="shared" si="74"/>
        <v>het begrijpen en toepassen van digitale marketingtactieken om een geïntegreerd en effectief digitaal marketingplan te ontwikkelen, gebruikmakend van gebieden als search, beeldscherm, e-mail, sociale media en mobiele marketing</v>
      </c>
    </row>
    <row r="1592" spans="1:9" ht="15.75" thickBot="1" x14ac:dyDescent="0.3">
      <c r="A1592" s="10" t="str">
        <f>IFERROR(VLOOKUP($B1592,VLookup!$B$3:$C$463,2,FALSE),"")</f>
        <v>5.3.5 KWALITEITSMANAGEMENT IV</v>
      </c>
      <c r="B1592" s="21" t="s">
        <v>187</v>
      </c>
      <c r="C1592" s="17" t="s">
        <v>113</v>
      </c>
      <c r="D1592" s="13">
        <v>2</v>
      </c>
      <c r="E1592" s="14" t="str">
        <f t="shared" si="72"/>
        <v>E.02x2</v>
      </c>
      <c r="F1592" s="14" t="str">
        <f>IFERROR(VLOOKUP(E1592,'Bron competenties'!$A$1:$F$19978,5,FALSE),"")</f>
        <v xml:space="preserve">het begrijpen en toepassen van projectmanagement principes inclusief het toepassen van methodes, hulpmiddelen en processen om eenvoudige projecten te leiden en de kosten en ‘waste’ te minimaliseren  </v>
      </c>
      <c r="G1592" s="15" t="str">
        <f>IFERROR(CONCATENATE(C1592," ",(VLOOKUP($C1592,'Bron competenties'!$B$1:$C$1978,2,FALSE))),"")</f>
        <v xml:space="preserve">E.02 Project- en portfoliomanagement </v>
      </c>
      <c r="H1592">
        <f t="shared" si="73"/>
        <v>2</v>
      </c>
      <c r="I1592" t="str">
        <f t="shared" si="74"/>
        <v xml:space="preserve">het begrijpen en toepassen van projectmanagement principes inclusief het toepassen van methodes, hulpmiddelen en processen om eenvoudige projecten te leiden en de kosten en ‘waste’ te minimaliseren  </v>
      </c>
    </row>
    <row r="1593" spans="1:9" ht="15.75" thickBot="1" x14ac:dyDescent="0.3">
      <c r="A1593" s="10" t="str">
        <f>IFERROR(VLOOKUP($B1593,VLookup!$B$3:$C$463,2,FALSE),"")</f>
        <v>5.3.5 KWALITEITSMANAGEMENT IV</v>
      </c>
      <c r="B1593" s="21" t="s">
        <v>187</v>
      </c>
      <c r="C1593" s="17" t="s">
        <v>105</v>
      </c>
      <c r="D1593" s="13">
        <v>2</v>
      </c>
      <c r="E1593" s="14" t="str">
        <f t="shared" si="72"/>
        <v>E.03x2</v>
      </c>
      <c r="F1593" s="14" t="str">
        <f>IFERROR(VLOOKUP(E1593,'Bron competenties'!$A$1:$F$19978,5,FALSE),"")</f>
        <v>het begrijpen en toepassen van de principes van risicomanagement en het onderzoeken van IV-oplossingen om geïdentificeerde risico’s te mitigeren</v>
      </c>
      <c r="G1593" s="15" t="str">
        <f>IFERROR(CONCATENATE(C1593," ",(VLOOKUP($C1593,'Bron competenties'!$B$1:$C$1978,2,FALSE))),"")</f>
        <v xml:space="preserve">E.03 Risicomanagement </v>
      </c>
      <c r="H1593">
        <f t="shared" si="73"/>
        <v>2</v>
      </c>
      <c r="I1593" t="str">
        <f t="shared" si="74"/>
        <v>het begrijpen en toepassen van de principes van risicomanagement en het onderzoeken van IV-oplossingen om geïdentificeerde risico’s te mitigeren</v>
      </c>
    </row>
    <row r="1594" spans="1:9" ht="15.75" thickBot="1" x14ac:dyDescent="0.3">
      <c r="A1594" s="10" t="str">
        <f>IFERROR(VLOOKUP($B1594,VLookup!$B$3:$C$463,2,FALSE),"")</f>
        <v>5.3.5 KWALITEITSMANAGEMENT IV</v>
      </c>
      <c r="B1594" s="21" t="s">
        <v>187</v>
      </c>
      <c r="C1594" s="17" t="s">
        <v>101</v>
      </c>
      <c r="D1594" s="13">
        <v>2</v>
      </c>
      <c r="E1594" s="14" t="str">
        <f t="shared" si="72"/>
        <v>E.06x2</v>
      </c>
      <c r="F1594" s="14" t="str">
        <f>IFERROR(VLOOKUP(E1594,'Bron competenties'!$A$1:$F$19978,5,FALSE),"")</f>
        <v>het communiceren over en het toezicht houden op de toepassing van het kwaliteitsbeleid in de organisatie</v>
      </c>
      <c r="G1594" s="15" t="str">
        <f>IFERROR(CONCATENATE(C1594," ",(VLOOKUP($C1594,'Bron competenties'!$B$1:$C$1978,2,FALSE))),"")</f>
        <v xml:space="preserve">E.06 ICT kwaliteitsmanagement </v>
      </c>
      <c r="H1594">
        <f t="shared" si="73"/>
        <v>2</v>
      </c>
      <c r="I1594" t="str">
        <f t="shared" si="74"/>
        <v>het communiceren over en het toezicht houden op de toepassing van het kwaliteitsbeleid in de organisatie</v>
      </c>
    </row>
    <row r="1595" spans="1:9" ht="15.75" thickBot="1" x14ac:dyDescent="0.3">
      <c r="A1595" s="10" t="str">
        <f>IFERROR(VLOOKUP($B1595,VLookup!$B$3:$C$463,2,FALSE),"")</f>
        <v>5.3.5 KWALITEITSMANAGEMENT IV</v>
      </c>
      <c r="B1595" s="21" t="s">
        <v>187</v>
      </c>
      <c r="C1595" s="17" t="s">
        <v>133</v>
      </c>
      <c r="D1595" s="13">
        <v>3</v>
      </c>
      <c r="E1595" s="14" t="str">
        <f t="shared" si="72"/>
        <v>D.06x3</v>
      </c>
      <c r="F1595" s="14" t="str">
        <f>IFERROR(VLOOKUP(E1595,'Bron competenties'!$A$1:$F$19978,5,FALSE),"")</f>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c r="G1595" s="15" t="str">
        <f>IFERROR(CONCATENATE(C1595," ",(VLOOKUP($C1595,'Bron competenties'!$B$1:$C$1978,2,FALSE))),"")</f>
        <v>D.06 Digitale marketing</v>
      </c>
      <c r="H1595">
        <f t="shared" si="73"/>
        <v>3</v>
      </c>
      <c r="I1595" t="str">
        <f t="shared" si="74"/>
        <v>het gebruiken van analysetools en inschatten van effectiviteit van websites op het gebeid van technische performance en downloadsnelheid. Het evalueren van gebruikersbetrokkenheid door het toepassen van een wijde range van analytische rapporten. Kent de juridische implicaties van de toegepaste benaderingen</v>
      </c>
    </row>
    <row r="1596" spans="1:9" ht="15.75" thickBot="1" x14ac:dyDescent="0.3">
      <c r="A1596" s="10" t="str">
        <f>IFERROR(VLOOKUP($B1596,VLookup!$B$3:$C$463,2,FALSE),"")</f>
        <v>5.3.5 KWALITEITSMANAGEMENT IV</v>
      </c>
      <c r="B1596" s="21" t="s">
        <v>187</v>
      </c>
      <c r="C1596" s="17" t="s">
        <v>83</v>
      </c>
      <c r="D1596" s="13">
        <v>3</v>
      </c>
      <c r="E1596" s="14" t="str">
        <f t="shared" si="72"/>
        <v>D.10x3</v>
      </c>
      <c r="F1596" s="14" t="str">
        <f>IFERROR(VLOOKUP(E1596,'Bron competenties'!$A$1:$F$19978,5,FALSE),"")</f>
        <v>het analyseren van bedrijfsprocessen en bijbehorende informatie-eisen en het daarmee voorzien in de meest geschikte informatiestructuur</v>
      </c>
      <c r="G1596" s="15" t="str">
        <f>IFERROR(CONCATENATE(C1596," ",(VLOOKUP($C1596,'Bron competenties'!$B$1:$C$1978,2,FALSE))),"")</f>
        <v xml:space="preserve">D.10 Informatie- en kennismanagement </v>
      </c>
      <c r="H1596">
        <f t="shared" si="73"/>
        <v>3</v>
      </c>
      <c r="I1596" t="str">
        <f t="shared" si="74"/>
        <v>het analyseren van bedrijfsprocessen en bijbehorende informatie-eisen en het daarmee voorzien in de meest geschikte informatiestructuur</v>
      </c>
    </row>
    <row r="1597" spans="1:9" ht="15.75" thickBot="1" x14ac:dyDescent="0.3">
      <c r="A1597" s="10" t="str">
        <f>IFERROR(VLOOKUP($B1597,VLookup!$B$3:$C$463,2,FALSE),"")</f>
        <v>5.3.5 KWALITEITSMANAGEMENT IV</v>
      </c>
      <c r="B1597" s="21" t="s">
        <v>187</v>
      </c>
      <c r="C1597" s="17" t="s">
        <v>84</v>
      </c>
      <c r="D1597" s="13">
        <v>3</v>
      </c>
      <c r="E1597" s="14" t="str">
        <f t="shared" si="72"/>
        <v>D.11x3</v>
      </c>
      <c r="F1597" s="14" t="str">
        <f>IFERROR(VLOOKUP(E1597,'Bron competenties'!$A$1:$F$19978,5,FALSE),"")</f>
        <v>betrouwbare relaties met de klanten creëren en helpen in het identificeren van de klantbehoeften</v>
      </c>
      <c r="G1597" s="15" t="str">
        <f>IFERROR(CONCATENATE(C1597," ",(VLOOKUP($C1597,'Bron competenties'!$B$1:$C$1978,2,FALSE))),"")</f>
        <v xml:space="preserve">D.11 Behoeftemanagement </v>
      </c>
      <c r="H1597">
        <f t="shared" si="73"/>
        <v>3</v>
      </c>
      <c r="I1597" t="str">
        <f t="shared" si="74"/>
        <v>betrouwbare relaties met de klanten creëren en helpen in het identificeren van de klantbehoeften</v>
      </c>
    </row>
    <row r="1598" spans="1:9" ht="15.75" thickBot="1" x14ac:dyDescent="0.3">
      <c r="A1598" s="10" t="str">
        <f>IFERROR(VLOOKUP($B1598,VLookup!$B$3:$C$463,2,FALSE),"")</f>
        <v>5.3.5 KWALITEITSMANAGEMENT IV</v>
      </c>
      <c r="B1598" s="21" t="s">
        <v>187</v>
      </c>
      <c r="C1598" s="17" t="s">
        <v>113</v>
      </c>
      <c r="D1598" s="13">
        <v>3</v>
      </c>
      <c r="E1598" s="14" t="str">
        <f t="shared" si="72"/>
        <v>E.02x3</v>
      </c>
      <c r="F1598" s="14" t="str">
        <f>IFERROR(VLOOKUP(E1598,'Bron competenties'!$A$1:$F$19978,5,FALSE),"")</f>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c r="G1598" s="15" t="str">
        <f>IFERROR(CONCATENATE(C1598," ",(VLOOKUP($C1598,'Bron competenties'!$B$1:$C$1978,2,FALSE))),"")</f>
        <v xml:space="preserve">E.02 Project- en portfoliomanagement </v>
      </c>
      <c r="H1598">
        <f t="shared" si="73"/>
        <v>3</v>
      </c>
      <c r="I1598" t="str">
        <f t="shared" si="74"/>
        <v>de verantwoordelijkheid nemen voor de eigen activiteiten en die van het projectteam, werken binnen de vastgestelde randvoorwaarden en daarbij afspraken maken en instructies geven, het optimaal afstemmen van activiteiten en resources, het leiding geven aan het projectteam, het vaststellen van het projectdoel en producten en het zorgen voor de benodigde documentatie</v>
      </c>
    </row>
    <row r="1599" spans="1:9" ht="15.75" thickBot="1" x14ac:dyDescent="0.3">
      <c r="A1599" s="10" t="str">
        <f>IFERROR(VLOOKUP($B1599,VLookup!$B$3:$C$463,2,FALSE),"")</f>
        <v>5.3.5 KWALITEITSMANAGEMENT IV</v>
      </c>
      <c r="B1599" s="21" t="s">
        <v>187</v>
      </c>
      <c r="C1599" s="17" t="s">
        <v>105</v>
      </c>
      <c r="D1599" s="13">
        <v>3</v>
      </c>
      <c r="E1599" s="14" t="str">
        <f t="shared" si="72"/>
        <v>E.03x3</v>
      </c>
      <c r="F1599" s="14" t="str">
        <f>IFERROR(VLOOKUP(E1599,'Bron competenties'!$A$1:$F$19978,5,FALSE),"")</f>
        <v>het in staat zijn de juiste acties te ondernemen om de veiligheid te borgen en risicoblootstelling te vermijden, evalueert, managet en garandeert de validering van uitzonderingen, voert audits uit op IV-processen en -omgeving</v>
      </c>
      <c r="G1599" s="15" t="str">
        <f>IFERROR(CONCATENATE(C1599," ",(VLOOKUP($C1599,'Bron competenties'!$B$1:$C$1978,2,FALSE))),"")</f>
        <v xml:space="preserve">E.03 Risicomanagement </v>
      </c>
      <c r="H1599">
        <f t="shared" si="73"/>
        <v>3</v>
      </c>
      <c r="I1599" t="str">
        <f t="shared" si="74"/>
        <v>het in staat zijn de juiste acties te ondernemen om de veiligheid te borgen en risicoblootstelling te vermijden, evalueert, managet en garandeert de validering van uitzonderingen, voert audits uit op IV-processen en -omgeving</v>
      </c>
    </row>
    <row r="1600" spans="1:9" ht="15.75" thickBot="1" x14ac:dyDescent="0.3">
      <c r="A1600" s="10" t="str">
        <f>IFERROR(VLOOKUP($B1600,VLookup!$B$3:$C$463,2,FALSE),"")</f>
        <v>5.3.5 KWALITEITSMANAGEMENT IV</v>
      </c>
      <c r="B1600" s="21" t="s">
        <v>187</v>
      </c>
      <c r="C1600" s="17" t="s">
        <v>101</v>
      </c>
      <c r="D1600" s="13">
        <v>3</v>
      </c>
      <c r="E1600" s="14" t="str">
        <f t="shared" si="72"/>
        <v>E.06x3</v>
      </c>
      <c r="F1600" s="14" t="str">
        <f>IFERROR(VLOOKUP(E1600,'Bron competenties'!$A$1:$F$19978,5,FALSE),"")</f>
        <v>het evalueren van kwaliteitsindicatoren en processen op basis van het kwaliteitsbeleid en indien nodig het voorstellen van herstelacties</v>
      </c>
      <c r="G1600" s="15" t="str">
        <f>IFERROR(CONCATENATE(C1600," ",(VLOOKUP($C1600,'Bron competenties'!$B$1:$C$1978,2,FALSE))),"")</f>
        <v xml:space="preserve">E.06 ICT kwaliteitsmanagement </v>
      </c>
      <c r="H1600">
        <f t="shared" si="73"/>
        <v>3</v>
      </c>
      <c r="I1600" t="str">
        <f t="shared" si="74"/>
        <v>het evalueren van kwaliteitsindicatoren en processen op basis van het kwaliteitsbeleid en indien nodig het voorstellen van herstelacties</v>
      </c>
    </row>
    <row r="1601" spans="1:9" ht="15.75" thickBot="1" x14ac:dyDescent="0.3">
      <c r="A1601" s="10" t="str">
        <f>IFERROR(VLOOKUP($B1601,VLookup!$B$3:$C$463,2,FALSE),"")</f>
        <v>5.3.5 KWALITEITSMANAGEMENT IV</v>
      </c>
      <c r="B1601" s="20" t="s">
        <v>187</v>
      </c>
      <c r="C1601" s="17" t="s">
        <v>89</v>
      </c>
      <c r="D1601" s="13">
        <v>3</v>
      </c>
      <c r="E1601" s="14" t="str">
        <f t="shared" si="72"/>
        <v>D.07x3</v>
      </c>
      <c r="F1601" s="14" t="str">
        <f>IFERROR(VLOOKUP(E1601,'Bron competenties'!$A$1:$F$19978,5,FALSE),"")</f>
        <v>het ontwerpen en creëren van data-analysetools om de organisatorische datalevenscyclus te ondersteunen. Het verifiëren van de waarheidsgetrouwheid van de data. Het verwerken en visualiseren van data-analyseresultaten binnen het domein</v>
      </c>
      <c r="G1601" s="15" t="str">
        <f>IFERROR(CONCATENATE(C1601," ",(VLOOKUP($C1601,'Bron competenties'!$B$1:$C$1978,2,FALSE))),"")</f>
        <v>D.07 Datascience en analytics</v>
      </c>
      <c r="H1601">
        <f t="shared" si="73"/>
        <v>3</v>
      </c>
      <c r="I1601" t="str">
        <f t="shared" si="74"/>
        <v>het ontwerpen en creëren van data-analysetools om de organisatorische datalevenscyclus te ondersteunen. Het verifiëren van de waarheidsgetrouwheid van de data. Het verwerken en visualiseren van data-analyseresultaten binnen het domein</v>
      </c>
    </row>
    <row r="1602" spans="1:9" ht="15.75" thickBot="1" x14ac:dyDescent="0.3">
      <c r="A1602" s="10" t="str">
        <f>IFERROR(VLOOKUP($B1602,VLookup!$B$3:$C$463,2,FALSE),"")</f>
        <v>5.3.5 KWALITEITSMANAGEMENT IV</v>
      </c>
      <c r="B1602" s="21" t="s">
        <v>187</v>
      </c>
      <c r="C1602" s="17" t="s">
        <v>87</v>
      </c>
      <c r="D1602" s="13">
        <v>4</v>
      </c>
      <c r="E1602" s="14" t="str">
        <f t="shared" ref="E1602:E1631" si="75">IFERROR(IF(A1602&lt;&gt;"",CONCATENATE(C1602,"x",D1602),""),"")</f>
        <v>A.01x4</v>
      </c>
      <c r="F1602" s="14" t="str">
        <f>IFERROR(VLOOKUP(E1602,'Bron competenties'!$A$1:$F$19978,5,FALSE),"")</f>
        <v>het organiseren en borgen van de bouw en implementatie van innovatieve IV oplossingen op de lange termijn</v>
      </c>
      <c r="G1602" s="15" t="str">
        <f>IFERROR(CONCATENATE(C1602," ",(VLOOKUP($C1602,'Bron competenties'!$B$1:$C$1978,2,FALSE))),"")</f>
        <v>A.01 Afstemming informatiesysteem en bedrijfsstrategie</v>
      </c>
      <c r="H1602">
        <f t="shared" ref="H1602:H1633" si="76">IF($G1602="","",D1602)</f>
        <v>4</v>
      </c>
      <c r="I1602" t="str">
        <f t="shared" ref="I1602:I1633" si="77">IF($G1602="","",F1602)</f>
        <v>het organiseren en borgen van de bouw en implementatie van innovatieve IV oplossingen op de lange termijn</v>
      </c>
    </row>
    <row r="1603" spans="1:9" ht="15.75" thickBot="1" x14ac:dyDescent="0.3">
      <c r="A1603" s="10" t="str">
        <f>IFERROR(VLOOKUP($B1603,VLookup!$B$3:$C$463,2,FALSE),"")</f>
        <v>5.3.5 KWALITEITSMANAGEMENT IV</v>
      </c>
      <c r="B1603" s="21" t="s">
        <v>187</v>
      </c>
      <c r="C1603" s="17" t="s">
        <v>88</v>
      </c>
      <c r="D1603" s="13">
        <v>4</v>
      </c>
      <c r="E1603" s="14" t="str">
        <f t="shared" si="75"/>
        <v>D.02x4</v>
      </c>
      <c r="F1603" s="14" t="str">
        <f>IFERROR(VLOOKUP(E1603,'Bron competenties'!$A$1:$F$19978,5,FALSE),"")</f>
        <v xml:space="preserve">het gebruiken van uiteenlopende specifieke kennis en het zorgen dat gebruik wordt gemaakt en het autoriseren van externe standaarden en best practices </v>
      </c>
      <c r="G1603" s="15" t="str">
        <f>IFERROR(CONCATENATE(C1603," ",(VLOOKUP($C1603,'Bron competenties'!$B$1:$C$1978,2,FALSE))),"")</f>
        <v xml:space="preserve">D.02 Ontwikkeling ICT-Kwaliteitsstrategie </v>
      </c>
      <c r="H1603">
        <f t="shared" si="76"/>
        <v>4</v>
      </c>
      <c r="I1603" t="str">
        <f t="shared" si="77"/>
        <v xml:space="preserve">het gebruiken van uiteenlopende specifieke kennis en het zorgen dat gebruik wordt gemaakt en het autoriseren van externe standaarden en best practices </v>
      </c>
    </row>
    <row r="1604" spans="1:9" ht="15.75" thickBot="1" x14ac:dyDescent="0.3">
      <c r="A1604" s="10" t="str">
        <f>IFERROR(VLOOKUP($B1604,VLookup!$B$3:$C$463,2,FALSE),"")</f>
        <v>5.3.5 KWALITEITSMANAGEMENT IV</v>
      </c>
      <c r="B1604" s="21" t="s">
        <v>187</v>
      </c>
      <c r="C1604" s="17" t="s">
        <v>133</v>
      </c>
      <c r="D1604" s="13">
        <v>4</v>
      </c>
      <c r="E1604" s="14" t="str">
        <f t="shared" si="75"/>
        <v>D.06x4</v>
      </c>
      <c r="F1604" s="14" t="str">
        <f>IFERROR(VLOOKUP(E1604,'Bron competenties'!$A$1:$F$19978,5,FALSE),"")</f>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c r="G1604" s="15" t="str">
        <f>IFERROR(CONCATENATE(C1604," ",(VLOOKUP($C1604,'Bron competenties'!$B$1:$C$1978,2,FALSE))),"")</f>
        <v>D.06 Digitale marketing</v>
      </c>
      <c r="H1604">
        <f t="shared" si="76"/>
        <v>4</v>
      </c>
      <c r="I1604" t="str">
        <f t="shared" si="77"/>
        <v>het ontwikkelen van heldere, betekenisvolle doelen voor het digitale marketingplan. Het selecteren van passende tools en budgetdoelstellingen bepalen voor de kanalen die worden gebruikt. Het op continue wijze monitoren, analyseren en verbeteren van digitale marketingactiviteiten</v>
      </c>
    </row>
    <row r="1605" spans="1:9" ht="15.75" thickBot="1" x14ac:dyDescent="0.3">
      <c r="A1605" s="10" t="str">
        <f>IFERROR(VLOOKUP($B1605,VLookup!$B$3:$C$463,2,FALSE),"")</f>
        <v>5.3.5 KWALITEITSMANAGEMENT IV</v>
      </c>
      <c r="B1605" s="21" t="s">
        <v>187</v>
      </c>
      <c r="C1605" s="17" t="s">
        <v>83</v>
      </c>
      <c r="D1605" s="13">
        <v>4</v>
      </c>
      <c r="E1605" s="14" t="str">
        <f t="shared" si="75"/>
        <v>D.10x4</v>
      </c>
      <c r="F1605" s="14" t="str">
        <f>IFERROR(VLOOKUP(E1605,'Bron competenties'!$A$1:$F$19978,5,FALSE),"")</f>
        <v>de juiste informatiestructuur integreren in de organisatie omgeving</v>
      </c>
      <c r="G1605" s="15" t="str">
        <f>IFERROR(CONCATENATE(C1605," ",(VLOOKUP($C1605,'Bron competenties'!$B$1:$C$1978,2,FALSE))),"")</f>
        <v xml:space="preserve">D.10 Informatie- en kennismanagement </v>
      </c>
      <c r="H1605">
        <f t="shared" si="76"/>
        <v>4</v>
      </c>
      <c r="I1605" t="str">
        <f t="shared" si="77"/>
        <v>de juiste informatiestructuur integreren in de organisatie omgeving</v>
      </c>
    </row>
    <row r="1606" spans="1:9" ht="15.75" thickBot="1" x14ac:dyDescent="0.3">
      <c r="A1606" s="10" t="str">
        <f>IFERROR(VLOOKUP($B1606,VLookup!$B$3:$C$463,2,FALSE),"")</f>
        <v>5.3.5 KWALITEITSMANAGEMENT IV</v>
      </c>
      <c r="B1606" s="21" t="s">
        <v>187</v>
      </c>
      <c r="C1606" s="17" t="s">
        <v>84</v>
      </c>
      <c r="D1606" s="13">
        <v>4</v>
      </c>
      <c r="E1606" s="14" t="str">
        <f t="shared" si="75"/>
        <v>D.11x4</v>
      </c>
      <c r="F1606" s="14" t="str">
        <f>IFERROR(VLOOKUP(E1606,'Bron competenties'!$A$1:$F$19978,5,FALSE),"")</f>
        <v>het organiseren en ondersteunen van strategische besluiten van de organisaties, het helpen van organisaties om nieuwe IV-oplossingen te bedenken, het bevorderen van partnerschappen en het creëren van waarde proposities</v>
      </c>
      <c r="G1606" s="15" t="str">
        <f>IFERROR(CONCATENATE(C1606," ",(VLOOKUP($C1606,'Bron competenties'!$B$1:$C$1978,2,FALSE))),"")</f>
        <v xml:space="preserve">D.11 Behoeftemanagement </v>
      </c>
      <c r="H1606">
        <f t="shared" si="76"/>
        <v>4</v>
      </c>
      <c r="I1606" t="str">
        <f t="shared" si="77"/>
        <v>het organiseren en ondersteunen van strategische besluiten van de organisaties, het helpen van organisaties om nieuwe IV-oplossingen te bedenken, het bevorderen van partnerschappen en het creëren van waarde proposities</v>
      </c>
    </row>
    <row r="1607" spans="1:9" ht="15.75" thickBot="1" x14ac:dyDescent="0.3">
      <c r="A1607" s="10" t="str">
        <f>IFERROR(VLOOKUP($B1607,VLookup!$B$3:$C$463,2,FALSE),"")</f>
        <v>5.3.5 KWALITEITSMANAGEMENT IV</v>
      </c>
      <c r="B1607" s="21" t="s">
        <v>187</v>
      </c>
      <c r="C1607" s="17" t="s">
        <v>113</v>
      </c>
      <c r="D1607" s="13">
        <v>4</v>
      </c>
      <c r="E1607" s="14" t="str">
        <f t="shared" si="75"/>
        <v>E.02x4</v>
      </c>
      <c r="F1607" s="14" t="str">
        <f>IFERROR(VLOOKUP(E1607,'Bron competenties'!$A$1:$F$19978,5,FALSE),"")</f>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c r="G1607" s="15" t="str">
        <f>IFERROR(CONCATENATE(C1607," ",(VLOOKUP($C1607,'Bron competenties'!$B$1:$C$1978,2,FALSE))),"")</f>
        <v xml:space="preserve">E.02 Project- en portfoliomanagement </v>
      </c>
      <c r="H1607">
        <f t="shared" si="76"/>
        <v>4</v>
      </c>
      <c r="I1607" t="str">
        <f t="shared" si="77"/>
        <v xml:space="preserve">het managen van complexe projecten en/of programma’s, inclusief de interactie met andere projecten en/of programma’s, het beïnvloeden van de project- / programmastrategie op basis van nieuwe of alternatieve oplossingen waarbij de balans blijft tussen effectiviteit en efficiency, het herzien van regels en het kiezen van standaarden, het nemen van de volledige verantwoordelijk voor de project- / programma resultaten inclusief budget en resource management en het werken voorbij begrenzing van het project </v>
      </c>
    </row>
    <row r="1608" spans="1:9" ht="15.75" thickBot="1" x14ac:dyDescent="0.3">
      <c r="A1608" s="10" t="str">
        <f>IFERROR(VLOOKUP($B1608,VLookup!$B$3:$C$463,2,FALSE),"")</f>
        <v>5.3.5 KWALITEITSMANAGEMENT IV</v>
      </c>
      <c r="B1608" s="21" t="s">
        <v>187</v>
      </c>
      <c r="C1608" s="17" t="s">
        <v>105</v>
      </c>
      <c r="D1608" s="13">
        <v>4</v>
      </c>
      <c r="E1608" s="14" t="str">
        <f t="shared" si="75"/>
        <v>E.03x4</v>
      </c>
      <c r="F1608" s="14" t="str">
        <f>IFERROR(VLOOKUP(E1608,'Bron competenties'!$A$1:$F$19978,5,FALSE),"")</f>
        <v>het organiseren en borgen van het definiëren en toepasbaar maken van beleid voor risicobeheer door rekening te houden met alle mogelijke beperkingen, waaronder technische, economische en politieke kwesties en daarbij taken te delegeren</v>
      </c>
      <c r="G1608" s="15" t="str">
        <f>IFERROR(CONCATENATE(C1608," ",(VLOOKUP($C1608,'Bron competenties'!$B$1:$C$1978,2,FALSE))),"")</f>
        <v xml:space="preserve">E.03 Risicomanagement </v>
      </c>
      <c r="H1608">
        <f t="shared" si="76"/>
        <v>4</v>
      </c>
      <c r="I1608" t="str">
        <f t="shared" si="77"/>
        <v>het organiseren en borgen van het definiëren en toepasbaar maken van beleid voor risicobeheer door rekening te houden met alle mogelijke beperkingen, waaronder technische, economische en politieke kwesties en daarbij taken te delegeren</v>
      </c>
    </row>
    <row r="1609" spans="1:9" ht="15.75" thickBot="1" x14ac:dyDescent="0.3">
      <c r="A1609" s="10" t="str">
        <f>IFERROR(VLOOKUP($B1609,VLookup!$B$3:$C$463,2,FALSE),"")</f>
        <v>5.3.5 KWALITEITSMANAGEMENT IV</v>
      </c>
      <c r="B1609" s="21" t="s">
        <v>187</v>
      </c>
      <c r="C1609" s="17" t="s">
        <v>101</v>
      </c>
      <c r="D1609" s="13">
        <v>4</v>
      </c>
      <c r="E1609" s="14" t="str">
        <f t="shared" si="75"/>
        <v>E.06x4</v>
      </c>
      <c r="F1609" s="14" t="str">
        <f>IFERROR(VLOOKUP(E1609,'Bron competenties'!$A$1:$F$19978,5,FALSE),"")</f>
        <v>het evalueren en inschatten in hoeverre aan kwaliteitseisen is voldaan en het organiseren en borgen dat het kwaliteitsbeleid wordt geïmplementeerd; het tonen van multifunctioneel leiderschap voor het stellen en overtreffen van kwaliteitsnormen</v>
      </c>
      <c r="G1609" s="15" t="str">
        <f>IFERROR(CONCATENATE(C1609," ",(VLOOKUP($C1609,'Bron competenties'!$B$1:$C$1978,2,FALSE))),"")</f>
        <v xml:space="preserve">E.06 ICT kwaliteitsmanagement </v>
      </c>
      <c r="H1609">
        <f t="shared" si="76"/>
        <v>4</v>
      </c>
      <c r="I1609" t="str">
        <f t="shared" si="77"/>
        <v>het evalueren en inschatten in hoeverre aan kwaliteitseisen is voldaan en het organiseren en borgen dat het kwaliteitsbeleid wordt geïmplementeerd; het tonen van multifunctioneel leiderschap voor het stellen en overtreffen van kwaliteitsnormen</v>
      </c>
    </row>
    <row r="1610" spans="1:9" ht="15.75" thickBot="1" x14ac:dyDescent="0.3">
      <c r="A1610" s="10" t="str">
        <f>IFERROR(VLOOKUP($B1610,VLookup!$B$3:$C$463,2,FALSE),"")</f>
        <v>5.3.5 KWALITEITSMANAGEMENT IV</v>
      </c>
      <c r="B1610" s="21" t="s">
        <v>187</v>
      </c>
      <c r="C1610" s="17" t="s">
        <v>115</v>
      </c>
      <c r="D1610" s="13">
        <v>4</v>
      </c>
      <c r="E1610" s="14" t="str">
        <f t="shared" si="75"/>
        <v>E.09x4</v>
      </c>
      <c r="F1610" s="14" t="str">
        <f>IFERROR(VLOOKUP(E1610,'Bron competenties'!$A$1:$F$19978,5,FALSE),"")</f>
        <v>het organiseren en borgen van governance strategie voor Informatie Systemen door relevante processen over de gehele IV-infrastructuur te communiceren, uit te dragen en te beheersen</v>
      </c>
      <c r="G1610" s="15" t="str">
        <f>IFERROR(CONCATENATE(C1610," ",(VLOOKUP($C1610,'Bron competenties'!$B$1:$C$1978,2,FALSE))),"")</f>
        <v xml:space="preserve">E.09 IT-governance </v>
      </c>
      <c r="H1610">
        <f t="shared" si="76"/>
        <v>4</v>
      </c>
      <c r="I1610" t="str">
        <f t="shared" si="77"/>
        <v>het organiseren en borgen van governance strategie voor Informatie Systemen door relevante processen over de gehele IV-infrastructuur te communiceren, uit te dragen en te beheersen</v>
      </c>
    </row>
    <row r="1611" spans="1:9" ht="15.75" thickBot="1" x14ac:dyDescent="0.3">
      <c r="A1611" s="10" t="str">
        <f>IFERROR(VLOOKUP($B1611,VLookup!$B$3:$C$463,2,FALSE),"")</f>
        <v>5.3.5 KWALITEITSMANAGEMENT IV</v>
      </c>
      <c r="B1611" s="20" t="s">
        <v>187</v>
      </c>
      <c r="C1611" s="17" t="s">
        <v>89</v>
      </c>
      <c r="D1611" s="13">
        <v>4</v>
      </c>
      <c r="E1611" s="14" t="str">
        <f t="shared" si="75"/>
        <v>D.07x4</v>
      </c>
      <c r="F1611" s="14" t="str">
        <f>IFERROR(VLOOKUP(E1611,'Bron competenties'!$A$1:$F$19978,5,FALSE),"")</f>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c r="G1611" s="15" t="str">
        <f>IFERROR(CONCATENATE(C1611," ",(VLOOKUP($C1611,'Bron competenties'!$B$1:$C$1978,2,FALSE))),"")</f>
        <v>D.07 Datascience en analytics</v>
      </c>
      <c r="H1611">
        <f t="shared" si="76"/>
        <v>4</v>
      </c>
      <c r="I1611" t="str">
        <f t="shared" si="77"/>
        <v>het interpreteren van data-analyseresultaten. Het uitvoeren van omvangrijke data-businessanalyse. Het leveren van inzicht in de organisatorische databehoeften, het plannen, ontwerpen, ontwikkelen en aanbevelen van nieuwe databronnen. Het creëren van nieuwe modellen en algoritmen voor data, gericht op de strategie. Het organiseren, samenvoegen en doorvertalen van informatie om besluitvorming te faciliteren</v>
      </c>
    </row>
    <row r="1612" spans="1:9" ht="15.75" thickBot="1" x14ac:dyDescent="0.3">
      <c r="A1612" s="10" t="str">
        <f>IFERROR(VLOOKUP($B1612,VLookup!$B$3:$C$463,2,FALSE),"")</f>
        <v>5.3.5 KWALITEITSMANAGEMENT IV</v>
      </c>
      <c r="B1612" s="21" t="s">
        <v>187</v>
      </c>
      <c r="C1612" s="20" t="s">
        <v>90</v>
      </c>
      <c r="D1612" s="13">
        <v>9</v>
      </c>
      <c r="E1612" s="14" t="str">
        <f t="shared" si="75"/>
        <v>T.01x9</v>
      </c>
      <c r="F1612" s="14" t="str">
        <f>IFERROR(VLOOKUP(E1612,'Bron competenties'!$A$1:$F$19978,5,FALSE),"")</f>
        <v>Toegankelijkheid is van toepassing op het ontwerp van producten, apparaten, services of omgevingen om ervoor te zorgen dat ze voor iedereen bruikbaar zijn, ongeacht hun persoonlijke capaciteiten</v>
      </c>
      <c r="G1612" s="15" t="str">
        <f>IFERROR(CONCATENATE(C1612," ",(VLOOKUP($C1612,'Bron competenties'!$B$1:$C$1978,2,FALSE))),"")</f>
        <v>T.01 Toegankelijkheid</v>
      </c>
      <c r="H1612">
        <f t="shared" si="76"/>
        <v>9</v>
      </c>
      <c r="I1612" t="str">
        <f t="shared" si="77"/>
        <v>Toegankelijkheid is van toepassing op het ontwerp van producten, apparaten, services of omgevingen om ervoor te zorgen dat ze voor iedereen bruikbaar zijn, ongeacht hun persoonlijke capaciteiten</v>
      </c>
    </row>
    <row r="1613" spans="1:9" ht="15.75" thickBot="1" x14ac:dyDescent="0.3">
      <c r="A1613" s="10" t="str">
        <f>IFERROR(VLOOKUP($B1613,VLookup!$B$3:$C$463,2,FALSE),"")</f>
        <v>5.3.5 KWALITEITSMANAGEMENT IV</v>
      </c>
      <c r="B1613" s="21" t="s">
        <v>187</v>
      </c>
      <c r="C1613" s="17" t="s">
        <v>91</v>
      </c>
      <c r="D1613" s="13">
        <v>9</v>
      </c>
      <c r="E1613" s="14" t="str">
        <f t="shared" si="75"/>
        <v>T.02x9</v>
      </c>
      <c r="F1613" s="14" t="str">
        <f>IFERROR(VLOOKUP(E1613,'Bron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613" s="15" t="str">
        <f>IFERROR(CONCATENATE(C1613," ",(VLOOKUP($C1613,'Bron competenties'!$B$1:$C$1978,2,FALSE))),"")</f>
        <v>T.02 Ethiek</v>
      </c>
      <c r="H1613">
        <f t="shared" si="76"/>
        <v>9</v>
      </c>
      <c r="I1613" t="str">
        <f t="shared" si="77"/>
        <v>Ethiek in ICT behandelt de procedures, waarden en praktijken die ICT en haar gerelateerde disciplines beheersen zonder de integriteit, morele waarden of overtuigingen van een individu, organisatie of de mensheid: professioneel gedrag in de ICT</v>
      </c>
    </row>
    <row r="1614" spans="1:9" ht="15.75" thickBot="1" x14ac:dyDescent="0.3">
      <c r="A1614" s="10" t="str">
        <f>IFERROR(VLOOKUP($B1614,VLookup!$B$3:$C$463,2,FALSE),"")</f>
        <v>5.3.5 KWALITEITSMANAGEMENT IV</v>
      </c>
      <c r="B1614" s="21" t="s">
        <v>187</v>
      </c>
      <c r="C1614" s="17" t="s">
        <v>92</v>
      </c>
      <c r="D1614" s="13">
        <v>9</v>
      </c>
      <c r="E1614" s="14" t="str">
        <f t="shared" si="75"/>
        <v>T.03x9</v>
      </c>
      <c r="F1614" s="14" t="str">
        <f>IFERROR(VLOOKUP(E1614,'Bron competenties'!$A$1:$F$19978,5,FALSE),"")</f>
        <v>Er zijn veel wetten die direct of indirect relevant zijn voor de ICT-industrie, zoals copyright, naleving van octrooien, voorkomen van plagiaat en bescherming van intellectuele eigendom</v>
      </c>
      <c r="G1614" s="15" t="str">
        <f>IFERROR(CONCATENATE(C1614," ",(VLOOKUP($C1614,'Bron competenties'!$B$1:$C$1978,2,FALSE))),"")</f>
        <v>T.03 Juridische kwesties</v>
      </c>
      <c r="H1614">
        <f t="shared" si="76"/>
        <v>9</v>
      </c>
      <c r="I1614" t="str">
        <f t="shared" si="77"/>
        <v>Er zijn veel wetten die direct of indirect relevant zijn voor de ICT-industrie, zoals copyright, naleving van octrooien, voorkomen van plagiaat en bescherming van intellectuele eigendom</v>
      </c>
    </row>
    <row r="1615" spans="1:9" ht="15.75" thickBot="1" x14ac:dyDescent="0.3">
      <c r="A1615" s="10" t="str">
        <f>IFERROR(VLOOKUP($B1615,VLookup!$B$3:$C$463,2,FALSE),"")</f>
        <v>5.3.5 KWALITEITSMANAGEMENT IV</v>
      </c>
      <c r="B1615" s="21" t="s">
        <v>187</v>
      </c>
      <c r="C1615" s="17" t="s">
        <v>93</v>
      </c>
      <c r="D1615" s="13">
        <v>9</v>
      </c>
      <c r="E1615" s="14" t="str">
        <f t="shared" si="75"/>
        <v>T.04x9</v>
      </c>
      <c r="F1615" s="14" t="str">
        <f>IFERROR(VLOOKUP(E1615,'Bron competenties'!$A$1:$F$19978,5,FALSE),"")</f>
        <v>Privacy is het vermogen van een organisatie of individu te bepalen welke gegevens met derden kunnen worden gedeeld: bijvoorbeeld de algemene verordening gegevensbescherming (AVG) over gegevensbescherming en privacy voor alle individuen</v>
      </c>
      <c r="G1615" s="15" t="str">
        <f>IFERROR(CONCATENATE(C1615," ",(VLOOKUP($C1615,'Bron competenties'!$B$1:$C$1978,2,FALSE))),"")</f>
        <v>T.04 Privacy</v>
      </c>
      <c r="H1615">
        <f t="shared" si="76"/>
        <v>9</v>
      </c>
      <c r="I1615" t="str">
        <f t="shared" si="77"/>
        <v>Privacy is het vermogen van een organisatie of individu te bepalen welke gegevens met derden kunnen worden gedeeld: bijvoorbeeld de algemene verordening gegevensbescherming (AVG) over gegevensbescherming en privacy voor alle individuen</v>
      </c>
    </row>
    <row r="1616" spans="1:9" ht="15.75" thickBot="1" x14ac:dyDescent="0.3">
      <c r="A1616" s="10" t="str">
        <f>IFERROR(VLOOKUP($B1616,VLookup!$B$3:$C$463,2,FALSE),"")</f>
        <v>5.3.5 KWALITEITSMANAGEMENT IV</v>
      </c>
      <c r="B1616" s="21" t="s">
        <v>187</v>
      </c>
      <c r="C1616" s="17" t="s">
        <v>94</v>
      </c>
      <c r="D1616" s="13">
        <v>9</v>
      </c>
      <c r="E1616" s="14" t="str">
        <f t="shared" si="75"/>
        <v>T.05x9</v>
      </c>
      <c r="F1616" s="14" t="str">
        <f>IFERROR(VLOOKUP(E1616,'Bron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616" s="15" t="str">
        <f>IFERROR(CONCATENATE(C1616," ",(VLOOKUP($C1616,'Bron competenties'!$B$1:$C$1978,2,FALSE))),"")</f>
        <v>T.05 Beveiliging</v>
      </c>
      <c r="H1616">
        <f t="shared" si="76"/>
        <v>9</v>
      </c>
      <c r="I1616" t="str">
        <f t="shared" si="77"/>
        <v>Beveiliging omvat (1) informatiebeveiliging: beschermen tegen ongeautoriseerde toegang, gebruik, openbaarmaking, verstoring, wijziging, inzage, inspectie, opname of verwoesting en (2) IT-beveiliging: ongeoorloofde toegang tot computers, netwerken en data voorkomen</v>
      </c>
    </row>
    <row r="1617" spans="1:9" ht="15.75" thickBot="1" x14ac:dyDescent="0.3">
      <c r="A1617" s="10" t="str">
        <f>IFERROR(VLOOKUP($B1617,VLookup!$B$3:$C$463,2,FALSE),"")</f>
        <v>5.3.5 KWALITEITSMANAGEMENT IV</v>
      </c>
      <c r="B1617" s="21" t="s">
        <v>187</v>
      </c>
      <c r="C1617" s="17" t="s">
        <v>95</v>
      </c>
      <c r="D1617" s="13">
        <v>9</v>
      </c>
      <c r="E1617" s="14" t="str">
        <f t="shared" si="75"/>
        <v>T.06x9</v>
      </c>
      <c r="F1617" s="14" t="str">
        <f>IFERROR(VLOOKUP(E1617,'Bron competenties'!$A$1:$F$19978,5,FALSE),"")</f>
        <v xml:space="preserve">Duurzaamheid staat voor het voldoen aan behoeften zonder de toekomst in gevaar te brengen en kan worden gecategoriseerd als ecologische, sociale of economische duurzaamheid. </v>
      </c>
      <c r="G1617" s="15" t="str">
        <f>IFERROR(CONCATENATE(C1617," ",(VLOOKUP($C1617,'Bron competenties'!$B$1:$C$1978,2,FALSE))),"")</f>
        <v>T.06 Duurzaamheid</v>
      </c>
      <c r="H1617">
        <f t="shared" si="76"/>
        <v>9</v>
      </c>
      <c r="I1617" t="str">
        <f t="shared" si="77"/>
        <v xml:space="preserve">Duurzaamheid staat voor het voldoen aan behoeften zonder de toekomst in gevaar te brengen en kan worden gecategoriseerd als ecologische, sociale of economische duurzaamheid. </v>
      </c>
    </row>
    <row r="1618" spans="1:9" ht="15.75" thickBot="1" x14ac:dyDescent="0.3">
      <c r="A1618" s="10" t="str">
        <f>IFERROR(VLOOKUP($B1618,VLookup!$B$3:$C$463,2,FALSE),"")</f>
        <v>5.3.5 KWALITEITSMANAGEMENT IV</v>
      </c>
      <c r="B1618" s="21" t="s">
        <v>187</v>
      </c>
      <c r="C1618" s="17" t="s">
        <v>96</v>
      </c>
      <c r="D1618" s="13">
        <v>9</v>
      </c>
      <c r="E1618" s="14" t="str">
        <f t="shared" si="75"/>
        <v>T.07x9</v>
      </c>
      <c r="F1618" s="14" t="str">
        <f>IFERROR(VLOOKUP(E1618,'Bron competenties'!$A$1:$F$19978,5,FALSE),"")</f>
        <v>Bruikbaarheid is de kwaliteit van een product, dienst of systeem, zoals ervaren door eindgebruikers, voor specifiek te bereiken doelen, effectief, efficiënt en bevredigend in een vooraf bepaalde context</v>
      </c>
      <c r="G1618" s="15" t="str">
        <f>IFERROR(CONCATENATE(C1618," ",(VLOOKUP($C1618,'Bron competenties'!$B$1:$C$1978,2,FALSE))),"")</f>
        <v>T.07 Bruikbaarheid</v>
      </c>
      <c r="H1618">
        <f t="shared" si="76"/>
        <v>9</v>
      </c>
      <c r="I1618" t="str">
        <f t="shared" si="77"/>
        <v>Bruikbaarheid is de kwaliteit van een product, dienst of systeem, zoals ervaren door eindgebruikers, voor specifiek te bereiken doelen, effectief, efficiënt en bevredigend in een vooraf bepaalde context</v>
      </c>
    </row>
    <row r="1619" spans="1:9" ht="15.75" thickBot="1" x14ac:dyDescent="0.3">
      <c r="A1619" s="10" t="str">
        <f>IFERROR(VLOOKUP($B1619,VLookup!$B$3:$C$463,2,FALSE),"")</f>
        <v>5.4.1 IT-CONTROL</v>
      </c>
      <c r="B1619" s="21" t="s">
        <v>188</v>
      </c>
      <c r="C1619" s="17" t="s">
        <v>83</v>
      </c>
      <c r="D1619" s="13">
        <v>3</v>
      </c>
      <c r="E1619" s="14" t="str">
        <f t="shared" si="75"/>
        <v>D.10x3</v>
      </c>
      <c r="F1619" s="14" t="str">
        <f>IFERROR(VLOOKUP(E1619,'Bron competenties'!$A$1:$F$19978,5,FALSE),"")</f>
        <v>het analyseren van bedrijfsprocessen en bijbehorende informatie-eisen en het daarmee voorzien in de meest geschikte informatiestructuur</v>
      </c>
      <c r="G1619" s="15" t="str">
        <f>IFERROR(CONCATENATE(C1619," ",(VLOOKUP($C1619,'Bron competenties'!$B$1:$C$1978,2,FALSE))),"")</f>
        <v xml:space="preserve">D.10 Informatie- en kennismanagement </v>
      </c>
      <c r="H1619">
        <f t="shared" si="76"/>
        <v>3</v>
      </c>
      <c r="I1619" t="str">
        <f t="shared" si="77"/>
        <v>het analyseren van bedrijfsprocessen en bijbehorende informatie-eisen en het daarmee voorzien in de meest geschikte informatiestructuur</v>
      </c>
    </row>
    <row r="1620" spans="1:9" ht="15.75" thickBot="1" x14ac:dyDescent="0.3">
      <c r="A1620" s="10" t="str">
        <f>IFERROR(VLOOKUP($B1620,VLookup!$B$3:$C$463,2,FALSE),"")</f>
        <v>5.4.1 IT-CONTROL</v>
      </c>
      <c r="B1620" s="21" t="s">
        <v>188</v>
      </c>
      <c r="C1620" s="17" t="s">
        <v>87</v>
      </c>
      <c r="D1620" s="13">
        <v>4</v>
      </c>
      <c r="E1620" s="14" t="str">
        <f t="shared" si="75"/>
        <v>A.01x4</v>
      </c>
      <c r="F1620" s="14" t="str">
        <f>IFERROR(VLOOKUP(E1620,'Bron competenties'!$A$1:$F$19978,5,FALSE),"")</f>
        <v>het organiseren en borgen van de bouw en implementatie van innovatieve IV oplossingen op de lange termijn</v>
      </c>
      <c r="G1620" s="15" t="str">
        <f>IFERROR(CONCATENATE(C1620," ",(VLOOKUP($C1620,'Bron competenties'!$B$1:$C$1978,2,FALSE))),"")</f>
        <v>A.01 Afstemming informatiesysteem en bedrijfsstrategie</v>
      </c>
      <c r="H1620">
        <f t="shared" si="76"/>
        <v>4</v>
      </c>
      <c r="I1620" t="str">
        <f t="shared" si="77"/>
        <v>het organiseren en borgen van de bouw en implementatie van innovatieve IV oplossingen op de lange termijn</v>
      </c>
    </row>
    <row r="1621" spans="1:9" ht="15.75" thickBot="1" x14ac:dyDescent="0.3">
      <c r="A1621" s="10" t="str">
        <f>IFERROR(VLOOKUP($B1621,VLookup!$B$3:$C$463,2,FALSE),"")</f>
        <v>5.4.1 IT-CONTROL</v>
      </c>
      <c r="B1621" s="21" t="s">
        <v>188</v>
      </c>
      <c r="C1621" s="17" t="s">
        <v>114</v>
      </c>
      <c r="D1621" s="13">
        <v>4</v>
      </c>
      <c r="E1621" s="14" t="str">
        <f t="shared" si="75"/>
        <v>D.01x4</v>
      </c>
      <c r="F1621" s="14" t="str">
        <f>IFERROR(VLOOKUP(E1621,'Bron competenties'!$A$1:$F$19978,5,FALSE),"")</f>
        <v>het gebruik maken van specifieke kennis en van externe standaarden en best practices</v>
      </c>
      <c r="G1621" s="15" t="str">
        <f>IFERROR(CONCATENATE(C1621," ",(VLOOKUP($C1621,'Bron competenties'!$B$1:$C$1978,2,FALSE))),"")</f>
        <v xml:space="preserve">D.01 Strategieontwikkeling informatiebeveiliging </v>
      </c>
      <c r="H1621">
        <f t="shared" si="76"/>
        <v>4</v>
      </c>
      <c r="I1621" t="str">
        <f t="shared" si="77"/>
        <v>het gebruik maken van specifieke kennis en van externe standaarden en best practices</v>
      </c>
    </row>
    <row r="1622" spans="1:9" ht="15.75" thickBot="1" x14ac:dyDescent="0.3">
      <c r="A1622" s="10" t="str">
        <f>IFERROR(VLOOKUP($B1622,VLookup!$B$3:$C$463,2,FALSE),"")</f>
        <v>5.4.1 IT-CONTROL</v>
      </c>
      <c r="B1622" s="21" t="s">
        <v>188</v>
      </c>
      <c r="C1622" s="17" t="s">
        <v>88</v>
      </c>
      <c r="D1622" s="13">
        <v>4</v>
      </c>
      <c r="E1622" s="14" t="str">
        <f t="shared" si="75"/>
        <v>D.02x4</v>
      </c>
      <c r="F1622" s="14" t="str">
        <f>IFERROR(VLOOKUP(E1622,'Bron competenties'!$A$1:$F$19978,5,FALSE),"")</f>
        <v xml:space="preserve">het gebruiken van uiteenlopende specifieke kennis en het zorgen dat gebruik wordt gemaakt en het autoriseren van externe standaarden en best practices </v>
      </c>
      <c r="G1622" s="15" t="str">
        <f>IFERROR(CONCATENATE(C1622," ",(VLOOKUP($C1622,'Bron competenties'!$B$1:$C$1978,2,FALSE))),"")</f>
        <v xml:space="preserve">D.02 Ontwikkeling ICT-Kwaliteitsstrategie </v>
      </c>
      <c r="H1622">
        <f t="shared" si="76"/>
        <v>4</v>
      </c>
      <c r="I1622" t="str">
        <f t="shared" si="77"/>
        <v xml:space="preserve">het gebruiken van uiteenlopende specifieke kennis en het zorgen dat gebruik wordt gemaakt en het autoriseren van externe standaarden en best practices </v>
      </c>
    </row>
    <row r="1623" spans="1:9" ht="15.75" thickBot="1" x14ac:dyDescent="0.3">
      <c r="A1623" s="10" t="str">
        <f>IFERROR(VLOOKUP($B1623,VLookup!$B$3:$C$463,2,FALSE),"")</f>
        <v>5.4.1 IT-CONTROL</v>
      </c>
      <c r="B1623" s="21" t="s">
        <v>188</v>
      </c>
      <c r="C1623" s="17" t="s">
        <v>83</v>
      </c>
      <c r="D1623" s="13">
        <v>4</v>
      </c>
      <c r="E1623" s="14" t="str">
        <f t="shared" si="75"/>
        <v>D.10x4</v>
      </c>
      <c r="F1623" s="14" t="str">
        <f>IFERROR(VLOOKUP(E1623,'Bron competenties'!$A$1:$F$19978,5,FALSE),"")</f>
        <v>de juiste informatiestructuur integreren in de organisatie omgeving</v>
      </c>
      <c r="G1623" s="15" t="str">
        <f>IFERROR(CONCATENATE(C1623," ",(VLOOKUP($C1623,'Bron competenties'!$B$1:$C$1978,2,FALSE))),"")</f>
        <v xml:space="preserve">D.10 Informatie- en kennismanagement </v>
      </c>
      <c r="H1623">
        <f t="shared" si="76"/>
        <v>4</v>
      </c>
      <c r="I1623" t="str">
        <f t="shared" si="77"/>
        <v>de juiste informatiestructuur integreren in de organisatie omgeving</v>
      </c>
    </row>
    <row r="1624" spans="1:9" ht="15.75" thickBot="1" x14ac:dyDescent="0.3">
      <c r="A1624" s="10" t="str">
        <f>IFERROR(VLOOKUP($B1624,VLookup!$B$3:$C$463,2,FALSE),"")</f>
        <v>5.4.1 IT-CONTROL</v>
      </c>
      <c r="B1624" s="21" t="s">
        <v>188</v>
      </c>
      <c r="C1624" s="17" t="s">
        <v>115</v>
      </c>
      <c r="D1624" s="13">
        <v>4</v>
      </c>
      <c r="E1624" s="14" t="str">
        <f t="shared" si="75"/>
        <v>E.09x4</v>
      </c>
      <c r="F1624" s="14" t="str">
        <f>IFERROR(VLOOKUP(E1624,'Bron competenties'!$A$1:$F$19978,5,FALSE),"")</f>
        <v>het organiseren en borgen van governance strategie voor Informatie Systemen door relevante processen over de gehele IV-infrastructuur te communiceren, uit te dragen en te beheersen</v>
      </c>
      <c r="G1624" s="15" t="str">
        <f>IFERROR(CONCATENATE(C1624," ",(VLOOKUP($C1624,'Bron competenties'!$B$1:$C$1978,2,FALSE))),"")</f>
        <v xml:space="preserve">E.09 IT-governance </v>
      </c>
      <c r="H1624">
        <f t="shared" si="76"/>
        <v>4</v>
      </c>
      <c r="I1624" t="str">
        <f t="shared" si="77"/>
        <v>het organiseren en borgen van governance strategie voor Informatie Systemen door relevante processen over de gehele IV-infrastructuur te communiceren, uit te dragen en te beheersen</v>
      </c>
    </row>
    <row r="1625" spans="1:9" ht="15.75" thickBot="1" x14ac:dyDescent="0.3">
      <c r="A1625" s="10" t="str">
        <f>IFERROR(VLOOKUP($B1625,VLookup!$B$3:$C$463,2,FALSE),"")</f>
        <v>5.4.1 IT-CONTROL</v>
      </c>
      <c r="B1625" s="21" t="s">
        <v>188</v>
      </c>
      <c r="C1625" s="20" t="s">
        <v>90</v>
      </c>
      <c r="D1625" s="13">
        <v>9</v>
      </c>
      <c r="E1625" s="14" t="str">
        <f t="shared" si="75"/>
        <v>T.01x9</v>
      </c>
      <c r="F1625" s="14" t="str">
        <f>IFERROR(VLOOKUP(E1625,'Bron competenties'!$A$1:$F$19978,5,FALSE),"")</f>
        <v>Toegankelijkheid is van toepassing op het ontwerp van producten, apparaten, services of omgevingen om ervoor te zorgen dat ze voor iedereen bruikbaar zijn, ongeacht hun persoonlijke capaciteiten</v>
      </c>
      <c r="G1625" s="15" t="str">
        <f>IFERROR(CONCATENATE(C1625," ",(VLOOKUP($C1625,'Bron competenties'!$B$1:$C$1978,2,FALSE))),"")</f>
        <v>T.01 Toegankelijkheid</v>
      </c>
      <c r="H1625">
        <f t="shared" si="76"/>
        <v>9</v>
      </c>
      <c r="I1625" t="str">
        <f t="shared" si="77"/>
        <v>Toegankelijkheid is van toepassing op het ontwerp van producten, apparaten, services of omgevingen om ervoor te zorgen dat ze voor iedereen bruikbaar zijn, ongeacht hun persoonlijke capaciteiten</v>
      </c>
    </row>
    <row r="1626" spans="1:9" ht="15.75" thickBot="1" x14ac:dyDescent="0.3">
      <c r="A1626" s="10" t="str">
        <f>IFERROR(VLOOKUP($B1626,VLookup!$B$3:$C$463,2,FALSE),"")</f>
        <v>5.4.1 IT-CONTROL</v>
      </c>
      <c r="B1626" s="21" t="s">
        <v>188</v>
      </c>
      <c r="C1626" s="17" t="s">
        <v>91</v>
      </c>
      <c r="D1626" s="13">
        <v>9</v>
      </c>
      <c r="E1626" s="14" t="str">
        <f t="shared" si="75"/>
        <v>T.02x9</v>
      </c>
      <c r="F1626" s="14" t="str">
        <f>IFERROR(VLOOKUP(E1626,'Bron competenties'!$A$1:$F$19978,5,FALSE),"")</f>
        <v>Ethiek in ICT behandelt de procedures, waarden en praktijken die ICT en haar gerelateerde disciplines beheersen zonder de integriteit, morele waarden of overtuigingen van een individu, organisatie of de mensheid: professioneel gedrag in de ICT</v>
      </c>
      <c r="G1626" s="15" t="str">
        <f>IFERROR(CONCATENATE(C1626," ",(VLOOKUP($C1626,'Bron competenties'!$B$1:$C$1978,2,FALSE))),"")</f>
        <v>T.02 Ethiek</v>
      </c>
      <c r="H1626">
        <f t="shared" si="76"/>
        <v>9</v>
      </c>
      <c r="I1626" t="str">
        <f t="shared" si="77"/>
        <v>Ethiek in ICT behandelt de procedures, waarden en praktijken die ICT en haar gerelateerde disciplines beheersen zonder de integriteit, morele waarden of overtuigingen van een individu, organisatie of de mensheid: professioneel gedrag in de ICT</v>
      </c>
    </row>
    <row r="1627" spans="1:9" ht="15.75" thickBot="1" x14ac:dyDescent="0.3">
      <c r="A1627" s="10" t="str">
        <f>IFERROR(VLOOKUP($B1627,VLookup!$B$3:$C$463,2,FALSE),"")</f>
        <v>5.4.1 IT-CONTROL</v>
      </c>
      <c r="B1627" s="21" t="s">
        <v>188</v>
      </c>
      <c r="C1627" s="17" t="s">
        <v>92</v>
      </c>
      <c r="D1627" s="13">
        <v>9</v>
      </c>
      <c r="E1627" s="14" t="str">
        <f t="shared" si="75"/>
        <v>T.03x9</v>
      </c>
      <c r="F1627" s="14" t="str">
        <f>IFERROR(VLOOKUP(E1627,'Bron competenties'!$A$1:$F$19978,5,FALSE),"")</f>
        <v>Er zijn veel wetten die direct of indirect relevant zijn voor de ICT-industrie, zoals copyright, naleving van octrooien, voorkomen van plagiaat en bescherming van intellectuele eigendom</v>
      </c>
      <c r="G1627" s="15" t="str">
        <f>IFERROR(CONCATENATE(C1627," ",(VLOOKUP($C1627,'Bron competenties'!$B$1:$C$1978,2,FALSE))),"")</f>
        <v>T.03 Juridische kwesties</v>
      </c>
      <c r="H1627">
        <f t="shared" si="76"/>
        <v>9</v>
      </c>
      <c r="I1627" t="str">
        <f t="shared" si="77"/>
        <v>Er zijn veel wetten die direct of indirect relevant zijn voor de ICT-industrie, zoals copyright, naleving van octrooien, voorkomen van plagiaat en bescherming van intellectuele eigendom</v>
      </c>
    </row>
    <row r="1628" spans="1:9" ht="15.75" thickBot="1" x14ac:dyDescent="0.3">
      <c r="A1628" s="10" t="str">
        <f>IFERROR(VLOOKUP($B1628,VLookup!$B$3:$C$463,2,FALSE),"")</f>
        <v>5.4.1 IT-CONTROL</v>
      </c>
      <c r="B1628" s="21" t="s">
        <v>188</v>
      </c>
      <c r="C1628" s="17" t="s">
        <v>93</v>
      </c>
      <c r="D1628" s="13">
        <v>9</v>
      </c>
      <c r="E1628" s="14" t="str">
        <f t="shared" si="75"/>
        <v>T.04x9</v>
      </c>
      <c r="F1628" s="14" t="str">
        <f>IFERROR(VLOOKUP(E1628,'Bron competenties'!$A$1:$F$19978,5,FALSE),"")</f>
        <v>Privacy is het vermogen van een organisatie of individu te bepalen welke gegevens met derden kunnen worden gedeeld: bijvoorbeeld de algemene verordening gegevensbescherming (AVG) over gegevensbescherming en privacy voor alle individuen</v>
      </c>
      <c r="G1628" s="15" t="str">
        <f>IFERROR(CONCATENATE(C1628," ",(VLOOKUP($C1628,'Bron competenties'!$B$1:$C$1978,2,FALSE))),"")</f>
        <v>T.04 Privacy</v>
      </c>
      <c r="H1628">
        <f t="shared" si="76"/>
        <v>9</v>
      </c>
      <c r="I1628" t="str">
        <f t="shared" si="77"/>
        <v>Privacy is het vermogen van een organisatie of individu te bepalen welke gegevens met derden kunnen worden gedeeld: bijvoorbeeld de algemene verordening gegevensbescherming (AVG) over gegevensbescherming en privacy voor alle individuen</v>
      </c>
    </row>
    <row r="1629" spans="1:9" ht="15.75" thickBot="1" x14ac:dyDescent="0.3">
      <c r="A1629" s="10" t="str">
        <f>IFERROR(VLOOKUP($B1629,VLookup!$B$3:$C$463,2,FALSE),"")</f>
        <v>5.4.1 IT-CONTROL</v>
      </c>
      <c r="B1629" s="21" t="s">
        <v>188</v>
      </c>
      <c r="C1629" s="17" t="s">
        <v>94</v>
      </c>
      <c r="D1629" s="13">
        <v>9</v>
      </c>
      <c r="E1629" s="14" t="str">
        <f t="shared" si="75"/>
        <v>T.05x9</v>
      </c>
      <c r="F1629" s="14" t="str">
        <f>IFERROR(VLOOKUP(E1629,'Bron competenties'!$A$1:$F$19978,5,FALSE),"")</f>
        <v>Beveiliging omvat (1) informatiebeveiliging: beschermen tegen ongeautoriseerde toegang, gebruik, openbaarmaking, verstoring, wijziging, inzage, inspectie, opname of verwoesting en (2) IT-beveiliging: ongeoorloofde toegang tot computers, netwerken en data voorkomen</v>
      </c>
      <c r="G1629" s="15" t="str">
        <f>IFERROR(CONCATENATE(C1629," ",(VLOOKUP($C1629,'Bron competenties'!$B$1:$C$1978,2,FALSE))),"")</f>
        <v>T.05 Beveiliging</v>
      </c>
      <c r="H1629">
        <f t="shared" si="76"/>
        <v>9</v>
      </c>
      <c r="I1629" t="str">
        <f t="shared" si="77"/>
        <v>Beveiliging omvat (1) informatiebeveiliging: beschermen tegen ongeautoriseerde toegang, gebruik, openbaarmaking, verstoring, wijziging, inzage, inspectie, opname of verwoesting en (2) IT-beveiliging: ongeoorloofde toegang tot computers, netwerken en data voorkomen</v>
      </c>
    </row>
    <row r="1630" spans="1:9" ht="15.75" thickBot="1" x14ac:dyDescent="0.3">
      <c r="A1630" s="10" t="str">
        <f>IFERROR(VLOOKUP($B1630,VLookup!$B$3:$C$463,2,FALSE),"")</f>
        <v>5.4.1 IT-CONTROL</v>
      </c>
      <c r="B1630" s="21" t="s">
        <v>188</v>
      </c>
      <c r="C1630" s="17" t="s">
        <v>95</v>
      </c>
      <c r="D1630" s="13">
        <v>9</v>
      </c>
      <c r="E1630" s="14" t="str">
        <f t="shared" si="75"/>
        <v>T.06x9</v>
      </c>
      <c r="F1630" s="14" t="str">
        <f>IFERROR(VLOOKUP(E1630,'Bron competenties'!$A$1:$F$19978,5,FALSE),"")</f>
        <v xml:space="preserve">Duurzaamheid staat voor het voldoen aan behoeften zonder de toekomst in gevaar te brengen en kan worden gecategoriseerd als ecologische, sociale of economische duurzaamheid. </v>
      </c>
      <c r="G1630" s="15" t="str">
        <f>IFERROR(CONCATENATE(C1630," ",(VLOOKUP($C1630,'Bron competenties'!$B$1:$C$1978,2,FALSE))),"")</f>
        <v>T.06 Duurzaamheid</v>
      </c>
      <c r="H1630">
        <f t="shared" si="76"/>
        <v>9</v>
      </c>
      <c r="I1630" t="str">
        <f t="shared" si="77"/>
        <v xml:space="preserve">Duurzaamheid staat voor het voldoen aan behoeften zonder de toekomst in gevaar te brengen en kan worden gecategoriseerd als ecologische, sociale of economische duurzaamheid. </v>
      </c>
    </row>
    <row r="1631" spans="1:9" x14ac:dyDescent="0.25">
      <c r="A1631" s="10" t="str">
        <f>IFERROR(VLOOKUP($B1631,VLookup!$B$3:$C$463,2,FALSE),"")</f>
        <v>5.4.1 IT-CONTROL</v>
      </c>
      <c r="B1631" s="21" t="s">
        <v>188</v>
      </c>
      <c r="C1631" s="17" t="s">
        <v>96</v>
      </c>
      <c r="D1631" s="13">
        <v>9</v>
      </c>
      <c r="E1631" s="14" t="str">
        <f t="shared" si="75"/>
        <v>T.07x9</v>
      </c>
      <c r="F1631" s="14" t="str">
        <f>IFERROR(VLOOKUP(E1631,'Bron competenties'!$A$1:$F$19978,5,FALSE),"")</f>
        <v>Bruikbaarheid is de kwaliteit van een product, dienst of systeem, zoals ervaren door eindgebruikers, voor specifiek te bereiken doelen, effectief, efficiënt en bevredigend in een vooraf bepaalde context</v>
      </c>
      <c r="G1631" s="15" t="str">
        <f>IFERROR(CONCATENATE(C1631," ",(VLOOKUP($C1631,'Bron competenties'!$B$1:$C$1978,2,FALSE))),"")</f>
        <v>T.07 Bruikbaarheid</v>
      </c>
      <c r="H1631">
        <f t="shared" si="76"/>
        <v>9</v>
      </c>
      <c r="I1631" t="str">
        <f t="shared" si="77"/>
        <v>Bruikbaarheid is de kwaliteit van een product, dienst of systeem, zoals ervaren door eindgebruikers, voor specifiek te bereiken doelen, effectief, efficiënt en bevredigend in een vooraf bepaalde context</v>
      </c>
    </row>
    <row r="1632" spans="1:9" x14ac:dyDescent="0.25">
      <c r="H1632" t="str">
        <f t="shared" si="76"/>
        <v/>
      </c>
      <c r="I1632" t="str">
        <f t="shared" si="77"/>
        <v/>
      </c>
    </row>
    <row r="1633" spans="8:9" x14ac:dyDescent="0.25">
      <c r="H1633" t="str">
        <f t="shared" si="76"/>
        <v/>
      </c>
      <c r="I1633" t="str">
        <f t="shared" si="77"/>
        <v/>
      </c>
    </row>
    <row r="1634" spans="8:9" x14ac:dyDescent="0.25">
      <c r="I1634" t="str">
        <f>IF(G1634="","",F1634)</f>
        <v/>
      </c>
    </row>
    <row r="1635" spans="8:9" x14ac:dyDescent="0.25">
      <c r="I1635" t="str">
        <f>IF(G1635="","",F1635)</f>
        <v/>
      </c>
    </row>
  </sheetData>
  <autoFilter ref="A1:J1">
    <sortState ref="A2:J1635">
      <sortCondition ref="A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election activeCell="C2" sqref="C2"/>
    </sheetView>
  </sheetViews>
  <sheetFormatPr defaultRowHeight="15" x14ac:dyDescent="0.25"/>
  <cols>
    <col min="2" max="2" width="56.7109375" bestFit="1" customWidth="1"/>
    <col min="3" max="3" width="50.7109375" bestFit="1" customWidth="1"/>
  </cols>
  <sheetData>
    <row r="1" spans="1:3" ht="15.75" thickBot="1" x14ac:dyDescent="0.3">
      <c r="A1" s="5" t="s">
        <v>74</v>
      </c>
      <c r="B1" s="5" t="s">
        <v>189</v>
      </c>
      <c r="C1" s="5" t="s">
        <v>73</v>
      </c>
    </row>
    <row r="2" spans="1:3" ht="15.75" thickBot="1" x14ac:dyDescent="0.3">
      <c r="A2" t="s">
        <v>125</v>
      </c>
      <c r="B2" s="23" t="s">
        <v>190</v>
      </c>
      <c r="C2" s="10" t="str">
        <f>IFERROR(VLOOKUP($A2,VLookup!$B$3:$C$463,2,FALSE),"")</f>
        <v>2.1.1 APPLICATIEONTWIKKELING</v>
      </c>
    </row>
    <row r="3" spans="1:3" ht="15.75" thickBot="1" x14ac:dyDescent="0.3">
      <c r="A3" t="s">
        <v>132</v>
      </c>
      <c r="B3" s="23" t="s">
        <v>190</v>
      </c>
      <c r="C3" s="10" t="str">
        <f>IFERROR(VLOOKUP($A3,VLookup!$B$3:$C$463,2,FALSE),"")</f>
        <v>2.1.4 DATA ENGINEERING</v>
      </c>
    </row>
    <row r="4" spans="1:3" ht="15.75" thickBot="1" x14ac:dyDescent="0.3">
      <c r="A4" t="s">
        <v>80</v>
      </c>
      <c r="B4" t="s">
        <v>191</v>
      </c>
      <c r="C4" s="10" t="str">
        <f>IFERROR(VLOOKUP($A4,VLookup!$B$3:$C$463,2,FALSE),"")</f>
        <v>1.1.1 INFORMATIEARCHITECTUUR</v>
      </c>
    </row>
    <row r="5" spans="1:3" ht="15.75" thickBot="1" x14ac:dyDescent="0.3">
      <c r="A5" t="s">
        <v>119</v>
      </c>
      <c r="B5" t="s">
        <v>192</v>
      </c>
      <c r="C5" s="10" t="str">
        <f>IFERROR(VLOOKUP($A5,VLookup!$B$3:$C$463,2,FALSE),"")</f>
        <v>1.3.1 SOURCING MANAGEMENT</v>
      </c>
    </row>
    <row r="6" spans="1:3" ht="15.75" thickBot="1" x14ac:dyDescent="0.3">
      <c r="A6" t="s">
        <v>150</v>
      </c>
      <c r="B6" t="s">
        <v>193</v>
      </c>
      <c r="C6" s="10" t="str">
        <f>IFERROR(VLOOKUP($A6,VLookup!$B$3:$C$463,2,FALSE),"")</f>
        <v>3.2.1 TECHNICAL SUPPORT</v>
      </c>
    </row>
    <row r="7" spans="1:3" ht="15.75" thickBot="1" x14ac:dyDescent="0.3">
      <c r="A7" t="s">
        <v>153</v>
      </c>
      <c r="B7" t="s">
        <v>193</v>
      </c>
      <c r="C7" s="10" t="str">
        <f>IFERROR(VLOOKUP($A7,VLookup!$B$3:$C$463,2,FALSE),"")</f>
        <v>3.2.3 INCIDENT MANAGEMENT</v>
      </c>
    </row>
    <row r="8" spans="1:3" ht="15.75" thickBot="1" x14ac:dyDescent="0.3">
      <c r="A8" t="s">
        <v>151</v>
      </c>
      <c r="B8" t="s">
        <v>193</v>
      </c>
      <c r="C8" s="10" t="str">
        <f>IFERROR(VLOOKUP($A8,VLookup!$B$3:$C$463,2,FALSE),"")</f>
        <v>3.2.2 1e LIJNS GEBRUIKERSONDERSTEUNING</v>
      </c>
    </row>
    <row r="9" spans="1:3" ht="15.75" thickBot="1" x14ac:dyDescent="0.3">
      <c r="A9" t="s">
        <v>157</v>
      </c>
      <c r="B9" t="s">
        <v>194</v>
      </c>
      <c r="C9" s="10" t="str">
        <f>IFERROR(VLOOKUP($A9,VLookup!$B$3:$C$463,2,FALSE),"")</f>
        <v>3.3.3 CONFIGURATION MANAGEMENT</v>
      </c>
    </row>
    <row r="10" spans="1:3" ht="15.75" thickBot="1" x14ac:dyDescent="0.3">
      <c r="A10" t="s">
        <v>164</v>
      </c>
      <c r="B10" s="23" t="s">
        <v>195</v>
      </c>
      <c r="C10" s="10" t="str">
        <f>IFERROR(VLOOKUP($A10,VLookup!$B$3:$C$463,2,FALSE),"")</f>
        <v>4.2.3 RELATIEMANAGEMENT IV</v>
      </c>
    </row>
    <row r="11" spans="1:3" ht="15.75" thickBot="1" x14ac:dyDescent="0.3">
      <c r="A11" t="s">
        <v>164</v>
      </c>
      <c r="B11" t="s">
        <v>196</v>
      </c>
      <c r="C11" s="10" t="str">
        <f>IFERROR(VLOOKUP($A11,VLookup!$B$3:$C$463,2,FALSE),"")</f>
        <v>4.2.3 RELATIEMANAGEMENT IV</v>
      </c>
    </row>
    <row r="12" spans="1:3" ht="15.75" thickBot="1" x14ac:dyDescent="0.3">
      <c r="A12" t="s">
        <v>172</v>
      </c>
      <c r="B12" t="s">
        <v>196</v>
      </c>
      <c r="C12" s="10" t="str">
        <f>IFERROR(VLOOKUP($A12,VLookup!$B$3:$C$463,2,FALSE),"")</f>
        <v>4.4.2 LEER- EN ONTWIKKELMANAGEMENT</v>
      </c>
    </row>
    <row r="13" spans="1:3" ht="15.75" thickBot="1" x14ac:dyDescent="0.3">
      <c r="A13" t="s">
        <v>112</v>
      </c>
      <c r="B13" t="s">
        <v>197</v>
      </c>
      <c r="C13" s="10" t="str">
        <f>IFERROR(VLOOKUP($A13,VLookup!$B$3:$C$463,2,FALSE),"")</f>
        <v>1.2.1 INFORMATIEBELEID</v>
      </c>
    </row>
    <row r="14" spans="1:3" ht="15.75" thickBot="1" x14ac:dyDescent="0.3">
      <c r="A14" t="s">
        <v>160</v>
      </c>
      <c r="B14" t="s">
        <v>198</v>
      </c>
      <c r="C14" s="10" t="str">
        <f>IFERROR(VLOOKUP($A14,VLookup!$B$3:$C$463,2,FALSE),"")</f>
        <v>4.1.2 INFORMATIERISICOMANAGEMENT</v>
      </c>
    </row>
    <row r="15" spans="1:3" ht="15.75" thickBot="1" x14ac:dyDescent="0.3">
      <c r="A15" t="s">
        <v>104</v>
      </c>
      <c r="B15" t="s">
        <v>199</v>
      </c>
      <c r="C15" s="10" t="str">
        <f>IFERROR(VLOOKUP($A15,VLookup!$B$3:$C$463,2,FALSE),"")</f>
        <v>1.1.4 TECHNISCHE ARCHITECTUUR</v>
      </c>
    </row>
    <row r="16" spans="1:3" ht="15.75" thickBot="1" x14ac:dyDescent="0.3">
      <c r="A16" t="s">
        <v>155</v>
      </c>
      <c r="B16" t="s">
        <v>200</v>
      </c>
      <c r="C16" s="10" t="str">
        <f>IFERROR(VLOOKUP($A16,VLookup!$B$3:$C$463,2,FALSE),"")</f>
        <v>3.3.1 SERVICE LEVEL MANAGEMENT</v>
      </c>
    </row>
    <row r="17" spans="1:3" ht="15.75" thickBot="1" x14ac:dyDescent="0.3">
      <c r="A17" t="s">
        <v>185</v>
      </c>
      <c r="B17" t="s">
        <v>201</v>
      </c>
      <c r="C17" s="10" t="str">
        <f>IFERROR(VLOOKUP($A17,VLookup!$B$3:$C$463,2,FALSE),"")</f>
        <v>5.3.3 RECORDMANAGEMENT</v>
      </c>
    </row>
    <row r="18" spans="1:3" ht="15.75" thickBot="1" x14ac:dyDescent="0.3">
      <c r="A18" t="s">
        <v>186</v>
      </c>
      <c r="B18" t="s">
        <v>201</v>
      </c>
      <c r="C18" s="10" t="str">
        <f>IFERROR(VLOOKUP($A18,VLookup!$B$3:$C$463,2,FALSE),"")</f>
        <v>5.3.4 METADATA/GEGEVENSMANAGEMENT</v>
      </c>
    </row>
    <row r="19" spans="1:3" ht="15.75" thickBot="1" x14ac:dyDescent="0.3">
      <c r="A19" t="s">
        <v>187</v>
      </c>
      <c r="B19" t="s">
        <v>201</v>
      </c>
      <c r="C19" s="10" t="str">
        <f>IFERROR(VLOOKUP($A19,VLookup!$B$3:$C$463,2,FALSE),"")</f>
        <v>5.3.5 KWALITEITSMANAGEMENT IV</v>
      </c>
    </row>
    <row r="20" spans="1:3" ht="15.75" thickBot="1" x14ac:dyDescent="0.3">
      <c r="A20" t="s">
        <v>118</v>
      </c>
      <c r="B20" t="s">
        <v>202</v>
      </c>
      <c r="C20" s="10" t="str">
        <f>IFERROR(VLOOKUP($A20,VLookup!$B$3:$C$463,2,FALSE),"")</f>
        <v>1.2.3  MANAGEMENT INFORMATIEVOORZIENING</v>
      </c>
    </row>
    <row r="21" spans="1:3" ht="15.75" thickBot="1" x14ac:dyDescent="0.3">
      <c r="A21" t="s">
        <v>185</v>
      </c>
      <c r="B21" t="s">
        <v>202</v>
      </c>
      <c r="C21" s="10" t="str">
        <f>IFERROR(VLOOKUP($A21,VLookup!$B$3:$C$463,2,FALSE),"")</f>
        <v>5.3.3 RECORDMANAGEMENT</v>
      </c>
    </row>
    <row r="22" spans="1:3" ht="15.75" thickBot="1" x14ac:dyDescent="0.3">
      <c r="A22" t="s">
        <v>186</v>
      </c>
      <c r="B22" t="s">
        <v>202</v>
      </c>
      <c r="C22" s="10" t="str">
        <f>IFERROR(VLOOKUP($A22,VLookup!$B$3:$C$463,2,FALSE),"")</f>
        <v>5.3.4 METADATA/GEGEVENSMANAGEMENT</v>
      </c>
    </row>
    <row r="23" spans="1:3" ht="15.75" thickBot="1" x14ac:dyDescent="0.3">
      <c r="A23" t="s">
        <v>187</v>
      </c>
      <c r="B23" t="s">
        <v>202</v>
      </c>
      <c r="C23" s="10" t="str">
        <f>IFERROR(VLOOKUP($A23,VLookup!$B$3:$C$463,2,FALSE),"")</f>
        <v>5.3.5 KWALITEITSMANAGEMENT IV</v>
      </c>
    </row>
    <row r="24" spans="1:3" ht="15.75" thickBot="1" x14ac:dyDescent="0.3">
      <c r="A24" t="s">
        <v>159</v>
      </c>
      <c r="B24" t="s">
        <v>203</v>
      </c>
      <c r="C24" s="10" t="str">
        <f>IFERROR(VLOOKUP($A24,VLookup!$B$3:$C$463,2,FALSE),"")</f>
        <v>4.1.1 SECURITY MANAGEMENT</v>
      </c>
    </row>
    <row r="25" spans="1:3" ht="15.75" thickBot="1" x14ac:dyDescent="0.3">
      <c r="A25" t="s">
        <v>160</v>
      </c>
      <c r="B25" t="s">
        <v>203</v>
      </c>
      <c r="C25" s="10" t="str">
        <f>IFERROR(VLOOKUP($A25,VLookup!$B$3:$C$463,2,FALSE),"")</f>
        <v>4.1.2 INFORMATIERISICOMANAGEMENT</v>
      </c>
    </row>
    <row r="26" spans="1:3" ht="15.75" thickBot="1" x14ac:dyDescent="0.3">
      <c r="A26" t="s">
        <v>112</v>
      </c>
      <c r="B26" t="s">
        <v>204</v>
      </c>
      <c r="C26" s="10" t="str">
        <f>IFERROR(VLOOKUP($A26,VLookup!$B$3:$C$463,2,FALSE),"")</f>
        <v>1.2.1 INFORMATIEBELEID</v>
      </c>
    </row>
    <row r="27" spans="1:3" ht="15.75" thickBot="1" x14ac:dyDescent="0.3">
      <c r="A27" t="s">
        <v>116</v>
      </c>
      <c r="B27" t="s">
        <v>204</v>
      </c>
      <c r="C27" s="10" t="str">
        <f>IFERROR(VLOOKUP($A27,VLookup!$B$3:$C$463,2,FALSE),"")</f>
        <v>1.2.2  INNOVATIEMANAGEMENT</v>
      </c>
    </row>
    <row r="28" spans="1:3" ht="15.75" thickBot="1" x14ac:dyDescent="0.3">
      <c r="A28" t="s">
        <v>119</v>
      </c>
      <c r="B28" t="s">
        <v>204</v>
      </c>
      <c r="C28" s="10" t="str">
        <f>IFERROR(VLOOKUP($A28,VLookup!$B$3:$C$463,2,FALSE),"")</f>
        <v>1.3.1 SOURCING MANAGEMENT</v>
      </c>
    </row>
    <row r="29" spans="1:3" ht="15.75" thickBot="1" x14ac:dyDescent="0.3">
      <c r="A29" t="s">
        <v>159</v>
      </c>
      <c r="B29" t="s">
        <v>204</v>
      </c>
      <c r="C29" s="10" t="str">
        <f>IFERROR(VLOOKUP($A29,VLookup!$B$3:$C$463,2,FALSE),"")</f>
        <v>4.1.1 SECURITY MANAGEMENT</v>
      </c>
    </row>
    <row r="30" spans="1:3" ht="15.75" thickBot="1" x14ac:dyDescent="0.3">
      <c r="A30" t="s">
        <v>160</v>
      </c>
      <c r="B30" t="s">
        <v>204</v>
      </c>
      <c r="C30" s="10" t="str">
        <f>IFERROR(VLOOKUP($A30,VLookup!$B$3:$C$463,2,FALSE),"")</f>
        <v>4.1.2 INFORMATIERISICOMANAGEMENT</v>
      </c>
    </row>
    <row r="31" spans="1:3" ht="15.75" thickBot="1" x14ac:dyDescent="0.3">
      <c r="A31" t="s">
        <v>161</v>
      </c>
      <c r="B31" t="s">
        <v>204</v>
      </c>
      <c r="C31" s="10" t="str">
        <f>IFERROR(VLOOKUP($A31,VLookup!$B$3:$C$463,2,FALSE),"")</f>
        <v>4.1.3 CYBERSECURITY MANAGEMENT</v>
      </c>
    </row>
    <row r="32" spans="1:3" ht="15.75" thickBot="1" x14ac:dyDescent="0.3">
      <c r="A32" t="s">
        <v>163</v>
      </c>
      <c r="B32" t="s">
        <v>204</v>
      </c>
      <c r="C32" s="10" t="str">
        <f>IFERROR(VLOOKUP($A32,VLookup!$B$3:$C$463,2,FALSE),"")</f>
        <v>4.2.2 INKOOP IV</v>
      </c>
    </row>
    <row r="33" spans="1:3" ht="15.75" thickBot="1" x14ac:dyDescent="0.3">
      <c r="A33" t="s">
        <v>166</v>
      </c>
      <c r="B33" t="s">
        <v>204</v>
      </c>
      <c r="C33" s="10" t="str">
        <f>IFERROR(VLOOKUP($A33,VLookup!$B$3:$C$463,2,FALSE),"")</f>
        <v>4.3.1 INFORMATIEANALYSE</v>
      </c>
    </row>
    <row r="34" spans="1:3" ht="15.75" thickBot="1" x14ac:dyDescent="0.3">
      <c r="A34" t="s">
        <v>167</v>
      </c>
      <c r="B34" t="s">
        <v>204</v>
      </c>
      <c r="C34" s="10" t="str">
        <f>IFERROR(VLOOKUP($A34,VLookup!$B$3:$C$463,2,FALSE),"")</f>
        <v>4.3.2 BUSINESS ANALYSE</v>
      </c>
    </row>
    <row r="35" spans="1:3" ht="15.75" thickBot="1" x14ac:dyDescent="0.3">
      <c r="A35" t="s">
        <v>180</v>
      </c>
      <c r="B35" t="s">
        <v>204</v>
      </c>
      <c r="C35" s="10" t="str">
        <f>IFERROR(VLOOKUP($A35,VLookup!$B$3:$C$463,2,FALSE),"")</f>
        <v>5.1.4 PORTFOLIOMANAGEMENT IV</v>
      </c>
    </row>
    <row r="36" spans="1:3" ht="15.75" thickBot="1" x14ac:dyDescent="0.3">
      <c r="A36" t="s">
        <v>188</v>
      </c>
      <c r="B36" t="s">
        <v>204</v>
      </c>
      <c r="C36" s="10" t="str">
        <f>IFERROR(VLOOKUP($A36,VLookup!$B$3:$C$463,2,FALSE),"")</f>
        <v>5.4.1 IT-CONTROL</v>
      </c>
    </row>
    <row r="37" spans="1:3" ht="15.75" thickBot="1" x14ac:dyDescent="0.3">
      <c r="A37" t="s">
        <v>172</v>
      </c>
      <c r="B37" t="s">
        <v>205</v>
      </c>
      <c r="C37" s="10" t="str">
        <f>IFERROR(VLOOKUP($A37,VLookup!$B$3:$C$463,2,FALSE),"")</f>
        <v>4.4.2 LEER- EN ONTWIKKELMANAGEMENT</v>
      </c>
    </row>
    <row r="38" spans="1:3" ht="15.75" thickBot="1" x14ac:dyDescent="0.3">
      <c r="A38" t="s">
        <v>185</v>
      </c>
      <c r="B38" t="s">
        <v>206</v>
      </c>
      <c r="C38" s="10" t="str">
        <f>IFERROR(VLOOKUP($A38,VLookup!$B$3:$C$463,2,FALSE),"")</f>
        <v>5.3.3 RECORDMANAGEMENT</v>
      </c>
    </row>
    <row r="39" spans="1:3" ht="15.75" thickBot="1" x14ac:dyDescent="0.3">
      <c r="A39" t="s">
        <v>186</v>
      </c>
      <c r="B39" t="s">
        <v>206</v>
      </c>
      <c r="C39" s="10" t="str">
        <f>IFERROR(VLOOKUP($A39,VLookup!$B$3:$C$463,2,FALSE),"")</f>
        <v>5.3.4 METADATA/GEGEVENSMANAGEMENT</v>
      </c>
    </row>
    <row r="40" spans="1:3" ht="15.75" thickBot="1" x14ac:dyDescent="0.3">
      <c r="A40" t="s">
        <v>187</v>
      </c>
      <c r="B40" t="s">
        <v>206</v>
      </c>
      <c r="C40" s="10" t="str">
        <f>IFERROR(VLOOKUP($A40,VLookup!$B$3:$C$463,2,FALSE),"")</f>
        <v>5.3.5 KWALITEITSMANAGEMENT IV</v>
      </c>
    </row>
    <row r="41" spans="1:3" ht="15.75" thickBot="1" x14ac:dyDescent="0.3">
      <c r="A41" t="s">
        <v>172</v>
      </c>
      <c r="B41" t="s">
        <v>207</v>
      </c>
      <c r="C41" s="10" t="str">
        <f>IFERROR(VLOOKUP($A41,VLookup!$B$3:$C$463,2,FALSE),"")</f>
        <v>4.4.2 LEER- EN ONTWIKKELMANAGEMENT</v>
      </c>
    </row>
    <row r="42" spans="1:3" ht="15.75" thickBot="1" x14ac:dyDescent="0.3">
      <c r="A42" t="s">
        <v>160</v>
      </c>
      <c r="B42" t="s">
        <v>208</v>
      </c>
      <c r="C42" s="10" t="str">
        <f>IFERROR(VLOOKUP($A42,VLookup!$B$3:$C$463,2,FALSE),"")</f>
        <v>4.1.2 INFORMATIERISICOMANAGEMENT</v>
      </c>
    </row>
    <row r="43" spans="1:3" ht="15.75" thickBot="1" x14ac:dyDescent="0.3">
      <c r="A43" t="s">
        <v>97</v>
      </c>
      <c r="B43" t="s">
        <v>209</v>
      </c>
      <c r="C43" s="10" t="str">
        <f>IFERROR(VLOOKUP($A43,VLookup!$B$3:$C$463,2,FALSE),"")</f>
        <v>1.1.2 FUNCTIONEEL ONTWERP/STARTARCHITECTUUR</v>
      </c>
    </row>
    <row r="44" spans="1:3" ht="15.75" thickBot="1" x14ac:dyDescent="0.3">
      <c r="A44" t="s">
        <v>166</v>
      </c>
      <c r="B44" t="s">
        <v>210</v>
      </c>
      <c r="C44" s="10" t="str">
        <f>IFERROR(VLOOKUP($A44,VLookup!$B$3:$C$463,2,FALSE),"")</f>
        <v>4.3.1 INFORMATIEANALYSE</v>
      </c>
    </row>
    <row r="45" spans="1:3" ht="15.75" thickBot="1" x14ac:dyDescent="0.3">
      <c r="A45" t="s">
        <v>119</v>
      </c>
      <c r="B45" t="s">
        <v>211</v>
      </c>
      <c r="C45" s="10" t="str">
        <f>IFERROR(VLOOKUP($A45,VLookup!$B$3:$C$463,2,FALSE),"")</f>
        <v>1.3.1 SOURCING MANAGEMENT</v>
      </c>
    </row>
    <row r="46" spans="1:3" ht="15.75" thickBot="1" x14ac:dyDescent="0.3">
      <c r="A46" t="s">
        <v>188</v>
      </c>
      <c r="B46" t="s">
        <v>212</v>
      </c>
      <c r="C46" s="10" t="str">
        <f>IFERROR(VLOOKUP($A46,VLookup!$B$3:$C$463,2,FALSE),"")</f>
        <v>5.4.1 IT-CONTROL</v>
      </c>
    </row>
    <row r="47" spans="1:3" ht="15.75" thickBot="1" x14ac:dyDescent="0.3">
      <c r="A47" t="s">
        <v>173</v>
      </c>
      <c r="B47" t="s">
        <v>213</v>
      </c>
      <c r="C47" s="10" t="str">
        <f>IFERROR(VLOOKUP($A47,VLookup!$B$3:$C$463,2,FALSE),"")</f>
        <v>4.4.3 (AGILE) COACHING</v>
      </c>
    </row>
    <row r="48" spans="1:3" ht="15.75" thickBot="1" x14ac:dyDescent="0.3">
      <c r="A48" t="s">
        <v>134</v>
      </c>
      <c r="B48" t="s">
        <v>214</v>
      </c>
      <c r="C48" s="10" t="str">
        <f>IFERROR(VLOOKUP($A48,VLookup!$B$3:$C$463,2,FALSE),"")</f>
        <v>2.2.1 TESTMANAGEMENT</v>
      </c>
    </row>
    <row r="49" spans="1:3" ht="15.75" thickBot="1" x14ac:dyDescent="0.3">
      <c r="A49" t="s">
        <v>102</v>
      </c>
      <c r="B49" t="s">
        <v>215</v>
      </c>
      <c r="C49" s="10" t="str">
        <f>IFERROR(VLOOKUP($A49,VLookup!$B$3:$C$463,2,FALSE),"")</f>
        <v>1.1.3 APPLICATIEARCHITECTUUR</v>
      </c>
    </row>
    <row r="50" spans="1:3" ht="15.75" thickBot="1" x14ac:dyDescent="0.3">
      <c r="A50" t="s">
        <v>109</v>
      </c>
      <c r="B50" t="s">
        <v>215</v>
      </c>
      <c r="C50" s="10" t="str">
        <f>IFERROR(VLOOKUP($A50,VLookup!$B$3:$C$463,2,FALSE),"")</f>
        <v>1.1.5 SYSTEEMARCHITECTUUR</v>
      </c>
    </row>
    <row r="51" spans="1:3" ht="15.75" thickBot="1" x14ac:dyDescent="0.3">
      <c r="A51" t="s">
        <v>104</v>
      </c>
      <c r="B51" t="s">
        <v>215</v>
      </c>
      <c r="C51" s="10" t="str">
        <f>IFERROR(VLOOKUP($A51,VLookup!$B$3:$C$463,2,FALSE),"")</f>
        <v>1.1.4 TECHNISCHE ARCHITECTUUR</v>
      </c>
    </row>
    <row r="52" spans="1:3" ht="15.75" thickBot="1" x14ac:dyDescent="0.3">
      <c r="A52" t="s">
        <v>97</v>
      </c>
      <c r="B52" t="s">
        <v>216</v>
      </c>
      <c r="C52" s="10" t="str">
        <f>IFERROR(VLOOKUP($A52,VLookup!$B$3:$C$463,2,FALSE),"")</f>
        <v>1.1.2 FUNCTIONEEL ONTWERP/STARTARCHITECTUUR</v>
      </c>
    </row>
    <row r="53" spans="1:3" ht="15.75" thickBot="1" x14ac:dyDescent="0.3">
      <c r="A53" t="s">
        <v>146</v>
      </c>
      <c r="B53" t="s">
        <v>217</v>
      </c>
      <c r="C53" s="10" t="str">
        <f>IFERROR(VLOOKUP($A53,VLookup!$B$3:$C$463,2,FALSE),"")</f>
        <v>3.1.6 APPLICATIEBEHEER</v>
      </c>
    </row>
    <row r="54" spans="1:3" ht="15.75" thickBot="1" x14ac:dyDescent="0.3">
      <c r="A54" t="s">
        <v>149</v>
      </c>
      <c r="B54" t="s">
        <v>217</v>
      </c>
      <c r="C54" s="10" t="str">
        <f>IFERROR(VLOOKUP($A54,VLookup!$B$3:$C$463,2,FALSE),"")</f>
        <v>3.1.9 DATA STEWARDSHIP</v>
      </c>
    </row>
    <row r="55" spans="1:3" ht="15.75" thickBot="1" x14ac:dyDescent="0.3">
      <c r="A55" t="s">
        <v>150</v>
      </c>
      <c r="B55" t="s">
        <v>217</v>
      </c>
      <c r="C55" s="10" t="str">
        <f>IFERROR(VLOOKUP($A55,VLookup!$B$3:$C$463,2,FALSE),"")</f>
        <v>3.2.1 TECHNICAL SUPPORT</v>
      </c>
    </row>
    <row r="56" spans="1:3" ht="15.75" thickBot="1" x14ac:dyDescent="0.3">
      <c r="A56" t="s">
        <v>156</v>
      </c>
      <c r="B56" t="s">
        <v>217</v>
      </c>
      <c r="C56" s="10" t="str">
        <f>IFERROR(VLOOKUP($A56,VLookup!$B$3:$C$463,2,FALSE),"")</f>
        <v>3.3.2 CAPACITY MANAGEMENT</v>
      </c>
    </row>
    <row r="57" spans="1:3" ht="15.75" thickBot="1" x14ac:dyDescent="0.3">
      <c r="A57" t="s">
        <v>157</v>
      </c>
      <c r="B57" t="s">
        <v>217</v>
      </c>
      <c r="C57" s="10" t="str">
        <f>IFERROR(VLOOKUP($A57,VLookup!$B$3:$C$463,2,FALSE),"")</f>
        <v>3.3.3 CONFIGURATION MANAGEMENT</v>
      </c>
    </row>
    <row r="58" spans="1:3" ht="15.75" thickBot="1" x14ac:dyDescent="0.3">
      <c r="A58" t="s">
        <v>97</v>
      </c>
      <c r="B58" t="s">
        <v>217</v>
      </c>
      <c r="C58" s="10" t="str">
        <f>IFERROR(VLOOKUP($A58,VLookup!$B$3:$C$463,2,FALSE),"")</f>
        <v>1.1.2 FUNCTIONEEL ONTWERP/STARTARCHITECTUUR</v>
      </c>
    </row>
    <row r="59" spans="1:3" ht="15.75" thickBot="1" x14ac:dyDescent="0.3">
      <c r="A59" t="s">
        <v>148</v>
      </c>
      <c r="B59" t="s">
        <v>218</v>
      </c>
      <c r="C59" s="10" t="str">
        <f>IFERROR(VLOOKUP($A59,VLookup!$B$3:$C$463,2,FALSE),"")</f>
        <v>3.1.8 RECORDBEHEER</v>
      </c>
    </row>
    <row r="60" spans="1:3" ht="15.75" thickBot="1" x14ac:dyDescent="0.3">
      <c r="A60" t="s">
        <v>102</v>
      </c>
      <c r="B60" t="s">
        <v>219</v>
      </c>
      <c r="C60" s="10" t="str">
        <f>IFERROR(VLOOKUP($A60,VLookup!$B$3:$C$463,2,FALSE),"")</f>
        <v>1.1.3 APPLICATIEARCHITECTUUR</v>
      </c>
    </row>
    <row r="61" spans="1:3" ht="15.75" thickBot="1" x14ac:dyDescent="0.3">
      <c r="A61" t="s">
        <v>102</v>
      </c>
      <c r="B61" t="s">
        <v>220</v>
      </c>
      <c r="C61" s="10" t="str">
        <f>IFERROR(VLOOKUP($A61,VLookup!$B$3:$C$463,2,FALSE),"")</f>
        <v>1.1.3 APPLICATIEARCHITECTUUR</v>
      </c>
    </row>
    <row r="62" spans="1:3" ht="15.75" thickBot="1" x14ac:dyDescent="0.3">
      <c r="A62" t="s">
        <v>160</v>
      </c>
      <c r="B62" t="s">
        <v>221</v>
      </c>
      <c r="C62" s="10" t="str">
        <f>IFERROR(VLOOKUP($A62,VLookup!$B$3:$C$463,2,FALSE),"")</f>
        <v>4.1.2 INFORMATIERISICOMANAGEMENT</v>
      </c>
    </row>
    <row r="63" spans="1:3" ht="15.75" thickBot="1" x14ac:dyDescent="0.3">
      <c r="A63" t="s">
        <v>125</v>
      </c>
      <c r="B63" t="s">
        <v>222</v>
      </c>
      <c r="C63" s="10" t="str">
        <f>IFERROR(VLOOKUP($A63,VLookup!$B$3:$C$463,2,FALSE),"")</f>
        <v>2.1.1 APPLICATIEONTWIKKELING</v>
      </c>
    </row>
    <row r="64" spans="1:3" ht="15.75" thickBot="1" x14ac:dyDescent="0.3">
      <c r="A64" t="s">
        <v>129</v>
      </c>
      <c r="B64" t="s">
        <v>222</v>
      </c>
      <c r="C64" s="10" t="str">
        <f>IFERROR(VLOOKUP($A64,VLookup!$B$3:$C$463,2,FALSE),"")</f>
        <v>2.1.2 SYSTEEMONTWIKKELING</v>
      </c>
    </row>
    <row r="65" spans="1:3" ht="15.75" thickBot="1" x14ac:dyDescent="0.3">
      <c r="A65" t="s">
        <v>131</v>
      </c>
      <c r="B65" t="s">
        <v>222</v>
      </c>
      <c r="C65" s="10" t="str">
        <f>IFERROR(VLOOKUP($A65,VLookup!$B$3:$C$463,2,FALSE),"")</f>
        <v>2.1.3 NETWERKONTWIKKELING</v>
      </c>
    </row>
    <row r="66" spans="1:3" ht="15.75" thickBot="1" x14ac:dyDescent="0.3">
      <c r="A66" t="s">
        <v>135</v>
      </c>
      <c r="B66" t="s">
        <v>223</v>
      </c>
      <c r="C66" s="10" t="str">
        <f>IFERROR(VLOOKUP($A66,VLookup!$B$3:$C$463,2,FALSE),"")</f>
        <v>3.1.1 SYSTEEMBEHEER</v>
      </c>
    </row>
    <row r="67" spans="1:3" ht="15.75" thickBot="1" x14ac:dyDescent="0.3">
      <c r="A67" t="s">
        <v>166</v>
      </c>
      <c r="B67" t="s">
        <v>224</v>
      </c>
      <c r="C67" s="10" t="str">
        <f>IFERROR(VLOOKUP($A67,VLookup!$B$3:$C$463,2,FALSE),"")</f>
        <v>4.3.1 INFORMATIEANALYSE</v>
      </c>
    </row>
    <row r="68" spans="1:3" ht="15.75" thickBot="1" x14ac:dyDescent="0.3">
      <c r="A68" t="s">
        <v>80</v>
      </c>
      <c r="B68" t="s">
        <v>225</v>
      </c>
      <c r="C68" s="10" t="str">
        <f>IFERROR(VLOOKUP($A68,VLookup!$B$3:$C$463,2,FALSE),"")</f>
        <v>1.1.1 INFORMATIEARCHITECTUUR</v>
      </c>
    </row>
    <row r="69" spans="1:3" ht="15.75" thickBot="1" x14ac:dyDescent="0.3">
      <c r="A69" t="s">
        <v>112</v>
      </c>
      <c r="B69" t="s">
        <v>225</v>
      </c>
      <c r="C69" s="10" t="str">
        <f>IFERROR(VLOOKUP($A69,VLookup!$B$3:$C$463,2,FALSE),"")</f>
        <v>1.2.1 INFORMATIEBELEID</v>
      </c>
    </row>
    <row r="70" spans="1:3" ht="15.75" thickBot="1" x14ac:dyDescent="0.3">
      <c r="A70" t="s">
        <v>116</v>
      </c>
      <c r="B70" t="s">
        <v>225</v>
      </c>
      <c r="C70" s="10" t="str">
        <f>IFERROR(VLOOKUP($A70,VLookup!$B$3:$C$463,2,FALSE),"")</f>
        <v>1.2.2  INNOVATIEMANAGEMENT</v>
      </c>
    </row>
    <row r="71" spans="1:3" ht="15.75" thickBot="1" x14ac:dyDescent="0.3">
      <c r="A71" t="s">
        <v>146</v>
      </c>
      <c r="B71" t="s">
        <v>226</v>
      </c>
      <c r="C71" s="10" t="str">
        <f>IFERROR(VLOOKUP($A71,VLookup!$B$3:$C$463,2,FALSE),"")</f>
        <v>3.1.6 APPLICATIEBEHEER</v>
      </c>
    </row>
    <row r="72" spans="1:3" ht="15.75" thickBot="1" x14ac:dyDescent="0.3">
      <c r="A72" t="s">
        <v>150</v>
      </c>
      <c r="B72" t="s">
        <v>226</v>
      </c>
      <c r="C72" s="10" t="str">
        <f>IFERROR(VLOOKUP($A72,VLookup!$B$3:$C$463,2,FALSE),"")</f>
        <v>3.2.1 TECHNICAL SUPPORT</v>
      </c>
    </row>
    <row r="73" spans="1:3" ht="15.75" thickBot="1" x14ac:dyDescent="0.3">
      <c r="A73" t="s">
        <v>154</v>
      </c>
      <c r="B73" t="s">
        <v>226</v>
      </c>
      <c r="C73" s="10" t="str">
        <f>IFERROR(VLOOKUP($A73,VLookup!$B$3:$C$463,2,FALSE),"")</f>
        <v>3.2.4 PROBLEM MANAGEMENT</v>
      </c>
    </row>
    <row r="74" spans="1:3" ht="15.75" thickBot="1" x14ac:dyDescent="0.3">
      <c r="A74" t="s">
        <v>161</v>
      </c>
      <c r="B74" t="s">
        <v>227</v>
      </c>
      <c r="C74" s="10" t="str">
        <f>IFERROR(VLOOKUP($A74,VLookup!$B$3:$C$463,2,FALSE),"")</f>
        <v>4.1.3 CYBERSECURITY MANAGEMENT</v>
      </c>
    </row>
    <row r="75" spans="1:3" ht="15.75" thickBot="1" x14ac:dyDescent="0.3">
      <c r="A75" t="s">
        <v>184</v>
      </c>
      <c r="B75" t="s">
        <v>228</v>
      </c>
      <c r="C75" s="10" t="str">
        <f>IFERROR(VLOOKUP($A75,VLookup!$B$3:$C$463,2,FALSE),"")</f>
        <v>5.3.2 DATA/GEGEVENSMANAGEMENT</v>
      </c>
    </row>
    <row r="76" spans="1:3" ht="15.75" thickBot="1" x14ac:dyDescent="0.3">
      <c r="A76" t="s">
        <v>141</v>
      </c>
      <c r="B76" t="s">
        <v>229</v>
      </c>
      <c r="C76" s="10" t="str">
        <f>IFERROR(VLOOKUP($A76,VLookup!$B$3:$C$463,2,FALSE),"")</f>
        <v>3.1.3 FUNCTIONEEL BEHEER</v>
      </c>
    </row>
    <row r="77" spans="1:3" ht="15.75" thickBot="1" x14ac:dyDescent="0.3">
      <c r="A77" t="s">
        <v>166</v>
      </c>
      <c r="B77" t="s">
        <v>230</v>
      </c>
      <c r="C77" s="10" t="str">
        <f>IFERROR(VLOOKUP($A77,VLookup!$B$3:$C$463,2,FALSE),"")</f>
        <v>4.3.1 INFORMATIEANALYSE</v>
      </c>
    </row>
    <row r="78" spans="1:3" ht="15.75" thickBot="1" x14ac:dyDescent="0.3">
      <c r="A78" t="s">
        <v>168</v>
      </c>
      <c r="B78" t="s">
        <v>230</v>
      </c>
      <c r="C78" s="10" t="str">
        <f>IFERROR(VLOOKUP($A78,VLookup!$B$3:$C$463,2,FALSE),"")</f>
        <v>4.3.3 BUSINESS INTELLIGENCE/DATA ANALYSE</v>
      </c>
    </row>
    <row r="79" spans="1:3" ht="15.75" thickBot="1" x14ac:dyDescent="0.3">
      <c r="A79" t="s">
        <v>168</v>
      </c>
      <c r="B79" t="s">
        <v>231</v>
      </c>
      <c r="C79" s="10" t="str">
        <f>IFERROR(VLOOKUP($A79,VLookup!$B$3:$C$463,2,FALSE),"")</f>
        <v>4.3.3 BUSINESS INTELLIGENCE/DATA ANALYSE</v>
      </c>
    </row>
    <row r="80" spans="1:3" ht="15.75" thickBot="1" x14ac:dyDescent="0.3">
      <c r="A80" t="s">
        <v>169</v>
      </c>
      <c r="B80" t="s">
        <v>231</v>
      </c>
      <c r="C80" s="10" t="str">
        <f>IFERROR(VLOOKUP($A80,VLookup!$B$3:$C$463,2,FALSE),"")</f>
        <v>4.3.4 DATA SCIENCE</v>
      </c>
    </row>
    <row r="81" spans="1:3" ht="15.75" thickBot="1" x14ac:dyDescent="0.3">
      <c r="A81" t="s">
        <v>168</v>
      </c>
      <c r="B81" t="s">
        <v>232</v>
      </c>
      <c r="C81" s="10" t="str">
        <f>IFERROR(VLOOKUP($A81,VLookup!$B$3:$C$463,2,FALSE),"")</f>
        <v>4.3.3 BUSINESS INTELLIGENCE/DATA ANALYSE</v>
      </c>
    </row>
    <row r="82" spans="1:3" ht="15.75" thickBot="1" x14ac:dyDescent="0.3">
      <c r="A82" t="s">
        <v>169</v>
      </c>
      <c r="B82" t="s">
        <v>232</v>
      </c>
      <c r="C82" s="10" t="str">
        <f>IFERROR(VLOOKUP($A82,VLookup!$B$3:$C$463,2,FALSE),"")</f>
        <v>4.3.4 DATA SCIENCE</v>
      </c>
    </row>
    <row r="83" spans="1:3" ht="15.75" thickBot="1" x14ac:dyDescent="0.3">
      <c r="A83" t="s">
        <v>184</v>
      </c>
      <c r="B83" t="s">
        <v>232</v>
      </c>
      <c r="C83" s="10" t="str">
        <f>IFERROR(VLOOKUP($A83,VLookup!$B$3:$C$463,2,FALSE),"")</f>
        <v>5.3.2 DATA/GEGEVENSMANAGEMENT</v>
      </c>
    </row>
    <row r="84" spans="1:3" ht="15.75" thickBot="1" x14ac:dyDescent="0.3">
      <c r="A84" t="s">
        <v>186</v>
      </c>
      <c r="B84" t="s">
        <v>232</v>
      </c>
      <c r="C84" s="10" t="str">
        <f>IFERROR(VLOOKUP($A84,VLookup!$B$3:$C$463,2,FALSE),"")</f>
        <v>5.3.4 METADATA/GEGEVENSMANAGEMENT</v>
      </c>
    </row>
    <row r="85" spans="1:3" ht="15.75" thickBot="1" x14ac:dyDescent="0.3">
      <c r="A85" t="s">
        <v>168</v>
      </c>
      <c r="B85" t="s">
        <v>233</v>
      </c>
      <c r="C85" s="10" t="str">
        <f>IFERROR(VLOOKUP($A85,VLookup!$B$3:$C$463,2,FALSE),"")</f>
        <v>4.3.3 BUSINESS INTELLIGENCE/DATA ANALYSE</v>
      </c>
    </row>
    <row r="86" spans="1:3" ht="15.75" thickBot="1" x14ac:dyDescent="0.3">
      <c r="A86" t="s">
        <v>169</v>
      </c>
      <c r="B86" t="s">
        <v>233</v>
      </c>
      <c r="C86" s="10" t="str">
        <f>IFERROR(VLOOKUP($A86,VLookup!$B$3:$C$463,2,FALSE),"")</f>
        <v>4.3.4 DATA SCIENCE</v>
      </c>
    </row>
    <row r="87" spans="1:3" ht="15.75" thickBot="1" x14ac:dyDescent="0.3">
      <c r="A87" t="s">
        <v>184</v>
      </c>
      <c r="B87" t="s">
        <v>233</v>
      </c>
      <c r="C87" s="10" t="str">
        <f>IFERROR(VLOOKUP($A87,VLookup!$B$3:$C$463,2,FALSE),"")</f>
        <v>5.3.2 DATA/GEGEVENSMANAGEMENT</v>
      </c>
    </row>
    <row r="88" spans="1:3" ht="15.75" thickBot="1" x14ac:dyDescent="0.3">
      <c r="A88" t="s">
        <v>186</v>
      </c>
      <c r="B88" t="s">
        <v>233</v>
      </c>
      <c r="C88" s="10" t="str">
        <f>IFERROR(VLOOKUP($A88,VLookup!$B$3:$C$463,2,FALSE),"")</f>
        <v>5.3.4 METADATA/GEGEVENSMANAGEMENT</v>
      </c>
    </row>
    <row r="89" spans="1:3" ht="15.75" thickBot="1" x14ac:dyDescent="0.3">
      <c r="A89" t="s">
        <v>132</v>
      </c>
      <c r="B89" t="s">
        <v>234</v>
      </c>
      <c r="C89" s="10" t="str">
        <f>IFERROR(VLOOKUP($A89,VLookup!$B$3:$C$463,2,FALSE),"")</f>
        <v>2.1.4 DATA ENGINEERING</v>
      </c>
    </row>
    <row r="90" spans="1:3" ht="15.75" thickBot="1" x14ac:dyDescent="0.3">
      <c r="A90" t="s">
        <v>132</v>
      </c>
      <c r="B90" t="s">
        <v>235</v>
      </c>
      <c r="C90" s="10" t="str">
        <f>IFERROR(VLOOKUP($A90,VLookup!$B$3:$C$463,2,FALSE),"")</f>
        <v>2.1.4 DATA ENGINEERING</v>
      </c>
    </row>
    <row r="91" spans="1:3" ht="15.75" thickBot="1" x14ac:dyDescent="0.3">
      <c r="A91" t="s">
        <v>168</v>
      </c>
      <c r="B91" t="s">
        <v>235</v>
      </c>
      <c r="C91" s="10" t="str">
        <f>IFERROR(VLOOKUP($A91,VLookup!$B$3:$C$463,2,FALSE),"")</f>
        <v>4.3.3 BUSINESS INTELLIGENCE/DATA ANALYSE</v>
      </c>
    </row>
    <row r="92" spans="1:3" ht="15.75" thickBot="1" x14ac:dyDescent="0.3">
      <c r="A92" t="s">
        <v>169</v>
      </c>
      <c r="B92" t="s">
        <v>235</v>
      </c>
      <c r="C92" s="10" t="str">
        <f>IFERROR(VLOOKUP($A92,VLookup!$B$3:$C$463,2,FALSE),"")</f>
        <v>4.3.4 DATA SCIENCE</v>
      </c>
    </row>
    <row r="93" spans="1:3" ht="15.75" thickBot="1" x14ac:dyDescent="0.3">
      <c r="A93" t="s">
        <v>125</v>
      </c>
      <c r="B93" t="s">
        <v>236</v>
      </c>
      <c r="C93" s="10" t="str">
        <f>IFERROR(VLOOKUP($A93,VLookup!$B$3:$C$463,2,FALSE),"")</f>
        <v>2.1.1 APPLICATIEONTWIKKELING</v>
      </c>
    </row>
    <row r="94" spans="1:3" ht="15.75" thickBot="1" x14ac:dyDescent="0.3">
      <c r="A94" t="s">
        <v>132</v>
      </c>
      <c r="B94" t="s">
        <v>236</v>
      </c>
      <c r="C94" s="10" t="str">
        <f>IFERROR(VLOOKUP($A94,VLookup!$B$3:$C$463,2,FALSE),"")</f>
        <v>2.1.4 DATA ENGINEERING</v>
      </c>
    </row>
    <row r="95" spans="1:3" ht="15.75" thickBot="1" x14ac:dyDescent="0.3">
      <c r="A95" t="s">
        <v>146</v>
      </c>
      <c r="B95" t="s">
        <v>236</v>
      </c>
      <c r="C95" s="10" t="str">
        <f>IFERROR(VLOOKUP($A95,VLookup!$B$3:$C$463,2,FALSE),"")</f>
        <v>3.1.6 APPLICATIEBEHEER</v>
      </c>
    </row>
    <row r="96" spans="1:3" ht="15.75" thickBot="1" x14ac:dyDescent="0.3">
      <c r="A96" t="s">
        <v>110</v>
      </c>
      <c r="B96" t="s">
        <v>237</v>
      </c>
      <c r="C96" s="10" t="str">
        <f>IFERROR(VLOOKUP($A96,VLookup!$B$3:$C$463,2,FALSE),"")</f>
        <v>1.1.6 ENTERPRISE ARCHITECTUUR</v>
      </c>
    </row>
    <row r="97" spans="1:3" ht="15.75" thickBot="1" x14ac:dyDescent="0.3">
      <c r="A97" t="s">
        <v>141</v>
      </c>
      <c r="B97" t="s">
        <v>237</v>
      </c>
      <c r="C97" s="10" t="str">
        <f>IFERROR(VLOOKUP($A97,VLookup!$B$3:$C$463,2,FALSE),"")</f>
        <v>3.1.3 FUNCTIONEEL BEHEER</v>
      </c>
    </row>
    <row r="98" spans="1:3" ht="15.75" thickBot="1" x14ac:dyDescent="0.3">
      <c r="A98" t="s">
        <v>149</v>
      </c>
      <c r="B98" t="s">
        <v>237</v>
      </c>
      <c r="C98" s="10" t="str">
        <f>IFERROR(VLOOKUP($A98,VLookup!$B$3:$C$463,2,FALSE),"")</f>
        <v>3.1.9 DATA STEWARDSHIP</v>
      </c>
    </row>
    <row r="99" spans="1:3" ht="15.75" thickBot="1" x14ac:dyDescent="0.3">
      <c r="A99" t="s">
        <v>166</v>
      </c>
      <c r="B99" t="s">
        <v>237</v>
      </c>
      <c r="C99" s="10" t="str">
        <f>IFERROR(VLOOKUP($A99,VLookup!$B$3:$C$463,2,FALSE),"")</f>
        <v>4.3.1 INFORMATIEANALYSE</v>
      </c>
    </row>
    <row r="100" spans="1:3" ht="15.75" thickBot="1" x14ac:dyDescent="0.3">
      <c r="A100" t="s">
        <v>167</v>
      </c>
      <c r="B100" t="s">
        <v>237</v>
      </c>
      <c r="C100" s="10" t="str">
        <f>IFERROR(VLOOKUP($A100,VLookup!$B$3:$C$463,2,FALSE),"")</f>
        <v>4.3.2 BUSINESS ANALYSE</v>
      </c>
    </row>
    <row r="101" spans="1:3" ht="15.75" thickBot="1" x14ac:dyDescent="0.3">
      <c r="A101" t="s">
        <v>168</v>
      </c>
      <c r="B101" t="s">
        <v>237</v>
      </c>
      <c r="C101" s="10" t="str">
        <f>IFERROR(VLOOKUP($A101,VLookup!$B$3:$C$463,2,FALSE),"")</f>
        <v>4.3.3 BUSINESS INTELLIGENCE/DATA ANALYSE</v>
      </c>
    </row>
    <row r="102" spans="1:3" ht="15.75" thickBot="1" x14ac:dyDescent="0.3">
      <c r="A102" t="s">
        <v>181</v>
      </c>
      <c r="B102" t="s">
        <v>237</v>
      </c>
      <c r="C102" s="10" t="str">
        <f>IFERROR(VLOOKUP($A102,VLookup!$B$3:$C$463,2,FALSE),"")</f>
        <v>5.2.1 SCRUM MASTER</v>
      </c>
    </row>
    <row r="103" spans="1:3" ht="15.75" thickBot="1" x14ac:dyDescent="0.3">
      <c r="A103" t="s">
        <v>118</v>
      </c>
      <c r="B103" t="s">
        <v>237</v>
      </c>
      <c r="C103" s="10" t="str">
        <f>IFERROR(VLOOKUP($A103,VLookup!$B$3:$C$463,2,FALSE),"")</f>
        <v>1.2.3  MANAGEMENT INFORMATIEVOORZIENING</v>
      </c>
    </row>
    <row r="104" spans="1:3" ht="15.75" thickBot="1" x14ac:dyDescent="0.3">
      <c r="A104" t="s">
        <v>80</v>
      </c>
      <c r="B104" t="s">
        <v>238</v>
      </c>
      <c r="C104" s="10" t="str">
        <f>IFERROR(VLOOKUP($A104,VLookup!$B$3:$C$463,2,FALSE),"")</f>
        <v>1.1.1 INFORMATIEARCHITECTUUR</v>
      </c>
    </row>
    <row r="105" spans="1:3" ht="15.75" thickBot="1" x14ac:dyDescent="0.3">
      <c r="A105" t="s">
        <v>112</v>
      </c>
      <c r="B105" t="s">
        <v>238</v>
      </c>
      <c r="C105" s="10" t="str">
        <f>IFERROR(VLOOKUP($A105,VLookup!$B$3:$C$463,2,FALSE),"")</f>
        <v>1.2.1 INFORMATIEBELEID</v>
      </c>
    </row>
    <row r="106" spans="1:3" ht="15.75" thickBot="1" x14ac:dyDescent="0.3">
      <c r="A106" t="s">
        <v>116</v>
      </c>
      <c r="B106" t="s">
        <v>238</v>
      </c>
      <c r="C106" s="10" t="str">
        <f>IFERROR(VLOOKUP($A106,VLookup!$B$3:$C$463,2,FALSE),"")</f>
        <v>1.2.2  INNOVATIEMANAGEMENT</v>
      </c>
    </row>
    <row r="107" spans="1:3" ht="15.75" thickBot="1" x14ac:dyDescent="0.3">
      <c r="A107" t="s">
        <v>110</v>
      </c>
      <c r="B107" t="s">
        <v>238</v>
      </c>
      <c r="C107" s="10" t="str">
        <f>IFERROR(VLOOKUP($A107,VLookup!$B$3:$C$463,2,FALSE),"")</f>
        <v>1.1.6 ENTERPRISE ARCHITECTUUR</v>
      </c>
    </row>
    <row r="108" spans="1:3" ht="15.75" thickBot="1" x14ac:dyDescent="0.3">
      <c r="A108" t="s">
        <v>164</v>
      </c>
      <c r="B108" t="s">
        <v>239</v>
      </c>
      <c r="C108" s="10" t="str">
        <f>IFERROR(VLOOKUP($A108,VLookup!$B$3:$C$463,2,FALSE),"")</f>
        <v>4.2.3 RELATIEMANAGEMENT IV</v>
      </c>
    </row>
    <row r="109" spans="1:3" ht="15.75" thickBot="1" x14ac:dyDescent="0.3">
      <c r="A109" t="s">
        <v>167</v>
      </c>
      <c r="B109" t="s">
        <v>239</v>
      </c>
      <c r="C109" s="10" t="str">
        <f>IFERROR(VLOOKUP($A109,VLookup!$B$3:$C$463,2,FALSE),"")</f>
        <v>4.3.2 BUSINESS ANALYSE</v>
      </c>
    </row>
    <row r="110" spans="1:3" ht="15.75" thickBot="1" x14ac:dyDescent="0.3">
      <c r="A110" t="s">
        <v>164</v>
      </c>
      <c r="B110" t="s">
        <v>240</v>
      </c>
      <c r="C110" s="10" t="str">
        <f>IFERROR(VLOOKUP($A110,VLookup!$B$3:$C$463,2,FALSE),"")</f>
        <v>4.2.3 RELATIEMANAGEMENT IV</v>
      </c>
    </row>
    <row r="111" spans="1:3" ht="15.75" thickBot="1" x14ac:dyDescent="0.3">
      <c r="A111" t="s">
        <v>168</v>
      </c>
      <c r="B111" t="s">
        <v>241</v>
      </c>
      <c r="C111" s="10" t="str">
        <f>IFERROR(VLOOKUP($A111,VLookup!$B$3:$C$463,2,FALSE),"")</f>
        <v>4.3.3 BUSINESS INTELLIGENCE/DATA ANALYSE</v>
      </c>
    </row>
    <row r="112" spans="1:3" ht="15.75" thickBot="1" x14ac:dyDescent="0.3">
      <c r="A112" t="s">
        <v>110</v>
      </c>
      <c r="B112" t="s">
        <v>242</v>
      </c>
      <c r="C112" s="10" t="str">
        <f>IFERROR(VLOOKUP($A112,VLookup!$B$3:$C$463,2,FALSE),"")</f>
        <v>1.1.6 ENTERPRISE ARCHITECTUUR</v>
      </c>
    </row>
    <row r="113" spans="1:3" ht="15.75" thickBot="1" x14ac:dyDescent="0.3">
      <c r="A113" t="s">
        <v>116</v>
      </c>
      <c r="B113" t="s">
        <v>243</v>
      </c>
      <c r="C113" s="10" t="str">
        <f>IFERROR(VLOOKUP($A113,VLookup!$B$3:$C$463,2,FALSE),"")</f>
        <v>1.2.2  INNOVATIEMANAGEMENT</v>
      </c>
    </row>
    <row r="114" spans="1:3" ht="15.75" thickBot="1" x14ac:dyDescent="0.3">
      <c r="A114" t="s">
        <v>119</v>
      </c>
      <c r="B114" t="s">
        <v>243</v>
      </c>
      <c r="C114" s="10" t="str">
        <f>IFERROR(VLOOKUP($A114,VLookup!$B$3:$C$463,2,FALSE),"")</f>
        <v>1.3.1 SOURCING MANAGEMENT</v>
      </c>
    </row>
    <row r="115" spans="1:3" ht="15.75" thickBot="1" x14ac:dyDescent="0.3">
      <c r="A115" t="s">
        <v>154</v>
      </c>
      <c r="B115" t="s">
        <v>243</v>
      </c>
      <c r="C115" s="10" t="str">
        <f>IFERROR(VLOOKUP($A115,VLookup!$B$3:$C$463,2,FALSE),"")</f>
        <v>3.2.4 PROBLEM MANAGEMENT</v>
      </c>
    </row>
    <row r="116" spans="1:3" ht="15.75" thickBot="1" x14ac:dyDescent="0.3">
      <c r="A116" t="s">
        <v>155</v>
      </c>
      <c r="B116" t="s">
        <v>243</v>
      </c>
      <c r="C116" s="10" t="str">
        <f>IFERROR(VLOOKUP($A116,VLookup!$B$3:$C$463,2,FALSE),"")</f>
        <v>3.3.1 SERVICE LEVEL MANAGEMENT</v>
      </c>
    </row>
    <row r="117" spans="1:3" ht="15.75" thickBot="1" x14ac:dyDescent="0.3">
      <c r="A117" t="s">
        <v>174</v>
      </c>
      <c r="B117" t="s">
        <v>243</v>
      </c>
      <c r="C117" s="10" t="str">
        <f>IFERROR(VLOOKUP($A117,VLookup!$B$3:$C$463,2,FALSE),"")</f>
        <v>4.5.1 PRODUCT OWNER</v>
      </c>
    </row>
    <row r="118" spans="1:3" ht="15.75" thickBot="1" x14ac:dyDescent="0.3">
      <c r="A118" t="s">
        <v>175</v>
      </c>
      <c r="B118" t="s">
        <v>243</v>
      </c>
      <c r="C118" s="10" t="str">
        <f>IFERROR(VLOOKUP($A118,VLookup!$B$3:$C$463,2,FALSE),"")</f>
        <v>4.5.2 PRODUCT MANAGER</v>
      </c>
    </row>
    <row r="119" spans="1:3" ht="15.75" thickBot="1" x14ac:dyDescent="0.3">
      <c r="A119" t="s">
        <v>176</v>
      </c>
      <c r="B119" t="s">
        <v>243</v>
      </c>
      <c r="C119" s="10" t="str">
        <f>IFERROR(VLOOKUP($A119,VLookup!$B$3:$C$463,2,FALSE),"")</f>
        <v>4.5.3 BUSINESS OWNER (GEDELEGEERD)</v>
      </c>
    </row>
    <row r="120" spans="1:3" ht="15.75" thickBot="1" x14ac:dyDescent="0.3">
      <c r="A120" t="s">
        <v>164</v>
      </c>
      <c r="B120" t="s">
        <v>244</v>
      </c>
      <c r="C120" s="10" t="str">
        <f>IFERROR(VLOOKUP($A120,VLookup!$B$3:$C$463,2,FALSE),"")</f>
        <v>4.2.3 RELATIEMANAGEMENT IV</v>
      </c>
    </row>
    <row r="121" spans="1:3" ht="15.75" thickBot="1" x14ac:dyDescent="0.3">
      <c r="A121" t="s">
        <v>166</v>
      </c>
      <c r="B121" t="s">
        <v>245</v>
      </c>
      <c r="C121" s="10" t="str">
        <f>IFERROR(VLOOKUP($A121,VLookup!$B$3:$C$463,2,FALSE),"")</f>
        <v>4.3.1 INFORMATIEANALYSE</v>
      </c>
    </row>
    <row r="122" spans="1:3" ht="15.75" thickBot="1" x14ac:dyDescent="0.3">
      <c r="A122" t="s">
        <v>174</v>
      </c>
      <c r="B122" t="s">
        <v>246</v>
      </c>
      <c r="C122" s="10" t="str">
        <f>IFERROR(VLOOKUP($A122,VLookup!$B$3:$C$463,2,FALSE),"")</f>
        <v>4.5.1 PRODUCT OWNER</v>
      </c>
    </row>
    <row r="123" spans="1:3" ht="15.75" thickBot="1" x14ac:dyDescent="0.3">
      <c r="A123" t="s">
        <v>175</v>
      </c>
      <c r="B123" t="s">
        <v>246</v>
      </c>
      <c r="C123" s="10" t="str">
        <f>IFERROR(VLOOKUP($A123,VLookup!$B$3:$C$463,2,FALSE),"")</f>
        <v>4.5.2 PRODUCT MANAGER</v>
      </c>
    </row>
    <row r="124" spans="1:3" ht="15.75" thickBot="1" x14ac:dyDescent="0.3">
      <c r="A124" t="s">
        <v>176</v>
      </c>
      <c r="B124" t="s">
        <v>246</v>
      </c>
      <c r="C124" s="10" t="str">
        <f>IFERROR(VLOOKUP($A124,VLookup!$B$3:$C$463,2,FALSE),"")</f>
        <v>4.5.3 BUSINESS OWNER (GEDELEGEERD)</v>
      </c>
    </row>
    <row r="125" spans="1:3" ht="15.75" thickBot="1" x14ac:dyDescent="0.3">
      <c r="A125" t="s">
        <v>156</v>
      </c>
      <c r="B125" t="s">
        <v>247</v>
      </c>
      <c r="C125" s="10" t="str">
        <f>IFERROR(VLOOKUP($A125,VLookup!$B$3:$C$463,2,FALSE),"")</f>
        <v>3.3.2 CAPACITY MANAGEMENT</v>
      </c>
    </row>
    <row r="126" spans="1:3" ht="15.75" thickBot="1" x14ac:dyDescent="0.3">
      <c r="A126" t="s">
        <v>156</v>
      </c>
      <c r="B126" s="23" t="s">
        <v>248</v>
      </c>
      <c r="C126" s="10" t="str">
        <f>IFERROR(VLOOKUP($A126,VLookup!$B$3:$C$463,2,FALSE),"")</f>
        <v>3.3.2 CAPACITY MANAGEMENT</v>
      </c>
    </row>
    <row r="127" spans="1:3" ht="15.75" thickBot="1" x14ac:dyDescent="0.3">
      <c r="A127" t="s">
        <v>162</v>
      </c>
      <c r="B127" t="s">
        <v>249</v>
      </c>
      <c r="C127" s="10" t="str">
        <f>IFERROR(VLOOKUP($A127,VLookup!$B$3:$C$463,2,FALSE),"")</f>
        <v>4.2.1 CATEGORIEMANAGEMENT IV</v>
      </c>
    </row>
    <row r="128" spans="1:3" ht="15.75" thickBot="1" x14ac:dyDescent="0.3">
      <c r="A128" t="s">
        <v>119</v>
      </c>
      <c r="B128" s="24" t="s">
        <v>250</v>
      </c>
      <c r="C128" s="10" t="str">
        <f>IFERROR(VLOOKUP($A128,VLookup!$B$3:$C$463,2,FALSE),"")</f>
        <v>1.3.1 SOURCING MANAGEMENT</v>
      </c>
    </row>
    <row r="129" spans="1:3" ht="15.75" thickBot="1" x14ac:dyDescent="0.3">
      <c r="A129" t="s">
        <v>162</v>
      </c>
      <c r="B129" s="24" t="s">
        <v>250</v>
      </c>
      <c r="C129" s="10" t="str">
        <f>IFERROR(VLOOKUP($A129,VLookup!$B$3:$C$463,2,FALSE),"")</f>
        <v>4.2.1 CATEGORIEMANAGEMENT IV</v>
      </c>
    </row>
    <row r="130" spans="1:3" ht="15.75" thickBot="1" x14ac:dyDescent="0.3">
      <c r="A130" t="s">
        <v>162</v>
      </c>
      <c r="B130" s="24" t="s">
        <v>251</v>
      </c>
      <c r="C130" s="10" t="str">
        <f>IFERROR(VLOOKUP($A130,VLookup!$B$3:$C$463,2,FALSE),"")</f>
        <v>4.2.1 CATEGORIEMANAGEMENT IV</v>
      </c>
    </row>
    <row r="131" spans="1:3" ht="15.75" thickBot="1" x14ac:dyDescent="0.3">
      <c r="A131" t="s">
        <v>144</v>
      </c>
      <c r="B131" t="s">
        <v>252</v>
      </c>
      <c r="C131" s="10" t="str">
        <f>IFERROR(VLOOKUP($A131,VLookup!$B$3:$C$463,2,FALSE),"")</f>
        <v>3.1.4 SERVERBEHEER</v>
      </c>
    </row>
    <row r="132" spans="1:3" ht="15.75" thickBot="1" x14ac:dyDescent="0.3">
      <c r="A132" t="s">
        <v>139</v>
      </c>
      <c r="B132" s="23" t="s">
        <v>253</v>
      </c>
      <c r="C132" s="10" t="str">
        <f>IFERROR(VLOOKUP($A132,VLookup!$B$3:$C$463,2,FALSE),"")</f>
        <v>3.1.2 CHANGE MANAGEMENT</v>
      </c>
    </row>
    <row r="133" spans="1:3" ht="15.75" thickBot="1" x14ac:dyDescent="0.3">
      <c r="A133" t="s">
        <v>159</v>
      </c>
      <c r="B133" t="s">
        <v>254</v>
      </c>
      <c r="C133" s="10" t="str">
        <f>IFERROR(VLOOKUP($A133,VLookup!$B$3:$C$463,2,FALSE),"")</f>
        <v>4.1.1 SECURITY MANAGEMENT</v>
      </c>
    </row>
    <row r="134" spans="1:3" ht="15.75" thickBot="1" x14ac:dyDescent="0.3">
      <c r="A134" t="s">
        <v>160</v>
      </c>
      <c r="B134" t="s">
        <v>254</v>
      </c>
      <c r="C134" s="10" t="str">
        <f>IFERROR(VLOOKUP($A134,VLookup!$B$3:$C$463,2,FALSE),"")</f>
        <v>4.1.2 INFORMATIERISICOMANAGEMENT</v>
      </c>
    </row>
    <row r="135" spans="1:3" ht="15.75" thickBot="1" x14ac:dyDescent="0.3">
      <c r="A135" t="s">
        <v>160</v>
      </c>
      <c r="B135" t="s">
        <v>254</v>
      </c>
      <c r="C135" s="10" t="str">
        <f>IFERROR(VLOOKUP($A135,VLookup!$B$3:$C$463,2,FALSE),"")</f>
        <v>4.1.2 INFORMATIERISICOMANAGEMENT</v>
      </c>
    </row>
    <row r="136" spans="1:3" ht="15.75" thickBot="1" x14ac:dyDescent="0.3">
      <c r="A136" t="s">
        <v>161</v>
      </c>
      <c r="B136" t="s">
        <v>254</v>
      </c>
      <c r="C136" s="10" t="str">
        <f>IFERROR(VLOOKUP($A136,VLookup!$B$3:$C$463,2,FALSE),"")</f>
        <v>4.1.3 CYBERSECURITY MANAGEMENT</v>
      </c>
    </row>
    <row r="137" spans="1:3" ht="15.75" thickBot="1" x14ac:dyDescent="0.3">
      <c r="A137" t="s">
        <v>160</v>
      </c>
      <c r="B137" t="s">
        <v>255</v>
      </c>
      <c r="C137" s="10" t="str">
        <f>IFERROR(VLOOKUP($A137,VLookup!$B$3:$C$463,2,FALSE),"")</f>
        <v>4.1.2 INFORMATIERISICOMANAGEMENT</v>
      </c>
    </row>
    <row r="138" spans="1:3" ht="15.75" thickBot="1" x14ac:dyDescent="0.3">
      <c r="A138" t="s">
        <v>178</v>
      </c>
      <c r="B138" t="s">
        <v>256</v>
      </c>
      <c r="C138" s="10" t="str">
        <f>IFERROR(VLOOKUP($A138,VLookup!$B$3:$C$463,2,FALSE),"")</f>
        <v>5.1.2 PROJECTMANAGEMENT IV</v>
      </c>
    </row>
    <row r="139" spans="1:3" ht="15.75" thickBot="1" x14ac:dyDescent="0.3">
      <c r="A139" t="s">
        <v>179</v>
      </c>
      <c r="B139" t="s">
        <v>256</v>
      </c>
      <c r="C139" s="10" t="str">
        <f>IFERROR(VLOOKUP($A139,VLookup!$B$3:$C$463,2,FALSE),"")</f>
        <v>5.1.3 PROGRAMMAMANAGEMENT IV</v>
      </c>
    </row>
    <row r="140" spans="1:3" ht="15.75" thickBot="1" x14ac:dyDescent="0.3">
      <c r="A140" t="s">
        <v>176</v>
      </c>
      <c r="B140" t="s">
        <v>257</v>
      </c>
      <c r="C140" s="10" t="str">
        <f>IFERROR(VLOOKUP($A140,VLookup!$B$3:$C$463,2,FALSE),"")</f>
        <v>4.5.3 BUSINESS OWNER (GEDELEGEERD)</v>
      </c>
    </row>
    <row r="141" spans="1:3" ht="15.75" thickBot="1" x14ac:dyDescent="0.3">
      <c r="A141" t="s">
        <v>172</v>
      </c>
      <c r="B141" t="s">
        <v>258</v>
      </c>
      <c r="C141" s="10" t="str">
        <f>IFERROR(VLOOKUP($A141,VLookup!$B$3:$C$463,2,FALSE),"")</f>
        <v>4.4.2 LEER- EN ONTWIKKELMANAGEMENT</v>
      </c>
    </row>
    <row r="142" spans="1:3" ht="15.75" thickBot="1" x14ac:dyDescent="0.3">
      <c r="A142" t="s">
        <v>173</v>
      </c>
      <c r="B142" t="s">
        <v>258</v>
      </c>
      <c r="C142" s="10" t="str">
        <f>IFERROR(VLOOKUP($A142,VLookup!$B$3:$C$463,2,FALSE),"")</f>
        <v>4.4.3 (AGILE) COACHING</v>
      </c>
    </row>
    <row r="143" spans="1:3" ht="15.75" thickBot="1" x14ac:dyDescent="0.3">
      <c r="A143" t="s">
        <v>181</v>
      </c>
      <c r="B143" t="s">
        <v>258</v>
      </c>
      <c r="C143" s="10" t="str">
        <f>IFERROR(VLOOKUP($A143,VLookup!$B$3:$C$463,2,FALSE),"")</f>
        <v>5.2.1 SCRUM MASTER</v>
      </c>
    </row>
    <row r="144" spans="1:3" ht="15.75" thickBot="1" x14ac:dyDescent="0.3">
      <c r="A144" t="s">
        <v>112</v>
      </c>
      <c r="B144" t="s">
        <v>259</v>
      </c>
      <c r="C144" s="10" t="str">
        <f>IFERROR(VLOOKUP($A144,VLookup!$B$3:$C$463,2,FALSE),"")</f>
        <v>1.2.1 INFORMATIEBELEID</v>
      </c>
    </row>
    <row r="145" spans="1:3" ht="15.75" thickBot="1" x14ac:dyDescent="0.3">
      <c r="A145" t="s">
        <v>188</v>
      </c>
      <c r="B145" t="s">
        <v>260</v>
      </c>
      <c r="C145" s="10" t="str">
        <f>IFERROR(VLOOKUP($A145,VLookup!$B$3:$C$463,2,FALSE),"")</f>
        <v>5.4.1 IT-CONTROL</v>
      </c>
    </row>
    <row r="146" spans="1:3" ht="15.75" thickBot="1" x14ac:dyDescent="0.3">
      <c r="A146" t="s">
        <v>80</v>
      </c>
      <c r="B146" t="s">
        <v>261</v>
      </c>
      <c r="C146" s="10" t="str">
        <f>IFERROR(VLOOKUP($A146,VLookup!$B$3:$C$463,2,FALSE),"")</f>
        <v>1.1.1 INFORMATIEARCHITECTUUR</v>
      </c>
    </row>
    <row r="147" spans="1:3" ht="15.75" thickBot="1" x14ac:dyDescent="0.3">
      <c r="A147" t="s">
        <v>112</v>
      </c>
      <c r="B147" t="s">
        <v>261</v>
      </c>
      <c r="C147" s="10" t="str">
        <f>IFERROR(VLOOKUP($A147,VLookup!$B$3:$C$463,2,FALSE),"")</f>
        <v>1.2.1 INFORMATIEBELEID</v>
      </c>
    </row>
    <row r="148" spans="1:3" ht="15.75" thickBot="1" x14ac:dyDescent="0.3">
      <c r="A148" t="s">
        <v>116</v>
      </c>
      <c r="B148" t="s">
        <v>261</v>
      </c>
      <c r="C148" s="10" t="str">
        <f>IFERROR(VLOOKUP($A148,VLookup!$B$3:$C$463,2,FALSE),"")</f>
        <v>1.2.2  INNOVATIEMANAGEMENT</v>
      </c>
    </row>
    <row r="149" spans="1:3" ht="15.75" thickBot="1" x14ac:dyDescent="0.3">
      <c r="A149" t="s">
        <v>110</v>
      </c>
      <c r="B149" t="s">
        <v>261</v>
      </c>
      <c r="C149" s="10" t="str">
        <f>IFERROR(VLOOKUP($A149,VLookup!$B$3:$C$463,2,FALSE),"")</f>
        <v>1.1.6 ENTERPRISE ARCHITECTUUR</v>
      </c>
    </row>
    <row r="150" spans="1:3" ht="15.75" thickBot="1" x14ac:dyDescent="0.3">
      <c r="A150" t="s">
        <v>157</v>
      </c>
      <c r="B150" s="23" t="s">
        <v>262</v>
      </c>
      <c r="C150" s="10" t="str">
        <f>IFERROR(VLOOKUP($A150,VLookup!$B$3:$C$463,2,FALSE),"")</f>
        <v>3.3.3 CONFIGURATION MANAGEMENT</v>
      </c>
    </row>
    <row r="151" spans="1:3" ht="15.75" thickBot="1" x14ac:dyDescent="0.3">
      <c r="A151" t="s">
        <v>125</v>
      </c>
      <c r="B151" t="s">
        <v>263</v>
      </c>
      <c r="C151" s="10" t="str">
        <f>IFERROR(VLOOKUP($A151,VLookup!$B$3:$C$463,2,FALSE),"")</f>
        <v>2.1.1 APPLICATIEONTWIKKELING</v>
      </c>
    </row>
    <row r="152" spans="1:3" ht="15.75" thickBot="1" x14ac:dyDescent="0.3">
      <c r="A152" t="s">
        <v>186</v>
      </c>
      <c r="B152" t="s">
        <v>264</v>
      </c>
      <c r="C152" s="10" t="str">
        <f>IFERROR(VLOOKUP($A152,VLookup!$B$3:$C$463,2,FALSE),"")</f>
        <v>5.3.4 METADATA/GEGEVENSMANAGEMENT</v>
      </c>
    </row>
    <row r="153" spans="1:3" ht="15.75" thickBot="1" x14ac:dyDescent="0.3">
      <c r="A153" t="s">
        <v>116</v>
      </c>
      <c r="B153" t="s">
        <v>265</v>
      </c>
      <c r="C153" s="10" t="str">
        <f>IFERROR(VLOOKUP($A153,VLookup!$B$3:$C$463,2,FALSE),"")</f>
        <v>1.2.2  INNOVATIEMANAGEMENT</v>
      </c>
    </row>
    <row r="154" spans="1:3" ht="15.75" thickBot="1" x14ac:dyDescent="0.3">
      <c r="A154" t="s">
        <v>148</v>
      </c>
      <c r="B154" t="s">
        <v>266</v>
      </c>
      <c r="C154" s="10" t="str">
        <f>IFERROR(VLOOKUP($A154,VLookup!$B$3:$C$463,2,FALSE),"")</f>
        <v>3.1.8 RECORDBEHEER</v>
      </c>
    </row>
    <row r="155" spans="1:3" ht="15.75" thickBot="1" x14ac:dyDescent="0.3">
      <c r="A155" t="s">
        <v>164</v>
      </c>
      <c r="B155" t="s">
        <v>267</v>
      </c>
      <c r="C155" s="10" t="str">
        <f>IFERROR(VLOOKUP($A155,VLookup!$B$3:$C$463,2,FALSE),"")</f>
        <v>4.2.3 RELATIEMANAGEMENT IV</v>
      </c>
    </row>
    <row r="156" spans="1:3" ht="15.75" thickBot="1" x14ac:dyDescent="0.3">
      <c r="A156" t="s">
        <v>163</v>
      </c>
      <c r="B156" t="s">
        <v>268</v>
      </c>
      <c r="C156" s="10" t="str">
        <f>IFERROR(VLOOKUP($A156,VLookup!$B$3:$C$463,2,FALSE),"")</f>
        <v>4.2.2 INKOOP IV</v>
      </c>
    </row>
    <row r="157" spans="1:3" ht="15.75" thickBot="1" x14ac:dyDescent="0.3">
      <c r="A157" t="s">
        <v>165</v>
      </c>
      <c r="B157" t="s">
        <v>268</v>
      </c>
      <c r="C157" s="10" t="str">
        <f>IFERROR(VLOOKUP($A157,VLookup!$B$3:$C$463,2,FALSE),"")</f>
        <v>4.2.4 CONTRACT- / LEVERANCIERMANAGEMENT IV</v>
      </c>
    </row>
    <row r="158" spans="1:3" ht="15.75" thickBot="1" x14ac:dyDescent="0.3">
      <c r="A158" t="s">
        <v>162</v>
      </c>
      <c r="B158" t="s">
        <v>268</v>
      </c>
      <c r="C158" s="10" t="str">
        <f>IFERROR(VLOOKUP($A158,VLookup!$B$3:$C$463,2,FALSE),"")</f>
        <v>4.2.1 CATEGORIEMANAGEMENT IV</v>
      </c>
    </row>
    <row r="159" spans="1:3" ht="15.75" thickBot="1" x14ac:dyDescent="0.3">
      <c r="A159" t="s">
        <v>179</v>
      </c>
      <c r="B159" t="s">
        <v>269</v>
      </c>
      <c r="C159" s="10" t="str">
        <f>IFERROR(VLOOKUP($A159,VLookup!$B$3:$C$463,2,FALSE),"")</f>
        <v>5.1.3 PROGRAMMAMANAGEMENT IV</v>
      </c>
    </row>
    <row r="160" spans="1:3" ht="15.75" thickBot="1" x14ac:dyDescent="0.3">
      <c r="A160" t="s">
        <v>178</v>
      </c>
      <c r="B160" t="s">
        <v>270</v>
      </c>
      <c r="C160" s="10" t="str">
        <f>IFERROR(VLOOKUP($A160,VLookup!$B$3:$C$463,2,FALSE),"")</f>
        <v>5.1.2 PROJECTMANAGEMENT IV</v>
      </c>
    </row>
    <row r="161" spans="1:3" ht="15.75" thickBot="1" x14ac:dyDescent="0.3">
      <c r="A161" t="s">
        <v>159</v>
      </c>
      <c r="B161" t="s">
        <v>271</v>
      </c>
      <c r="C161" s="10" t="str">
        <f>IFERROR(VLOOKUP($A161,VLookup!$B$3:$C$463,2,FALSE),"")</f>
        <v>4.1.1 SECURITY MANAGEMENT</v>
      </c>
    </row>
    <row r="162" spans="1:3" ht="15.75" thickBot="1" x14ac:dyDescent="0.3">
      <c r="A162" t="s">
        <v>155</v>
      </c>
      <c r="B162" t="s">
        <v>272</v>
      </c>
      <c r="C162" s="10" t="str">
        <f>IFERROR(VLOOKUP($A162,VLookup!$B$3:$C$463,2,FALSE),"")</f>
        <v>3.3.1 SERVICE LEVEL MANAGEMENT</v>
      </c>
    </row>
    <row r="163" spans="1:3" ht="15.75" thickBot="1" x14ac:dyDescent="0.3">
      <c r="A163" t="s">
        <v>112</v>
      </c>
      <c r="B163" t="s">
        <v>273</v>
      </c>
      <c r="C163" s="10" t="str">
        <f>IFERROR(VLOOKUP($A163,VLookup!$B$3:$C$463,2,FALSE),"")</f>
        <v>1.2.1 INFORMATIEBELEID</v>
      </c>
    </row>
    <row r="164" spans="1:3" ht="15.75" thickBot="1" x14ac:dyDescent="0.3">
      <c r="A164" t="s">
        <v>116</v>
      </c>
      <c r="B164" t="s">
        <v>274</v>
      </c>
      <c r="C164" s="10" t="str">
        <f>IFERROR(VLOOKUP($A164,VLookup!$B$3:$C$463,2,FALSE),"")</f>
        <v>1.2.2  INNOVATIEMANAGEMENT</v>
      </c>
    </row>
    <row r="165" spans="1:3" ht="15.75" thickBot="1" x14ac:dyDescent="0.3">
      <c r="A165" t="s">
        <v>112</v>
      </c>
      <c r="B165" t="s">
        <v>275</v>
      </c>
      <c r="C165" s="10" t="str">
        <f>IFERROR(VLOOKUP($A165,VLookup!$B$3:$C$463,2,FALSE),"")</f>
        <v>1.2.1 INFORMATIEBELEID</v>
      </c>
    </row>
    <row r="166" spans="1:3" ht="15.75" thickBot="1" x14ac:dyDescent="0.3">
      <c r="A166" t="s">
        <v>118</v>
      </c>
      <c r="B166" t="s">
        <v>275</v>
      </c>
      <c r="C166" s="10" t="str">
        <f>IFERROR(VLOOKUP($A166,VLookup!$B$3:$C$463,2,FALSE),"")</f>
        <v>1.2.3  MANAGEMENT INFORMATIEVOORZIENING</v>
      </c>
    </row>
    <row r="167" spans="1:3" ht="15.75" thickBot="1" x14ac:dyDescent="0.3">
      <c r="A167" t="s">
        <v>188</v>
      </c>
      <c r="B167" t="s">
        <v>276</v>
      </c>
      <c r="C167" s="10" t="str">
        <f>IFERROR(VLOOKUP($A167,VLookup!$B$3:$C$463,2,FALSE),"")</f>
        <v>5.4.1 IT-CONTROL</v>
      </c>
    </row>
    <row r="168" spans="1:3" ht="15.75" thickBot="1" x14ac:dyDescent="0.3">
      <c r="A168" t="s">
        <v>166</v>
      </c>
      <c r="B168" t="s">
        <v>277</v>
      </c>
      <c r="C168" s="10" t="str">
        <f>IFERROR(VLOOKUP($A168,VLookup!$B$3:$C$463,2,FALSE),"")</f>
        <v>4.3.1 INFORMATIEANALYSE</v>
      </c>
    </row>
    <row r="169" spans="1:3" ht="15.75" thickBot="1" x14ac:dyDescent="0.3">
      <c r="A169" t="s">
        <v>167</v>
      </c>
      <c r="B169" t="s">
        <v>277</v>
      </c>
      <c r="C169" s="10" t="str">
        <f>IFERROR(VLOOKUP($A169,VLookup!$B$3:$C$463,2,FALSE),"")</f>
        <v>4.3.2 BUSINESS ANALYSE</v>
      </c>
    </row>
    <row r="170" spans="1:3" ht="15.75" thickBot="1" x14ac:dyDescent="0.3">
      <c r="A170" t="s">
        <v>168</v>
      </c>
      <c r="B170" t="s">
        <v>277</v>
      </c>
      <c r="C170" s="10" t="str">
        <f>IFERROR(VLOOKUP($A170,VLookup!$B$3:$C$463,2,FALSE),"")</f>
        <v>4.3.3 BUSINESS INTELLIGENCE/DATA ANALYSE</v>
      </c>
    </row>
    <row r="171" spans="1:3" ht="15.75" thickBot="1" x14ac:dyDescent="0.3">
      <c r="A171" t="s">
        <v>80</v>
      </c>
      <c r="B171" t="s">
        <v>278</v>
      </c>
      <c r="C171" s="10" t="str">
        <f>IFERROR(VLOOKUP($A171,VLookup!$B$3:$C$463,2,FALSE),"")</f>
        <v>1.1.1 INFORMATIEARCHITECTUUR</v>
      </c>
    </row>
    <row r="172" spans="1:3" ht="15.75" thickBot="1" x14ac:dyDescent="0.3">
      <c r="A172" t="s">
        <v>102</v>
      </c>
      <c r="B172" t="s">
        <v>278</v>
      </c>
      <c r="C172" s="10" t="str">
        <f>IFERROR(VLOOKUP($A172,VLookup!$B$3:$C$463,2,FALSE),"")</f>
        <v>1.1.3 APPLICATIEARCHITECTUUR</v>
      </c>
    </row>
    <row r="173" spans="1:3" ht="15.75" thickBot="1" x14ac:dyDescent="0.3">
      <c r="A173" t="s">
        <v>109</v>
      </c>
      <c r="B173" t="s">
        <v>278</v>
      </c>
      <c r="C173" s="10" t="str">
        <f>IFERROR(VLOOKUP($A173,VLookup!$B$3:$C$463,2,FALSE),"")</f>
        <v>1.1.5 SYSTEEMARCHITECTUUR</v>
      </c>
    </row>
    <row r="174" spans="1:3" ht="15.75" thickBot="1" x14ac:dyDescent="0.3">
      <c r="A174" t="s">
        <v>149</v>
      </c>
      <c r="B174" t="s">
        <v>279</v>
      </c>
      <c r="C174" s="10" t="str">
        <f>IFERROR(VLOOKUP($A174,VLookup!$B$3:$C$463,2,FALSE),"")</f>
        <v>3.1.9 DATA STEWARDSHIP</v>
      </c>
    </row>
    <row r="175" spans="1:3" ht="15.75" thickBot="1" x14ac:dyDescent="0.3">
      <c r="A175" t="s">
        <v>150</v>
      </c>
      <c r="B175" t="s">
        <v>279</v>
      </c>
      <c r="C175" s="10" t="str">
        <f>IFERROR(VLOOKUP($A175,VLookup!$B$3:$C$463,2,FALSE),"")</f>
        <v>3.2.1 TECHNICAL SUPPORT</v>
      </c>
    </row>
    <row r="176" spans="1:3" ht="15.75" thickBot="1" x14ac:dyDescent="0.3">
      <c r="A176" t="s">
        <v>184</v>
      </c>
      <c r="B176" t="s">
        <v>279</v>
      </c>
      <c r="C176" s="10" t="str">
        <f>IFERROR(VLOOKUP($A176,VLookup!$B$3:$C$463,2,FALSE),"")</f>
        <v>5.3.2 DATA/GEGEVENSMANAGEMENT</v>
      </c>
    </row>
    <row r="177" spans="1:3" ht="15.75" thickBot="1" x14ac:dyDescent="0.3">
      <c r="A177" t="s">
        <v>186</v>
      </c>
      <c r="B177" t="s">
        <v>279</v>
      </c>
      <c r="C177" s="10" t="str">
        <f>IFERROR(VLOOKUP($A177,VLookup!$B$3:$C$463,2,FALSE),"")</f>
        <v>5.3.4 METADATA/GEGEVENSMANAGEMENT</v>
      </c>
    </row>
    <row r="178" spans="1:3" ht="15.75" thickBot="1" x14ac:dyDescent="0.3">
      <c r="A178" t="s">
        <v>125</v>
      </c>
      <c r="B178" t="s">
        <v>280</v>
      </c>
      <c r="C178" s="10" t="str">
        <f>IFERROR(VLOOKUP($A178,VLookup!$B$3:$C$463,2,FALSE),"")</f>
        <v>2.1.1 APPLICATIEONTWIKKELING</v>
      </c>
    </row>
    <row r="179" spans="1:3" ht="15.75" thickBot="1" x14ac:dyDescent="0.3">
      <c r="A179" t="s">
        <v>132</v>
      </c>
      <c r="B179" t="s">
        <v>280</v>
      </c>
      <c r="C179" s="10" t="str">
        <f>IFERROR(VLOOKUP($A179,VLookup!$B$3:$C$463,2,FALSE),"")</f>
        <v>2.1.4 DATA ENGINEERING</v>
      </c>
    </row>
    <row r="180" spans="1:3" ht="15.75" thickBot="1" x14ac:dyDescent="0.3">
      <c r="A180" t="s">
        <v>147</v>
      </c>
      <c r="B180" t="s">
        <v>281</v>
      </c>
      <c r="C180" s="10" t="str">
        <f>IFERROR(VLOOKUP($A180,VLookup!$B$3:$C$463,2,FALSE),"")</f>
        <v>3.1.7 DATABASEBEHEER</v>
      </c>
    </row>
    <row r="181" spans="1:3" ht="15.75" thickBot="1" x14ac:dyDescent="0.3">
      <c r="A181" t="s">
        <v>160</v>
      </c>
      <c r="B181" t="s">
        <v>281</v>
      </c>
      <c r="C181" s="10" t="str">
        <f>IFERROR(VLOOKUP($A181,VLookup!$B$3:$C$463,2,FALSE),"")</f>
        <v>4.1.2 INFORMATIERISICOMANAGEMENT</v>
      </c>
    </row>
    <row r="182" spans="1:3" ht="15.75" thickBot="1" x14ac:dyDescent="0.3">
      <c r="A182" t="s">
        <v>80</v>
      </c>
      <c r="B182" t="s">
        <v>282</v>
      </c>
      <c r="C182" s="10" t="str">
        <f>IFERROR(VLOOKUP($A182,VLookup!$B$3:$C$463,2,FALSE),"")</f>
        <v>1.1.1 INFORMATIEARCHITECTUUR</v>
      </c>
    </row>
    <row r="183" spans="1:3" ht="15.75" thickBot="1" x14ac:dyDescent="0.3">
      <c r="A183" t="s">
        <v>184</v>
      </c>
      <c r="B183" t="s">
        <v>282</v>
      </c>
      <c r="C183" s="10" t="str">
        <f>IFERROR(VLOOKUP($A183,VLookup!$B$3:$C$463,2,FALSE),"")</f>
        <v>5.3.2 DATA/GEGEVENSMANAGEMENT</v>
      </c>
    </row>
    <row r="184" spans="1:3" ht="15.75" thickBot="1" x14ac:dyDescent="0.3">
      <c r="A184" t="s">
        <v>185</v>
      </c>
      <c r="B184" t="s">
        <v>282</v>
      </c>
      <c r="C184" s="10" t="str">
        <f>IFERROR(VLOOKUP($A184,VLookup!$B$3:$C$463,2,FALSE),"")</f>
        <v>5.3.3 RECORDMANAGEMENT</v>
      </c>
    </row>
    <row r="185" spans="1:3" ht="15.75" thickBot="1" x14ac:dyDescent="0.3">
      <c r="A185" t="s">
        <v>186</v>
      </c>
      <c r="B185" t="s">
        <v>282</v>
      </c>
      <c r="C185" s="10" t="str">
        <f>IFERROR(VLOOKUP($A185,VLookup!$B$3:$C$463,2,FALSE),"")</f>
        <v>5.3.4 METADATA/GEGEVENSMANAGEMENT</v>
      </c>
    </row>
    <row r="186" spans="1:3" ht="15.75" thickBot="1" x14ac:dyDescent="0.3">
      <c r="A186" t="s">
        <v>132</v>
      </c>
      <c r="B186" t="s">
        <v>283</v>
      </c>
      <c r="C186" s="10" t="str">
        <f>IFERROR(VLOOKUP($A186,VLookup!$B$3:$C$463,2,FALSE),"")</f>
        <v>2.1.4 DATA ENGINEERING</v>
      </c>
    </row>
    <row r="187" spans="1:3" ht="15.75" thickBot="1" x14ac:dyDescent="0.3">
      <c r="A187" t="s">
        <v>166</v>
      </c>
      <c r="B187" t="s">
        <v>284</v>
      </c>
      <c r="C187" s="10" t="str">
        <f>IFERROR(VLOOKUP($A187,VLookup!$B$3:$C$463,2,FALSE),"")</f>
        <v>4.3.1 INFORMATIEANALYSE</v>
      </c>
    </row>
    <row r="188" spans="1:3" ht="15.75" thickBot="1" x14ac:dyDescent="0.3">
      <c r="A188" t="s">
        <v>167</v>
      </c>
      <c r="B188" t="s">
        <v>284</v>
      </c>
      <c r="C188" s="10" t="str">
        <f>IFERROR(VLOOKUP($A188,VLookup!$B$3:$C$463,2,FALSE),"")</f>
        <v>4.3.2 BUSINESS ANALYSE</v>
      </c>
    </row>
    <row r="189" spans="1:3" ht="15.75" thickBot="1" x14ac:dyDescent="0.3">
      <c r="A189" t="s">
        <v>169</v>
      </c>
      <c r="B189" t="s">
        <v>284</v>
      </c>
      <c r="C189" s="10" t="str">
        <f>IFERROR(VLOOKUP($A189,VLookup!$B$3:$C$463,2,FALSE),"")</f>
        <v>4.3.4 DATA SCIENCE</v>
      </c>
    </row>
    <row r="190" spans="1:3" ht="15.75" thickBot="1" x14ac:dyDescent="0.3">
      <c r="A190" t="s">
        <v>184</v>
      </c>
      <c r="B190" t="s">
        <v>284</v>
      </c>
      <c r="C190" s="10" t="str">
        <f>IFERROR(VLOOKUP($A190,VLookup!$B$3:$C$463,2,FALSE),"")</f>
        <v>5.3.2 DATA/GEGEVENSMANAGEMENT</v>
      </c>
    </row>
    <row r="191" spans="1:3" ht="15.75" thickBot="1" x14ac:dyDescent="0.3">
      <c r="A191" t="s">
        <v>185</v>
      </c>
      <c r="B191" t="s">
        <v>284</v>
      </c>
      <c r="C191" s="10" t="str">
        <f>IFERROR(VLOOKUP($A191,VLookup!$B$3:$C$463,2,FALSE),"")</f>
        <v>5.3.3 RECORDMANAGEMENT</v>
      </c>
    </row>
    <row r="192" spans="1:3" ht="15.75" thickBot="1" x14ac:dyDescent="0.3">
      <c r="A192" t="s">
        <v>149</v>
      </c>
      <c r="B192" s="23" t="s">
        <v>285</v>
      </c>
      <c r="C192" s="10" t="str">
        <f>IFERROR(VLOOKUP($A192,VLookup!$B$3:$C$463,2,FALSE),"")</f>
        <v>3.1.9 DATA STEWARDSHIP</v>
      </c>
    </row>
    <row r="193" spans="1:3" ht="15.75" thickBot="1" x14ac:dyDescent="0.3">
      <c r="A193" t="s">
        <v>97</v>
      </c>
      <c r="B193" t="s">
        <v>286</v>
      </c>
      <c r="C193" s="10" t="str">
        <f>IFERROR(VLOOKUP($A193,VLookup!$B$3:$C$463,2,FALSE),"")</f>
        <v>1.1.2 FUNCTIONEEL ONTWERP/STARTARCHITECTUUR</v>
      </c>
    </row>
    <row r="194" spans="1:3" ht="15.75" thickBot="1" x14ac:dyDescent="0.3">
      <c r="A194" t="s">
        <v>147</v>
      </c>
      <c r="B194" t="s">
        <v>287</v>
      </c>
      <c r="C194" s="10" t="str">
        <f>IFERROR(VLOOKUP($A194,VLookup!$B$3:$C$463,2,FALSE),"")</f>
        <v>3.1.7 DATABASEBEHEER</v>
      </c>
    </row>
    <row r="195" spans="1:3" ht="15.75" thickBot="1" x14ac:dyDescent="0.3">
      <c r="A195" t="s">
        <v>147</v>
      </c>
      <c r="B195" t="s">
        <v>287</v>
      </c>
      <c r="C195" s="10" t="str">
        <f>IFERROR(VLOOKUP($A195,VLookup!$B$3:$C$463,2,FALSE),"")</f>
        <v>3.1.7 DATABASEBEHEER</v>
      </c>
    </row>
    <row r="196" spans="1:3" ht="15.75" thickBot="1" x14ac:dyDescent="0.3">
      <c r="A196" t="s">
        <v>156</v>
      </c>
      <c r="B196" t="s">
        <v>287</v>
      </c>
      <c r="C196" s="10" t="str">
        <f>IFERROR(VLOOKUP($A196,VLookup!$B$3:$C$463,2,FALSE),"")</f>
        <v>3.3.2 CAPACITY MANAGEMENT</v>
      </c>
    </row>
    <row r="197" spans="1:3" ht="15.75" thickBot="1" x14ac:dyDescent="0.3">
      <c r="A197" t="s">
        <v>168</v>
      </c>
      <c r="B197" t="s">
        <v>288</v>
      </c>
      <c r="C197" s="10" t="str">
        <f>IFERROR(VLOOKUP($A197,VLookup!$B$3:$C$463,2,FALSE),"")</f>
        <v>4.3.3 BUSINESS INTELLIGENCE/DATA ANALYSE</v>
      </c>
    </row>
    <row r="198" spans="1:3" ht="15.75" thickBot="1" x14ac:dyDescent="0.3">
      <c r="A198" t="s">
        <v>184</v>
      </c>
      <c r="B198" t="s">
        <v>289</v>
      </c>
      <c r="C198" s="10" t="str">
        <f>IFERROR(VLOOKUP($A198,VLookup!$B$3:$C$463,2,FALSE),"")</f>
        <v>5.3.2 DATA/GEGEVENSMANAGEMENT</v>
      </c>
    </row>
    <row r="199" spans="1:3" ht="15.75" thickBot="1" x14ac:dyDescent="0.3">
      <c r="A199" t="s">
        <v>186</v>
      </c>
      <c r="B199" t="s">
        <v>289</v>
      </c>
      <c r="C199" s="10" t="str">
        <f>IFERROR(VLOOKUP($A199,VLookup!$B$3:$C$463,2,FALSE),"")</f>
        <v>5.3.4 METADATA/GEGEVENSMANAGEMENT</v>
      </c>
    </row>
    <row r="200" spans="1:3" ht="15.75" thickBot="1" x14ac:dyDescent="0.3">
      <c r="A200" t="s">
        <v>97</v>
      </c>
      <c r="B200" t="s">
        <v>290</v>
      </c>
      <c r="C200" s="10" t="str">
        <f>IFERROR(VLOOKUP($A200,VLookup!$B$3:$C$463,2,FALSE),"")</f>
        <v>1.1.2 FUNCTIONEEL ONTWERP/STARTARCHITECTUUR</v>
      </c>
    </row>
    <row r="201" spans="1:3" ht="15.75" thickBot="1" x14ac:dyDescent="0.3">
      <c r="A201" t="s">
        <v>184</v>
      </c>
      <c r="B201" t="s">
        <v>290</v>
      </c>
      <c r="C201" s="10" t="str">
        <f>IFERROR(VLOOKUP($A201,VLookup!$B$3:$C$463,2,FALSE),"")</f>
        <v>5.3.2 DATA/GEGEVENSMANAGEMENT</v>
      </c>
    </row>
    <row r="202" spans="1:3" ht="15.75" thickBot="1" x14ac:dyDescent="0.3">
      <c r="A202" t="s">
        <v>168</v>
      </c>
      <c r="B202" t="s">
        <v>291</v>
      </c>
      <c r="C202" s="10" t="str">
        <f>IFERROR(VLOOKUP($A202,VLookup!$B$3:$C$463,2,FALSE),"")</f>
        <v>4.3.3 BUSINESS INTELLIGENCE/DATA ANALYSE</v>
      </c>
    </row>
    <row r="203" spans="1:3" ht="15.75" thickBot="1" x14ac:dyDescent="0.3">
      <c r="A203" t="s">
        <v>168</v>
      </c>
      <c r="B203" t="s">
        <v>292</v>
      </c>
      <c r="C203" s="10" t="str">
        <f>IFERROR(VLOOKUP($A203,VLookup!$B$3:$C$463,2,FALSE),"")</f>
        <v>4.3.3 BUSINESS INTELLIGENCE/DATA ANALYSE</v>
      </c>
    </row>
    <row r="204" spans="1:3" ht="15.75" thickBot="1" x14ac:dyDescent="0.3">
      <c r="A204" t="s">
        <v>147</v>
      </c>
      <c r="B204" t="s">
        <v>293</v>
      </c>
      <c r="C204" s="10" t="str">
        <f>IFERROR(VLOOKUP($A204,VLookup!$B$3:$C$463,2,FALSE),"")</f>
        <v>3.1.7 DATABASEBEHEER</v>
      </c>
    </row>
    <row r="205" spans="1:3" ht="15.75" thickBot="1" x14ac:dyDescent="0.3">
      <c r="A205" t="s">
        <v>141</v>
      </c>
      <c r="B205" t="s">
        <v>294</v>
      </c>
      <c r="C205" s="10" t="str">
        <f>IFERROR(VLOOKUP($A205,VLookup!$B$3:$C$463,2,FALSE),"")</f>
        <v>3.1.3 FUNCTIONEEL BEHEER</v>
      </c>
    </row>
    <row r="206" spans="1:3" ht="15.75" thickBot="1" x14ac:dyDescent="0.3">
      <c r="A206" t="s">
        <v>155</v>
      </c>
      <c r="B206" t="s">
        <v>294</v>
      </c>
      <c r="C206" s="10" t="str">
        <f>IFERROR(VLOOKUP($A206,VLookup!$B$3:$C$463,2,FALSE),"")</f>
        <v>3.3.1 SERVICE LEVEL MANAGEMENT</v>
      </c>
    </row>
    <row r="207" spans="1:3" ht="15.75" thickBot="1" x14ac:dyDescent="0.3">
      <c r="A207" t="s">
        <v>158</v>
      </c>
      <c r="B207" t="s">
        <v>295</v>
      </c>
      <c r="C207" s="10" t="str">
        <f>IFERROR(VLOOKUP($A207,VLookup!$B$3:$C$463,2,FALSE),"")</f>
        <v>3.3.4 RELEASE MANAGEMENT</v>
      </c>
    </row>
    <row r="208" spans="1:3" ht="15.75" thickBot="1" x14ac:dyDescent="0.3">
      <c r="A208" t="s">
        <v>164</v>
      </c>
      <c r="B208" t="s">
        <v>296</v>
      </c>
      <c r="C208" s="10" t="str">
        <f>IFERROR(VLOOKUP($A208,VLookup!$B$3:$C$463,2,FALSE),"")</f>
        <v>4.2.3 RELATIEMANAGEMENT IV</v>
      </c>
    </row>
    <row r="209" spans="1:3" ht="15.75" thickBot="1" x14ac:dyDescent="0.3">
      <c r="A209" t="s">
        <v>125</v>
      </c>
      <c r="B209" t="s">
        <v>297</v>
      </c>
      <c r="C209" s="10" t="str">
        <f>IFERROR(VLOOKUP($A209,VLookup!$B$3:$C$463,2,FALSE),"")</f>
        <v>2.1.1 APPLICATIEONTWIKKELING</v>
      </c>
    </row>
    <row r="210" spans="1:3" ht="15.75" thickBot="1" x14ac:dyDescent="0.3">
      <c r="A210" t="s">
        <v>129</v>
      </c>
      <c r="B210" t="s">
        <v>297</v>
      </c>
      <c r="C210" s="10" t="str">
        <f>IFERROR(VLOOKUP($A210,VLookup!$B$3:$C$463,2,FALSE),"")</f>
        <v>2.1.2 SYSTEEMONTWIKKELING</v>
      </c>
    </row>
    <row r="211" spans="1:3" ht="15.75" thickBot="1" x14ac:dyDescent="0.3">
      <c r="A211" t="s">
        <v>172</v>
      </c>
      <c r="B211" s="23" t="s">
        <v>298</v>
      </c>
      <c r="C211" s="10" t="str">
        <f>IFERROR(VLOOKUP($A211,VLookup!$B$3:$C$463,2,FALSE),"")</f>
        <v>4.4.2 LEER- EN ONTWIKKELMANAGEMENT</v>
      </c>
    </row>
    <row r="212" spans="1:3" ht="15.75" thickBot="1" x14ac:dyDescent="0.3">
      <c r="A212" t="s">
        <v>125</v>
      </c>
      <c r="B212" t="s">
        <v>299</v>
      </c>
      <c r="C212" s="10" t="str">
        <f>IFERROR(VLOOKUP($A212,VLookup!$B$3:$C$463,2,FALSE),"")</f>
        <v>2.1.1 APPLICATIEONTWIKKELING</v>
      </c>
    </row>
    <row r="213" spans="1:3" ht="15.75" thickBot="1" x14ac:dyDescent="0.3">
      <c r="A213" t="s">
        <v>173</v>
      </c>
      <c r="B213" t="s">
        <v>300</v>
      </c>
      <c r="C213" s="10" t="str">
        <f>IFERROR(VLOOKUP($A213,VLookup!$B$3:$C$463,2,FALSE),"")</f>
        <v>4.4.3 (AGILE) COACHING</v>
      </c>
    </row>
    <row r="214" spans="1:3" ht="15.75" thickBot="1" x14ac:dyDescent="0.3">
      <c r="A214" t="s">
        <v>118</v>
      </c>
      <c r="B214" t="s">
        <v>301</v>
      </c>
      <c r="C214" s="10" t="str">
        <f>IFERROR(VLOOKUP($A214,VLookup!$B$3:$C$463,2,FALSE),"")</f>
        <v>1.2.3  MANAGEMENT INFORMATIEVOORZIENING</v>
      </c>
    </row>
    <row r="215" spans="1:3" ht="15.75" thickBot="1" x14ac:dyDescent="0.3">
      <c r="A215" t="s">
        <v>125</v>
      </c>
      <c r="B215" t="s">
        <v>301</v>
      </c>
      <c r="C215" s="10" t="str">
        <f>IFERROR(VLOOKUP($A215,VLookup!$B$3:$C$463,2,FALSE),"")</f>
        <v>2.1.1 APPLICATIEONTWIKKELING</v>
      </c>
    </row>
    <row r="216" spans="1:3" ht="15.75" thickBot="1" x14ac:dyDescent="0.3">
      <c r="A216" t="s">
        <v>129</v>
      </c>
      <c r="B216" t="s">
        <v>301</v>
      </c>
      <c r="C216" s="10" t="str">
        <f>IFERROR(VLOOKUP($A216,VLookup!$B$3:$C$463,2,FALSE),"")</f>
        <v>2.1.2 SYSTEEMONTWIKKELING</v>
      </c>
    </row>
    <row r="217" spans="1:3" ht="15.75" thickBot="1" x14ac:dyDescent="0.3">
      <c r="A217" t="s">
        <v>134</v>
      </c>
      <c r="B217" t="s">
        <v>301</v>
      </c>
      <c r="C217" s="10" t="str">
        <f>IFERROR(VLOOKUP($A217,VLookup!$B$3:$C$463,2,FALSE),"")</f>
        <v>2.2.1 TESTMANAGEMENT</v>
      </c>
    </row>
    <row r="218" spans="1:3" ht="15.75" thickBot="1" x14ac:dyDescent="0.3">
      <c r="A218" t="s">
        <v>135</v>
      </c>
      <c r="B218" t="s">
        <v>301</v>
      </c>
      <c r="C218" s="10" t="str">
        <f>IFERROR(VLOOKUP($A218,VLookup!$B$3:$C$463,2,FALSE),"")</f>
        <v>3.1.1 SYSTEEMBEHEER</v>
      </c>
    </row>
    <row r="219" spans="1:3" ht="15.75" thickBot="1" x14ac:dyDescent="0.3">
      <c r="A219" t="s">
        <v>146</v>
      </c>
      <c r="B219" t="s">
        <v>301</v>
      </c>
      <c r="C219" s="10" t="str">
        <f>IFERROR(VLOOKUP($A219,VLookup!$B$3:$C$463,2,FALSE),"")</f>
        <v>3.1.6 APPLICATIEBEHEER</v>
      </c>
    </row>
    <row r="220" spans="1:3" ht="15.75" thickBot="1" x14ac:dyDescent="0.3">
      <c r="A220" t="s">
        <v>169</v>
      </c>
      <c r="B220" t="s">
        <v>301</v>
      </c>
      <c r="C220" s="10" t="str">
        <f>IFERROR(VLOOKUP($A220,VLookup!$B$3:$C$463,2,FALSE),"")</f>
        <v>4.3.4 DATA SCIENCE</v>
      </c>
    </row>
    <row r="221" spans="1:3" ht="15.75" thickBot="1" x14ac:dyDescent="0.3">
      <c r="A221" t="s">
        <v>183</v>
      </c>
      <c r="B221" t="s">
        <v>302</v>
      </c>
      <c r="C221" s="10" t="str">
        <f>IFERROR(VLOOKUP($A221,VLookup!$B$3:$C$463,2,FALSE),"")</f>
        <v>5.3.1 INFORMATIEMANAGEMENT</v>
      </c>
    </row>
    <row r="222" spans="1:3" ht="15.75" thickBot="1" x14ac:dyDescent="0.3">
      <c r="A222" t="s">
        <v>155</v>
      </c>
      <c r="B222" t="s">
        <v>303</v>
      </c>
      <c r="C222" s="10" t="str">
        <f>IFERROR(VLOOKUP($A222,VLookup!$B$3:$C$463,2,FALSE),"")</f>
        <v>3.3.1 SERVICE LEVEL MANAGEMENT</v>
      </c>
    </row>
    <row r="223" spans="1:3" ht="15.75" thickBot="1" x14ac:dyDescent="0.3">
      <c r="A223" t="s">
        <v>176</v>
      </c>
      <c r="B223" t="s">
        <v>304</v>
      </c>
      <c r="C223" s="10" t="str">
        <f>IFERROR(VLOOKUP($A223,VLookup!$B$3:$C$463,2,FALSE),"")</f>
        <v>4.5.3 BUSINESS OWNER (GEDELEGEERD)</v>
      </c>
    </row>
    <row r="224" spans="1:3" ht="15.75" thickBot="1" x14ac:dyDescent="0.3">
      <c r="A224" t="s">
        <v>80</v>
      </c>
      <c r="B224" t="s">
        <v>305</v>
      </c>
      <c r="C224" s="10" t="str">
        <f>IFERROR(VLOOKUP($A224,VLookup!$B$3:$C$463,2,FALSE),"")</f>
        <v>1.1.1 INFORMATIEARCHITECTUUR</v>
      </c>
    </row>
    <row r="225" spans="1:3" ht="15.75" thickBot="1" x14ac:dyDescent="0.3">
      <c r="A225" t="s">
        <v>112</v>
      </c>
      <c r="B225" t="s">
        <v>305</v>
      </c>
      <c r="C225" s="10" t="str">
        <f>IFERROR(VLOOKUP($A225,VLookup!$B$3:$C$463,2,FALSE),"")</f>
        <v>1.2.1 INFORMATIEBELEID</v>
      </c>
    </row>
    <row r="226" spans="1:3" ht="15.75" thickBot="1" x14ac:dyDescent="0.3">
      <c r="A226" t="s">
        <v>104</v>
      </c>
      <c r="B226" t="s">
        <v>305</v>
      </c>
      <c r="C226" s="10" t="str">
        <f>IFERROR(VLOOKUP($A226,VLookup!$B$3:$C$463,2,FALSE),"")</f>
        <v>1.1.4 TECHNISCHE ARCHITECTUUR</v>
      </c>
    </row>
    <row r="227" spans="1:3" ht="15.75" thickBot="1" x14ac:dyDescent="0.3">
      <c r="A227" t="s">
        <v>109</v>
      </c>
      <c r="B227" t="s">
        <v>305</v>
      </c>
      <c r="C227" s="10" t="str">
        <f>IFERROR(VLOOKUP($A227,VLookup!$B$3:$C$463,2,FALSE),"")</f>
        <v>1.1.5 SYSTEEMARCHITECTUUR</v>
      </c>
    </row>
    <row r="228" spans="1:3" ht="15.75" thickBot="1" x14ac:dyDescent="0.3">
      <c r="A228" t="s">
        <v>110</v>
      </c>
      <c r="B228" t="s">
        <v>305</v>
      </c>
      <c r="C228" s="10" t="str">
        <f>IFERROR(VLOOKUP($A228,VLookup!$B$3:$C$463,2,FALSE),"")</f>
        <v>1.1.6 ENTERPRISE ARCHITECTUUR</v>
      </c>
    </row>
    <row r="229" spans="1:3" ht="15.75" thickBot="1" x14ac:dyDescent="0.3">
      <c r="A229" t="s">
        <v>174</v>
      </c>
      <c r="B229" t="s">
        <v>306</v>
      </c>
      <c r="C229" s="10" t="str">
        <f>IFERROR(VLOOKUP($A229,VLookup!$B$3:$C$463,2,FALSE),"")</f>
        <v>4.5.1 PRODUCT OWNER</v>
      </c>
    </row>
    <row r="230" spans="1:3" ht="15.75" thickBot="1" x14ac:dyDescent="0.3">
      <c r="A230" t="s">
        <v>175</v>
      </c>
      <c r="B230" t="s">
        <v>306</v>
      </c>
      <c r="C230" s="10" t="str">
        <f>IFERROR(VLOOKUP($A230,VLookup!$B$3:$C$463,2,FALSE),"")</f>
        <v>4.5.2 PRODUCT MANAGER</v>
      </c>
    </row>
    <row r="231" spans="1:3" ht="15.75" thickBot="1" x14ac:dyDescent="0.3">
      <c r="A231" t="s">
        <v>176</v>
      </c>
      <c r="B231" t="s">
        <v>306</v>
      </c>
      <c r="C231" s="10" t="str">
        <f>IFERROR(VLOOKUP($A231,VLookup!$B$3:$C$463,2,FALSE),"")</f>
        <v>4.5.3 BUSINESS OWNER (GEDELEGEERD)</v>
      </c>
    </row>
    <row r="232" spans="1:3" ht="15.75" thickBot="1" x14ac:dyDescent="0.3">
      <c r="A232" t="s">
        <v>188</v>
      </c>
      <c r="B232" s="23" t="s">
        <v>307</v>
      </c>
      <c r="C232" s="10" t="str">
        <f>IFERROR(VLOOKUP($A232,VLookup!$B$3:$C$463,2,FALSE),"")</f>
        <v>5.4.1 IT-CONTROL</v>
      </c>
    </row>
    <row r="233" spans="1:3" ht="15.75" thickBot="1" x14ac:dyDescent="0.3">
      <c r="A233" t="s">
        <v>135</v>
      </c>
      <c r="B233" t="s">
        <v>308</v>
      </c>
      <c r="C233" s="10" t="str">
        <f>IFERROR(VLOOKUP($A233,VLookup!$B$3:$C$463,2,FALSE),"")</f>
        <v>3.1.1 SYSTEEMBEHEER</v>
      </c>
    </row>
    <row r="234" spans="1:3" ht="15.75" thickBot="1" x14ac:dyDescent="0.3">
      <c r="A234" t="s">
        <v>144</v>
      </c>
      <c r="B234" t="s">
        <v>308</v>
      </c>
      <c r="C234" s="10" t="str">
        <f>IFERROR(VLOOKUP($A234,VLookup!$B$3:$C$463,2,FALSE),"")</f>
        <v>3.1.4 SERVERBEHEER</v>
      </c>
    </row>
    <row r="235" spans="1:3" ht="15.75" thickBot="1" x14ac:dyDescent="0.3">
      <c r="A235" t="s">
        <v>145</v>
      </c>
      <c r="B235" t="s">
        <v>308</v>
      </c>
      <c r="C235" s="10" t="str">
        <f>IFERROR(VLOOKUP($A235,VLookup!$B$3:$C$463,2,FALSE),"")</f>
        <v>3.1.5 NETWERKBEHEER</v>
      </c>
    </row>
    <row r="236" spans="1:3" ht="15.75" thickBot="1" x14ac:dyDescent="0.3">
      <c r="A236" t="s">
        <v>146</v>
      </c>
      <c r="B236" t="s">
        <v>308</v>
      </c>
      <c r="C236" s="10" t="str">
        <f>IFERROR(VLOOKUP($A236,VLookup!$B$3:$C$463,2,FALSE),"")</f>
        <v>3.1.6 APPLICATIEBEHEER</v>
      </c>
    </row>
    <row r="237" spans="1:3" ht="15.75" thickBot="1" x14ac:dyDescent="0.3">
      <c r="A237" t="s">
        <v>150</v>
      </c>
      <c r="B237" t="s">
        <v>308</v>
      </c>
      <c r="C237" s="10" t="str">
        <f>IFERROR(VLOOKUP($A237,VLookup!$B$3:$C$463,2,FALSE),"")</f>
        <v>3.2.1 TECHNICAL SUPPORT</v>
      </c>
    </row>
    <row r="238" spans="1:3" ht="15.75" thickBot="1" x14ac:dyDescent="0.3">
      <c r="A238" t="s">
        <v>151</v>
      </c>
      <c r="B238" t="s">
        <v>308</v>
      </c>
      <c r="C238" s="10" t="str">
        <f>IFERROR(VLOOKUP($A238,VLookup!$B$3:$C$463,2,FALSE),"")</f>
        <v>3.2.2 1e LIJNS GEBRUIKERSONDERSTEUNING</v>
      </c>
    </row>
    <row r="239" spans="1:3" ht="15.75" thickBot="1" x14ac:dyDescent="0.3">
      <c r="A239" t="s">
        <v>153</v>
      </c>
      <c r="B239" t="s">
        <v>308</v>
      </c>
      <c r="C239" s="10" t="str">
        <f>IFERROR(VLOOKUP($A239,VLookup!$B$3:$C$463,2,FALSE),"")</f>
        <v>3.2.3 INCIDENT MANAGEMENT</v>
      </c>
    </row>
    <row r="240" spans="1:3" ht="15.75" thickBot="1" x14ac:dyDescent="0.3">
      <c r="A240" t="s">
        <v>154</v>
      </c>
      <c r="B240" t="s">
        <v>308</v>
      </c>
      <c r="C240" s="10" t="str">
        <f>IFERROR(VLOOKUP($A240,VLookup!$B$3:$C$463,2,FALSE),"")</f>
        <v>3.2.4 PROBLEM MANAGEMENT</v>
      </c>
    </row>
    <row r="241" spans="1:3" ht="15.75" thickBot="1" x14ac:dyDescent="0.3">
      <c r="A241" t="s">
        <v>156</v>
      </c>
      <c r="B241" t="s">
        <v>308</v>
      </c>
      <c r="C241" s="10" t="str">
        <f>IFERROR(VLOOKUP($A241,VLookup!$B$3:$C$463,2,FALSE),"")</f>
        <v>3.3.2 CAPACITY MANAGEMENT</v>
      </c>
    </row>
    <row r="242" spans="1:3" ht="15.75" thickBot="1" x14ac:dyDescent="0.3">
      <c r="A242" t="s">
        <v>80</v>
      </c>
      <c r="B242" t="s">
        <v>309</v>
      </c>
      <c r="C242" s="10" t="str">
        <f>IFERROR(VLOOKUP($A242,VLookup!$B$3:$C$463,2,FALSE),"")</f>
        <v>1.1.1 INFORMATIEARCHITECTUUR</v>
      </c>
    </row>
    <row r="243" spans="1:3" ht="15.75" thickBot="1" x14ac:dyDescent="0.3">
      <c r="A243" t="s">
        <v>104</v>
      </c>
      <c r="B243" t="s">
        <v>309</v>
      </c>
      <c r="C243" s="10" t="str">
        <f>IFERROR(VLOOKUP($A243,VLookup!$B$3:$C$463,2,FALSE),"")</f>
        <v>1.1.4 TECHNISCHE ARCHITECTUUR</v>
      </c>
    </row>
    <row r="244" spans="1:3" ht="15.75" thickBot="1" x14ac:dyDescent="0.3">
      <c r="A244" t="s">
        <v>112</v>
      </c>
      <c r="B244" s="23" t="s">
        <v>310</v>
      </c>
      <c r="C244" s="10" t="str">
        <f>IFERROR(VLOOKUP($A244,VLookup!$B$3:$C$463,2,FALSE),"")</f>
        <v>1.2.1 INFORMATIEBELEID</v>
      </c>
    </row>
    <row r="245" spans="1:3" ht="15.75" thickBot="1" x14ac:dyDescent="0.3">
      <c r="A245" t="s">
        <v>154</v>
      </c>
      <c r="B245" t="s">
        <v>309</v>
      </c>
      <c r="C245" s="10" t="str">
        <f>IFERROR(VLOOKUP($A245,VLookup!$B$3:$C$463,2,FALSE),"")</f>
        <v>3.2.4 PROBLEM MANAGEMENT</v>
      </c>
    </row>
    <row r="246" spans="1:3" ht="15.75" thickBot="1" x14ac:dyDescent="0.3">
      <c r="A246" t="s">
        <v>174</v>
      </c>
      <c r="B246" t="s">
        <v>309</v>
      </c>
      <c r="C246" s="10" t="str">
        <f>IFERROR(VLOOKUP($A246,VLookup!$B$3:$C$463,2,FALSE),"")</f>
        <v>4.5.1 PRODUCT OWNER</v>
      </c>
    </row>
    <row r="247" spans="1:3" ht="15.75" thickBot="1" x14ac:dyDescent="0.3">
      <c r="A247" t="s">
        <v>176</v>
      </c>
      <c r="B247" t="s">
        <v>309</v>
      </c>
      <c r="C247" s="10" t="str">
        <f>IFERROR(VLOOKUP($A247,VLookup!$B$3:$C$463,2,FALSE),"")</f>
        <v>4.5.3 BUSINESS OWNER (GEDELEGEERD)</v>
      </c>
    </row>
    <row r="248" spans="1:3" ht="15.75" thickBot="1" x14ac:dyDescent="0.3">
      <c r="A248" t="s">
        <v>110</v>
      </c>
      <c r="B248" t="s">
        <v>311</v>
      </c>
      <c r="C248" s="10" t="str">
        <f>IFERROR(VLOOKUP($A248,VLookup!$B$3:$C$463,2,FALSE),"")</f>
        <v>1.1.6 ENTERPRISE ARCHITECTUUR</v>
      </c>
    </row>
    <row r="249" spans="1:3" ht="15.75" thickBot="1" x14ac:dyDescent="0.3">
      <c r="A249" t="s">
        <v>97</v>
      </c>
      <c r="B249" t="s">
        <v>312</v>
      </c>
      <c r="C249" s="10" t="str">
        <f>IFERROR(VLOOKUP($A249,VLookup!$B$3:$C$463,2,FALSE),"")</f>
        <v>1.1.2 FUNCTIONEEL ONTWERP/STARTARCHITECTUUR</v>
      </c>
    </row>
    <row r="250" spans="1:3" ht="15.75" thickBot="1" x14ac:dyDescent="0.3">
      <c r="A250" t="s">
        <v>146</v>
      </c>
      <c r="B250" t="s">
        <v>312</v>
      </c>
      <c r="C250" s="10" t="str">
        <f>IFERROR(VLOOKUP($A250,VLookup!$B$3:$C$463,2,FALSE),"")</f>
        <v>3.1.6 APPLICATIEBEHEER</v>
      </c>
    </row>
    <row r="251" spans="1:3" ht="15.75" thickBot="1" x14ac:dyDescent="0.3">
      <c r="A251" t="s">
        <v>161</v>
      </c>
      <c r="B251" t="s">
        <v>313</v>
      </c>
      <c r="C251" s="10" t="str">
        <f>IFERROR(VLOOKUP($A251,VLookup!$B$3:$C$463,2,FALSE),"")</f>
        <v>4.1.3 CYBERSECURITY MANAGEMENT</v>
      </c>
    </row>
    <row r="252" spans="1:3" ht="15.75" thickBot="1" x14ac:dyDescent="0.3">
      <c r="A252" t="s">
        <v>135</v>
      </c>
      <c r="B252" t="s">
        <v>314</v>
      </c>
      <c r="C252" s="10" t="str">
        <f>IFERROR(VLOOKUP($A252,VLookup!$B$3:$C$463,2,FALSE),"")</f>
        <v>3.1.1 SYSTEEMBEHEER</v>
      </c>
    </row>
    <row r="253" spans="1:3" ht="15.75" thickBot="1" x14ac:dyDescent="0.3">
      <c r="A253" t="s">
        <v>144</v>
      </c>
      <c r="B253" t="s">
        <v>314</v>
      </c>
      <c r="C253" s="10" t="str">
        <f>IFERROR(VLOOKUP($A253,VLookup!$B$3:$C$463,2,FALSE),"")</f>
        <v>3.1.4 SERVERBEHEER</v>
      </c>
    </row>
    <row r="254" spans="1:3" ht="15.75" thickBot="1" x14ac:dyDescent="0.3">
      <c r="A254" t="s">
        <v>145</v>
      </c>
      <c r="B254" t="s">
        <v>314</v>
      </c>
      <c r="C254" s="10" t="str">
        <f>IFERROR(VLOOKUP($A254,VLookup!$B$3:$C$463,2,FALSE),"")</f>
        <v>3.1.5 NETWERKBEHEER</v>
      </c>
    </row>
    <row r="255" spans="1:3" ht="15.75" thickBot="1" x14ac:dyDescent="0.3">
      <c r="A255" t="s">
        <v>119</v>
      </c>
      <c r="B255" t="s">
        <v>315</v>
      </c>
      <c r="C255" s="10" t="str">
        <f>IFERROR(VLOOKUP($A255,VLookup!$B$3:$C$463,2,FALSE),"")</f>
        <v>1.3.1 SOURCING MANAGEMENT</v>
      </c>
    </row>
    <row r="256" spans="1:3" ht="15.75" thickBot="1" x14ac:dyDescent="0.3">
      <c r="A256" t="s">
        <v>156</v>
      </c>
      <c r="B256" t="s">
        <v>315</v>
      </c>
      <c r="C256" s="10" t="str">
        <f>IFERROR(VLOOKUP($A256,VLookup!$B$3:$C$463,2,FALSE),"")</f>
        <v>3.3.2 CAPACITY MANAGEMENT</v>
      </c>
    </row>
    <row r="257" spans="1:3" ht="15.75" thickBot="1" x14ac:dyDescent="0.3">
      <c r="A257" t="s">
        <v>169</v>
      </c>
      <c r="B257" t="s">
        <v>315</v>
      </c>
      <c r="C257" s="10" t="str">
        <f>IFERROR(VLOOKUP($A257,VLookup!$B$3:$C$463,2,FALSE),"")</f>
        <v>4.3.4 DATA SCIENCE</v>
      </c>
    </row>
    <row r="258" spans="1:3" ht="15.75" thickBot="1" x14ac:dyDescent="0.3">
      <c r="A258" t="s">
        <v>125</v>
      </c>
      <c r="B258" t="s">
        <v>316</v>
      </c>
      <c r="C258" s="10" t="str">
        <f>IFERROR(VLOOKUP($A258,VLookup!$B$3:$C$463,2,FALSE),"")</f>
        <v>2.1.1 APPLICATIEONTWIKKELING</v>
      </c>
    </row>
    <row r="259" spans="1:3" ht="15.75" thickBot="1" x14ac:dyDescent="0.3">
      <c r="A259" t="s">
        <v>129</v>
      </c>
      <c r="B259" t="s">
        <v>316</v>
      </c>
      <c r="C259" s="10" t="str">
        <f>IFERROR(VLOOKUP($A259,VLookup!$B$3:$C$463,2,FALSE),"")</f>
        <v>2.1.2 SYSTEEMONTWIKKELING</v>
      </c>
    </row>
    <row r="260" spans="1:3" ht="15.75" thickBot="1" x14ac:dyDescent="0.3">
      <c r="A260" t="s">
        <v>151</v>
      </c>
      <c r="B260" t="s">
        <v>317</v>
      </c>
      <c r="C260" s="10" t="str">
        <f>IFERROR(VLOOKUP($A260,VLookup!$B$3:$C$463,2,FALSE),"")</f>
        <v>3.2.2 1e LIJNS GEBRUIKERSONDERSTEUNING</v>
      </c>
    </row>
    <row r="261" spans="1:3" ht="15.75" thickBot="1" x14ac:dyDescent="0.3">
      <c r="A261" t="s">
        <v>125</v>
      </c>
      <c r="B261" t="s">
        <v>318</v>
      </c>
      <c r="C261" s="10" t="str">
        <f>IFERROR(VLOOKUP($A261,VLookup!$B$3:$C$463,2,FALSE),"")</f>
        <v>2.1.1 APPLICATIEONTWIKKELING</v>
      </c>
    </row>
    <row r="262" spans="1:3" ht="15.75" thickBot="1" x14ac:dyDescent="0.3">
      <c r="A262" t="s">
        <v>129</v>
      </c>
      <c r="B262" t="s">
        <v>318</v>
      </c>
      <c r="C262" s="10" t="str">
        <f>IFERROR(VLOOKUP($A262,VLookup!$B$3:$C$463,2,FALSE),"")</f>
        <v>2.1.2 SYSTEEMONTWIKKELING</v>
      </c>
    </row>
    <row r="263" spans="1:3" ht="15.75" thickBot="1" x14ac:dyDescent="0.3">
      <c r="A263" t="s">
        <v>141</v>
      </c>
      <c r="B263" s="23" t="s">
        <v>319</v>
      </c>
      <c r="C263" s="10" t="str">
        <f>IFERROR(VLOOKUP($A263,VLookup!$B$3:$C$463,2,FALSE),"")</f>
        <v>3.1.3 FUNCTIONEEL BEHEER</v>
      </c>
    </row>
    <row r="264" spans="1:3" ht="15.75" thickBot="1" x14ac:dyDescent="0.3">
      <c r="A264" t="s">
        <v>146</v>
      </c>
      <c r="B264" t="s">
        <v>320</v>
      </c>
      <c r="C264" s="10" t="str">
        <f>IFERROR(VLOOKUP($A264,VLookup!$B$3:$C$463,2,FALSE),"")</f>
        <v>3.1.6 APPLICATIEBEHEER</v>
      </c>
    </row>
    <row r="265" spans="1:3" ht="15.75" thickBot="1" x14ac:dyDescent="0.3">
      <c r="A265" t="s">
        <v>149</v>
      </c>
      <c r="B265" t="s">
        <v>320</v>
      </c>
      <c r="C265" s="10" t="str">
        <f>IFERROR(VLOOKUP($A265,VLookup!$B$3:$C$463,2,FALSE),"")</f>
        <v>3.1.9 DATA STEWARDSHIP</v>
      </c>
    </row>
    <row r="266" spans="1:3" ht="15.75" thickBot="1" x14ac:dyDescent="0.3">
      <c r="A266" t="s">
        <v>150</v>
      </c>
      <c r="B266" t="s">
        <v>320</v>
      </c>
      <c r="C266" s="10" t="str">
        <f>IFERROR(VLOOKUP($A266,VLookup!$B$3:$C$463,2,FALSE),"")</f>
        <v>3.2.1 TECHNICAL SUPPORT</v>
      </c>
    </row>
    <row r="267" spans="1:3" ht="15.75" thickBot="1" x14ac:dyDescent="0.3">
      <c r="A267" t="s">
        <v>151</v>
      </c>
      <c r="B267" t="s">
        <v>320</v>
      </c>
      <c r="C267" s="10" t="str">
        <f>IFERROR(VLOOKUP($A267,VLookup!$B$3:$C$463,2,FALSE),"")</f>
        <v>3.2.2 1e LIJNS GEBRUIKERSONDERSTEUNING</v>
      </c>
    </row>
    <row r="268" spans="1:3" ht="15.75" thickBot="1" x14ac:dyDescent="0.3">
      <c r="A268" t="s">
        <v>153</v>
      </c>
      <c r="B268" t="s">
        <v>320</v>
      </c>
      <c r="C268" s="10" t="str">
        <f>IFERROR(VLOOKUP($A268,VLookup!$B$3:$C$463,2,FALSE),"")</f>
        <v>3.2.3 INCIDENT MANAGEMENT</v>
      </c>
    </row>
    <row r="269" spans="1:3" ht="15.75" thickBot="1" x14ac:dyDescent="0.3">
      <c r="A269" t="s">
        <v>156</v>
      </c>
      <c r="B269" t="s">
        <v>320</v>
      </c>
      <c r="C269" s="10" t="str">
        <f>IFERROR(VLOOKUP($A269,VLookup!$B$3:$C$463,2,FALSE),"")</f>
        <v>3.3.2 CAPACITY MANAGEMENT</v>
      </c>
    </row>
    <row r="270" spans="1:3" ht="15.75" thickBot="1" x14ac:dyDescent="0.3">
      <c r="A270" t="s">
        <v>157</v>
      </c>
      <c r="B270" t="s">
        <v>320</v>
      </c>
      <c r="C270" s="10" t="str">
        <f>IFERROR(VLOOKUP($A270,VLookup!$B$3:$C$463,2,FALSE),"")</f>
        <v>3.3.3 CONFIGURATION MANAGEMENT</v>
      </c>
    </row>
    <row r="271" spans="1:3" ht="15.75" thickBot="1" x14ac:dyDescent="0.3">
      <c r="A271" t="s">
        <v>170</v>
      </c>
      <c r="B271" t="s">
        <v>320</v>
      </c>
      <c r="C271" s="10" t="str">
        <f>IFERROR(VLOOKUP($A271,VLookup!$B$3:$C$463,2,FALSE),"")</f>
        <v>4.4.1 INFORMATIECOACHING</v>
      </c>
    </row>
    <row r="272" spans="1:3" ht="15.75" thickBot="1" x14ac:dyDescent="0.3">
      <c r="A272" t="s">
        <v>174</v>
      </c>
      <c r="B272" s="23" t="s">
        <v>321</v>
      </c>
      <c r="C272" s="10" t="str">
        <f>IFERROR(VLOOKUP($A272,VLookup!$B$3:$C$463,2,FALSE),"")</f>
        <v>4.5.1 PRODUCT OWNER</v>
      </c>
    </row>
    <row r="273" spans="1:3" ht="15.75" thickBot="1" x14ac:dyDescent="0.3">
      <c r="A273" t="s">
        <v>176</v>
      </c>
      <c r="B273" s="23" t="s">
        <v>321</v>
      </c>
      <c r="C273" s="10" t="str">
        <f>IFERROR(VLOOKUP($A273,VLookup!$B$3:$C$463,2,FALSE),"")</f>
        <v>4.5.3 BUSINESS OWNER (GEDELEGEERD)</v>
      </c>
    </row>
    <row r="274" spans="1:3" ht="15.75" thickBot="1" x14ac:dyDescent="0.3">
      <c r="A274" t="s">
        <v>186</v>
      </c>
      <c r="B274" t="s">
        <v>320</v>
      </c>
      <c r="C274" s="10" t="str">
        <f>IFERROR(VLOOKUP($A274,VLookup!$B$3:$C$463,2,FALSE),"")</f>
        <v>5.3.4 METADATA/GEGEVENSMANAGEMENT</v>
      </c>
    </row>
    <row r="275" spans="1:3" ht="15.75" thickBot="1" x14ac:dyDescent="0.3">
      <c r="A275" t="s">
        <v>141</v>
      </c>
      <c r="B275" t="s">
        <v>322</v>
      </c>
      <c r="C275" s="10" t="str">
        <f>IFERROR(VLOOKUP($A275,VLookup!$B$3:$C$463,2,FALSE),"")</f>
        <v>3.1.3 FUNCTIONEEL BEHEER</v>
      </c>
    </row>
    <row r="276" spans="1:3" ht="15.75" thickBot="1" x14ac:dyDescent="0.3">
      <c r="A276" t="s">
        <v>112</v>
      </c>
      <c r="B276" t="s">
        <v>323</v>
      </c>
      <c r="C276" s="10" t="str">
        <f>IFERROR(VLOOKUP($A276,VLookup!$B$3:$C$463,2,FALSE),"")</f>
        <v>1.2.1 INFORMATIEBELEID</v>
      </c>
    </row>
    <row r="277" spans="1:3" ht="15.75" thickBot="1" x14ac:dyDescent="0.3">
      <c r="A277" t="s">
        <v>97</v>
      </c>
      <c r="B277" t="s">
        <v>324</v>
      </c>
      <c r="C277" s="10" t="str">
        <f>IFERROR(VLOOKUP($A277,VLookup!$B$3:$C$463,2,FALSE),"")</f>
        <v>1.1.2 FUNCTIONEEL ONTWERP/STARTARCHITECTUUR</v>
      </c>
    </row>
    <row r="278" spans="1:3" ht="15.75" thickBot="1" x14ac:dyDescent="0.3">
      <c r="A278" t="s">
        <v>125</v>
      </c>
      <c r="B278" t="s">
        <v>324</v>
      </c>
      <c r="C278" s="10" t="str">
        <f>IFERROR(VLOOKUP($A278,VLookup!$B$3:$C$463,2,FALSE),"")</f>
        <v>2.1.1 APPLICATIEONTWIKKELING</v>
      </c>
    </row>
    <row r="279" spans="1:3" ht="15.75" thickBot="1" x14ac:dyDescent="0.3">
      <c r="A279" t="s">
        <v>141</v>
      </c>
      <c r="B279" t="s">
        <v>324</v>
      </c>
      <c r="C279" s="10" t="str">
        <f>IFERROR(VLOOKUP($A279,VLookup!$B$3:$C$463,2,FALSE),"")</f>
        <v>3.1.3 FUNCTIONEEL BEHEER</v>
      </c>
    </row>
    <row r="280" spans="1:3" ht="15.75" thickBot="1" x14ac:dyDescent="0.3">
      <c r="A280" t="s">
        <v>134</v>
      </c>
      <c r="B280" t="s">
        <v>325</v>
      </c>
      <c r="C280" s="10" t="str">
        <f>IFERROR(VLOOKUP($A280,VLookup!$B$3:$C$463,2,FALSE),"")</f>
        <v>2.2.1 TESTMANAGEMENT</v>
      </c>
    </row>
    <row r="281" spans="1:3" ht="15.75" thickBot="1" x14ac:dyDescent="0.3">
      <c r="A281" t="s">
        <v>80</v>
      </c>
      <c r="B281" t="s">
        <v>326</v>
      </c>
      <c r="C281" s="10" t="str">
        <f>IFERROR(VLOOKUP($A281,VLookup!$B$3:$C$463,2,FALSE),"")</f>
        <v>1.1.1 INFORMATIEARCHITECTUUR</v>
      </c>
    </row>
    <row r="282" spans="1:3" ht="15.75" thickBot="1" x14ac:dyDescent="0.3">
      <c r="A282" t="s">
        <v>104</v>
      </c>
      <c r="B282" t="s">
        <v>326</v>
      </c>
      <c r="C282" s="10" t="str">
        <f>IFERROR(VLOOKUP($A282,VLookup!$B$3:$C$463,2,FALSE),"")</f>
        <v>1.1.4 TECHNISCHE ARCHITECTUUR</v>
      </c>
    </row>
    <row r="283" spans="1:3" ht="15.75" thickBot="1" x14ac:dyDescent="0.3">
      <c r="A283" t="s">
        <v>184</v>
      </c>
      <c r="B283" s="23" t="s">
        <v>327</v>
      </c>
      <c r="C283" s="10" t="str">
        <f>IFERROR(VLOOKUP($A283,VLookup!$B$3:$C$463,2,FALSE),"")</f>
        <v>5.3.2 DATA/GEGEVENSMANAGEMENT</v>
      </c>
    </row>
    <row r="284" spans="1:3" ht="15.75" thickBot="1" x14ac:dyDescent="0.3">
      <c r="A284" t="s">
        <v>184</v>
      </c>
      <c r="B284" t="s">
        <v>328</v>
      </c>
      <c r="C284" s="10" t="str">
        <f>IFERROR(VLOOKUP($A284,VLookup!$B$3:$C$463,2,FALSE),"")</f>
        <v>5.3.2 DATA/GEGEVENSMANAGEMENT</v>
      </c>
    </row>
    <row r="285" spans="1:3" ht="15.75" thickBot="1" x14ac:dyDescent="0.3">
      <c r="A285" t="s">
        <v>80</v>
      </c>
      <c r="B285" t="s">
        <v>329</v>
      </c>
      <c r="C285" s="10" t="str">
        <f>IFERROR(VLOOKUP($A285,VLookup!$B$3:$C$463,2,FALSE),"")</f>
        <v>1.1.1 INFORMATIEARCHITECTUUR</v>
      </c>
    </row>
    <row r="286" spans="1:3" ht="15.75" thickBot="1" x14ac:dyDescent="0.3">
      <c r="A286" t="s">
        <v>97</v>
      </c>
      <c r="B286" t="s">
        <v>329</v>
      </c>
      <c r="C286" s="10" t="str">
        <f>IFERROR(VLOOKUP($A286,VLookup!$B$3:$C$463,2,FALSE),"")</f>
        <v>1.1.2 FUNCTIONEEL ONTWERP/STARTARCHITECTUUR</v>
      </c>
    </row>
    <row r="287" spans="1:3" ht="15.75" thickBot="1" x14ac:dyDescent="0.3">
      <c r="A287" t="s">
        <v>158</v>
      </c>
      <c r="B287" t="s">
        <v>330</v>
      </c>
      <c r="C287" s="10" t="str">
        <f>IFERROR(VLOOKUP($A287,VLookup!$B$3:$C$463,2,FALSE),"")</f>
        <v>3.3.4 RELEASE MANAGEMENT</v>
      </c>
    </row>
    <row r="288" spans="1:3" ht="15.75" thickBot="1" x14ac:dyDescent="0.3">
      <c r="A288" t="s">
        <v>159</v>
      </c>
      <c r="B288" t="s">
        <v>331</v>
      </c>
      <c r="C288" s="10" t="str">
        <f>IFERROR(VLOOKUP($A288,VLookup!$B$3:$C$463,2,FALSE),"")</f>
        <v>4.1.1 SECURITY MANAGEMENT</v>
      </c>
    </row>
    <row r="289" spans="1:3" ht="15.75" thickBot="1" x14ac:dyDescent="0.3">
      <c r="A289" t="s">
        <v>161</v>
      </c>
      <c r="B289" t="s">
        <v>331</v>
      </c>
      <c r="C289" s="10" t="str">
        <f>IFERROR(VLOOKUP($A289,VLookup!$B$3:$C$463,2,FALSE),"")</f>
        <v>4.1.3 CYBERSECURITY MANAGEMENT</v>
      </c>
    </row>
    <row r="290" spans="1:3" ht="15.75" thickBot="1" x14ac:dyDescent="0.3">
      <c r="A290" t="s">
        <v>151</v>
      </c>
      <c r="B290" t="s">
        <v>332</v>
      </c>
      <c r="C290" s="10" t="str">
        <f>IFERROR(VLOOKUP($A290,VLookup!$B$3:$C$463,2,FALSE),"")</f>
        <v>3.2.2 1e LIJNS GEBRUIKERSONDERSTEUNING</v>
      </c>
    </row>
    <row r="291" spans="1:3" ht="15.75" thickBot="1" x14ac:dyDescent="0.3">
      <c r="A291" t="s">
        <v>159</v>
      </c>
      <c r="B291" t="s">
        <v>333</v>
      </c>
      <c r="C291" s="10" t="str">
        <f>IFERROR(VLOOKUP($A291,VLookup!$B$3:$C$463,2,FALSE),"")</f>
        <v>4.1.1 SECURITY MANAGEMENT</v>
      </c>
    </row>
    <row r="292" spans="1:3" ht="15.75" thickBot="1" x14ac:dyDescent="0.3">
      <c r="A292" t="s">
        <v>160</v>
      </c>
      <c r="B292" t="s">
        <v>333</v>
      </c>
      <c r="C292" s="10" t="str">
        <f>IFERROR(VLOOKUP($A292,VLookup!$B$3:$C$463,2,FALSE),"")</f>
        <v>4.1.2 INFORMATIERISICOMANAGEMENT</v>
      </c>
    </row>
    <row r="293" spans="1:3" ht="15.75" thickBot="1" x14ac:dyDescent="0.3">
      <c r="A293" t="s">
        <v>159</v>
      </c>
      <c r="B293" t="s">
        <v>334</v>
      </c>
      <c r="C293" s="10" t="str">
        <f>IFERROR(VLOOKUP($A293,VLookup!$B$3:$C$463,2,FALSE),"")</f>
        <v>4.1.1 SECURITY MANAGEMENT</v>
      </c>
    </row>
    <row r="294" spans="1:3" ht="15.75" thickBot="1" x14ac:dyDescent="0.3">
      <c r="A294" t="s">
        <v>160</v>
      </c>
      <c r="B294" t="s">
        <v>334</v>
      </c>
      <c r="C294" s="10" t="str">
        <f>IFERROR(VLOOKUP($A294,VLookup!$B$3:$C$463,2,FALSE),"")</f>
        <v>4.1.2 INFORMATIERISICOMANAGEMENT</v>
      </c>
    </row>
    <row r="295" spans="1:3" ht="15.75" thickBot="1" x14ac:dyDescent="0.3">
      <c r="A295" t="s">
        <v>161</v>
      </c>
      <c r="B295" t="s">
        <v>334</v>
      </c>
      <c r="C295" s="10" t="str">
        <f>IFERROR(VLOOKUP($A295,VLookup!$B$3:$C$463,2,FALSE),"")</f>
        <v>4.1.3 CYBERSECURITY MANAGEMENT</v>
      </c>
    </row>
    <row r="296" spans="1:3" ht="15.75" thickBot="1" x14ac:dyDescent="0.3">
      <c r="A296" t="s">
        <v>188</v>
      </c>
      <c r="B296" t="s">
        <v>335</v>
      </c>
      <c r="C296" s="10" t="str">
        <f>IFERROR(VLOOKUP($A296,VLookup!$B$3:$C$463,2,FALSE),"")</f>
        <v>5.4.1 IT-CONTROL</v>
      </c>
    </row>
    <row r="297" spans="1:3" ht="15.75" thickBot="1" x14ac:dyDescent="0.3">
      <c r="A297" t="s">
        <v>183</v>
      </c>
      <c r="B297" t="s">
        <v>336</v>
      </c>
      <c r="C297" s="10" t="str">
        <f>IFERROR(VLOOKUP($A297,VLookup!$B$3:$C$463,2,FALSE),"")</f>
        <v>5.3.1 INFORMATIEMANAGEMENT</v>
      </c>
    </row>
    <row r="298" spans="1:3" ht="15.75" thickBot="1" x14ac:dyDescent="0.3">
      <c r="A298" t="s">
        <v>183</v>
      </c>
      <c r="B298" t="s">
        <v>337</v>
      </c>
      <c r="C298" s="10" t="str">
        <f>IFERROR(VLOOKUP($A298,VLookup!$B$3:$C$463,2,FALSE),"")</f>
        <v>5.3.1 INFORMATIEMANAGEMENT</v>
      </c>
    </row>
    <row r="299" spans="1:3" ht="15.75" thickBot="1" x14ac:dyDescent="0.3">
      <c r="A299" t="s">
        <v>139</v>
      </c>
      <c r="B299" t="s">
        <v>338</v>
      </c>
      <c r="C299" s="10" t="str">
        <f>IFERROR(VLOOKUP($A299,VLookup!$B$3:$C$463,2,FALSE),"")</f>
        <v>3.1.2 CHANGE MANAGEMENT</v>
      </c>
    </row>
    <row r="300" spans="1:3" ht="15.75" thickBot="1" x14ac:dyDescent="0.3">
      <c r="A300" t="s">
        <v>146</v>
      </c>
      <c r="B300" t="s">
        <v>339</v>
      </c>
      <c r="C300" s="10" t="str">
        <f>IFERROR(VLOOKUP($A300,VLookup!$B$3:$C$463,2,FALSE),"")</f>
        <v>3.1.6 APPLICATIEBEHEER</v>
      </c>
    </row>
    <row r="301" spans="1:3" ht="15.75" thickBot="1" x14ac:dyDescent="0.3">
      <c r="A301" t="s">
        <v>125</v>
      </c>
      <c r="B301" t="s">
        <v>340</v>
      </c>
      <c r="C301" s="10" t="str">
        <f>IFERROR(VLOOKUP($A301,VLookup!$B$3:$C$463,2,FALSE),"")</f>
        <v>2.1.1 APPLICATIEONTWIKKELING</v>
      </c>
    </row>
    <row r="302" spans="1:3" ht="15.75" thickBot="1" x14ac:dyDescent="0.3">
      <c r="A302" t="s">
        <v>129</v>
      </c>
      <c r="B302" t="s">
        <v>340</v>
      </c>
      <c r="C302" s="10" t="str">
        <f>IFERROR(VLOOKUP($A302,VLookup!$B$3:$C$463,2,FALSE),"")</f>
        <v>2.1.2 SYSTEEMONTWIKKELING</v>
      </c>
    </row>
    <row r="303" spans="1:3" ht="15.75" thickBot="1" x14ac:dyDescent="0.3">
      <c r="A303" t="s">
        <v>183</v>
      </c>
      <c r="B303" t="s">
        <v>340</v>
      </c>
      <c r="C303" s="10" t="str">
        <f>IFERROR(VLOOKUP($A303,VLookup!$B$3:$C$463,2,FALSE),"")</f>
        <v>5.3.1 INFORMATIEMANAGEMENT</v>
      </c>
    </row>
    <row r="304" spans="1:3" ht="15.75" thickBot="1" x14ac:dyDescent="0.3">
      <c r="A304" t="s">
        <v>144</v>
      </c>
      <c r="B304" t="s">
        <v>341</v>
      </c>
      <c r="C304" s="10" t="str">
        <f>IFERROR(VLOOKUP($A304,VLookup!$B$3:$C$463,2,FALSE),"")</f>
        <v>3.1.4 SERVERBEHEER</v>
      </c>
    </row>
    <row r="305" spans="1:3" ht="15.75" thickBot="1" x14ac:dyDescent="0.3">
      <c r="A305" t="s">
        <v>145</v>
      </c>
      <c r="B305" t="s">
        <v>341</v>
      </c>
      <c r="C305" s="10" t="str">
        <f>IFERROR(VLOOKUP($A305,VLookup!$B$3:$C$463,2,FALSE),"")</f>
        <v>3.1.5 NETWERKBEHEER</v>
      </c>
    </row>
    <row r="306" spans="1:3" ht="15.75" thickBot="1" x14ac:dyDescent="0.3">
      <c r="A306" t="s">
        <v>147</v>
      </c>
      <c r="B306" t="s">
        <v>341</v>
      </c>
      <c r="C306" s="10" t="str">
        <f>IFERROR(VLOOKUP($A306,VLookup!$B$3:$C$463,2,FALSE),"")</f>
        <v>3.1.7 DATABASEBEHEER</v>
      </c>
    </row>
    <row r="307" spans="1:3" ht="15.75" thickBot="1" x14ac:dyDescent="0.3">
      <c r="A307" t="s">
        <v>153</v>
      </c>
      <c r="B307" t="s">
        <v>341</v>
      </c>
      <c r="C307" s="10" t="str">
        <f>IFERROR(VLOOKUP($A307,VLookup!$B$3:$C$463,2,FALSE),"")</f>
        <v>3.2.3 INCIDENT MANAGEMENT</v>
      </c>
    </row>
    <row r="308" spans="1:3" ht="15.75" thickBot="1" x14ac:dyDescent="0.3">
      <c r="A308" t="s">
        <v>150</v>
      </c>
      <c r="B308" t="s">
        <v>342</v>
      </c>
      <c r="C308" s="10" t="str">
        <f>IFERROR(VLOOKUP($A308,VLookup!$B$3:$C$463,2,FALSE),"")</f>
        <v>3.2.1 TECHNICAL SUPPORT</v>
      </c>
    </row>
    <row r="309" spans="1:3" ht="15.75" thickBot="1" x14ac:dyDescent="0.3">
      <c r="A309" t="s">
        <v>155</v>
      </c>
      <c r="B309" t="s">
        <v>343</v>
      </c>
      <c r="C309" s="10" t="str">
        <f>IFERROR(VLOOKUP($A309,VLookup!$B$3:$C$463,2,FALSE),"")</f>
        <v>3.3.1 SERVICE LEVEL MANAGEMENT</v>
      </c>
    </row>
    <row r="310" spans="1:3" ht="15.75" thickBot="1" x14ac:dyDescent="0.3">
      <c r="A310" t="s">
        <v>158</v>
      </c>
      <c r="B310" t="s">
        <v>344</v>
      </c>
      <c r="C310" s="10" t="str">
        <f>IFERROR(VLOOKUP($A310,VLookup!$B$3:$C$463,2,FALSE),"")</f>
        <v>3.3.4 RELEASE MANAGEMENT</v>
      </c>
    </row>
    <row r="311" spans="1:3" ht="15.75" thickBot="1" x14ac:dyDescent="0.3">
      <c r="A311" t="s">
        <v>158</v>
      </c>
      <c r="B311" t="s">
        <v>345</v>
      </c>
      <c r="C311" s="10" t="str">
        <f>IFERROR(VLOOKUP($A311,VLookup!$B$3:$C$463,2,FALSE),"")</f>
        <v>3.3.4 RELEASE MANAGEMENT</v>
      </c>
    </row>
    <row r="312" spans="1:3" ht="15.75" thickBot="1" x14ac:dyDescent="0.3">
      <c r="A312" t="s">
        <v>139</v>
      </c>
      <c r="B312" t="s">
        <v>346</v>
      </c>
      <c r="C312" s="10" t="str">
        <f>IFERROR(VLOOKUP($A312,VLookup!$B$3:$C$463,2,FALSE),"")</f>
        <v>3.1.2 CHANGE MANAGEMENT</v>
      </c>
    </row>
    <row r="313" spans="1:3" ht="15.75" thickBot="1" x14ac:dyDescent="0.3">
      <c r="A313" t="s">
        <v>147</v>
      </c>
      <c r="B313" t="s">
        <v>346</v>
      </c>
      <c r="C313" s="10" t="str">
        <f>IFERROR(VLOOKUP($A313,VLookup!$B$3:$C$463,2,FALSE),"")</f>
        <v>3.1.7 DATABASEBEHEER</v>
      </c>
    </row>
    <row r="314" spans="1:3" ht="15.75" thickBot="1" x14ac:dyDescent="0.3">
      <c r="A314" t="s">
        <v>155</v>
      </c>
      <c r="B314" t="s">
        <v>346</v>
      </c>
      <c r="C314" s="10" t="str">
        <f>IFERROR(VLOOKUP($A314,VLookup!$B$3:$C$463,2,FALSE),"")</f>
        <v>3.3.1 SERVICE LEVEL MANAGEMENT</v>
      </c>
    </row>
    <row r="315" spans="1:3" ht="15.75" thickBot="1" x14ac:dyDescent="0.3">
      <c r="A315" t="s">
        <v>158</v>
      </c>
      <c r="B315" t="s">
        <v>346</v>
      </c>
      <c r="C315" s="10" t="str">
        <f>IFERROR(VLOOKUP($A315,VLookup!$B$3:$C$463,2,FALSE),"")</f>
        <v>3.3.4 RELEASE MANAGEMENT</v>
      </c>
    </row>
    <row r="316" spans="1:3" ht="15.75" thickBot="1" x14ac:dyDescent="0.3">
      <c r="A316" t="s">
        <v>155</v>
      </c>
      <c r="B316" t="s">
        <v>347</v>
      </c>
      <c r="C316" s="10" t="str">
        <f>IFERROR(VLOOKUP($A316,VLookup!$B$3:$C$463,2,FALSE),"")</f>
        <v>3.3.1 SERVICE LEVEL MANAGEMENT</v>
      </c>
    </row>
    <row r="317" spans="1:3" ht="15.75" thickBot="1" x14ac:dyDescent="0.3">
      <c r="A317" t="s">
        <v>158</v>
      </c>
      <c r="B317" t="s">
        <v>347</v>
      </c>
      <c r="C317" s="10" t="str">
        <f>IFERROR(VLOOKUP($A317,VLookup!$B$3:$C$463,2,FALSE),"")</f>
        <v>3.3.4 RELEASE MANAGEMENT</v>
      </c>
    </row>
    <row r="318" spans="1:3" ht="15.75" thickBot="1" x14ac:dyDescent="0.3">
      <c r="A318" t="s">
        <v>178</v>
      </c>
      <c r="B318" t="s">
        <v>347</v>
      </c>
      <c r="C318" s="10" t="str">
        <f>IFERROR(VLOOKUP($A318,VLookup!$B$3:$C$463,2,FALSE),"")</f>
        <v>5.1.2 PROJECTMANAGEMENT IV</v>
      </c>
    </row>
    <row r="319" spans="1:3" ht="15.75" thickBot="1" x14ac:dyDescent="0.3">
      <c r="A319" t="s">
        <v>147</v>
      </c>
      <c r="B319" t="s">
        <v>348</v>
      </c>
      <c r="C319" s="10" t="str">
        <f>IFERROR(VLOOKUP($A319,VLookup!$B$3:$C$463,2,FALSE),"")</f>
        <v>3.1.7 DATABASEBEHEER</v>
      </c>
    </row>
    <row r="320" spans="1:3" ht="15.75" thickBot="1" x14ac:dyDescent="0.3">
      <c r="A320" t="s">
        <v>141</v>
      </c>
      <c r="B320" t="s">
        <v>349</v>
      </c>
      <c r="C320" s="10" t="str">
        <f>IFERROR(VLOOKUP($A320,VLookup!$B$3:$C$463,2,FALSE),"")</f>
        <v>3.1.3 FUNCTIONEEL BEHEER</v>
      </c>
    </row>
    <row r="321" spans="1:3" ht="15.75" thickBot="1" x14ac:dyDescent="0.3">
      <c r="A321" t="s">
        <v>151</v>
      </c>
      <c r="B321" t="s">
        <v>349</v>
      </c>
      <c r="C321" s="10" t="str">
        <f>IFERROR(VLOOKUP($A321,VLookup!$B$3:$C$463,2,FALSE),"")</f>
        <v>3.2.2 1e LIJNS GEBRUIKERSONDERSTEUNING</v>
      </c>
    </row>
    <row r="322" spans="1:3" ht="15.75" thickBot="1" x14ac:dyDescent="0.3">
      <c r="A322" t="s">
        <v>153</v>
      </c>
      <c r="B322" t="s">
        <v>349</v>
      </c>
      <c r="C322" s="10" t="str">
        <f>IFERROR(VLOOKUP($A322,VLookup!$B$3:$C$463,2,FALSE),"")</f>
        <v>3.2.3 INCIDENT MANAGEMENT</v>
      </c>
    </row>
    <row r="323" spans="1:3" ht="15.75" thickBot="1" x14ac:dyDescent="0.3">
      <c r="A323" t="s">
        <v>153</v>
      </c>
      <c r="B323" t="s">
        <v>349</v>
      </c>
      <c r="C323" s="10" t="str">
        <f>IFERROR(VLOOKUP($A323,VLookup!$B$3:$C$463,2,FALSE),"")</f>
        <v>3.2.3 INCIDENT MANAGEMENT</v>
      </c>
    </row>
    <row r="324" spans="1:3" ht="15.75" thickBot="1" x14ac:dyDescent="0.3">
      <c r="A324" t="s">
        <v>154</v>
      </c>
      <c r="B324" t="s">
        <v>349</v>
      </c>
      <c r="C324" s="10" t="str">
        <f>IFERROR(VLOOKUP($A324,VLookup!$B$3:$C$463,2,FALSE),"")</f>
        <v>3.2.4 PROBLEM MANAGEMENT</v>
      </c>
    </row>
    <row r="325" spans="1:3" ht="15.75" thickBot="1" x14ac:dyDescent="0.3">
      <c r="A325" t="s">
        <v>160</v>
      </c>
      <c r="B325" t="s">
        <v>350</v>
      </c>
      <c r="C325" s="10" t="str">
        <f>IFERROR(VLOOKUP($A325,VLookup!$B$3:$C$463,2,FALSE),"")</f>
        <v>4.1.2 INFORMATIERISICOMANAGEMENT</v>
      </c>
    </row>
    <row r="326" spans="1:3" ht="15.75" thickBot="1" x14ac:dyDescent="0.3">
      <c r="A326" t="s">
        <v>159</v>
      </c>
      <c r="B326" t="s">
        <v>350</v>
      </c>
      <c r="C326" s="10" t="str">
        <f>IFERROR(VLOOKUP($A326,VLookup!$B$3:$C$463,2,FALSE),"")</f>
        <v>4.1.1 SECURITY MANAGEMENT</v>
      </c>
    </row>
    <row r="327" spans="1:3" ht="15.75" thickBot="1" x14ac:dyDescent="0.3">
      <c r="A327" t="s">
        <v>161</v>
      </c>
      <c r="B327" t="s">
        <v>350</v>
      </c>
      <c r="C327" s="10" t="str">
        <f>IFERROR(VLOOKUP($A327,VLookup!$B$3:$C$463,2,FALSE),"")</f>
        <v>4.1.3 CYBERSECURITY MANAGEMENT</v>
      </c>
    </row>
    <row r="328" spans="1:3" ht="15.75" thickBot="1" x14ac:dyDescent="0.3">
      <c r="A328" t="s">
        <v>110</v>
      </c>
      <c r="B328" t="s">
        <v>351</v>
      </c>
      <c r="C328" s="10" t="str">
        <f>IFERROR(VLOOKUP($A328,VLookup!$B$3:$C$463,2,FALSE),"")</f>
        <v>1.1.6 ENTERPRISE ARCHITECTUUR</v>
      </c>
    </row>
    <row r="329" spans="1:3" ht="15.75" thickBot="1" x14ac:dyDescent="0.3">
      <c r="A329" t="s">
        <v>118</v>
      </c>
      <c r="B329" t="s">
        <v>351</v>
      </c>
      <c r="C329" s="10" t="str">
        <f>IFERROR(VLOOKUP($A329,VLookup!$B$3:$C$463,2,FALSE),"")</f>
        <v>1.2.3  MANAGEMENT INFORMATIEVOORZIENING</v>
      </c>
    </row>
    <row r="330" spans="1:3" ht="15.75" thickBot="1" x14ac:dyDescent="0.3">
      <c r="A330" t="s">
        <v>166</v>
      </c>
      <c r="B330" t="s">
        <v>351</v>
      </c>
      <c r="C330" s="10" t="str">
        <f>IFERROR(VLOOKUP($A330,VLookup!$B$3:$C$463,2,FALSE),"")</f>
        <v>4.3.1 INFORMATIEANALYSE</v>
      </c>
    </row>
    <row r="331" spans="1:3" ht="15.75" thickBot="1" x14ac:dyDescent="0.3">
      <c r="A331" t="s">
        <v>167</v>
      </c>
      <c r="B331" t="s">
        <v>351</v>
      </c>
      <c r="C331" s="10" t="str">
        <f>IFERROR(VLOOKUP($A331,VLookup!$B$3:$C$463,2,FALSE),"")</f>
        <v>4.3.2 BUSINESS ANALYSE</v>
      </c>
    </row>
    <row r="332" spans="1:3" ht="15.75" thickBot="1" x14ac:dyDescent="0.3">
      <c r="A332" t="s">
        <v>168</v>
      </c>
      <c r="B332" t="s">
        <v>351</v>
      </c>
      <c r="C332" s="10" t="str">
        <f>IFERROR(VLOOKUP($A332,VLookup!$B$3:$C$463,2,FALSE),"")</f>
        <v>4.3.3 BUSINESS INTELLIGENCE/DATA ANALYSE</v>
      </c>
    </row>
    <row r="333" spans="1:3" ht="15.75" thickBot="1" x14ac:dyDescent="0.3">
      <c r="A333" t="s">
        <v>149</v>
      </c>
      <c r="B333" t="s">
        <v>351</v>
      </c>
      <c r="C333" s="10" t="str">
        <f>IFERROR(VLOOKUP($A333,VLookup!$B$3:$C$463,2,FALSE),"")</f>
        <v>3.1.9 DATA STEWARDSHIP</v>
      </c>
    </row>
    <row r="334" spans="1:3" ht="15.75" thickBot="1" x14ac:dyDescent="0.3">
      <c r="A334" t="s">
        <v>80</v>
      </c>
      <c r="B334" t="s">
        <v>352</v>
      </c>
      <c r="C334" s="10" t="str">
        <f>IFERROR(VLOOKUP($A334,VLookup!$B$3:$C$463,2,FALSE),"")</f>
        <v>1.1.1 INFORMATIEARCHITECTUUR</v>
      </c>
    </row>
    <row r="335" spans="1:3" ht="15.75" thickBot="1" x14ac:dyDescent="0.3">
      <c r="A335" t="s">
        <v>102</v>
      </c>
      <c r="B335" t="s">
        <v>352</v>
      </c>
      <c r="C335" s="10" t="str">
        <f>IFERROR(VLOOKUP($A335,VLookup!$B$3:$C$463,2,FALSE),"")</f>
        <v>1.1.3 APPLICATIEARCHITECTUUR</v>
      </c>
    </row>
    <row r="336" spans="1:3" ht="15.75" thickBot="1" x14ac:dyDescent="0.3">
      <c r="A336" t="s">
        <v>104</v>
      </c>
      <c r="B336" t="s">
        <v>352</v>
      </c>
      <c r="C336" s="10" t="str">
        <f>IFERROR(VLOOKUP($A336,VLookup!$B$3:$C$463,2,FALSE),"")</f>
        <v>1.1.4 TECHNISCHE ARCHITECTUUR</v>
      </c>
    </row>
    <row r="337" spans="1:3" ht="15.75" thickBot="1" x14ac:dyDescent="0.3">
      <c r="A337" t="s">
        <v>109</v>
      </c>
      <c r="B337" t="s">
        <v>352</v>
      </c>
      <c r="C337" s="10" t="str">
        <f>IFERROR(VLOOKUP($A337,VLookup!$B$3:$C$463,2,FALSE),"")</f>
        <v>1.1.5 SYSTEEMARCHITECTUUR</v>
      </c>
    </row>
    <row r="338" spans="1:3" ht="15.75" thickBot="1" x14ac:dyDescent="0.3">
      <c r="A338" t="s">
        <v>118</v>
      </c>
      <c r="B338" t="s">
        <v>352</v>
      </c>
      <c r="C338" s="10" t="str">
        <f>IFERROR(VLOOKUP($A338,VLookup!$B$3:$C$463,2,FALSE),"")</f>
        <v>1.2.3  MANAGEMENT INFORMATIEVOORZIENING</v>
      </c>
    </row>
    <row r="339" spans="1:3" ht="15.75" thickBot="1" x14ac:dyDescent="0.3">
      <c r="A339" t="s">
        <v>183</v>
      </c>
      <c r="B339" t="s">
        <v>352</v>
      </c>
      <c r="C339" s="10" t="str">
        <f>IFERROR(VLOOKUP($A339,VLookup!$B$3:$C$463,2,FALSE),"")</f>
        <v>5.3.1 INFORMATIEMANAGEMENT</v>
      </c>
    </row>
    <row r="340" spans="1:3" ht="15.75" thickBot="1" x14ac:dyDescent="0.3">
      <c r="A340" t="s">
        <v>148</v>
      </c>
      <c r="B340" t="s">
        <v>353</v>
      </c>
      <c r="C340" s="10" t="str">
        <f>IFERROR(VLOOKUP($A340,VLookup!$B$3:$C$463,2,FALSE),"")</f>
        <v>3.1.8 RECORDBEHEER</v>
      </c>
    </row>
    <row r="341" spans="1:3" ht="15.75" thickBot="1" x14ac:dyDescent="0.3">
      <c r="A341" t="s">
        <v>110</v>
      </c>
      <c r="B341" t="s">
        <v>354</v>
      </c>
      <c r="C341" s="10" t="str">
        <f>IFERROR(VLOOKUP($A341,VLookup!$B$3:$C$463,2,FALSE),"")</f>
        <v>1.1.6 ENTERPRISE ARCHITECTUUR</v>
      </c>
    </row>
    <row r="342" spans="1:3" ht="15.75" thickBot="1" x14ac:dyDescent="0.3">
      <c r="A342" t="s">
        <v>110</v>
      </c>
      <c r="B342" s="23" t="s">
        <v>355</v>
      </c>
      <c r="C342" s="10" t="str">
        <f>IFERROR(VLOOKUP($A342,VLookup!$B$3:$C$463,2,FALSE),"")</f>
        <v>1.1.6 ENTERPRISE ARCHITECTUUR</v>
      </c>
    </row>
    <row r="343" spans="1:3" ht="15.75" thickBot="1" x14ac:dyDescent="0.3">
      <c r="A343" t="s">
        <v>112</v>
      </c>
      <c r="B343" s="23" t="s">
        <v>355</v>
      </c>
      <c r="C343" s="10" t="str">
        <f>IFERROR(VLOOKUP($A343,VLookup!$B$3:$C$463,2,FALSE),"")</f>
        <v>1.2.1 INFORMATIEBELEID</v>
      </c>
    </row>
    <row r="344" spans="1:3" ht="15.75" thickBot="1" x14ac:dyDescent="0.3">
      <c r="A344" t="s">
        <v>118</v>
      </c>
      <c r="B344" s="23" t="s">
        <v>355</v>
      </c>
      <c r="C344" s="10" t="str">
        <f>IFERROR(VLOOKUP($A344,VLookup!$B$3:$C$463,2,FALSE),"")</f>
        <v>1.2.3  MANAGEMENT INFORMATIEVOORZIENING</v>
      </c>
    </row>
    <row r="345" spans="1:3" ht="15.75" thickBot="1" x14ac:dyDescent="0.3">
      <c r="A345" t="s">
        <v>175</v>
      </c>
      <c r="B345" t="s">
        <v>355</v>
      </c>
      <c r="C345" s="10" t="str">
        <f>IFERROR(VLOOKUP($A345,VLookup!$B$3:$C$463,2,FALSE),"")</f>
        <v>4.5.2 PRODUCT MANAGER</v>
      </c>
    </row>
    <row r="346" spans="1:3" ht="15.75" thickBot="1" x14ac:dyDescent="0.3">
      <c r="A346" t="s">
        <v>183</v>
      </c>
      <c r="B346" s="23" t="s">
        <v>355</v>
      </c>
      <c r="C346" s="10" t="str">
        <f>IFERROR(VLOOKUP($A346,VLookup!$B$3:$C$463,2,FALSE),"")</f>
        <v>5.3.1 INFORMATIEMANAGEMENT</v>
      </c>
    </row>
    <row r="347" spans="1:3" ht="15.75" thickBot="1" x14ac:dyDescent="0.3">
      <c r="A347" t="s">
        <v>184</v>
      </c>
      <c r="B347" t="s">
        <v>355</v>
      </c>
      <c r="C347" s="10" t="str">
        <f>IFERROR(VLOOKUP($A347,VLookup!$B$3:$C$463,2,FALSE),"")</f>
        <v>5.3.2 DATA/GEGEVENSMANAGEMENT</v>
      </c>
    </row>
    <row r="348" spans="1:3" ht="15.75" thickBot="1" x14ac:dyDescent="0.3">
      <c r="A348" t="s">
        <v>185</v>
      </c>
      <c r="B348" s="23" t="s">
        <v>355</v>
      </c>
      <c r="C348" s="10" t="str">
        <f>IFERROR(VLOOKUP($A348,VLookup!$B$3:$C$463,2,FALSE),"")</f>
        <v>5.3.3 RECORDMANAGEMENT</v>
      </c>
    </row>
    <row r="349" spans="1:3" ht="15.75" thickBot="1" x14ac:dyDescent="0.3">
      <c r="A349" t="s">
        <v>187</v>
      </c>
      <c r="B349" s="23" t="s">
        <v>355</v>
      </c>
      <c r="C349" s="10" t="str">
        <f>IFERROR(VLOOKUP($A349,VLookup!$B$3:$C$463,2,FALSE),"")</f>
        <v>5.3.5 KWALITEITSMANAGEMENT IV</v>
      </c>
    </row>
    <row r="350" spans="1:3" ht="15.75" thickBot="1" x14ac:dyDescent="0.3">
      <c r="A350" t="s">
        <v>168</v>
      </c>
      <c r="B350" s="23" t="s">
        <v>356</v>
      </c>
      <c r="C350" s="10" t="str">
        <f>IFERROR(VLOOKUP($A350,VLookup!$B$3:$C$463,2,FALSE),"")</f>
        <v>4.3.3 BUSINESS INTELLIGENCE/DATA ANALYSE</v>
      </c>
    </row>
    <row r="351" spans="1:3" ht="15.75" thickBot="1" x14ac:dyDescent="0.3">
      <c r="A351" t="s">
        <v>183</v>
      </c>
      <c r="B351" t="s">
        <v>356</v>
      </c>
      <c r="C351" s="10" t="str">
        <f>IFERROR(VLOOKUP($A351,VLookup!$B$3:$C$463,2,FALSE),"")</f>
        <v>5.3.1 INFORMATIEMANAGEMENT</v>
      </c>
    </row>
    <row r="352" spans="1:3" ht="15.75" thickBot="1" x14ac:dyDescent="0.3">
      <c r="A352" t="s">
        <v>129</v>
      </c>
      <c r="B352" t="s">
        <v>357</v>
      </c>
      <c r="C352" s="10" t="str">
        <f>IFERROR(VLOOKUP($A352,VLookup!$B$3:$C$463,2,FALSE),"")</f>
        <v>2.1.2 SYSTEEMONTWIKKELING</v>
      </c>
    </row>
    <row r="353" spans="1:3" ht="15.75" thickBot="1" x14ac:dyDescent="0.3">
      <c r="A353" t="s">
        <v>131</v>
      </c>
      <c r="B353" t="s">
        <v>357</v>
      </c>
      <c r="C353" s="10" t="str">
        <f>IFERROR(VLOOKUP($A353,VLookup!$B$3:$C$463,2,FALSE),"")</f>
        <v>2.1.3 NETWERKONTWIKKELING</v>
      </c>
    </row>
    <row r="354" spans="1:3" ht="15.75" thickBot="1" x14ac:dyDescent="0.3">
      <c r="A354" t="s">
        <v>104</v>
      </c>
      <c r="B354" t="s">
        <v>358</v>
      </c>
      <c r="C354" s="10" t="str">
        <f>IFERROR(VLOOKUP($A354,VLookup!$B$3:$C$463,2,FALSE),"")</f>
        <v>1.1.4 TECHNISCHE ARCHITECTUUR</v>
      </c>
    </row>
    <row r="355" spans="1:3" ht="15.75" thickBot="1" x14ac:dyDescent="0.3">
      <c r="A355" t="s">
        <v>109</v>
      </c>
      <c r="B355" t="s">
        <v>358</v>
      </c>
      <c r="C355" s="10" t="str">
        <f>IFERROR(VLOOKUP($A355,VLookup!$B$3:$C$463,2,FALSE),"")</f>
        <v>1.1.5 SYSTEEMARCHITECTUUR</v>
      </c>
    </row>
    <row r="356" spans="1:3" ht="15.75" thickBot="1" x14ac:dyDescent="0.3">
      <c r="A356" t="s">
        <v>135</v>
      </c>
      <c r="B356" t="s">
        <v>359</v>
      </c>
      <c r="C356" s="10" t="str">
        <f>IFERROR(VLOOKUP($A356,VLookup!$B$3:$C$463,2,FALSE),"")</f>
        <v>3.1.1 SYSTEEMBEHEER</v>
      </c>
    </row>
    <row r="357" spans="1:3" ht="15.75" thickBot="1" x14ac:dyDescent="0.3">
      <c r="A357" t="s">
        <v>129</v>
      </c>
      <c r="B357" t="s">
        <v>357</v>
      </c>
      <c r="C357" s="10" t="str">
        <f>IFERROR(VLOOKUP($A357,VLookup!$B$3:$C$463,2,FALSE),"")</f>
        <v>2.1.2 SYSTEEMONTWIKKELING</v>
      </c>
    </row>
    <row r="358" spans="1:3" ht="15.75" thickBot="1" x14ac:dyDescent="0.3">
      <c r="A358" t="s">
        <v>131</v>
      </c>
      <c r="B358" t="s">
        <v>360</v>
      </c>
      <c r="C358" s="10" t="str">
        <f>IFERROR(VLOOKUP($A358,VLookup!$B$3:$C$463,2,FALSE),"")</f>
        <v>2.1.3 NETWERKONTWIKKELING</v>
      </c>
    </row>
    <row r="359" spans="1:3" ht="15.75" thickBot="1" x14ac:dyDescent="0.3">
      <c r="A359" t="s">
        <v>163</v>
      </c>
      <c r="B359" t="s">
        <v>361</v>
      </c>
      <c r="C359" s="10" t="str">
        <f>IFERROR(VLOOKUP($A359,VLookup!$B$3:$C$463,2,FALSE),"")</f>
        <v>4.2.2 INKOOP IV</v>
      </c>
    </row>
    <row r="360" spans="1:3" ht="15.75" thickBot="1" x14ac:dyDescent="0.3">
      <c r="A360" t="s">
        <v>165</v>
      </c>
      <c r="B360" t="s">
        <v>361</v>
      </c>
      <c r="C360" s="10" t="str">
        <f>IFERROR(VLOOKUP($A360,VLookup!$B$3:$C$463,2,FALSE),"")</f>
        <v>4.2.4 CONTRACT- / LEVERANCIERMANAGEMENT IV</v>
      </c>
    </row>
    <row r="361" spans="1:3" ht="15.75" thickBot="1" x14ac:dyDescent="0.3">
      <c r="A361" t="s">
        <v>175</v>
      </c>
      <c r="B361" t="s">
        <v>362</v>
      </c>
      <c r="C361" s="10" t="str">
        <f>IFERROR(VLOOKUP($A361,VLookup!$B$3:$C$463,2,FALSE),"")</f>
        <v>4.5.2 PRODUCT MANAGER</v>
      </c>
    </row>
    <row r="362" spans="1:3" ht="15.75" thickBot="1" x14ac:dyDescent="0.3">
      <c r="A362" t="s">
        <v>110</v>
      </c>
      <c r="B362" t="s">
        <v>362</v>
      </c>
      <c r="C362" s="10" t="str">
        <f>IFERROR(VLOOKUP($A362,VLookup!$B$3:$C$463,2,FALSE),"")</f>
        <v>1.1.6 ENTERPRISE ARCHITECTUUR</v>
      </c>
    </row>
    <row r="363" spans="1:3" ht="15.75" thickBot="1" x14ac:dyDescent="0.3">
      <c r="A363" t="s">
        <v>112</v>
      </c>
      <c r="B363" t="s">
        <v>363</v>
      </c>
      <c r="C363" s="10" t="str">
        <f>IFERROR(VLOOKUP($A363,VLookup!$B$3:$C$463,2,FALSE),"")</f>
        <v>1.2.1 INFORMATIEBELEID</v>
      </c>
    </row>
    <row r="364" spans="1:3" ht="15.75" thickBot="1" x14ac:dyDescent="0.3">
      <c r="A364" t="s">
        <v>145</v>
      </c>
      <c r="B364" t="s">
        <v>364</v>
      </c>
      <c r="C364" s="10" t="str">
        <f>IFERROR(VLOOKUP($A364,VLookup!$B$3:$C$463,2,FALSE),"")</f>
        <v>3.1.5 NETWERKBEHEER</v>
      </c>
    </row>
    <row r="365" spans="1:3" ht="15.75" thickBot="1" x14ac:dyDescent="0.3">
      <c r="A365" t="s">
        <v>102</v>
      </c>
      <c r="B365" t="s">
        <v>365</v>
      </c>
      <c r="C365" s="10" t="str">
        <f>IFERROR(VLOOKUP($A365,VLookup!$B$3:$C$463,2,FALSE),"")</f>
        <v>1.1.3 APPLICATIEARCHITECTUUR</v>
      </c>
    </row>
    <row r="366" spans="1:3" ht="15.75" thickBot="1" x14ac:dyDescent="0.3">
      <c r="A366" t="s">
        <v>109</v>
      </c>
      <c r="B366" t="s">
        <v>365</v>
      </c>
      <c r="C366" s="10" t="str">
        <f>IFERROR(VLOOKUP($A366,VLookup!$B$3:$C$463,2,FALSE),"")</f>
        <v>1.1.5 SYSTEEMARCHITECTUUR</v>
      </c>
    </row>
    <row r="367" spans="1:3" ht="15.75" thickBot="1" x14ac:dyDescent="0.3">
      <c r="A367" t="s">
        <v>112</v>
      </c>
      <c r="B367" t="s">
        <v>366</v>
      </c>
      <c r="C367" s="10" t="str">
        <f>IFERROR(VLOOKUP($A367,VLookup!$B$3:$C$463,2,FALSE),"")</f>
        <v>1.2.1 INFORMATIEBELEID</v>
      </c>
    </row>
    <row r="368" spans="1:3" ht="15.75" thickBot="1" x14ac:dyDescent="0.3">
      <c r="A368" t="s">
        <v>125</v>
      </c>
      <c r="B368" t="s">
        <v>367</v>
      </c>
      <c r="C368" s="10" t="str">
        <f>IFERROR(VLOOKUP($A368,VLookup!$B$3:$C$463,2,FALSE),"")</f>
        <v>2.1.1 APPLICATIEONTWIKKELING</v>
      </c>
    </row>
    <row r="369" spans="1:3" ht="15.75" thickBot="1" x14ac:dyDescent="0.3">
      <c r="A369" t="s">
        <v>168</v>
      </c>
      <c r="B369" t="s">
        <v>367</v>
      </c>
      <c r="C369" s="10" t="str">
        <f>IFERROR(VLOOKUP($A369,VLookup!$B$3:$C$463,2,FALSE),"")</f>
        <v>4.3.3 BUSINESS INTELLIGENCE/DATA ANALYSE</v>
      </c>
    </row>
    <row r="370" spans="1:3" ht="15.75" thickBot="1" x14ac:dyDescent="0.3">
      <c r="A370" t="s">
        <v>188</v>
      </c>
      <c r="B370" t="s">
        <v>368</v>
      </c>
      <c r="C370" s="10" t="str">
        <f>IFERROR(VLOOKUP($A370,VLookup!$B$3:$C$463,2,FALSE),"")</f>
        <v>5.4.1 IT-CONTROL</v>
      </c>
    </row>
    <row r="371" spans="1:3" ht="15.75" thickBot="1" x14ac:dyDescent="0.3">
      <c r="A371" t="s">
        <v>97</v>
      </c>
      <c r="B371" t="s">
        <v>369</v>
      </c>
      <c r="C371" s="10" t="str">
        <f>IFERROR(VLOOKUP($A371,VLookup!$B$3:$C$463,2,FALSE),"")</f>
        <v>1.1.2 FUNCTIONEEL ONTWERP/STARTARCHITECTUUR</v>
      </c>
    </row>
    <row r="372" spans="1:3" ht="15.75" thickBot="1" x14ac:dyDescent="0.3">
      <c r="A372" t="s">
        <v>102</v>
      </c>
      <c r="B372" t="s">
        <v>369</v>
      </c>
      <c r="C372" s="10" t="str">
        <f>IFERROR(VLOOKUP($A372,VLookup!$B$3:$C$463,2,FALSE),"")</f>
        <v>1.1.3 APPLICATIEARCHITECTUUR</v>
      </c>
    </row>
    <row r="373" spans="1:3" ht="15.75" thickBot="1" x14ac:dyDescent="0.3">
      <c r="A373" t="s">
        <v>104</v>
      </c>
      <c r="B373" t="s">
        <v>369</v>
      </c>
      <c r="C373" s="10" t="str">
        <f>IFERROR(VLOOKUP($A373,VLookup!$B$3:$C$463,2,FALSE),"")</f>
        <v>1.1.4 TECHNISCHE ARCHITECTUUR</v>
      </c>
    </row>
    <row r="374" spans="1:3" ht="15.75" thickBot="1" x14ac:dyDescent="0.3">
      <c r="A374" t="s">
        <v>109</v>
      </c>
      <c r="B374" t="s">
        <v>369</v>
      </c>
      <c r="C374" s="10" t="str">
        <f>IFERROR(VLOOKUP($A374,VLookup!$B$3:$C$463,2,FALSE),"")</f>
        <v>1.1.5 SYSTEEMARCHITECTUUR</v>
      </c>
    </row>
    <row r="375" spans="1:3" ht="15.75" thickBot="1" x14ac:dyDescent="0.3">
      <c r="A375" t="s">
        <v>80</v>
      </c>
      <c r="B375" t="s">
        <v>369</v>
      </c>
      <c r="C375" s="10" t="str">
        <f>IFERROR(VLOOKUP($A375,VLookup!$B$3:$C$463,2,FALSE),"")</f>
        <v>1.1.1 INFORMATIEARCHITECTUUR</v>
      </c>
    </row>
    <row r="376" spans="1:3" ht="15.75" thickBot="1" x14ac:dyDescent="0.3">
      <c r="A376" t="s">
        <v>157</v>
      </c>
      <c r="B376" t="s">
        <v>370</v>
      </c>
      <c r="C376" s="10" t="str">
        <f>IFERROR(VLOOKUP($A376,VLookup!$B$3:$C$463,2,FALSE),"")</f>
        <v>3.3.3 CONFIGURATION MANAGEMENT</v>
      </c>
    </row>
    <row r="377" spans="1:3" ht="15.75" thickBot="1" x14ac:dyDescent="0.3">
      <c r="A377" t="s">
        <v>188</v>
      </c>
      <c r="B377" t="s">
        <v>371</v>
      </c>
      <c r="C377" s="10" t="str">
        <f>IFERROR(VLOOKUP($A377,VLookup!$B$3:$C$463,2,FALSE),"")</f>
        <v>5.4.1 IT-CONTROL</v>
      </c>
    </row>
    <row r="378" spans="1:3" ht="15.75" thickBot="1" x14ac:dyDescent="0.3">
      <c r="A378" t="s">
        <v>176</v>
      </c>
      <c r="B378" t="s">
        <v>372</v>
      </c>
      <c r="C378" s="10" t="str">
        <f>IFERROR(VLOOKUP($A378,VLookup!$B$3:$C$463,2,FALSE),"")</f>
        <v>4.5.3 BUSINESS OWNER (GEDELEGEERD)</v>
      </c>
    </row>
    <row r="379" spans="1:3" ht="15.75" thickBot="1" x14ac:dyDescent="0.3">
      <c r="A379" t="s">
        <v>157</v>
      </c>
      <c r="B379" t="s">
        <v>373</v>
      </c>
      <c r="C379" s="10" t="str">
        <f>IFERROR(VLOOKUP($A379,VLookup!$B$3:$C$463,2,FALSE),"")</f>
        <v>3.3.3 CONFIGURATION MANAGEMENT</v>
      </c>
    </row>
    <row r="380" spans="1:3" ht="15.75" thickBot="1" x14ac:dyDescent="0.3">
      <c r="A380" t="s">
        <v>112</v>
      </c>
      <c r="B380" t="s">
        <v>374</v>
      </c>
      <c r="C380" s="10" t="str">
        <f>IFERROR(VLOOKUP($A380,VLookup!$B$3:$C$463,2,FALSE),"")</f>
        <v>1.2.1 INFORMATIEBELEID</v>
      </c>
    </row>
    <row r="381" spans="1:3" ht="15.75" thickBot="1" x14ac:dyDescent="0.3">
      <c r="A381" t="s">
        <v>116</v>
      </c>
      <c r="B381" t="s">
        <v>374</v>
      </c>
      <c r="C381" s="10" t="str">
        <f>IFERROR(VLOOKUP($A381,VLookup!$B$3:$C$463,2,FALSE),"")</f>
        <v>1.2.2  INNOVATIEMANAGEMENT</v>
      </c>
    </row>
    <row r="382" spans="1:3" ht="15.75" thickBot="1" x14ac:dyDescent="0.3">
      <c r="A382" t="s">
        <v>116</v>
      </c>
      <c r="B382" s="23" t="s">
        <v>374</v>
      </c>
      <c r="C382" s="10" t="str">
        <f>IFERROR(VLOOKUP($A382,VLookup!$B$3:$C$463,2,FALSE),"")</f>
        <v>1.2.2  INNOVATIEMANAGEMENT</v>
      </c>
    </row>
    <row r="383" spans="1:3" ht="15.75" thickBot="1" x14ac:dyDescent="0.3">
      <c r="A383" t="s">
        <v>118</v>
      </c>
      <c r="B383" t="s">
        <v>374</v>
      </c>
      <c r="C383" s="10" t="str">
        <f>IFERROR(VLOOKUP($A383,VLookup!$B$3:$C$463,2,FALSE),"")</f>
        <v>1.2.3  MANAGEMENT INFORMATIEVOORZIENING</v>
      </c>
    </row>
    <row r="384" spans="1:3" ht="15.75" thickBot="1" x14ac:dyDescent="0.3">
      <c r="A384" t="s">
        <v>119</v>
      </c>
      <c r="B384" s="23" t="s">
        <v>374</v>
      </c>
      <c r="C384" s="10" t="str">
        <f>IFERROR(VLOOKUP($A384,VLookup!$B$3:$C$463,2,FALSE),"")</f>
        <v>1.3.1 SOURCING MANAGEMENT</v>
      </c>
    </row>
    <row r="385" spans="1:3" ht="15.75" thickBot="1" x14ac:dyDescent="0.3">
      <c r="A385" t="s">
        <v>141</v>
      </c>
      <c r="B385" t="s">
        <v>374</v>
      </c>
      <c r="C385" s="10" t="str">
        <f>IFERROR(VLOOKUP($A385,VLookup!$B$3:$C$463,2,FALSE),"")</f>
        <v>3.1.3 FUNCTIONEEL BEHEER</v>
      </c>
    </row>
    <row r="386" spans="1:3" ht="15.75" thickBot="1" x14ac:dyDescent="0.3">
      <c r="A386" t="s">
        <v>149</v>
      </c>
      <c r="B386" t="s">
        <v>374</v>
      </c>
      <c r="C386" s="10" t="str">
        <f>IFERROR(VLOOKUP($A386,VLookup!$B$3:$C$463,2,FALSE),"")</f>
        <v>3.1.9 DATA STEWARDSHIP</v>
      </c>
    </row>
    <row r="387" spans="1:3" ht="15.75" thickBot="1" x14ac:dyDescent="0.3">
      <c r="A387" t="s">
        <v>159</v>
      </c>
      <c r="B387" s="23" t="s">
        <v>374</v>
      </c>
      <c r="C387" s="10" t="str">
        <f>IFERROR(VLOOKUP($A387,VLookup!$B$3:$C$463,2,FALSE),"")</f>
        <v>4.1.1 SECURITY MANAGEMENT</v>
      </c>
    </row>
    <row r="388" spans="1:3" ht="15.75" thickBot="1" x14ac:dyDescent="0.3">
      <c r="A388" t="s">
        <v>160</v>
      </c>
      <c r="B388" s="23" t="s">
        <v>374</v>
      </c>
      <c r="C388" s="10" t="str">
        <f>IFERROR(VLOOKUP($A388,VLookup!$B$3:$C$463,2,FALSE),"")</f>
        <v>4.1.2 INFORMATIERISICOMANAGEMENT</v>
      </c>
    </row>
    <row r="389" spans="1:3" ht="15.75" thickBot="1" x14ac:dyDescent="0.3">
      <c r="A389" t="s">
        <v>161</v>
      </c>
      <c r="B389" s="23" t="s">
        <v>374</v>
      </c>
      <c r="C389" s="10" t="str">
        <f>IFERROR(VLOOKUP($A389,VLookup!$B$3:$C$463,2,FALSE),"")</f>
        <v>4.1.3 CYBERSECURITY MANAGEMENT</v>
      </c>
    </row>
    <row r="390" spans="1:3" ht="15.75" thickBot="1" x14ac:dyDescent="0.3">
      <c r="A390" t="s">
        <v>163</v>
      </c>
      <c r="B390" s="23" t="s">
        <v>374</v>
      </c>
      <c r="C390" s="10" t="str">
        <f>IFERROR(VLOOKUP($A390,VLookup!$B$3:$C$463,2,FALSE),"")</f>
        <v>4.2.2 INKOOP IV</v>
      </c>
    </row>
    <row r="391" spans="1:3" ht="15.75" thickBot="1" x14ac:dyDescent="0.3">
      <c r="A391" t="s">
        <v>164</v>
      </c>
      <c r="B391" t="s">
        <v>374</v>
      </c>
      <c r="C391" s="10" t="str">
        <f>IFERROR(VLOOKUP($A391,VLookup!$B$3:$C$463,2,FALSE),"")</f>
        <v>4.2.3 RELATIEMANAGEMENT IV</v>
      </c>
    </row>
    <row r="392" spans="1:3" ht="15.75" thickBot="1" x14ac:dyDescent="0.3">
      <c r="A392" t="s">
        <v>166</v>
      </c>
      <c r="B392" t="s">
        <v>374</v>
      </c>
      <c r="C392" s="10" t="str">
        <f>IFERROR(VLOOKUP($A392,VLookup!$B$3:$C$463,2,FALSE),"")</f>
        <v>4.3.1 INFORMATIEANALYSE</v>
      </c>
    </row>
    <row r="393" spans="1:3" ht="15.75" thickBot="1" x14ac:dyDescent="0.3">
      <c r="A393" t="s">
        <v>166</v>
      </c>
      <c r="B393" t="s">
        <v>374</v>
      </c>
      <c r="C393" s="10" t="str">
        <f>IFERROR(VLOOKUP($A393,VLookup!$B$3:$C$463,2,FALSE),"")</f>
        <v>4.3.1 INFORMATIEANALYSE</v>
      </c>
    </row>
    <row r="394" spans="1:3" ht="15.75" thickBot="1" x14ac:dyDescent="0.3">
      <c r="A394" t="s">
        <v>167</v>
      </c>
      <c r="B394" t="s">
        <v>374</v>
      </c>
      <c r="C394" s="10" t="str">
        <f>IFERROR(VLOOKUP($A394,VLookup!$B$3:$C$463,2,FALSE),"")</f>
        <v>4.3.2 BUSINESS ANALYSE</v>
      </c>
    </row>
    <row r="395" spans="1:3" ht="15.75" thickBot="1" x14ac:dyDescent="0.3">
      <c r="A395" t="s">
        <v>167</v>
      </c>
      <c r="B395" t="s">
        <v>374</v>
      </c>
      <c r="C395" s="10" t="str">
        <f>IFERROR(VLOOKUP($A395,VLookup!$B$3:$C$463,2,FALSE),"")</f>
        <v>4.3.2 BUSINESS ANALYSE</v>
      </c>
    </row>
    <row r="396" spans="1:3" ht="15.75" thickBot="1" x14ac:dyDescent="0.3">
      <c r="A396" t="s">
        <v>170</v>
      </c>
      <c r="B396" t="s">
        <v>374</v>
      </c>
      <c r="C396" s="10" t="str">
        <f>IFERROR(VLOOKUP($A396,VLookup!$B$3:$C$463,2,FALSE),"")</f>
        <v>4.4.1 INFORMATIECOACHING</v>
      </c>
    </row>
    <row r="397" spans="1:3" ht="15.75" thickBot="1" x14ac:dyDescent="0.3">
      <c r="A397" t="s">
        <v>180</v>
      </c>
      <c r="B397" t="s">
        <v>374</v>
      </c>
      <c r="C397" s="10" t="str">
        <f>IFERROR(VLOOKUP($A397,VLookup!$B$3:$C$463,2,FALSE),"")</f>
        <v>5.1.4 PORTFOLIOMANAGEMENT IV</v>
      </c>
    </row>
    <row r="398" spans="1:3" ht="15.75" thickBot="1" x14ac:dyDescent="0.3">
      <c r="A398" t="s">
        <v>183</v>
      </c>
      <c r="B398" t="s">
        <v>374</v>
      </c>
      <c r="C398" s="10" t="str">
        <f>IFERROR(VLOOKUP($A398,VLookup!$B$3:$C$463,2,FALSE),"")</f>
        <v>5.3.1 INFORMATIEMANAGEMENT</v>
      </c>
    </row>
    <row r="399" spans="1:3" ht="15.75" thickBot="1" x14ac:dyDescent="0.3">
      <c r="A399" t="s">
        <v>185</v>
      </c>
      <c r="B399" t="s">
        <v>374</v>
      </c>
      <c r="C399" s="10" t="str">
        <f>IFERROR(VLOOKUP($A399,VLookup!$B$3:$C$463,2,FALSE),"")</f>
        <v>5.3.3 RECORDMANAGEMENT</v>
      </c>
    </row>
    <row r="400" spans="1:3" ht="15.75" thickBot="1" x14ac:dyDescent="0.3">
      <c r="A400" t="s">
        <v>187</v>
      </c>
      <c r="B400" t="s">
        <v>374</v>
      </c>
      <c r="C400" s="10" t="str">
        <f>IFERROR(VLOOKUP($A400,VLookup!$B$3:$C$463,2,FALSE),"")</f>
        <v>5.3.5 KWALITEITSMANAGEMENT IV</v>
      </c>
    </row>
    <row r="401" spans="1:3" ht="15.75" thickBot="1" x14ac:dyDescent="0.3">
      <c r="A401" t="s">
        <v>188</v>
      </c>
      <c r="B401" t="s">
        <v>374</v>
      </c>
      <c r="C401" s="10" t="str">
        <f>IFERROR(VLOOKUP($A401,VLookup!$B$3:$C$463,2,FALSE),"")</f>
        <v>5.4.1 IT-CONTROL</v>
      </c>
    </row>
    <row r="402" spans="1:3" ht="15.75" thickBot="1" x14ac:dyDescent="0.3">
      <c r="A402" t="s">
        <v>186</v>
      </c>
      <c r="B402" s="23" t="s">
        <v>375</v>
      </c>
      <c r="C402" s="10" t="str">
        <f>IFERROR(VLOOKUP($A402,VLookup!$B$3:$C$463,2,FALSE),"")</f>
        <v>5.3.4 METADATA/GEGEVENSMANAGEMENT</v>
      </c>
    </row>
    <row r="403" spans="1:3" ht="15.75" thickBot="1" x14ac:dyDescent="0.3">
      <c r="A403" t="s">
        <v>173</v>
      </c>
      <c r="B403" t="s">
        <v>376</v>
      </c>
      <c r="C403" s="10" t="str">
        <f>IFERROR(VLOOKUP($A403,VLookup!$B$3:$C$463,2,FALSE),"")</f>
        <v>4.4.3 (AGILE) COACHING</v>
      </c>
    </row>
    <row r="404" spans="1:3" ht="15.75" thickBot="1" x14ac:dyDescent="0.3">
      <c r="A404" t="s">
        <v>135</v>
      </c>
      <c r="B404" t="s">
        <v>377</v>
      </c>
      <c r="C404" s="10" t="str">
        <f>IFERROR(VLOOKUP($A404,VLookup!$B$3:$C$463,2,FALSE),"")</f>
        <v>3.1.1 SYSTEEMBEHEER</v>
      </c>
    </row>
    <row r="405" spans="1:3" ht="15.75" thickBot="1" x14ac:dyDescent="0.3">
      <c r="A405" t="s">
        <v>141</v>
      </c>
      <c r="B405" t="s">
        <v>377</v>
      </c>
      <c r="C405" s="10" t="str">
        <f>IFERROR(VLOOKUP($A405,VLookup!$B$3:$C$463,2,FALSE),"")</f>
        <v>3.1.3 FUNCTIONEEL BEHEER</v>
      </c>
    </row>
    <row r="406" spans="1:3" ht="15.75" thickBot="1" x14ac:dyDescent="0.3">
      <c r="A406" t="s">
        <v>146</v>
      </c>
      <c r="B406" t="s">
        <v>377</v>
      </c>
      <c r="C406" s="10" t="str">
        <f>IFERROR(VLOOKUP($A406,VLookup!$B$3:$C$463,2,FALSE),"")</f>
        <v>3.1.6 APPLICATIEBEHEER</v>
      </c>
    </row>
    <row r="407" spans="1:3" ht="15.75" thickBot="1" x14ac:dyDescent="0.3">
      <c r="A407" t="s">
        <v>147</v>
      </c>
      <c r="B407" t="s">
        <v>377</v>
      </c>
      <c r="C407" s="10" t="str">
        <f>IFERROR(VLOOKUP($A407,VLookup!$B$3:$C$463,2,FALSE),"")</f>
        <v>3.1.7 DATABASEBEHEER</v>
      </c>
    </row>
    <row r="408" spans="1:3" ht="15.75" thickBot="1" x14ac:dyDescent="0.3">
      <c r="A408" t="s">
        <v>150</v>
      </c>
      <c r="B408" t="s">
        <v>377</v>
      </c>
      <c r="C408" s="10" t="str">
        <f>IFERROR(VLOOKUP($A408,VLookup!$B$3:$C$463,2,FALSE),"")</f>
        <v>3.2.1 TECHNICAL SUPPORT</v>
      </c>
    </row>
    <row r="409" spans="1:3" ht="15.75" thickBot="1" x14ac:dyDescent="0.3">
      <c r="A409" t="s">
        <v>184</v>
      </c>
      <c r="B409" t="s">
        <v>377</v>
      </c>
      <c r="C409" s="10" t="str">
        <f>IFERROR(VLOOKUP($A409,VLookup!$B$3:$C$463,2,FALSE),"")</f>
        <v>5.3.2 DATA/GEGEVENSMANAGEMENT</v>
      </c>
    </row>
    <row r="410" spans="1:3" ht="15.75" thickBot="1" x14ac:dyDescent="0.3">
      <c r="A410" t="s">
        <v>116</v>
      </c>
      <c r="B410" t="s">
        <v>378</v>
      </c>
      <c r="C410" s="10" t="str">
        <f>IFERROR(VLOOKUP($A410,VLookup!$B$3:$C$463,2,FALSE),"")</f>
        <v>1.2.2  INNOVATIEMANAGEMENT</v>
      </c>
    </row>
    <row r="411" spans="1:3" ht="15.75" thickBot="1" x14ac:dyDescent="0.3">
      <c r="A411" t="s">
        <v>146</v>
      </c>
      <c r="B411" t="s">
        <v>379</v>
      </c>
      <c r="C411" s="10" t="str">
        <f>IFERROR(VLOOKUP($A411,VLookup!$B$3:$C$463,2,FALSE),"")</f>
        <v>3.1.6 APPLICATIEBEHEER</v>
      </c>
    </row>
    <row r="412" spans="1:3" ht="15.75" thickBot="1" x14ac:dyDescent="0.3">
      <c r="A412" t="s">
        <v>147</v>
      </c>
      <c r="B412" t="s">
        <v>379</v>
      </c>
      <c r="C412" s="10" t="str">
        <f>IFERROR(VLOOKUP($A412,VLookup!$B$3:$C$463,2,FALSE),"")</f>
        <v>3.1.7 DATABASEBEHEER</v>
      </c>
    </row>
    <row r="413" spans="1:3" ht="15.75" thickBot="1" x14ac:dyDescent="0.3">
      <c r="A413" t="s">
        <v>164</v>
      </c>
      <c r="B413" t="s">
        <v>379</v>
      </c>
      <c r="C413" s="10" t="str">
        <f>IFERROR(VLOOKUP($A413,VLookup!$B$3:$C$463,2,FALSE),"")</f>
        <v>4.2.3 RELATIEMANAGEMENT IV</v>
      </c>
    </row>
    <row r="414" spans="1:3" ht="15.75" thickBot="1" x14ac:dyDescent="0.3">
      <c r="A414" t="s">
        <v>164</v>
      </c>
      <c r="B414" t="s">
        <v>380</v>
      </c>
      <c r="C414" s="10" t="str">
        <f>IFERROR(VLOOKUP($A414,VLookup!$B$3:$C$463,2,FALSE),"")</f>
        <v>4.2.3 RELATIEMANAGEMENT IV</v>
      </c>
    </row>
    <row r="415" spans="1:3" ht="15.75" thickBot="1" x14ac:dyDescent="0.3">
      <c r="A415" t="s">
        <v>174</v>
      </c>
      <c r="B415" t="s">
        <v>380</v>
      </c>
      <c r="C415" s="10" t="str">
        <f>IFERROR(VLOOKUP($A415,VLookup!$B$3:$C$463,2,FALSE),"")</f>
        <v>4.5.1 PRODUCT OWNER</v>
      </c>
    </row>
    <row r="416" spans="1:3" ht="15.75" thickBot="1" x14ac:dyDescent="0.3">
      <c r="A416" t="s">
        <v>175</v>
      </c>
      <c r="B416" t="s">
        <v>380</v>
      </c>
      <c r="C416" s="10" t="str">
        <f>IFERROR(VLOOKUP($A416,VLookup!$B$3:$C$463,2,FALSE),"")</f>
        <v>4.5.2 PRODUCT MANAGER</v>
      </c>
    </row>
    <row r="417" spans="1:3" ht="15.75" thickBot="1" x14ac:dyDescent="0.3">
      <c r="A417" t="s">
        <v>153</v>
      </c>
      <c r="B417" t="s">
        <v>381</v>
      </c>
      <c r="C417" s="10" t="str">
        <f>IFERROR(VLOOKUP($A417,VLookup!$B$3:$C$463,2,FALSE),"")</f>
        <v>3.2.3 INCIDENT MANAGEMENT</v>
      </c>
    </row>
    <row r="418" spans="1:3" ht="15.75" thickBot="1" x14ac:dyDescent="0.3">
      <c r="A418" t="s">
        <v>112</v>
      </c>
      <c r="B418" t="s">
        <v>382</v>
      </c>
      <c r="C418" s="10" t="str">
        <f>IFERROR(VLOOKUP($A418,VLookup!$B$3:$C$463,2,FALSE),"")</f>
        <v>1.2.1 INFORMATIEBELEID</v>
      </c>
    </row>
    <row r="419" spans="1:3" ht="15.75" thickBot="1" x14ac:dyDescent="0.3">
      <c r="A419" t="s">
        <v>134</v>
      </c>
      <c r="B419" t="s">
        <v>383</v>
      </c>
      <c r="C419" s="10" t="str">
        <f>IFERROR(VLOOKUP($A419,VLookup!$B$3:$C$463,2,FALSE),"")</f>
        <v>2.2.1 TESTMANAGEMENT</v>
      </c>
    </row>
    <row r="420" spans="1:3" ht="15.75" thickBot="1" x14ac:dyDescent="0.3">
      <c r="A420" t="s">
        <v>154</v>
      </c>
      <c r="B420" t="s">
        <v>383</v>
      </c>
      <c r="C420" s="10" t="str">
        <f>IFERROR(VLOOKUP($A420,VLookup!$B$3:$C$463,2,FALSE),"")</f>
        <v>3.2.4 PROBLEM MANAGEMENT</v>
      </c>
    </row>
    <row r="421" spans="1:3" ht="15.75" thickBot="1" x14ac:dyDescent="0.3">
      <c r="A421" t="s">
        <v>156</v>
      </c>
      <c r="B421" t="s">
        <v>383</v>
      </c>
      <c r="C421" s="10" t="str">
        <f>IFERROR(VLOOKUP($A421,VLookup!$B$3:$C$463,2,FALSE),"")</f>
        <v>3.3.2 CAPACITY MANAGEMENT</v>
      </c>
    </row>
    <row r="422" spans="1:3" ht="15.75" thickBot="1" x14ac:dyDescent="0.3">
      <c r="A422" t="s">
        <v>178</v>
      </c>
      <c r="B422" t="s">
        <v>384</v>
      </c>
      <c r="C422" s="10" t="str">
        <f>IFERROR(VLOOKUP($A422,VLookup!$B$3:$C$463,2,FALSE),"")</f>
        <v>5.1.2 PROJECTMANAGEMENT IV</v>
      </c>
    </row>
    <row r="423" spans="1:3" ht="15.75" thickBot="1" x14ac:dyDescent="0.3">
      <c r="A423" t="s">
        <v>179</v>
      </c>
      <c r="B423" t="s">
        <v>384</v>
      </c>
      <c r="C423" s="10" t="str">
        <f>IFERROR(VLOOKUP($A423,VLookup!$B$3:$C$463,2,FALSE),"")</f>
        <v>5.1.3 PROGRAMMAMANAGEMENT IV</v>
      </c>
    </row>
    <row r="424" spans="1:3" ht="15.75" thickBot="1" x14ac:dyDescent="0.3">
      <c r="A424" t="s">
        <v>116</v>
      </c>
      <c r="B424" t="s">
        <v>385</v>
      </c>
      <c r="C424" s="10" t="str">
        <f>IFERROR(VLOOKUP($A424,VLookup!$B$3:$C$463,2,FALSE),"")</f>
        <v>1.2.2  INNOVATIEMANAGEMENT</v>
      </c>
    </row>
    <row r="425" spans="1:3" ht="15.75" thickBot="1" x14ac:dyDescent="0.3">
      <c r="A425" t="s">
        <v>80</v>
      </c>
      <c r="B425" t="s">
        <v>386</v>
      </c>
      <c r="C425" s="10" t="str">
        <f>IFERROR(VLOOKUP($A425,VLookup!$B$3:$C$463,2,FALSE),"")</f>
        <v>1.1.1 INFORMATIEARCHITECTUUR</v>
      </c>
    </row>
    <row r="426" spans="1:3" ht="15.75" thickBot="1" x14ac:dyDescent="0.3">
      <c r="A426" t="s">
        <v>110</v>
      </c>
      <c r="B426" t="s">
        <v>386</v>
      </c>
      <c r="C426" s="10" t="str">
        <f>IFERROR(VLOOKUP($A426,VLookup!$B$3:$C$463,2,FALSE),"")</f>
        <v>1.1.6 ENTERPRISE ARCHITECTUUR</v>
      </c>
    </row>
    <row r="427" spans="1:3" ht="15.75" thickBot="1" x14ac:dyDescent="0.3">
      <c r="A427" t="s">
        <v>169</v>
      </c>
      <c r="B427" t="s">
        <v>387</v>
      </c>
      <c r="C427" s="10" t="str">
        <f>IFERROR(VLOOKUP($A427,VLookup!$B$3:$C$463,2,FALSE),"")</f>
        <v>4.3.4 DATA SCIENCE</v>
      </c>
    </row>
    <row r="428" spans="1:3" ht="15.75" thickBot="1" x14ac:dyDescent="0.3">
      <c r="A428" t="s">
        <v>161</v>
      </c>
      <c r="B428" t="s">
        <v>388</v>
      </c>
      <c r="C428" s="10" t="str">
        <f>IFERROR(VLOOKUP($A428,VLookup!$B$3:$C$463,2,FALSE),"")</f>
        <v>4.1.3 CYBERSECURITY MANAGEMENT</v>
      </c>
    </row>
    <row r="429" spans="1:3" ht="15.75" thickBot="1" x14ac:dyDescent="0.3">
      <c r="A429" t="s">
        <v>173</v>
      </c>
      <c r="B429" t="s">
        <v>389</v>
      </c>
      <c r="C429" s="10" t="str">
        <f>IFERROR(VLOOKUP($A429,VLookup!$B$3:$C$463,2,FALSE),"")</f>
        <v>4.4.3 (AGILE) COACHING</v>
      </c>
    </row>
    <row r="430" spans="1:3" ht="15.75" thickBot="1" x14ac:dyDescent="0.3">
      <c r="A430" t="s">
        <v>165</v>
      </c>
      <c r="B430" t="s">
        <v>390</v>
      </c>
      <c r="C430" s="10" t="str">
        <f>IFERROR(VLOOKUP($A430,VLookup!$B$3:$C$463,2,FALSE),"")</f>
        <v>4.2.4 CONTRACT- / LEVERANCIERMANAGEMENT IV</v>
      </c>
    </row>
    <row r="431" spans="1:3" ht="15.75" thickBot="1" x14ac:dyDescent="0.3">
      <c r="A431" t="s">
        <v>163</v>
      </c>
      <c r="B431" t="s">
        <v>390</v>
      </c>
      <c r="C431" s="10" t="str">
        <f>IFERROR(VLOOKUP($A431,VLookup!$B$3:$C$463,2,FALSE),"")</f>
        <v>4.2.2 INKOOP IV</v>
      </c>
    </row>
    <row r="432" spans="1:3" ht="15.75" thickBot="1" x14ac:dyDescent="0.3">
      <c r="A432" t="s">
        <v>157</v>
      </c>
      <c r="B432" t="s">
        <v>391</v>
      </c>
      <c r="C432" s="10" t="str">
        <f>IFERROR(VLOOKUP($A432,VLookup!$B$3:$C$463,2,FALSE),"")</f>
        <v>3.3.3 CONFIGURATION MANAGEMENT</v>
      </c>
    </row>
    <row r="433" spans="1:3" ht="15.75" thickBot="1" x14ac:dyDescent="0.3">
      <c r="A433" t="s">
        <v>165</v>
      </c>
      <c r="B433" t="s">
        <v>391</v>
      </c>
      <c r="C433" s="10" t="str">
        <f>IFERROR(VLOOKUP($A433,VLookup!$B$3:$C$463,2,FALSE),"")</f>
        <v>4.2.4 CONTRACT- / LEVERANCIERMANAGEMENT IV</v>
      </c>
    </row>
    <row r="434" spans="1:3" ht="15.75" thickBot="1" x14ac:dyDescent="0.3">
      <c r="A434" t="s">
        <v>165</v>
      </c>
      <c r="B434" t="s">
        <v>392</v>
      </c>
      <c r="C434" s="10" t="str">
        <f>IFERROR(VLOOKUP($A434,VLookup!$B$3:$C$463,2,FALSE),"")</f>
        <v>4.2.4 CONTRACT- / LEVERANCIERMANAGEMENT IV</v>
      </c>
    </row>
    <row r="435" spans="1:3" ht="15.75" thickBot="1" x14ac:dyDescent="0.3">
      <c r="A435" t="s">
        <v>169</v>
      </c>
      <c r="B435" t="s">
        <v>393</v>
      </c>
      <c r="C435" s="10" t="str">
        <f>IFERROR(VLOOKUP($A435,VLookup!$B$3:$C$463,2,FALSE),"")</f>
        <v>4.3.4 DATA SCIENCE</v>
      </c>
    </row>
    <row r="436" spans="1:3" ht="15.75" thickBot="1" x14ac:dyDescent="0.3">
      <c r="A436" t="s">
        <v>159</v>
      </c>
      <c r="B436" t="s">
        <v>394</v>
      </c>
      <c r="C436" s="10" t="str">
        <f>IFERROR(VLOOKUP($A436,VLookup!$B$3:$C$463,2,FALSE),"")</f>
        <v>4.1.1 SECURITY MANAGEMENT</v>
      </c>
    </row>
    <row r="437" spans="1:3" ht="15.75" thickBot="1" x14ac:dyDescent="0.3">
      <c r="A437" t="s">
        <v>116</v>
      </c>
      <c r="B437" t="s">
        <v>395</v>
      </c>
      <c r="C437" s="10" t="str">
        <f>IFERROR(VLOOKUP($A437,VLookup!$B$3:$C$463,2,FALSE),"")</f>
        <v>1.2.2  INNOVATIEMANAGEMENT</v>
      </c>
    </row>
    <row r="438" spans="1:3" ht="15.75" thickBot="1" x14ac:dyDescent="0.3">
      <c r="A438" t="s">
        <v>148</v>
      </c>
      <c r="B438" s="23" t="s">
        <v>396</v>
      </c>
      <c r="C438" s="10" t="str">
        <f>IFERROR(VLOOKUP($A438,VLookup!$B$3:$C$463,2,FALSE),"")</f>
        <v>3.1.8 RECORDBEHEER</v>
      </c>
    </row>
    <row r="439" spans="1:3" ht="15.75" thickBot="1" x14ac:dyDescent="0.3">
      <c r="A439" t="s">
        <v>157</v>
      </c>
      <c r="B439" t="s">
        <v>397</v>
      </c>
      <c r="C439" s="10" t="str">
        <f>IFERROR(VLOOKUP($A439,VLookup!$B$3:$C$463,2,FALSE),"")</f>
        <v>3.3.3 CONFIGURATION MANAGEMENT</v>
      </c>
    </row>
    <row r="440" spans="1:3" ht="15.75" thickBot="1" x14ac:dyDescent="0.3">
      <c r="A440" t="s">
        <v>151</v>
      </c>
      <c r="B440" s="23" t="s">
        <v>398</v>
      </c>
      <c r="C440" s="10" t="str">
        <f>IFERROR(VLOOKUP($A440,VLookup!$B$3:$C$463,2,FALSE),"")</f>
        <v>3.2.2 1e LIJNS GEBRUIKERSONDERSTEUNING</v>
      </c>
    </row>
    <row r="441" spans="1:3" ht="15.75" thickBot="1" x14ac:dyDescent="0.3">
      <c r="A441" t="s">
        <v>153</v>
      </c>
      <c r="B441" t="s">
        <v>399</v>
      </c>
      <c r="C441" s="10" t="str">
        <f>IFERROR(VLOOKUP($A441,VLookup!$B$3:$C$463,2,FALSE),"")</f>
        <v>3.2.3 INCIDENT MANAGEMENT</v>
      </c>
    </row>
    <row r="442" spans="1:3" ht="15.75" thickBot="1" x14ac:dyDescent="0.3">
      <c r="A442" t="s">
        <v>150</v>
      </c>
      <c r="B442" t="s">
        <v>400</v>
      </c>
      <c r="C442" s="10" t="str">
        <f>IFERROR(VLOOKUP($A442,VLookup!$B$3:$C$463,2,FALSE),"")</f>
        <v>3.2.1 TECHNICAL SUPPORT</v>
      </c>
    </row>
    <row r="443" spans="1:3" ht="15.75" thickBot="1" x14ac:dyDescent="0.3">
      <c r="A443" t="s">
        <v>153</v>
      </c>
      <c r="B443" t="s">
        <v>400</v>
      </c>
      <c r="C443" s="10" t="str">
        <f>IFERROR(VLOOKUP($A443,VLookup!$B$3:$C$463,2,FALSE),"")</f>
        <v>3.2.3 INCIDENT MANAGEMENT</v>
      </c>
    </row>
    <row r="444" spans="1:3" ht="15.75" thickBot="1" x14ac:dyDescent="0.3">
      <c r="A444" t="s">
        <v>151</v>
      </c>
      <c r="B444" t="s">
        <v>401</v>
      </c>
      <c r="C444" s="10" t="str">
        <f>IFERROR(VLOOKUP($A444,VLookup!$B$3:$C$463,2,FALSE),"")</f>
        <v>3.2.2 1e LIJNS GEBRUIKERSONDERSTEUNING</v>
      </c>
    </row>
    <row r="445" spans="1:3" ht="15.75" thickBot="1" x14ac:dyDescent="0.3">
      <c r="A445" t="s">
        <v>139</v>
      </c>
      <c r="B445" t="s">
        <v>402</v>
      </c>
      <c r="C445" s="10" t="str">
        <f>IFERROR(VLOOKUP($A445,VLookup!$B$3:$C$463,2,FALSE),"")</f>
        <v>3.1.2 CHANGE MANAGEMENT</v>
      </c>
    </row>
    <row r="446" spans="1:3" ht="15.75" thickBot="1" x14ac:dyDescent="0.3">
      <c r="A446" t="s">
        <v>139</v>
      </c>
      <c r="B446" t="s">
        <v>403</v>
      </c>
      <c r="C446" s="10" t="str">
        <f>IFERROR(VLOOKUP($A446,VLookup!$B$3:$C$463,2,FALSE),"")</f>
        <v>3.1.2 CHANGE MANAGEMENT</v>
      </c>
    </row>
    <row r="447" spans="1:3" ht="15.75" thickBot="1" x14ac:dyDescent="0.3">
      <c r="A447" t="s">
        <v>125</v>
      </c>
      <c r="B447" t="s">
        <v>404</v>
      </c>
      <c r="C447" s="10" t="str">
        <f>IFERROR(VLOOKUP($A447,VLookup!$B$3:$C$463,2,FALSE),"")</f>
        <v>2.1.1 APPLICATIEONTWIKKELING</v>
      </c>
    </row>
    <row r="448" spans="1:3" ht="15.75" thickBot="1" x14ac:dyDescent="0.3">
      <c r="A448" t="s">
        <v>129</v>
      </c>
      <c r="B448" t="s">
        <v>404</v>
      </c>
      <c r="C448" s="10" t="str">
        <f>IFERROR(VLOOKUP($A448,VLookup!$B$3:$C$463,2,FALSE),"")</f>
        <v>2.1.2 SYSTEEMONTWIKKELING</v>
      </c>
    </row>
    <row r="449" spans="1:3" ht="15.75" thickBot="1" x14ac:dyDescent="0.3">
      <c r="A449" t="s">
        <v>166</v>
      </c>
      <c r="B449" t="s">
        <v>404</v>
      </c>
      <c r="C449" s="10" t="str">
        <f>IFERROR(VLOOKUP($A449,VLookup!$B$3:$C$463,2,FALSE),"")</f>
        <v>4.3.1 INFORMATIEANALYSE</v>
      </c>
    </row>
    <row r="450" spans="1:3" ht="15.75" thickBot="1" x14ac:dyDescent="0.3">
      <c r="A450" t="s">
        <v>102</v>
      </c>
      <c r="B450" t="s">
        <v>405</v>
      </c>
      <c r="C450" s="10" t="str">
        <f>IFERROR(VLOOKUP($A450,VLookup!$B$3:$C$463,2,FALSE),"")</f>
        <v>1.1.3 APPLICATIEARCHITECTUUR</v>
      </c>
    </row>
    <row r="451" spans="1:3" ht="15.75" thickBot="1" x14ac:dyDescent="0.3">
      <c r="A451" t="s">
        <v>109</v>
      </c>
      <c r="B451" t="s">
        <v>405</v>
      </c>
      <c r="C451" s="10" t="str">
        <f>IFERROR(VLOOKUP($A451,VLookup!$B$3:$C$463,2,FALSE),"")</f>
        <v>1.1.5 SYSTEEMARCHITECTUUR</v>
      </c>
    </row>
    <row r="452" spans="1:3" ht="15.75" thickBot="1" x14ac:dyDescent="0.3">
      <c r="A452" t="s">
        <v>110</v>
      </c>
      <c r="B452" t="s">
        <v>405</v>
      </c>
      <c r="C452" s="10" t="str">
        <f>IFERROR(VLOOKUP($A452,VLookup!$B$3:$C$463,2,FALSE),"")</f>
        <v>1.1.6 ENTERPRISE ARCHITECTUUR</v>
      </c>
    </row>
    <row r="453" spans="1:3" ht="15.75" thickBot="1" x14ac:dyDescent="0.3">
      <c r="A453" t="s">
        <v>112</v>
      </c>
      <c r="B453" t="s">
        <v>405</v>
      </c>
      <c r="C453" s="10" t="str">
        <f>IFERROR(VLOOKUP($A453,VLookup!$B$3:$C$463,2,FALSE),"")</f>
        <v>1.2.1 INFORMATIEBELEID</v>
      </c>
    </row>
    <row r="454" spans="1:3" ht="15.75" thickBot="1" x14ac:dyDescent="0.3">
      <c r="A454" t="s">
        <v>131</v>
      </c>
      <c r="B454" t="s">
        <v>405</v>
      </c>
      <c r="C454" s="10" t="str">
        <f>IFERROR(VLOOKUP($A454,VLookup!$B$3:$C$463,2,FALSE),"")</f>
        <v>2.1.3 NETWERKONTWIKKELING</v>
      </c>
    </row>
    <row r="455" spans="1:3" ht="15.75" thickBot="1" x14ac:dyDescent="0.3">
      <c r="A455" t="s">
        <v>144</v>
      </c>
      <c r="B455" s="24" t="s">
        <v>406</v>
      </c>
      <c r="C455" s="10" t="str">
        <f>IFERROR(VLOOKUP($A455,VLookup!$B$3:$C$463,2,FALSE),"")</f>
        <v>3.1.4 SERVERBEHEER</v>
      </c>
    </row>
    <row r="456" spans="1:3" ht="15.75" thickBot="1" x14ac:dyDescent="0.3">
      <c r="A456" t="s">
        <v>145</v>
      </c>
      <c r="B456" s="24" t="s">
        <v>406</v>
      </c>
      <c r="C456" s="10" t="str">
        <f>IFERROR(VLOOKUP($A456,VLookup!$B$3:$C$463,2,FALSE),"")</f>
        <v>3.1.5 NETWERKBEHEER</v>
      </c>
    </row>
    <row r="457" spans="1:3" ht="15.75" thickBot="1" x14ac:dyDescent="0.3">
      <c r="A457" t="s">
        <v>125</v>
      </c>
      <c r="B457" t="s">
        <v>407</v>
      </c>
      <c r="C457" s="10" t="str">
        <f>IFERROR(VLOOKUP($A457,VLookup!$B$3:$C$463,2,FALSE),"")</f>
        <v>2.1.1 APPLICATIEONTWIKKELING</v>
      </c>
    </row>
    <row r="458" spans="1:3" ht="15.75" thickBot="1" x14ac:dyDescent="0.3">
      <c r="A458" t="s">
        <v>131</v>
      </c>
      <c r="B458" t="s">
        <v>407</v>
      </c>
      <c r="C458" s="10" t="str">
        <f>IFERROR(VLOOKUP($A458,VLookup!$B$3:$C$463,2,FALSE),"")</f>
        <v>2.1.3 NETWERKONTWIKKELING</v>
      </c>
    </row>
    <row r="459" spans="1:3" ht="15.75" thickBot="1" x14ac:dyDescent="0.3">
      <c r="A459" t="s">
        <v>145</v>
      </c>
      <c r="B459" t="s">
        <v>407</v>
      </c>
      <c r="C459" s="10" t="str">
        <f>IFERROR(VLOOKUP($A459,VLookup!$B$3:$C$463,2,FALSE),"")</f>
        <v>3.1.5 NETWERKBEHEER</v>
      </c>
    </row>
    <row r="460" spans="1:3" ht="15.75" thickBot="1" x14ac:dyDescent="0.3">
      <c r="A460" t="s">
        <v>131</v>
      </c>
      <c r="B460" s="23" t="s">
        <v>408</v>
      </c>
      <c r="C460" s="10" t="str">
        <f>IFERROR(VLOOKUP($A460,VLookup!$B$3:$C$463,2,FALSE),"")</f>
        <v>2.1.3 NETWERKONTWIKKELING</v>
      </c>
    </row>
    <row r="461" spans="1:3" ht="15.75" thickBot="1" x14ac:dyDescent="0.3">
      <c r="A461" t="s">
        <v>131</v>
      </c>
      <c r="B461" t="s">
        <v>409</v>
      </c>
      <c r="C461" s="10" t="str">
        <f>IFERROR(VLOOKUP($A461,VLookup!$B$3:$C$463,2,FALSE),"")</f>
        <v>2.1.3 NETWERKONTWIKKELING</v>
      </c>
    </row>
    <row r="462" spans="1:3" ht="15.75" thickBot="1" x14ac:dyDescent="0.3">
      <c r="A462" t="s">
        <v>145</v>
      </c>
      <c r="B462" t="s">
        <v>409</v>
      </c>
      <c r="C462" s="10" t="str">
        <f>IFERROR(VLOOKUP($A462,VLookup!$B$3:$C$463,2,FALSE),"")</f>
        <v>3.1.5 NETWERKBEHEER</v>
      </c>
    </row>
    <row r="463" spans="1:3" ht="15.75" thickBot="1" x14ac:dyDescent="0.3">
      <c r="A463" t="s">
        <v>151</v>
      </c>
      <c r="B463" t="s">
        <v>410</v>
      </c>
      <c r="C463" s="10" t="str">
        <f>IFERROR(VLOOKUP($A463,VLookup!$B$3:$C$463,2,FALSE),"")</f>
        <v>3.2.2 1e LIJNS GEBRUIKERSONDERSTEUNING</v>
      </c>
    </row>
    <row r="464" spans="1:3" ht="15.75" thickBot="1" x14ac:dyDescent="0.3">
      <c r="A464" t="s">
        <v>153</v>
      </c>
      <c r="B464" t="s">
        <v>410</v>
      </c>
      <c r="C464" s="10" t="str">
        <f>IFERROR(VLOOKUP($A464,VLookup!$B$3:$C$463,2,FALSE),"")</f>
        <v>3.2.3 INCIDENT MANAGEMENT</v>
      </c>
    </row>
    <row r="465" spans="1:3" ht="15.75" thickBot="1" x14ac:dyDescent="0.3">
      <c r="A465" t="s">
        <v>151</v>
      </c>
      <c r="B465" t="s">
        <v>411</v>
      </c>
      <c r="C465" s="10" t="str">
        <f>IFERROR(VLOOKUP($A465,VLookup!$B$3:$C$463,2,FALSE),"")</f>
        <v>3.2.2 1e LIJNS GEBRUIKERSONDERSTEUNING</v>
      </c>
    </row>
    <row r="466" spans="1:3" ht="15.75" thickBot="1" x14ac:dyDescent="0.3">
      <c r="A466" t="s">
        <v>97</v>
      </c>
      <c r="B466" t="s">
        <v>412</v>
      </c>
      <c r="C466" s="10" t="str">
        <f>IFERROR(VLOOKUP($A466,VLookup!$B$3:$C$463,2,FALSE),"")</f>
        <v>1.1.2 FUNCTIONEEL ONTWERP/STARTARCHITECTUUR</v>
      </c>
    </row>
    <row r="467" spans="1:3" ht="15.75" thickBot="1" x14ac:dyDescent="0.3">
      <c r="A467" t="s">
        <v>125</v>
      </c>
      <c r="B467" t="s">
        <v>412</v>
      </c>
      <c r="C467" s="10" t="str">
        <f>IFERROR(VLOOKUP($A467,VLookup!$B$3:$C$463,2,FALSE),"")</f>
        <v>2.1.1 APPLICATIEONTWIKKELING</v>
      </c>
    </row>
    <row r="468" spans="1:3" ht="15.75" thickBot="1" x14ac:dyDescent="0.3">
      <c r="A468" t="s">
        <v>132</v>
      </c>
      <c r="B468" t="s">
        <v>412</v>
      </c>
      <c r="C468" s="10" t="str">
        <f>IFERROR(VLOOKUP($A468,VLookup!$B$3:$C$463,2,FALSE),"")</f>
        <v>2.1.4 DATA ENGINEERING</v>
      </c>
    </row>
    <row r="469" spans="1:3" ht="15.75" thickBot="1" x14ac:dyDescent="0.3">
      <c r="A469" t="s">
        <v>146</v>
      </c>
      <c r="B469" t="s">
        <v>412</v>
      </c>
      <c r="C469" s="10" t="str">
        <f>IFERROR(VLOOKUP($A469,VLookup!$B$3:$C$463,2,FALSE),"")</f>
        <v>3.1.6 APPLICATIEBEHEER</v>
      </c>
    </row>
    <row r="470" spans="1:3" ht="15.75" thickBot="1" x14ac:dyDescent="0.3">
      <c r="A470" t="s">
        <v>102</v>
      </c>
      <c r="B470" t="s">
        <v>412</v>
      </c>
      <c r="C470" s="10" t="str">
        <f>IFERROR(VLOOKUP($A470,VLookup!$B$3:$C$463,2,FALSE),"")</f>
        <v>1.1.3 APPLICATIEARCHITECTUUR</v>
      </c>
    </row>
    <row r="471" spans="1:3" ht="15.75" thickBot="1" x14ac:dyDescent="0.3">
      <c r="A471" t="s">
        <v>134</v>
      </c>
      <c r="B471" t="s">
        <v>413</v>
      </c>
      <c r="C471" s="10" t="str">
        <f>IFERROR(VLOOKUP($A471,VLookup!$B$3:$C$463,2,FALSE),"")</f>
        <v>2.2.1 TESTMANAGEMENT</v>
      </c>
    </row>
    <row r="472" spans="1:3" ht="15.75" thickBot="1" x14ac:dyDescent="0.3">
      <c r="A472" t="s">
        <v>146</v>
      </c>
      <c r="B472" t="s">
        <v>413</v>
      </c>
      <c r="C472" s="10" t="str">
        <f>IFERROR(VLOOKUP($A472,VLookup!$B$3:$C$463,2,FALSE),"")</f>
        <v>3.1.6 APPLICATIEBEHEER</v>
      </c>
    </row>
    <row r="473" spans="1:3" ht="15.75" thickBot="1" x14ac:dyDescent="0.3">
      <c r="A473" t="s">
        <v>181</v>
      </c>
      <c r="B473" t="s">
        <v>413</v>
      </c>
      <c r="C473" s="10" t="str">
        <f>IFERROR(VLOOKUP($A473,VLookup!$B$3:$C$463,2,FALSE),"")</f>
        <v>5.2.1 SCRUM MASTER</v>
      </c>
    </row>
    <row r="474" spans="1:3" ht="15.75" thickBot="1" x14ac:dyDescent="0.3">
      <c r="A474" t="s">
        <v>125</v>
      </c>
      <c r="B474" t="s">
        <v>413</v>
      </c>
      <c r="C474" s="10" t="str">
        <f>IFERROR(VLOOKUP($A474,VLookup!$B$3:$C$463,2,FALSE),"")</f>
        <v>2.1.1 APPLICATIEONTWIKKELING</v>
      </c>
    </row>
    <row r="475" spans="1:3" ht="15.75" thickBot="1" x14ac:dyDescent="0.3">
      <c r="A475" t="s">
        <v>129</v>
      </c>
      <c r="B475" t="s">
        <v>413</v>
      </c>
      <c r="C475" s="10" t="str">
        <f>IFERROR(VLOOKUP($A475,VLookup!$B$3:$C$463,2,FALSE),"")</f>
        <v>2.1.2 SYSTEEMONTWIKKELING</v>
      </c>
    </row>
    <row r="476" spans="1:3" ht="15.75" thickBot="1" x14ac:dyDescent="0.3">
      <c r="A476" t="s">
        <v>135</v>
      </c>
      <c r="B476" t="s">
        <v>414</v>
      </c>
      <c r="C476" s="10" t="str">
        <f>IFERROR(VLOOKUP($A476,VLookup!$B$3:$C$463,2,FALSE),"")</f>
        <v>3.1.1 SYSTEEMBEHEER</v>
      </c>
    </row>
    <row r="477" spans="1:3" ht="15.75" thickBot="1" x14ac:dyDescent="0.3">
      <c r="A477" t="s">
        <v>141</v>
      </c>
      <c r="B477" t="s">
        <v>414</v>
      </c>
      <c r="C477" s="10" t="str">
        <f>IFERROR(VLOOKUP($A477,VLookup!$B$3:$C$463,2,FALSE),"")</f>
        <v>3.1.3 FUNCTIONEEL BEHEER</v>
      </c>
    </row>
    <row r="478" spans="1:3" ht="15.75" thickBot="1" x14ac:dyDescent="0.3">
      <c r="A478" t="s">
        <v>146</v>
      </c>
      <c r="B478" t="s">
        <v>414</v>
      </c>
      <c r="C478" s="10" t="str">
        <f>IFERROR(VLOOKUP($A478,VLookup!$B$3:$C$463,2,FALSE),"")</f>
        <v>3.1.6 APPLICATIEBEHEER</v>
      </c>
    </row>
    <row r="479" spans="1:3" ht="15.75" thickBot="1" x14ac:dyDescent="0.3">
      <c r="A479" t="s">
        <v>154</v>
      </c>
      <c r="B479" t="s">
        <v>415</v>
      </c>
      <c r="C479" s="10" t="str">
        <f>IFERROR(VLOOKUP($A479,VLookup!$B$3:$C$463,2,FALSE),"")</f>
        <v>3.2.4 PROBLEM MANAGEMENT</v>
      </c>
    </row>
    <row r="480" spans="1:3" ht="15.75" thickBot="1" x14ac:dyDescent="0.3">
      <c r="A480" t="s">
        <v>170</v>
      </c>
      <c r="B480" t="s">
        <v>416</v>
      </c>
      <c r="C480" s="10" t="str">
        <f>IFERROR(VLOOKUP($A480,VLookup!$B$3:$C$463,2,FALSE),"")</f>
        <v>4.4.1 INFORMATIECOACHING</v>
      </c>
    </row>
    <row r="481" spans="1:3" ht="15.75" thickBot="1" x14ac:dyDescent="0.3">
      <c r="A481" t="s">
        <v>172</v>
      </c>
      <c r="B481" t="s">
        <v>416</v>
      </c>
      <c r="C481" s="10" t="str">
        <f>IFERROR(VLOOKUP($A481,VLookup!$B$3:$C$463,2,FALSE),"")</f>
        <v>4.4.2 LEER- EN ONTWIKKELMANAGEMENT</v>
      </c>
    </row>
    <row r="482" spans="1:3" ht="15.75" thickBot="1" x14ac:dyDescent="0.3">
      <c r="A482" t="s">
        <v>135</v>
      </c>
      <c r="B482" t="s">
        <v>417</v>
      </c>
      <c r="C482" s="10" t="str">
        <f>IFERROR(VLOOKUP($A482,VLookup!$B$3:$C$463,2,FALSE),"")</f>
        <v>3.1.1 SYSTEEMBEHEER</v>
      </c>
    </row>
    <row r="483" spans="1:3" ht="15.75" thickBot="1" x14ac:dyDescent="0.3">
      <c r="A483" t="s">
        <v>146</v>
      </c>
      <c r="B483" t="s">
        <v>417</v>
      </c>
      <c r="C483" s="10" t="str">
        <f>IFERROR(VLOOKUP($A483,VLookup!$B$3:$C$463,2,FALSE),"")</f>
        <v>3.1.6 APPLICATIEBEHEER</v>
      </c>
    </row>
    <row r="484" spans="1:3" ht="15.75" thickBot="1" x14ac:dyDescent="0.3">
      <c r="A484" t="s">
        <v>135</v>
      </c>
      <c r="B484" t="s">
        <v>418</v>
      </c>
      <c r="C484" s="10" t="str">
        <f>IFERROR(VLOOKUP($A484,VLookup!$B$3:$C$463,2,FALSE),"")</f>
        <v>3.1.1 SYSTEEMBEHEER</v>
      </c>
    </row>
    <row r="485" spans="1:3" ht="15.75" thickBot="1" x14ac:dyDescent="0.3">
      <c r="A485" t="s">
        <v>146</v>
      </c>
      <c r="B485" t="s">
        <v>418</v>
      </c>
      <c r="C485" s="10" t="str">
        <f>IFERROR(VLOOKUP($A485,VLookup!$B$3:$C$463,2,FALSE),"")</f>
        <v>3.1.6 APPLICATIEBEHEER</v>
      </c>
    </row>
    <row r="486" spans="1:3" ht="15.75" thickBot="1" x14ac:dyDescent="0.3">
      <c r="A486" t="s">
        <v>161</v>
      </c>
      <c r="B486" t="s">
        <v>419</v>
      </c>
      <c r="C486" s="10" t="str">
        <f>IFERROR(VLOOKUP($A486,VLookup!$B$3:$C$463,2,FALSE),"")</f>
        <v>4.1.3 CYBERSECURITY MANAGEMENT</v>
      </c>
    </row>
    <row r="487" spans="1:3" ht="15.75" thickBot="1" x14ac:dyDescent="0.3">
      <c r="A487" t="s">
        <v>134</v>
      </c>
      <c r="B487" t="s">
        <v>420</v>
      </c>
      <c r="C487" s="10" t="str">
        <f>IFERROR(VLOOKUP($A487,VLookup!$B$3:$C$463,2,FALSE),"")</f>
        <v>2.2.1 TESTMANAGEMENT</v>
      </c>
    </row>
    <row r="488" spans="1:3" ht="15.75" thickBot="1" x14ac:dyDescent="0.3">
      <c r="A488" t="s">
        <v>116</v>
      </c>
      <c r="B488" t="s">
        <v>421</v>
      </c>
      <c r="C488" s="10" t="str">
        <f>IFERROR(VLOOKUP($A488,VLookup!$B$3:$C$463,2,FALSE),"")</f>
        <v>1.2.2  INNOVATIEMANAGEMENT</v>
      </c>
    </row>
    <row r="489" spans="1:3" ht="15.75" thickBot="1" x14ac:dyDescent="0.3">
      <c r="A489" t="s">
        <v>177</v>
      </c>
      <c r="B489" t="s">
        <v>422</v>
      </c>
      <c r="C489" s="10" t="str">
        <f>IFERROR(VLOOKUP($A489,VLookup!$B$3:$C$463,2,FALSE),"")</f>
        <v>5.1.1 PROJECTLEIDERSCHAP IV</v>
      </c>
    </row>
    <row r="490" spans="1:3" ht="15.75" thickBot="1" x14ac:dyDescent="0.3">
      <c r="A490" t="s">
        <v>174</v>
      </c>
      <c r="B490" t="s">
        <v>423</v>
      </c>
      <c r="C490" s="10" t="str">
        <f>IFERROR(VLOOKUP($A490,VLookup!$B$3:$C$463,2,FALSE),"")</f>
        <v>4.5.1 PRODUCT OWNER</v>
      </c>
    </row>
    <row r="491" spans="1:3" ht="15.75" thickBot="1" x14ac:dyDescent="0.3">
      <c r="A491" t="s">
        <v>175</v>
      </c>
      <c r="B491" t="s">
        <v>423</v>
      </c>
      <c r="C491" s="10" t="str">
        <f>IFERROR(VLOOKUP($A491,VLookup!$B$3:$C$463,2,FALSE),"")</f>
        <v>4.5.2 PRODUCT MANAGER</v>
      </c>
    </row>
    <row r="492" spans="1:3" ht="15.75" thickBot="1" x14ac:dyDescent="0.3">
      <c r="A492" t="s">
        <v>176</v>
      </c>
      <c r="B492" t="s">
        <v>423</v>
      </c>
      <c r="C492" s="10" t="str">
        <f>IFERROR(VLOOKUP($A492,VLookup!$B$3:$C$463,2,FALSE),"")</f>
        <v>4.5.3 BUSINESS OWNER (GEDELEGEERD)</v>
      </c>
    </row>
    <row r="493" spans="1:3" ht="15.75" thickBot="1" x14ac:dyDescent="0.3">
      <c r="A493" t="s">
        <v>179</v>
      </c>
      <c r="B493" t="s">
        <v>423</v>
      </c>
      <c r="C493" s="10" t="str">
        <f>IFERROR(VLOOKUP($A493,VLookup!$B$3:$C$463,2,FALSE),"")</f>
        <v>5.1.3 PROGRAMMAMANAGEMENT IV</v>
      </c>
    </row>
    <row r="494" spans="1:3" ht="15.75" thickBot="1" x14ac:dyDescent="0.3">
      <c r="A494" t="s">
        <v>180</v>
      </c>
      <c r="B494" t="s">
        <v>423</v>
      </c>
      <c r="C494" s="10" t="str">
        <f>IFERROR(VLOOKUP($A494,VLookup!$B$3:$C$463,2,FALSE),"")</f>
        <v>5.1.4 PORTFOLIOMANAGEMENT IV</v>
      </c>
    </row>
    <row r="495" spans="1:3" ht="15.75" thickBot="1" x14ac:dyDescent="0.3">
      <c r="A495" t="s">
        <v>183</v>
      </c>
      <c r="B495" t="s">
        <v>423</v>
      </c>
      <c r="C495" s="10" t="str">
        <f>IFERROR(VLOOKUP($A495,VLookup!$B$3:$C$463,2,FALSE),"")</f>
        <v>5.3.1 INFORMATIEMANAGEMENT</v>
      </c>
    </row>
    <row r="496" spans="1:3" ht="15.75" thickBot="1" x14ac:dyDescent="0.3">
      <c r="A496" t="s">
        <v>159</v>
      </c>
      <c r="B496" t="s">
        <v>424</v>
      </c>
      <c r="C496" s="10" t="str">
        <f>IFERROR(VLOOKUP($A496,VLookup!$B$3:$C$463,2,FALSE),"")</f>
        <v>4.1.1 SECURITY MANAGEMENT</v>
      </c>
    </row>
    <row r="497" spans="1:3" ht="15.75" thickBot="1" x14ac:dyDescent="0.3">
      <c r="A497" t="s">
        <v>160</v>
      </c>
      <c r="B497" t="s">
        <v>424</v>
      </c>
      <c r="C497" s="10" t="str">
        <f>IFERROR(VLOOKUP($A497,VLookup!$B$3:$C$463,2,FALSE),"")</f>
        <v>4.1.2 INFORMATIERISICOMANAGEMENT</v>
      </c>
    </row>
    <row r="498" spans="1:3" ht="15.75" thickBot="1" x14ac:dyDescent="0.3">
      <c r="A498" t="s">
        <v>159</v>
      </c>
      <c r="B498" t="s">
        <v>425</v>
      </c>
      <c r="C498" s="10" t="str">
        <f>IFERROR(VLOOKUP($A498,VLookup!$B$3:$C$463,2,FALSE),"")</f>
        <v>4.1.1 SECURITY MANAGEMENT</v>
      </c>
    </row>
    <row r="499" spans="1:3" ht="15.75" thickBot="1" x14ac:dyDescent="0.3">
      <c r="A499" t="s">
        <v>160</v>
      </c>
      <c r="B499" t="s">
        <v>425</v>
      </c>
      <c r="C499" s="10" t="str">
        <f>IFERROR(VLOOKUP($A499,VLookup!$B$3:$C$463,2,FALSE),"")</f>
        <v>4.1.2 INFORMATIERISICOMANAGEMENT</v>
      </c>
    </row>
    <row r="500" spans="1:3" ht="15.75" thickBot="1" x14ac:dyDescent="0.3">
      <c r="A500" t="s">
        <v>141</v>
      </c>
      <c r="B500" t="s">
        <v>426</v>
      </c>
      <c r="C500" s="10" t="str">
        <f>IFERROR(VLOOKUP($A500,VLookup!$B$3:$C$463,2,FALSE),"")</f>
        <v>3.1.3 FUNCTIONEEL BEHEER</v>
      </c>
    </row>
    <row r="501" spans="1:3" ht="15.75" thickBot="1" x14ac:dyDescent="0.3">
      <c r="A501" t="s">
        <v>154</v>
      </c>
      <c r="B501" t="s">
        <v>426</v>
      </c>
      <c r="C501" s="10" t="str">
        <f>IFERROR(VLOOKUP($A501,VLookup!$B$3:$C$463,2,FALSE),"")</f>
        <v>3.2.4 PROBLEM MANAGEMENT</v>
      </c>
    </row>
    <row r="502" spans="1:3" ht="15.75" thickBot="1" x14ac:dyDescent="0.3">
      <c r="A502" t="s">
        <v>154</v>
      </c>
      <c r="B502" t="s">
        <v>426</v>
      </c>
      <c r="C502" s="10" t="str">
        <f>IFERROR(VLOOKUP($A502,VLookup!$B$3:$C$463,2,FALSE),"")</f>
        <v>3.2.4 PROBLEM MANAGEMENT</v>
      </c>
    </row>
    <row r="503" spans="1:3" ht="15.75" thickBot="1" x14ac:dyDescent="0.3">
      <c r="A503" t="s">
        <v>167</v>
      </c>
      <c r="B503" t="s">
        <v>427</v>
      </c>
      <c r="C503" s="10" t="str">
        <f>IFERROR(VLOOKUP($A503,VLookup!$B$3:$C$463,2,FALSE),"")</f>
        <v>4.3.2 BUSINESS ANALYSE</v>
      </c>
    </row>
    <row r="504" spans="1:3" ht="15.75" thickBot="1" x14ac:dyDescent="0.3">
      <c r="A504" t="s">
        <v>118</v>
      </c>
      <c r="B504" t="s">
        <v>428</v>
      </c>
      <c r="C504" s="10" t="str">
        <f>IFERROR(VLOOKUP($A504,VLookup!$B$3:$C$463,2,FALSE),"")</f>
        <v>1.2.3  MANAGEMENT INFORMATIEVOORZIENING</v>
      </c>
    </row>
    <row r="505" spans="1:3" ht="15.75" thickBot="1" x14ac:dyDescent="0.3">
      <c r="A505" t="s">
        <v>166</v>
      </c>
      <c r="B505" t="s">
        <v>428</v>
      </c>
      <c r="C505" s="10" t="str">
        <f>IFERROR(VLOOKUP($A505,VLookup!$B$3:$C$463,2,FALSE),"")</f>
        <v>4.3.1 INFORMATIEANALYSE</v>
      </c>
    </row>
    <row r="506" spans="1:3" ht="15.75" thickBot="1" x14ac:dyDescent="0.3">
      <c r="A506" t="s">
        <v>167</v>
      </c>
      <c r="B506" t="s">
        <v>428</v>
      </c>
      <c r="C506" s="10" t="str">
        <f>IFERROR(VLOOKUP($A506,VLookup!$B$3:$C$463,2,FALSE),"")</f>
        <v>4.3.2 BUSINESS ANALYSE</v>
      </c>
    </row>
    <row r="507" spans="1:3" ht="15.75" thickBot="1" x14ac:dyDescent="0.3">
      <c r="A507" t="s">
        <v>80</v>
      </c>
      <c r="B507" t="s">
        <v>429</v>
      </c>
      <c r="C507" s="10" t="str">
        <f>IFERROR(VLOOKUP($A507,VLookup!$B$3:$C$463,2,FALSE),"")</f>
        <v>1.1.1 INFORMATIEARCHITECTUUR</v>
      </c>
    </row>
    <row r="508" spans="1:3" ht="15.75" thickBot="1" x14ac:dyDescent="0.3">
      <c r="A508" t="s">
        <v>135</v>
      </c>
      <c r="B508" t="s">
        <v>430</v>
      </c>
      <c r="C508" s="10" t="str">
        <f>IFERROR(VLOOKUP($A508,VLookup!$B$3:$C$463,2,FALSE),"")</f>
        <v>3.1.1 SYSTEEMBEHEER</v>
      </c>
    </row>
    <row r="509" spans="1:3" ht="15.75" thickBot="1" x14ac:dyDescent="0.3">
      <c r="A509" t="s">
        <v>154</v>
      </c>
      <c r="B509" t="s">
        <v>431</v>
      </c>
      <c r="C509" s="10" t="str">
        <f>IFERROR(VLOOKUP($A509,VLookup!$B$3:$C$463,2,FALSE),"")</f>
        <v>3.2.4 PROBLEM MANAGEMENT</v>
      </c>
    </row>
    <row r="510" spans="1:3" ht="15.75" thickBot="1" x14ac:dyDescent="0.3">
      <c r="A510" t="s">
        <v>153</v>
      </c>
      <c r="B510" t="s">
        <v>432</v>
      </c>
      <c r="C510" s="10" t="str">
        <f>IFERROR(VLOOKUP($A510,VLookup!$B$3:$C$463,2,FALSE),"")</f>
        <v>3.2.3 INCIDENT MANAGEMENT</v>
      </c>
    </row>
    <row r="511" spans="1:3" ht="15.75" thickBot="1" x14ac:dyDescent="0.3">
      <c r="A511" t="s">
        <v>154</v>
      </c>
      <c r="B511" t="s">
        <v>432</v>
      </c>
      <c r="C511" s="10" t="str">
        <f>IFERROR(VLOOKUP($A511,VLookup!$B$3:$C$463,2,FALSE),"")</f>
        <v>3.2.4 PROBLEM MANAGEMENT</v>
      </c>
    </row>
    <row r="512" spans="1:3" ht="15.75" thickBot="1" x14ac:dyDescent="0.3">
      <c r="A512" t="s">
        <v>156</v>
      </c>
      <c r="B512" t="s">
        <v>432</v>
      </c>
      <c r="C512" s="10" t="str">
        <f>IFERROR(VLOOKUP($A512,VLookup!$B$3:$C$463,2,FALSE),"")</f>
        <v>3.3.2 CAPACITY MANAGEMENT</v>
      </c>
    </row>
    <row r="513" spans="1:3" ht="15.75" thickBot="1" x14ac:dyDescent="0.3">
      <c r="A513" t="s">
        <v>157</v>
      </c>
      <c r="B513" t="s">
        <v>432</v>
      </c>
      <c r="C513" s="10" t="str">
        <f>IFERROR(VLOOKUP($A513,VLookup!$B$3:$C$463,2,FALSE),"")</f>
        <v>3.3.3 CONFIGURATION MANAGEMENT</v>
      </c>
    </row>
    <row r="514" spans="1:3" ht="15.75" thickBot="1" x14ac:dyDescent="0.3">
      <c r="A514" t="s">
        <v>158</v>
      </c>
      <c r="B514" t="s">
        <v>432</v>
      </c>
      <c r="C514" s="10" t="str">
        <f>IFERROR(VLOOKUP($A514,VLookup!$B$3:$C$463,2,FALSE),"")</f>
        <v>3.3.4 RELEASE MANAGEMENT</v>
      </c>
    </row>
    <row r="515" spans="1:3" ht="15.75" thickBot="1" x14ac:dyDescent="0.3">
      <c r="A515" t="s">
        <v>178</v>
      </c>
      <c r="B515" t="s">
        <v>432</v>
      </c>
      <c r="C515" s="10" t="str">
        <f>IFERROR(VLOOKUP($A515,VLookup!$B$3:$C$463,2,FALSE),"")</f>
        <v>5.1.2 PROJECTMANAGEMENT IV</v>
      </c>
    </row>
    <row r="516" spans="1:3" ht="15.75" thickBot="1" x14ac:dyDescent="0.3">
      <c r="A516" t="s">
        <v>139</v>
      </c>
      <c r="B516" t="s">
        <v>433</v>
      </c>
      <c r="C516" s="10" t="str">
        <f>IFERROR(VLOOKUP($A516,VLookup!$B$3:$C$463,2,FALSE),"")</f>
        <v>3.1.2 CHANGE MANAGEMENT</v>
      </c>
    </row>
    <row r="517" spans="1:3" ht="15.75" thickBot="1" x14ac:dyDescent="0.3">
      <c r="A517" t="s">
        <v>153</v>
      </c>
      <c r="B517" t="s">
        <v>433</v>
      </c>
      <c r="C517" s="10" t="str">
        <f>IFERROR(VLOOKUP($A517,VLookup!$B$3:$C$463,2,FALSE),"")</f>
        <v>3.2.3 INCIDENT MANAGEMENT</v>
      </c>
    </row>
    <row r="518" spans="1:3" ht="15.75" thickBot="1" x14ac:dyDescent="0.3">
      <c r="A518" t="s">
        <v>154</v>
      </c>
      <c r="B518" t="s">
        <v>433</v>
      </c>
      <c r="C518" s="10" t="str">
        <f>IFERROR(VLOOKUP($A518,VLookup!$B$3:$C$463,2,FALSE),"")</f>
        <v>3.2.4 PROBLEM MANAGEMENT</v>
      </c>
    </row>
    <row r="519" spans="1:3" ht="15.75" thickBot="1" x14ac:dyDescent="0.3">
      <c r="A519" t="s">
        <v>155</v>
      </c>
      <c r="B519" t="s">
        <v>433</v>
      </c>
      <c r="C519" s="10" t="str">
        <f>IFERROR(VLOOKUP($A519,VLookup!$B$3:$C$463,2,FALSE),"")</f>
        <v>3.3.1 SERVICE LEVEL MANAGEMENT</v>
      </c>
    </row>
    <row r="520" spans="1:3" ht="15.75" thickBot="1" x14ac:dyDescent="0.3">
      <c r="A520" t="s">
        <v>158</v>
      </c>
      <c r="B520" t="s">
        <v>433</v>
      </c>
      <c r="C520" s="10" t="str">
        <f>IFERROR(VLOOKUP($A520,VLookup!$B$3:$C$463,2,FALSE),"")</f>
        <v>3.3.4 RELEASE MANAGEMENT</v>
      </c>
    </row>
    <row r="521" spans="1:3" ht="15.75" thickBot="1" x14ac:dyDescent="0.3">
      <c r="A521" t="s">
        <v>97</v>
      </c>
      <c r="B521" t="s">
        <v>434</v>
      </c>
      <c r="C521" s="10" t="str">
        <f>IFERROR(VLOOKUP($A521,VLookup!$B$3:$C$463,2,FALSE),"")</f>
        <v>1.1.2 FUNCTIONEEL ONTWERP/STARTARCHITECTUUR</v>
      </c>
    </row>
    <row r="522" spans="1:3" ht="15.75" thickBot="1" x14ac:dyDescent="0.3">
      <c r="A522" t="s">
        <v>166</v>
      </c>
      <c r="B522" t="s">
        <v>434</v>
      </c>
      <c r="C522" s="10" t="str">
        <f>IFERROR(VLOOKUP($A522,VLookup!$B$3:$C$463,2,FALSE),"")</f>
        <v>4.3.1 INFORMATIEANALYSE</v>
      </c>
    </row>
    <row r="523" spans="1:3" ht="15.75" thickBot="1" x14ac:dyDescent="0.3">
      <c r="A523" t="s">
        <v>167</v>
      </c>
      <c r="B523" t="s">
        <v>434</v>
      </c>
      <c r="C523" s="10" t="str">
        <f>IFERROR(VLOOKUP($A523,VLookup!$B$3:$C$463,2,FALSE),"")</f>
        <v>4.3.2 BUSINESS ANALYSE</v>
      </c>
    </row>
    <row r="524" spans="1:3" ht="15.75" thickBot="1" x14ac:dyDescent="0.3">
      <c r="A524" t="s">
        <v>97</v>
      </c>
      <c r="B524" t="s">
        <v>435</v>
      </c>
      <c r="C524" s="10" t="str">
        <f>IFERROR(VLOOKUP($A524,VLookup!$B$3:$C$463,2,FALSE),"")</f>
        <v>1.1.2 FUNCTIONEEL ONTWERP/STARTARCHITECTUUR</v>
      </c>
    </row>
    <row r="525" spans="1:3" ht="15.75" thickBot="1" x14ac:dyDescent="0.3">
      <c r="A525" t="s">
        <v>97</v>
      </c>
      <c r="B525" t="s">
        <v>436</v>
      </c>
      <c r="C525" s="10" t="str">
        <f>IFERROR(VLOOKUP($A525,VLookup!$B$3:$C$463,2,FALSE),"")</f>
        <v>1.1.2 FUNCTIONEEL ONTWERP/STARTARCHITECTUUR</v>
      </c>
    </row>
    <row r="526" spans="1:3" ht="15.75" thickBot="1" x14ac:dyDescent="0.3">
      <c r="A526" t="s">
        <v>116</v>
      </c>
      <c r="B526" t="s">
        <v>436</v>
      </c>
      <c r="C526" s="10" t="str">
        <f>IFERROR(VLOOKUP($A526,VLookup!$B$3:$C$463,2,FALSE),"")</f>
        <v>1.2.2  INNOVATIEMANAGEMENT</v>
      </c>
    </row>
    <row r="527" spans="1:3" ht="15.75" thickBot="1" x14ac:dyDescent="0.3">
      <c r="A527" t="s">
        <v>155</v>
      </c>
      <c r="B527" t="s">
        <v>436</v>
      </c>
      <c r="C527" s="10" t="str">
        <f>IFERROR(VLOOKUP($A527,VLookup!$B$3:$C$463,2,FALSE),"")</f>
        <v>3.3.1 SERVICE LEVEL MANAGEMENT</v>
      </c>
    </row>
    <row r="528" spans="1:3" ht="15.75" thickBot="1" x14ac:dyDescent="0.3">
      <c r="A528" t="s">
        <v>157</v>
      </c>
      <c r="B528" t="s">
        <v>436</v>
      </c>
      <c r="C528" s="10" t="str">
        <f>IFERROR(VLOOKUP($A528,VLookup!$B$3:$C$463,2,FALSE),"")</f>
        <v>3.3.3 CONFIGURATION MANAGEMENT</v>
      </c>
    </row>
    <row r="529" spans="1:3" ht="15.75" thickBot="1" x14ac:dyDescent="0.3">
      <c r="A529" t="s">
        <v>158</v>
      </c>
      <c r="B529" t="s">
        <v>436</v>
      </c>
      <c r="C529" s="10" t="str">
        <f>IFERROR(VLOOKUP($A529,VLookup!$B$3:$C$463,2,FALSE),"")</f>
        <v>3.3.4 RELEASE MANAGEMENT</v>
      </c>
    </row>
    <row r="530" spans="1:3" ht="15.75" thickBot="1" x14ac:dyDescent="0.3">
      <c r="A530" t="s">
        <v>174</v>
      </c>
      <c r="B530" t="s">
        <v>436</v>
      </c>
      <c r="C530" s="10" t="str">
        <f>IFERROR(VLOOKUP($A530,VLookup!$B$3:$C$463,2,FALSE),"")</f>
        <v>4.5.1 PRODUCT OWNER</v>
      </c>
    </row>
    <row r="531" spans="1:3" ht="15.75" thickBot="1" x14ac:dyDescent="0.3">
      <c r="A531" t="s">
        <v>176</v>
      </c>
      <c r="B531" t="s">
        <v>436</v>
      </c>
      <c r="C531" s="10" t="str">
        <f>IFERROR(VLOOKUP($A531,VLookup!$B$3:$C$463,2,FALSE),"")</f>
        <v>4.5.3 BUSINESS OWNER (GEDELEGEERD)</v>
      </c>
    </row>
    <row r="532" spans="1:3" ht="15.75" thickBot="1" x14ac:dyDescent="0.3">
      <c r="A532" t="s">
        <v>109</v>
      </c>
      <c r="B532" t="s">
        <v>436</v>
      </c>
      <c r="C532" s="10" t="str">
        <f>IFERROR(VLOOKUP($A532,VLookup!$B$3:$C$463,2,FALSE),"")</f>
        <v>1.1.5 SYSTEEMARCHITECTUUR</v>
      </c>
    </row>
    <row r="533" spans="1:3" ht="15.75" thickBot="1" x14ac:dyDescent="0.3">
      <c r="A533" t="s">
        <v>97</v>
      </c>
      <c r="B533" t="s">
        <v>437</v>
      </c>
      <c r="C533" s="10" t="str">
        <f>IFERROR(VLOOKUP($A533,VLookup!$B$3:$C$463,2,FALSE),"")</f>
        <v>1.1.2 FUNCTIONEEL ONTWERP/STARTARCHITECTUUR</v>
      </c>
    </row>
    <row r="534" spans="1:3" ht="15.75" thickBot="1" x14ac:dyDescent="0.3">
      <c r="A534" t="s">
        <v>112</v>
      </c>
      <c r="B534" t="s">
        <v>437</v>
      </c>
      <c r="C534" s="10" t="str">
        <f>IFERROR(VLOOKUP($A534,VLookup!$B$3:$C$463,2,FALSE),"")</f>
        <v>1.2.1 INFORMATIEBELEID</v>
      </c>
    </row>
    <row r="535" spans="1:3" ht="15.75" thickBot="1" x14ac:dyDescent="0.3">
      <c r="A535" t="s">
        <v>141</v>
      </c>
      <c r="B535" t="s">
        <v>437</v>
      </c>
      <c r="C535" s="10" t="str">
        <f>IFERROR(VLOOKUP($A535,VLookup!$B$3:$C$463,2,FALSE),"")</f>
        <v>3.1.3 FUNCTIONEEL BEHEER</v>
      </c>
    </row>
    <row r="536" spans="1:3" ht="15.75" thickBot="1" x14ac:dyDescent="0.3">
      <c r="A536" t="s">
        <v>149</v>
      </c>
      <c r="B536" t="s">
        <v>437</v>
      </c>
      <c r="C536" s="10" t="str">
        <f>IFERROR(VLOOKUP($A536,VLookup!$B$3:$C$463,2,FALSE),"")</f>
        <v>3.1.9 DATA STEWARDSHIP</v>
      </c>
    </row>
    <row r="537" spans="1:3" ht="15.75" thickBot="1" x14ac:dyDescent="0.3">
      <c r="A537" t="s">
        <v>153</v>
      </c>
      <c r="B537" t="s">
        <v>437</v>
      </c>
      <c r="C537" s="10" t="str">
        <f>IFERROR(VLOOKUP($A537,VLookup!$B$3:$C$463,2,FALSE),"")</f>
        <v>3.2.3 INCIDENT MANAGEMENT</v>
      </c>
    </row>
    <row r="538" spans="1:3" ht="15.75" thickBot="1" x14ac:dyDescent="0.3">
      <c r="A538" t="s">
        <v>154</v>
      </c>
      <c r="B538" t="s">
        <v>437</v>
      </c>
      <c r="C538" s="10" t="str">
        <f>IFERROR(VLOOKUP($A538,VLookup!$B$3:$C$463,2,FALSE),"")</f>
        <v>3.2.4 PROBLEM MANAGEMENT</v>
      </c>
    </row>
    <row r="539" spans="1:3" ht="15.75" thickBot="1" x14ac:dyDescent="0.3">
      <c r="A539" t="s">
        <v>155</v>
      </c>
      <c r="B539" t="s">
        <v>437</v>
      </c>
      <c r="C539" s="10" t="str">
        <f>IFERROR(VLOOKUP($A539,VLookup!$B$3:$C$463,2,FALSE),"")</f>
        <v>3.3.1 SERVICE LEVEL MANAGEMENT</v>
      </c>
    </row>
    <row r="540" spans="1:3" ht="15.75" thickBot="1" x14ac:dyDescent="0.3">
      <c r="A540" t="s">
        <v>157</v>
      </c>
      <c r="B540" t="s">
        <v>437</v>
      </c>
      <c r="C540" s="10" t="str">
        <f>IFERROR(VLOOKUP($A540,VLookup!$B$3:$C$463,2,FALSE),"")</f>
        <v>3.3.3 CONFIGURATION MANAGEMENT</v>
      </c>
    </row>
    <row r="541" spans="1:3" ht="15.75" thickBot="1" x14ac:dyDescent="0.3">
      <c r="A541" t="s">
        <v>158</v>
      </c>
      <c r="B541" t="s">
        <v>437</v>
      </c>
      <c r="C541" s="10" t="str">
        <f>IFERROR(VLOOKUP($A541,VLookup!$B$3:$C$463,2,FALSE),"")</f>
        <v>3.3.4 RELEASE MANAGEMENT</v>
      </c>
    </row>
    <row r="542" spans="1:3" ht="15.75" thickBot="1" x14ac:dyDescent="0.3">
      <c r="A542" t="s">
        <v>175</v>
      </c>
      <c r="B542" t="s">
        <v>437</v>
      </c>
      <c r="C542" s="10" t="str">
        <f>IFERROR(VLOOKUP($A542,VLookup!$B$3:$C$463,2,FALSE),"")</f>
        <v>4.5.2 PRODUCT MANAGER</v>
      </c>
    </row>
    <row r="543" spans="1:3" ht="15.75" thickBot="1" x14ac:dyDescent="0.3">
      <c r="A543" t="s">
        <v>177</v>
      </c>
      <c r="B543" t="s">
        <v>437</v>
      </c>
      <c r="C543" s="10" t="str">
        <f>IFERROR(VLOOKUP($A543,VLookup!$B$3:$C$463,2,FALSE),"")</f>
        <v>5.1.1 PROJECTLEIDERSCHAP IV</v>
      </c>
    </row>
    <row r="544" spans="1:3" ht="15.75" thickBot="1" x14ac:dyDescent="0.3">
      <c r="A544" t="s">
        <v>178</v>
      </c>
      <c r="B544" t="s">
        <v>437</v>
      </c>
      <c r="C544" s="10" t="str">
        <f>IFERROR(VLOOKUP($A544,VLookup!$B$3:$C$463,2,FALSE),"")</f>
        <v>5.1.2 PROJECTMANAGEMENT IV</v>
      </c>
    </row>
    <row r="545" spans="1:3" ht="15.75" thickBot="1" x14ac:dyDescent="0.3">
      <c r="A545" t="s">
        <v>179</v>
      </c>
      <c r="B545" t="s">
        <v>437</v>
      </c>
      <c r="C545" s="10" t="str">
        <f>IFERROR(VLOOKUP($A545,VLookup!$B$3:$C$463,2,FALSE),"")</f>
        <v>5.1.3 PROGRAMMAMANAGEMENT IV</v>
      </c>
    </row>
    <row r="546" spans="1:3" ht="15.75" thickBot="1" x14ac:dyDescent="0.3">
      <c r="A546" t="s">
        <v>139</v>
      </c>
      <c r="B546" t="s">
        <v>437</v>
      </c>
      <c r="C546" s="10" t="str">
        <f>IFERROR(VLOOKUP($A546,VLookup!$B$3:$C$463,2,FALSE),"")</f>
        <v>3.1.2 CHANGE MANAGEMENT</v>
      </c>
    </row>
    <row r="547" spans="1:3" ht="15.75" thickBot="1" x14ac:dyDescent="0.3">
      <c r="A547" t="s">
        <v>116</v>
      </c>
      <c r="B547" t="s">
        <v>437</v>
      </c>
      <c r="C547" s="10" t="str">
        <f>IFERROR(VLOOKUP($A547,VLookup!$B$3:$C$463,2,FALSE),"")</f>
        <v>1.2.2  INNOVATIEMANAGEMENT</v>
      </c>
    </row>
    <row r="548" spans="1:3" ht="15.75" thickBot="1" x14ac:dyDescent="0.3">
      <c r="A548" t="s">
        <v>183</v>
      </c>
      <c r="B548" t="s">
        <v>437</v>
      </c>
      <c r="C548" s="10" t="str">
        <f>IFERROR(VLOOKUP($A548,VLookup!$B$3:$C$463,2,FALSE),"")</f>
        <v>5.3.1 INFORMATIEMANAGEMENT</v>
      </c>
    </row>
    <row r="549" spans="1:3" ht="15.75" thickBot="1" x14ac:dyDescent="0.3">
      <c r="A549" t="s">
        <v>112</v>
      </c>
      <c r="B549" t="s">
        <v>438</v>
      </c>
      <c r="C549" s="10" t="str">
        <f>IFERROR(VLOOKUP($A549,VLookup!$B$3:$C$463,2,FALSE),"")</f>
        <v>1.2.1 INFORMATIEBELEID</v>
      </c>
    </row>
    <row r="550" spans="1:3" ht="15.75" thickBot="1" x14ac:dyDescent="0.3">
      <c r="A550" t="s">
        <v>119</v>
      </c>
      <c r="B550" t="s">
        <v>438</v>
      </c>
      <c r="C550" s="10" t="str">
        <f>IFERROR(VLOOKUP($A550,VLookup!$B$3:$C$463,2,FALSE),"")</f>
        <v>1.3.1 SOURCING MANAGEMENT</v>
      </c>
    </row>
    <row r="551" spans="1:3" ht="15.75" thickBot="1" x14ac:dyDescent="0.3">
      <c r="A551" t="s">
        <v>139</v>
      </c>
      <c r="B551" t="s">
        <v>438</v>
      </c>
      <c r="C551" s="10" t="str">
        <f>IFERROR(VLOOKUP($A551,VLookup!$B$3:$C$463,2,FALSE),"")</f>
        <v>3.1.2 CHANGE MANAGEMENT</v>
      </c>
    </row>
    <row r="552" spans="1:3" ht="15.75" thickBot="1" x14ac:dyDescent="0.3">
      <c r="A552" t="s">
        <v>154</v>
      </c>
      <c r="B552" t="s">
        <v>438</v>
      </c>
      <c r="C552" s="10" t="str">
        <f>IFERROR(VLOOKUP($A552,VLookup!$B$3:$C$463,2,FALSE),"")</f>
        <v>3.2.4 PROBLEM MANAGEMENT</v>
      </c>
    </row>
    <row r="553" spans="1:3" ht="15.75" thickBot="1" x14ac:dyDescent="0.3">
      <c r="A553" t="s">
        <v>178</v>
      </c>
      <c r="B553" t="s">
        <v>438</v>
      </c>
      <c r="C553" s="10" t="str">
        <f>IFERROR(VLOOKUP($A553,VLookup!$B$3:$C$463,2,FALSE),"")</f>
        <v>5.1.2 PROJECTMANAGEMENT IV</v>
      </c>
    </row>
    <row r="554" spans="1:3" ht="15.75" thickBot="1" x14ac:dyDescent="0.3">
      <c r="A554" t="s">
        <v>179</v>
      </c>
      <c r="B554" t="s">
        <v>438</v>
      </c>
      <c r="C554" s="10" t="str">
        <f>IFERROR(VLOOKUP($A554,VLookup!$B$3:$C$463,2,FALSE),"")</f>
        <v>5.1.3 PROGRAMMAMANAGEMENT IV</v>
      </c>
    </row>
    <row r="555" spans="1:3" ht="15.75" thickBot="1" x14ac:dyDescent="0.3">
      <c r="A555" t="s">
        <v>118</v>
      </c>
      <c r="B555" t="s">
        <v>438</v>
      </c>
      <c r="C555" s="10" t="str">
        <f>IFERROR(VLOOKUP($A555,VLookup!$B$3:$C$463,2,FALSE),"")</f>
        <v>1.2.3  MANAGEMENT INFORMATIEVOORZIENING</v>
      </c>
    </row>
    <row r="556" spans="1:3" ht="15.75" thickBot="1" x14ac:dyDescent="0.3">
      <c r="A556" t="s">
        <v>183</v>
      </c>
      <c r="B556" t="s">
        <v>438</v>
      </c>
      <c r="C556" s="10" t="str">
        <f>IFERROR(VLOOKUP($A556,VLookup!$B$3:$C$463,2,FALSE),"")</f>
        <v>5.3.1 INFORMATIEMANAGEMENT</v>
      </c>
    </row>
    <row r="557" spans="1:3" ht="15.75" thickBot="1" x14ac:dyDescent="0.3">
      <c r="A557" t="s">
        <v>112</v>
      </c>
      <c r="B557" t="s">
        <v>439</v>
      </c>
      <c r="C557" s="10" t="str">
        <f>IFERROR(VLOOKUP($A557,VLookup!$B$3:$C$463,2,FALSE),"")</f>
        <v>1.2.1 INFORMATIEBELEID</v>
      </c>
    </row>
    <row r="558" spans="1:3" ht="15.75" thickBot="1" x14ac:dyDescent="0.3">
      <c r="A558" t="s">
        <v>179</v>
      </c>
      <c r="B558" t="s">
        <v>440</v>
      </c>
      <c r="C558" s="10" t="str">
        <f>IFERROR(VLOOKUP($A558,VLookup!$B$3:$C$463,2,FALSE),"")</f>
        <v>5.1.3 PROGRAMMAMANAGEMENT IV</v>
      </c>
    </row>
    <row r="559" spans="1:3" ht="15.75" thickBot="1" x14ac:dyDescent="0.3">
      <c r="A559" t="s">
        <v>109</v>
      </c>
      <c r="B559" t="s">
        <v>441</v>
      </c>
      <c r="C559" s="10" t="str">
        <f>IFERROR(VLOOKUP($A559,VLookup!$B$3:$C$463,2,FALSE),"")</f>
        <v>1.1.5 SYSTEEMARCHITECTUUR</v>
      </c>
    </row>
    <row r="560" spans="1:3" ht="15.75" thickBot="1" x14ac:dyDescent="0.3">
      <c r="A560" t="s">
        <v>174</v>
      </c>
      <c r="B560" t="s">
        <v>442</v>
      </c>
      <c r="C560" s="10" t="str">
        <f>IFERROR(VLOOKUP($A560,VLookup!$B$3:$C$463,2,FALSE),"")</f>
        <v>4.5.1 PRODUCT OWNER</v>
      </c>
    </row>
    <row r="561" spans="1:3" ht="15.75" thickBot="1" x14ac:dyDescent="0.3">
      <c r="A561" t="s">
        <v>175</v>
      </c>
      <c r="B561" t="s">
        <v>442</v>
      </c>
      <c r="C561" s="10" t="str">
        <f>IFERROR(VLOOKUP($A561,VLookup!$B$3:$C$463,2,FALSE),"")</f>
        <v>4.5.2 PRODUCT MANAGER</v>
      </c>
    </row>
    <row r="562" spans="1:3" ht="15.75" thickBot="1" x14ac:dyDescent="0.3">
      <c r="A562" t="s">
        <v>176</v>
      </c>
      <c r="B562" t="s">
        <v>442</v>
      </c>
      <c r="C562" s="10" t="str">
        <f>IFERROR(VLOOKUP($A562,VLookup!$B$3:$C$463,2,FALSE),"")</f>
        <v>4.5.3 BUSINESS OWNER (GEDELEGEERD)</v>
      </c>
    </row>
    <row r="563" spans="1:3" ht="15.75" thickBot="1" x14ac:dyDescent="0.3">
      <c r="A563" t="s">
        <v>180</v>
      </c>
      <c r="B563" t="s">
        <v>442</v>
      </c>
      <c r="C563" s="10" t="str">
        <f>IFERROR(VLOOKUP($A563,VLookup!$B$3:$C$463,2,FALSE),"")</f>
        <v>5.1.4 PORTFOLIOMANAGEMENT IV</v>
      </c>
    </row>
    <row r="564" spans="1:3" ht="15.75" thickBot="1" x14ac:dyDescent="0.3">
      <c r="A564" t="s">
        <v>182</v>
      </c>
      <c r="B564" t="s">
        <v>442</v>
      </c>
      <c r="C564" s="10" t="str">
        <f>IFERROR(VLOOKUP($A564,VLookup!$B$3:$C$463,2,FALSE),"")</f>
        <v>5.2.2 RELEASE TRAIN ENGINEER</v>
      </c>
    </row>
    <row r="565" spans="1:3" ht="15.75" thickBot="1" x14ac:dyDescent="0.3">
      <c r="A565" t="s">
        <v>187</v>
      </c>
      <c r="B565" t="s">
        <v>442</v>
      </c>
      <c r="C565" s="10" t="str">
        <f>IFERROR(VLOOKUP($A565,VLookup!$B$3:$C$463,2,FALSE),"")</f>
        <v>5.3.5 KWALITEITSMANAGEMENT IV</v>
      </c>
    </row>
    <row r="566" spans="1:3" ht="15.75" thickBot="1" x14ac:dyDescent="0.3">
      <c r="A566" t="s">
        <v>125</v>
      </c>
      <c r="B566" t="s">
        <v>443</v>
      </c>
      <c r="C566" s="10" t="str">
        <f>IFERROR(VLOOKUP($A566,VLookup!$B$3:$C$463,2,FALSE),"")</f>
        <v>2.1.1 APPLICATIEONTWIKKELING</v>
      </c>
    </row>
    <row r="567" spans="1:3" ht="15.75" thickBot="1" x14ac:dyDescent="0.3">
      <c r="A567" t="s">
        <v>129</v>
      </c>
      <c r="B567" t="s">
        <v>443</v>
      </c>
      <c r="C567" s="10" t="str">
        <f>IFERROR(VLOOKUP($A567,VLookup!$B$3:$C$463,2,FALSE),"")</f>
        <v>2.1.2 SYSTEEMONTWIKKELING</v>
      </c>
    </row>
    <row r="568" spans="1:3" ht="15.75" thickBot="1" x14ac:dyDescent="0.3">
      <c r="A568" t="s">
        <v>110</v>
      </c>
      <c r="B568" t="s">
        <v>444</v>
      </c>
      <c r="C568" s="10" t="str">
        <f>IFERROR(VLOOKUP($A568,VLookup!$B$3:$C$463,2,FALSE),"")</f>
        <v>1.1.6 ENTERPRISE ARCHITECTUUR</v>
      </c>
    </row>
    <row r="569" spans="1:3" ht="15.75" thickBot="1" x14ac:dyDescent="0.3">
      <c r="A569" t="s">
        <v>177</v>
      </c>
      <c r="B569" t="s">
        <v>445</v>
      </c>
      <c r="C569" s="10" t="str">
        <f>IFERROR(VLOOKUP($A569,VLookup!$B$3:$C$463,2,FALSE),"")</f>
        <v>5.1.1 PROJECTLEIDERSCHAP IV</v>
      </c>
    </row>
    <row r="570" spans="1:3" ht="15.75" thickBot="1" x14ac:dyDescent="0.3">
      <c r="A570" t="s">
        <v>80</v>
      </c>
      <c r="B570" t="s">
        <v>446</v>
      </c>
      <c r="C570" s="10" t="str">
        <f>IFERROR(VLOOKUP($A570,VLookup!$B$3:$C$463,2,FALSE),"")</f>
        <v>1.1.1 INFORMATIEARCHITECTUUR</v>
      </c>
    </row>
    <row r="571" spans="1:3" ht="15.75" thickBot="1" x14ac:dyDescent="0.3">
      <c r="A571" t="s">
        <v>97</v>
      </c>
      <c r="B571" t="s">
        <v>446</v>
      </c>
      <c r="C571" s="10" t="str">
        <f>IFERROR(VLOOKUP($A571,VLookup!$B$3:$C$463,2,FALSE),"")</f>
        <v>1.1.2 FUNCTIONEEL ONTWERP/STARTARCHITECTUUR</v>
      </c>
    </row>
    <row r="572" spans="1:3" ht="15.75" thickBot="1" x14ac:dyDescent="0.3">
      <c r="A572" t="s">
        <v>102</v>
      </c>
      <c r="B572" t="s">
        <v>446</v>
      </c>
      <c r="C572" s="10" t="str">
        <f>IFERROR(VLOOKUP($A572,VLookup!$B$3:$C$463,2,FALSE),"")</f>
        <v>1.1.3 APPLICATIEARCHITECTUUR</v>
      </c>
    </row>
    <row r="573" spans="1:3" ht="15.75" thickBot="1" x14ac:dyDescent="0.3">
      <c r="A573" t="s">
        <v>104</v>
      </c>
      <c r="B573" t="s">
        <v>446</v>
      </c>
      <c r="C573" s="10" t="str">
        <f>IFERROR(VLOOKUP($A573,VLookup!$B$3:$C$463,2,FALSE),"")</f>
        <v>1.1.4 TECHNISCHE ARCHITECTUUR</v>
      </c>
    </row>
    <row r="574" spans="1:3" ht="15.75" thickBot="1" x14ac:dyDescent="0.3">
      <c r="A574" t="s">
        <v>109</v>
      </c>
      <c r="B574" t="s">
        <v>446</v>
      </c>
      <c r="C574" s="10" t="str">
        <f>IFERROR(VLOOKUP($A574,VLookup!$B$3:$C$463,2,FALSE),"")</f>
        <v>1.1.5 SYSTEEMARCHITECTUUR</v>
      </c>
    </row>
    <row r="575" spans="1:3" ht="15.75" thickBot="1" x14ac:dyDescent="0.3">
      <c r="A575" t="s">
        <v>110</v>
      </c>
      <c r="B575" t="s">
        <v>446</v>
      </c>
      <c r="C575" s="10" t="str">
        <f>IFERROR(VLOOKUP($A575,VLookup!$B$3:$C$463,2,FALSE),"")</f>
        <v>1.1.6 ENTERPRISE ARCHITECTUUR</v>
      </c>
    </row>
    <row r="576" spans="1:3" ht="15.75" thickBot="1" x14ac:dyDescent="0.3">
      <c r="A576" t="s">
        <v>177</v>
      </c>
      <c r="B576" t="s">
        <v>447</v>
      </c>
      <c r="C576" s="10" t="str">
        <f>IFERROR(VLOOKUP($A576,VLookup!$B$3:$C$463,2,FALSE),"")</f>
        <v>5.1.1 PROJECTLEIDERSCHAP IV</v>
      </c>
    </row>
    <row r="577" spans="1:3" ht="15.75" thickBot="1" x14ac:dyDescent="0.3">
      <c r="A577" t="s">
        <v>178</v>
      </c>
      <c r="B577" t="s">
        <v>447</v>
      </c>
      <c r="C577" s="10" t="str">
        <f>IFERROR(VLOOKUP($A577,VLookup!$B$3:$C$463,2,FALSE),"")</f>
        <v>5.1.2 PROJECTMANAGEMENT IV</v>
      </c>
    </row>
    <row r="578" spans="1:3" ht="15.75" thickBot="1" x14ac:dyDescent="0.3">
      <c r="A578" t="s">
        <v>177</v>
      </c>
      <c r="B578" t="s">
        <v>448</v>
      </c>
      <c r="C578" s="10" t="str">
        <f>IFERROR(VLOOKUP($A578,VLookup!$B$3:$C$463,2,FALSE),"")</f>
        <v>5.1.1 PROJECTLEIDERSCHAP IV</v>
      </c>
    </row>
    <row r="579" spans="1:3" ht="15.75" thickBot="1" x14ac:dyDescent="0.3">
      <c r="A579" t="s">
        <v>178</v>
      </c>
      <c r="B579" t="s">
        <v>448</v>
      </c>
      <c r="C579" s="10" t="str">
        <f>IFERROR(VLOOKUP($A579,VLookup!$B$3:$C$463,2,FALSE),"")</f>
        <v>5.1.2 PROJECTMANAGEMENT IV</v>
      </c>
    </row>
    <row r="580" spans="1:3" ht="15.75" thickBot="1" x14ac:dyDescent="0.3">
      <c r="A580" t="s">
        <v>187</v>
      </c>
      <c r="B580" t="s">
        <v>448</v>
      </c>
      <c r="C580" s="10" t="str">
        <f>IFERROR(VLOOKUP($A580,VLookup!$B$3:$C$463,2,FALSE),"")</f>
        <v>5.3.5 KWALITEITSMANAGEMENT IV</v>
      </c>
    </row>
    <row r="581" spans="1:3" ht="15.75" thickBot="1" x14ac:dyDescent="0.3">
      <c r="A581" t="s">
        <v>154</v>
      </c>
      <c r="B581" t="s">
        <v>448</v>
      </c>
      <c r="C581" s="10" t="str">
        <f>IFERROR(VLOOKUP($A581,VLookup!$B$3:$C$463,2,FALSE),"")</f>
        <v>3.2.4 PROBLEM MANAGEMENT</v>
      </c>
    </row>
    <row r="582" spans="1:3" ht="15.75" thickBot="1" x14ac:dyDescent="0.3">
      <c r="A582" t="s">
        <v>163</v>
      </c>
      <c r="B582" t="s">
        <v>449</v>
      </c>
      <c r="C582" s="10" t="str">
        <f>IFERROR(VLOOKUP($A582,VLookup!$B$3:$C$463,2,FALSE),"")</f>
        <v>4.2.2 INKOOP IV</v>
      </c>
    </row>
    <row r="583" spans="1:3" ht="15.75" thickBot="1" x14ac:dyDescent="0.3">
      <c r="A583" t="s">
        <v>139</v>
      </c>
      <c r="B583" t="s">
        <v>450</v>
      </c>
      <c r="C583" s="10" t="str">
        <f>IFERROR(VLOOKUP($A583,VLookup!$B$3:$C$463,2,FALSE),"")</f>
        <v>3.1.2 CHANGE MANAGEMENT</v>
      </c>
    </row>
    <row r="584" spans="1:3" ht="15.75" thickBot="1" x14ac:dyDescent="0.3">
      <c r="A584" t="s">
        <v>174</v>
      </c>
      <c r="B584" t="s">
        <v>450</v>
      </c>
      <c r="C584" s="10" t="str">
        <f>IFERROR(VLOOKUP($A584,VLookup!$B$3:$C$463,2,FALSE),"")</f>
        <v>4.5.1 PRODUCT OWNER</v>
      </c>
    </row>
    <row r="585" spans="1:3" ht="15.75" thickBot="1" x14ac:dyDescent="0.3">
      <c r="A585" t="s">
        <v>175</v>
      </c>
      <c r="B585" s="23" t="s">
        <v>450</v>
      </c>
      <c r="C585" s="10" t="str">
        <f>IFERROR(VLOOKUP($A585,VLookup!$B$3:$C$463,2,FALSE),"")</f>
        <v>4.5.2 PRODUCT MANAGER</v>
      </c>
    </row>
    <row r="586" spans="1:3" ht="15.75" thickBot="1" x14ac:dyDescent="0.3">
      <c r="A586" t="s">
        <v>176</v>
      </c>
      <c r="B586" t="s">
        <v>450</v>
      </c>
      <c r="C586" s="10" t="str">
        <f>IFERROR(VLOOKUP($A586,VLookup!$B$3:$C$463,2,FALSE),"")</f>
        <v>4.5.3 BUSINESS OWNER (GEDELEGEERD)</v>
      </c>
    </row>
    <row r="587" spans="1:3" ht="15.75" thickBot="1" x14ac:dyDescent="0.3">
      <c r="A587" t="s">
        <v>177</v>
      </c>
      <c r="B587" t="s">
        <v>450</v>
      </c>
      <c r="C587" s="10" t="str">
        <f>IFERROR(VLOOKUP($A587,VLookup!$B$3:$C$463,2,FALSE),"")</f>
        <v>5.1.1 PROJECTLEIDERSCHAP IV</v>
      </c>
    </row>
    <row r="588" spans="1:3" ht="15.75" thickBot="1" x14ac:dyDescent="0.3">
      <c r="A588" t="s">
        <v>178</v>
      </c>
      <c r="B588" t="s">
        <v>450</v>
      </c>
      <c r="C588" s="10" t="str">
        <f>IFERROR(VLOOKUP($A588,VLookup!$B$3:$C$463,2,FALSE),"")</f>
        <v>5.1.2 PROJECTMANAGEMENT IV</v>
      </c>
    </row>
    <row r="589" spans="1:3" ht="15.75" thickBot="1" x14ac:dyDescent="0.3">
      <c r="A589" t="s">
        <v>179</v>
      </c>
      <c r="B589" s="23" t="s">
        <v>450</v>
      </c>
      <c r="C589" s="10" t="str">
        <f>IFERROR(VLOOKUP($A589,VLookup!$B$3:$C$463,2,FALSE),"")</f>
        <v>5.1.3 PROGRAMMAMANAGEMENT IV</v>
      </c>
    </row>
    <row r="590" spans="1:3" ht="15.75" thickBot="1" x14ac:dyDescent="0.3">
      <c r="A590" t="s">
        <v>181</v>
      </c>
      <c r="B590" s="23" t="s">
        <v>450</v>
      </c>
      <c r="C590" s="10" t="str">
        <f>IFERROR(VLOOKUP($A590,VLookup!$B$3:$C$463,2,FALSE),"")</f>
        <v>5.2.1 SCRUM MASTER</v>
      </c>
    </row>
    <row r="591" spans="1:3" ht="15.75" thickBot="1" x14ac:dyDescent="0.3">
      <c r="A591" t="s">
        <v>182</v>
      </c>
      <c r="B591" t="s">
        <v>450</v>
      </c>
      <c r="C591" s="10" t="str">
        <f>IFERROR(VLOOKUP($A591,VLookup!$B$3:$C$463,2,FALSE),"")</f>
        <v>5.2.2 RELEASE TRAIN ENGINEER</v>
      </c>
    </row>
    <row r="592" spans="1:3" ht="15.75" thickBot="1" x14ac:dyDescent="0.3">
      <c r="A592" t="s">
        <v>187</v>
      </c>
      <c r="B592" t="s">
        <v>450</v>
      </c>
      <c r="C592" s="10" t="str">
        <f>IFERROR(VLOOKUP($A592,VLookup!$B$3:$C$463,2,FALSE),"")</f>
        <v>5.3.5 KWALITEITSMANAGEMENT IV</v>
      </c>
    </row>
    <row r="593" spans="1:3" ht="15.75" thickBot="1" x14ac:dyDescent="0.3">
      <c r="A593" t="s">
        <v>118</v>
      </c>
      <c r="B593" t="s">
        <v>450</v>
      </c>
      <c r="C593" s="10" t="str">
        <f>IFERROR(VLOOKUP($A593,VLookup!$B$3:$C$463,2,FALSE),"")</f>
        <v>1.2.3  MANAGEMENT INFORMATIEVOORZIENING</v>
      </c>
    </row>
    <row r="594" spans="1:3" ht="15.75" thickBot="1" x14ac:dyDescent="0.3">
      <c r="A594" t="s">
        <v>154</v>
      </c>
      <c r="B594" t="s">
        <v>450</v>
      </c>
      <c r="C594" s="10" t="str">
        <f>IFERROR(VLOOKUP($A594,VLookup!$B$3:$C$463,2,FALSE),"")</f>
        <v>3.2.4 PROBLEM MANAGEMENT</v>
      </c>
    </row>
    <row r="595" spans="1:3" ht="15.75" thickBot="1" x14ac:dyDescent="0.3">
      <c r="A595" t="s">
        <v>177</v>
      </c>
      <c r="B595" t="s">
        <v>451</v>
      </c>
      <c r="C595" s="10" t="str">
        <f>IFERROR(VLOOKUP($A595,VLookup!$B$3:$C$463,2,FALSE),"")</f>
        <v>5.1.1 PROJECTLEIDERSCHAP IV</v>
      </c>
    </row>
    <row r="596" spans="1:3" ht="15.75" thickBot="1" x14ac:dyDescent="0.3">
      <c r="A596" t="s">
        <v>172</v>
      </c>
      <c r="B596" t="s">
        <v>452</v>
      </c>
      <c r="C596" s="10" t="str">
        <f>IFERROR(VLOOKUP($A596,VLookup!$B$3:$C$463,2,FALSE),"")</f>
        <v>4.4.2 LEER- EN ONTWIKKELMANAGEMENT</v>
      </c>
    </row>
    <row r="597" spans="1:3" ht="15.75" thickBot="1" x14ac:dyDescent="0.3">
      <c r="A597" t="s">
        <v>148</v>
      </c>
      <c r="B597" t="s">
        <v>453</v>
      </c>
      <c r="C597" s="10" t="str">
        <f>IFERROR(VLOOKUP($A597,VLookup!$B$3:$C$463,2,FALSE),"")</f>
        <v>3.1.8 RECORDBEHEER</v>
      </c>
    </row>
    <row r="598" spans="1:3" ht="15.75" thickBot="1" x14ac:dyDescent="0.3">
      <c r="A598" t="s">
        <v>170</v>
      </c>
      <c r="B598" t="s">
        <v>453</v>
      </c>
      <c r="C598" s="10" t="str">
        <f>IFERROR(VLOOKUP($A598,VLookup!$B$3:$C$463,2,FALSE),"")</f>
        <v>4.4.1 INFORMATIECOACHING</v>
      </c>
    </row>
    <row r="599" spans="1:3" ht="15.75" thickBot="1" x14ac:dyDescent="0.3">
      <c r="A599" t="s">
        <v>185</v>
      </c>
      <c r="B599" t="s">
        <v>453</v>
      </c>
      <c r="C599" s="10" t="str">
        <f>IFERROR(VLOOKUP($A599,VLookup!$B$3:$C$463,2,FALSE),"")</f>
        <v>5.3.3 RECORDMANAGEMENT</v>
      </c>
    </row>
    <row r="600" spans="1:3" ht="15.75" thickBot="1" x14ac:dyDescent="0.3">
      <c r="A600" t="s">
        <v>186</v>
      </c>
      <c r="B600" t="s">
        <v>453</v>
      </c>
      <c r="C600" s="10" t="str">
        <f>IFERROR(VLOOKUP($A600,VLookup!$B$3:$C$463,2,FALSE),"")</f>
        <v>5.3.4 METADATA/GEGEVENSMANAGEMENT</v>
      </c>
    </row>
    <row r="601" spans="1:3" ht="15.75" thickBot="1" x14ac:dyDescent="0.3">
      <c r="A601" t="s">
        <v>186</v>
      </c>
      <c r="B601" t="s">
        <v>453</v>
      </c>
      <c r="C601" s="10" t="str">
        <f>IFERROR(VLOOKUP($A601,VLookup!$B$3:$C$463,2,FALSE),"")</f>
        <v>5.3.4 METADATA/GEGEVENSMANAGEMENT</v>
      </c>
    </row>
    <row r="602" spans="1:3" ht="15.75" thickBot="1" x14ac:dyDescent="0.3">
      <c r="A602" t="s">
        <v>187</v>
      </c>
      <c r="B602" t="s">
        <v>453</v>
      </c>
      <c r="C602" s="10" t="str">
        <f>IFERROR(VLOOKUP($A602,VLookup!$B$3:$C$463,2,FALSE),"")</f>
        <v>5.3.5 KWALITEITSMANAGEMENT IV</v>
      </c>
    </row>
    <row r="603" spans="1:3" ht="15.75" thickBot="1" x14ac:dyDescent="0.3">
      <c r="A603" t="s">
        <v>166</v>
      </c>
      <c r="B603" t="s">
        <v>454</v>
      </c>
      <c r="C603" s="10" t="str">
        <f>IFERROR(VLOOKUP($A603,VLookup!$B$3:$C$463,2,FALSE),"")</f>
        <v>4.3.1 INFORMATIEANALYSE</v>
      </c>
    </row>
    <row r="604" spans="1:3" ht="15.75" thickBot="1" x14ac:dyDescent="0.3">
      <c r="A604" t="s">
        <v>164</v>
      </c>
      <c r="B604" t="s">
        <v>455</v>
      </c>
      <c r="C604" s="10" t="str">
        <f>IFERROR(VLOOKUP($A604,VLookup!$B$3:$C$463,2,FALSE),"")</f>
        <v>4.2.3 RELATIEMANAGEMENT IV</v>
      </c>
    </row>
    <row r="605" spans="1:3" ht="15.75" thickBot="1" x14ac:dyDescent="0.3">
      <c r="A605" t="s">
        <v>158</v>
      </c>
      <c r="B605" s="23" t="s">
        <v>456</v>
      </c>
      <c r="C605" s="10" t="str">
        <f>IFERROR(VLOOKUP($A605,VLookup!$B$3:$C$463,2,FALSE),"")</f>
        <v>3.3.4 RELEASE MANAGEMENT</v>
      </c>
    </row>
    <row r="606" spans="1:3" ht="15.75" thickBot="1" x14ac:dyDescent="0.3">
      <c r="A606" t="s">
        <v>153</v>
      </c>
      <c r="B606" t="s">
        <v>457</v>
      </c>
      <c r="C606" s="10" t="str">
        <f>IFERROR(VLOOKUP($A606,VLookup!$B$3:$C$463,2,FALSE),"")</f>
        <v>3.2.3 INCIDENT MANAGEMENT</v>
      </c>
    </row>
    <row r="607" spans="1:3" ht="15.75" thickBot="1" x14ac:dyDescent="0.3">
      <c r="A607" t="s">
        <v>154</v>
      </c>
      <c r="B607" t="s">
        <v>457</v>
      </c>
      <c r="C607" s="10" t="str">
        <f>IFERROR(VLOOKUP($A607,VLookup!$B$3:$C$463,2,FALSE),"")</f>
        <v>3.2.4 PROBLEM MANAGEMENT</v>
      </c>
    </row>
    <row r="608" spans="1:3" ht="15.75" thickBot="1" x14ac:dyDescent="0.3">
      <c r="A608" t="s">
        <v>158</v>
      </c>
      <c r="B608" t="s">
        <v>457</v>
      </c>
      <c r="C608" s="10" t="str">
        <f>IFERROR(VLOOKUP($A608,VLookup!$B$3:$C$463,2,FALSE),"")</f>
        <v>3.3.4 RELEASE MANAGEMENT</v>
      </c>
    </row>
    <row r="609" spans="1:3" ht="15.75" thickBot="1" x14ac:dyDescent="0.3">
      <c r="A609" t="s">
        <v>178</v>
      </c>
      <c r="B609" t="s">
        <v>457</v>
      </c>
      <c r="C609" s="10" t="str">
        <f>IFERROR(VLOOKUP($A609,VLookup!$B$3:$C$463,2,FALSE),"")</f>
        <v>5.1.2 PROJECTMANAGEMENT IV</v>
      </c>
    </row>
    <row r="610" spans="1:3" ht="15.75" thickBot="1" x14ac:dyDescent="0.3">
      <c r="A610" t="s">
        <v>179</v>
      </c>
      <c r="B610" t="s">
        <v>457</v>
      </c>
      <c r="C610" s="10" t="str">
        <f>IFERROR(VLOOKUP($A610,VLookup!$B$3:$C$463,2,FALSE),"")</f>
        <v>5.1.3 PROGRAMMAMANAGEMENT IV</v>
      </c>
    </row>
    <row r="611" spans="1:3" ht="15.75" thickBot="1" x14ac:dyDescent="0.3">
      <c r="A611" t="s">
        <v>181</v>
      </c>
      <c r="B611" t="s">
        <v>457</v>
      </c>
      <c r="C611" s="10" t="str">
        <f>IFERROR(VLOOKUP($A611,VLookup!$B$3:$C$463,2,FALSE),"")</f>
        <v>5.2.1 SCRUM MASTER</v>
      </c>
    </row>
    <row r="612" spans="1:3" ht="15.75" thickBot="1" x14ac:dyDescent="0.3">
      <c r="A612" t="s">
        <v>182</v>
      </c>
      <c r="B612" t="s">
        <v>457</v>
      </c>
      <c r="C612" s="10" t="str">
        <f>IFERROR(VLOOKUP($A612,VLookup!$B$3:$C$463,2,FALSE),"")</f>
        <v>5.2.2 RELEASE TRAIN ENGINEER</v>
      </c>
    </row>
    <row r="613" spans="1:3" ht="15.75" thickBot="1" x14ac:dyDescent="0.3">
      <c r="A613" t="s">
        <v>182</v>
      </c>
      <c r="B613" t="s">
        <v>458</v>
      </c>
      <c r="C613" s="10" t="str">
        <f>IFERROR(VLOOKUP($A613,VLookup!$B$3:$C$463,2,FALSE),"")</f>
        <v>5.2.2 RELEASE TRAIN ENGINEER</v>
      </c>
    </row>
    <row r="614" spans="1:3" ht="15.75" thickBot="1" x14ac:dyDescent="0.3">
      <c r="A614" t="s">
        <v>158</v>
      </c>
      <c r="B614" t="s">
        <v>459</v>
      </c>
      <c r="C614" s="10" t="str">
        <f>IFERROR(VLOOKUP($A614,VLookup!$B$3:$C$463,2,FALSE),"")</f>
        <v>3.3.4 RELEASE MANAGEMENT</v>
      </c>
    </row>
    <row r="615" spans="1:3" ht="15.75" thickBot="1" x14ac:dyDescent="0.3">
      <c r="A615" t="s">
        <v>182</v>
      </c>
      <c r="B615" t="s">
        <v>459</v>
      </c>
      <c r="C615" s="10" t="str">
        <f>IFERROR(VLOOKUP($A615,VLookup!$B$3:$C$463,2,FALSE),"")</f>
        <v>5.2.2 RELEASE TRAIN ENGINEER</v>
      </c>
    </row>
    <row r="616" spans="1:3" ht="15.75" thickBot="1" x14ac:dyDescent="0.3">
      <c r="A616" t="s">
        <v>97</v>
      </c>
      <c r="B616" t="s">
        <v>460</v>
      </c>
      <c r="C616" s="10" t="str">
        <f>IFERROR(VLOOKUP($A616,VLookup!$B$3:$C$463,2,FALSE),"")</f>
        <v>1.1.2 FUNCTIONEEL ONTWERP/STARTARCHITECTUUR</v>
      </c>
    </row>
    <row r="617" spans="1:3" ht="15.75" thickBot="1" x14ac:dyDescent="0.3">
      <c r="A617" t="s">
        <v>112</v>
      </c>
      <c r="B617" t="s">
        <v>461</v>
      </c>
      <c r="C617" s="10" t="str">
        <f>IFERROR(VLOOKUP($A617,VLookup!$B$3:$C$463,2,FALSE),"")</f>
        <v>1.2.1 INFORMATIEBELEID</v>
      </c>
    </row>
    <row r="618" spans="1:3" ht="15.75" thickBot="1" x14ac:dyDescent="0.3">
      <c r="A618" t="s">
        <v>97</v>
      </c>
      <c r="B618" t="s">
        <v>462</v>
      </c>
      <c r="C618" s="10" t="str">
        <f>IFERROR(VLOOKUP($A618,VLookup!$B$3:$C$463,2,FALSE),"")</f>
        <v>1.1.2 FUNCTIONEEL ONTWERP/STARTARCHITECTUUR</v>
      </c>
    </row>
    <row r="619" spans="1:3" ht="15.75" thickBot="1" x14ac:dyDescent="0.3">
      <c r="A619" t="s">
        <v>125</v>
      </c>
      <c r="B619" t="s">
        <v>462</v>
      </c>
      <c r="C619" s="10" t="str">
        <f>IFERROR(VLOOKUP($A619,VLookup!$B$3:$C$463,2,FALSE),"")</f>
        <v>2.1.1 APPLICATIEONTWIKKELING</v>
      </c>
    </row>
    <row r="620" spans="1:3" ht="15.75" thickBot="1" x14ac:dyDescent="0.3">
      <c r="A620" t="s">
        <v>132</v>
      </c>
      <c r="B620" t="s">
        <v>462</v>
      </c>
      <c r="C620" s="10" t="str">
        <f>IFERROR(VLOOKUP($A620,VLookup!$B$3:$C$463,2,FALSE),"")</f>
        <v>2.1.4 DATA ENGINEERING</v>
      </c>
    </row>
    <row r="621" spans="1:3" ht="15.75" thickBot="1" x14ac:dyDescent="0.3">
      <c r="A621" t="s">
        <v>153</v>
      </c>
      <c r="B621" t="s">
        <v>462</v>
      </c>
      <c r="C621" s="10" t="str">
        <f>IFERROR(VLOOKUP($A621,VLookup!$B$3:$C$463,2,FALSE),"")</f>
        <v>3.2.3 INCIDENT MANAGEMENT</v>
      </c>
    </row>
    <row r="622" spans="1:3" ht="15.75" thickBot="1" x14ac:dyDescent="0.3">
      <c r="A622" t="s">
        <v>154</v>
      </c>
      <c r="B622" t="s">
        <v>462</v>
      </c>
      <c r="C622" s="10" t="str">
        <f>IFERROR(VLOOKUP($A622,VLookup!$B$3:$C$463,2,FALSE),"")</f>
        <v>3.2.4 PROBLEM MANAGEMENT</v>
      </c>
    </row>
    <row r="623" spans="1:3" ht="15.75" thickBot="1" x14ac:dyDescent="0.3">
      <c r="A623" t="s">
        <v>158</v>
      </c>
      <c r="B623" t="s">
        <v>462</v>
      </c>
      <c r="C623" s="10" t="str">
        <f>IFERROR(VLOOKUP($A623,VLookup!$B$3:$C$463,2,FALSE),"")</f>
        <v>3.3.4 RELEASE MANAGEMENT</v>
      </c>
    </row>
    <row r="624" spans="1:3" ht="15.75" thickBot="1" x14ac:dyDescent="0.3">
      <c r="A624" t="s">
        <v>173</v>
      </c>
      <c r="B624" t="s">
        <v>462</v>
      </c>
      <c r="C624" s="10" t="str">
        <f>IFERROR(VLOOKUP($A624,VLookup!$B$3:$C$463,2,FALSE),"")</f>
        <v>4.4.3 (AGILE) COACHING</v>
      </c>
    </row>
    <row r="625" spans="1:3" ht="15.75" thickBot="1" x14ac:dyDescent="0.3">
      <c r="A625" t="s">
        <v>182</v>
      </c>
      <c r="B625" t="s">
        <v>462</v>
      </c>
      <c r="C625" s="10" t="str">
        <f>IFERROR(VLOOKUP($A625,VLookup!$B$3:$C$463,2,FALSE),"")</f>
        <v>5.2.2 RELEASE TRAIN ENGINEER</v>
      </c>
    </row>
    <row r="626" spans="1:3" ht="15.75" thickBot="1" x14ac:dyDescent="0.3">
      <c r="A626" s="3" t="s">
        <v>181</v>
      </c>
      <c r="B626" s="3" t="s">
        <v>462</v>
      </c>
      <c r="C626" s="10" t="str">
        <f>IFERROR(VLOOKUP($A626,VLookup!$B$3:$C$463,2,FALSE),"")</f>
        <v>5.2.1 SCRUM MASTER</v>
      </c>
    </row>
    <row r="627" spans="1:3" ht="15.75" thickBot="1" x14ac:dyDescent="0.3">
      <c r="A627" t="s">
        <v>118</v>
      </c>
      <c r="B627" t="s">
        <v>462</v>
      </c>
      <c r="C627" s="10" t="str">
        <f>IFERROR(VLOOKUP($A627,VLookup!$B$3:$C$463,2,FALSE),"")</f>
        <v>1.2.3  MANAGEMENT INFORMATIEVOORZIENING</v>
      </c>
    </row>
    <row r="628" spans="1:3" ht="15.75" thickBot="1" x14ac:dyDescent="0.3">
      <c r="A628" t="s">
        <v>159</v>
      </c>
      <c r="B628" t="s">
        <v>463</v>
      </c>
      <c r="C628" s="10" t="str">
        <f>IFERROR(VLOOKUP($A628,VLookup!$B$3:$C$463,2,FALSE),"")</f>
        <v>4.1.1 SECURITY MANAGEMENT</v>
      </c>
    </row>
    <row r="629" spans="1:3" ht="15.75" thickBot="1" x14ac:dyDescent="0.3">
      <c r="A629" t="s">
        <v>159</v>
      </c>
      <c r="B629" t="s">
        <v>464</v>
      </c>
      <c r="C629" s="10" t="str">
        <f>IFERROR(VLOOKUP($A629,VLookup!$B$3:$C$463,2,FALSE),"")</f>
        <v>4.1.1 SECURITY MANAGEMENT</v>
      </c>
    </row>
    <row r="630" spans="1:3" ht="15.75" thickBot="1" x14ac:dyDescent="0.3">
      <c r="A630" t="s">
        <v>159</v>
      </c>
      <c r="B630" t="s">
        <v>465</v>
      </c>
      <c r="C630" s="10" t="str">
        <f>IFERROR(VLOOKUP($A630,VLookup!$B$3:$C$463,2,FALSE),"")</f>
        <v>4.1.1 SECURITY MANAGEMENT</v>
      </c>
    </row>
    <row r="631" spans="1:3" ht="15.75" thickBot="1" x14ac:dyDescent="0.3">
      <c r="A631" t="s">
        <v>161</v>
      </c>
      <c r="B631" t="s">
        <v>465</v>
      </c>
      <c r="C631" s="10" t="str">
        <f>IFERROR(VLOOKUP($A631,VLookup!$B$3:$C$463,2,FALSE),"")</f>
        <v>4.1.3 CYBERSECURITY MANAGEMENT</v>
      </c>
    </row>
    <row r="632" spans="1:3" ht="15.75" thickBot="1" x14ac:dyDescent="0.3">
      <c r="A632" t="s">
        <v>159</v>
      </c>
      <c r="B632" t="s">
        <v>466</v>
      </c>
      <c r="C632" s="10" t="str">
        <f>IFERROR(VLOOKUP($A632,VLookup!$B$3:$C$463,2,FALSE),"")</f>
        <v>4.1.1 SECURITY MANAGEMENT</v>
      </c>
    </row>
    <row r="633" spans="1:3" ht="15.75" thickBot="1" x14ac:dyDescent="0.3">
      <c r="A633" t="s">
        <v>161</v>
      </c>
      <c r="B633" t="s">
        <v>466</v>
      </c>
      <c r="C633" s="10" t="str">
        <f>IFERROR(VLOOKUP($A633,VLookup!$B$3:$C$463,2,FALSE),"")</f>
        <v>4.1.3 CYBERSECURITY MANAGEMENT</v>
      </c>
    </row>
    <row r="634" spans="1:3" ht="15.75" thickBot="1" x14ac:dyDescent="0.3">
      <c r="A634" t="s">
        <v>161</v>
      </c>
      <c r="B634" t="s">
        <v>466</v>
      </c>
      <c r="C634" s="10" t="str">
        <f>IFERROR(VLOOKUP($A634,VLookup!$B$3:$C$463,2,FALSE),"")</f>
        <v>4.1.3 CYBERSECURITY MANAGEMENT</v>
      </c>
    </row>
    <row r="635" spans="1:3" ht="15.75" thickBot="1" x14ac:dyDescent="0.3">
      <c r="A635" t="s">
        <v>112</v>
      </c>
      <c r="B635" t="s">
        <v>466</v>
      </c>
      <c r="C635" s="10" t="str">
        <f>IFERROR(VLOOKUP($A635,VLookup!$B$3:$C$463,2,FALSE),"")</f>
        <v>1.2.1 INFORMATIEBELEID</v>
      </c>
    </row>
    <row r="636" spans="1:3" ht="15.75" thickBot="1" x14ac:dyDescent="0.3">
      <c r="A636" t="s">
        <v>159</v>
      </c>
      <c r="B636" t="s">
        <v>467</v>
      </c>
      <c r="C636" s="10" t="str">
        <f>IFERROR(VLOOKUP($A636,VLookup!$B$3:$C$463,2,FALSE),"")</f>
        <v>4.1.1 SECURITY MANAGEMENT</v>
      </c>
    </row>
    <row r="637" spans="1:3" ht="15.75" thickBot="1" x14ac:dyDescent="0.3">
      <c r="A637" t="s">
        <v>110</v>
      </c>
      <c r="B637" t="s">
        <v>468</v>
      </c>
      <c r="C637" s="10" t="str">
        <f>IFERROR(VLOOKUP($A637,VLookup!$B$3:$C$463,2,FALSE),"")</f>
        <v>1.1.6 ENTERPRISE ARCHITECTUUR</v>
      </c>
    </row>
    <row r="638" spans="1:3" ht="15.75" thickBot="1" x14ac:dyDescent="0.3">
      <c r="A638" t="s">
        <v>147</v>
      </c>
      <c r="B638" t="s">
        <v>468</v>
      </c>
      <c r="C638" s="10" t="str">
        <f>IFERROR(VLOOKUP($A638,VLookup!$B$3:$C$463,2,FALSE),"")</f>
        <v>3.1.7 DATABASEBEHEER</v>
      </c>
    </row>
    <row r="639" spans="1:3" ht="15.75" thickBot="1" x14ac:dyDescent="0.3">
      <c r="A639" t="s">
        <v>159</v>
      </c>
      <c r="B639" t="s">
        <v>468</v>
      </c>
      <c r="C639" s="10" t="str">
        <f>IFERROR(VLOOKUP($A639,VLookup!$B$3:$C$463,2,FALSE),"")</f>
        <v>4.1.1 SECURITY MANAGEMENT</v>
      </c>
    </row>
    <row r="640" spans="1:3" ht="15.75" thickBot="1" x14ac:dyDescent="0.3">
      <c r="A640" t="s">
        <v>161</v>
      </c>
      <c r="B640" t="s">
        <v>468</v>
      </c>
      <c r="C640" s="10" t="str">
        <f>IFERROR(VLOOKUP($A640,VLookup!$B$3:$C$463,2,FALSE),"")</f>
        <v>4.1.3 CYBERSECURITY MANAGEMENT</v>
      </c>
    </row>
    <row r="641" spans="1:3" ht="15.75" thickBot="1" x14ac:dyDescent="0.3">
      <c r="A641" t="s">
        <v>112</v>
      </c>
      <c r="B641" t="s">
        <v>469</v>
      </c>
      <c r="C641" s="10" t="str">
        <f>IFERROR(VLOOKUP($A641,VLookup!$B$3:$C$463,2,FALSE),"")</f>
        <v>1.2.1 INFORMATIEBELEID</v>
      </c>
    </row>
    <row r="642" spans="1:3" ht="15.75" thickBot="1" x14ac:dyDescent="0.3">
      <c r="A642" t="s">
        <v>144</v>
      </c>
      <c r="B642" t="s">
        <v>470</v>
      </c>
      <c r="C642" s="10" t="str">
        <f>IFERROR(VLOOKUP($A642,VLookup!$B$3:$C$463,2,FALSE),"")</f>
        <v>3.1.4 SERVERBEHEER</v>
      </c>
    </row>
    <row r="643" spans="1:3" ht="15.75" thickBot="1" x14ac:dyDescent="0.3">
      <c r="A643" t="s">
        <v>145</v>
      </c>
      <c r="B643" t="s">
        <v>470</v>
      </c>
      <c r="C643" s="10" t="str">
        <f>IFERROR(VLOOKUP($A643,VLookup!$B$3:$C$463,2,FALSE),"")</f>
        <v>3.1.5 NETWERKBEHEER</v>
      </c>
    </row>
    <row r="644" spans="1:3" ht="15.75" thickBot="1" x14ac:dyDescent="0.3">
      <c r="A644" t="s">
        <v>156</v>
      </c>
      <c r="B644" t="s">
        <v>470</v>
      </c>
      <c r="C644" s="10" t="str">
        <f>IFERROR(VLOOKUP($A644,VLookup!$B$3:$C$463,2,FALSE),"")</f>
        <v>3.3.2 CAPACITY MANAGEMENT</v>
      </c>
    </row>
    <row r="645" spans="1:3" ht="15.75" thickBot="1" x14ac:dyDescent="0.3">
      <c r="A645" t="s">
        <v>155</v>
      </c>
      <c r="B645" t="s">
        <v>471</v>
      </c>
      <c r="C645" s="10" t="str">
        <f>IFERROR(VLOOKUP($A645,VLookup!$B$3:$C$463,2,FALSE),"")</f>
        <v>3.3.1 SERVICE LEVEL MANAGEMENT</v>
      </c>
    </row>
    <row r="646" spans="1:3" ht="15.75" thickBot="1" x14ac:dyDescent="0.3">
      <c r="A646" t="s">
        <v>164</v>
      </c>
      <c r="B646" t="s">
        <v>471</v>
      </c>
      <c r="C646" s="10" t="str">
        <f>IFERROR(VLOOKUP($A646,VLookup!$B$3:$C$463,2,FALSE),"")</f>
        <v>4.2.3 RELATIEMANAGEMENT IV</v>
      </c>
    </row>
    <row r="647" spans="1:3" ht="15.75" thickBot="1" x14ac:dyDescent="0.3">
      <c r="A647" t="s">
        <v>119</v>
      </c>
      <c r="B647" t="s">
        <v>472</v>
      </c>
      <c r="C647" s="10" t="str">
        <f>IFERROR(VLOOKUP($A647,VLookup!$B$3:$C$463,2,FALSE),"")</f>
        <v>1.3.1 SOURCING MANAGEMENT</v>
      </c>
    </row>
    <row r="648" spans="1:3" ht="15.75" thickBot="1" x14ac:dyDescent="0.3">
      <c r="A648" t="s">
        <v>157</v>
      </c>
      <c r="B648" t="s">
        <v>472</v>
      </c>
      <c r="C648" s="10" t="str">
        <f>IFERROR(VLOOKUP($A648,VLookup!$B$3:$C$463,2,FALSE),"")</f>
        <v>3.3.3 CONFIGURATION MANAGEMENT</v>
      </c>
    </row>
    <row r="649" spans="1:3" ht="15.75" thickBot="1" x14ac:dyDescent="0.3">
      <c r="A649" t="s">
        <v>163</v>
      </c>
      <c r="B649" t="s">
        <v>472</v>
      </c>
      <c r="C649" s="10" t="str">
        <f>IFERROR(VLOOKUP($A649,VLookup!$B$3:$C$463,2,FALSE),"")</f>
        <v>4.2.2 INKOOP IV</v>
      </c>
    </row>
    <row r="650" spans="1:3" ht="15.75" thickBot="1" x14ac:dyDescent="0.3">
      <c r="A650" t="s">
        <v>165</v>
      </c>
      <c r="B650" t="s">
        <v>472</v>
      </c>
      <c r="C650" s="10" t="str">
        <f>IFERROR(VLOOKUP($A650,VLookup!$B$3:$C$463,2,FALSE),"")</f>
        <v>4.2.4 CONTRACT- / LEVERANCIERMANAGEMENT IV</v>
      </c>
    </row>
    <row r="651" spans="1:3" ht="15.75" thickBot="1" x14ac:dyDescent="0.3">
      <c r="A651" t="s">
        <v>188</v>
      </c>
      <c r="B651" t="s">
        <v>472</v>
      </c>
      <c r="C651" s="10" t="str">
        <f>IFERROR(VLOOKUP($A651,VLookup!$B$3:$C$463,2,FALSE),"")</f>
        <v>5.4.1 IT-CONTROL</v>
      </c>
    </row>
    <row r="652" spans="1:3" ht="15.75" thickBot="1" x14ac:dyDescent="0.3">
      <c r="A652" t="s">
        <v>139</v>
      </c>
      <c r="B652" t="s">
        <v>473</v>
      </c>
      <c r="C652" s="10" t="str">
        <f>IFERROR(VLOOKUP($A652,VLookup!$B$3:$C$463,2,FALSE),"")</f>
        <v>3.1.2 CHANGE MANAGEMENT</v>
      </c>
    </row>
    <row r="653" spans="1:3" ht="15.75" thickBot="1" x14ac:dyDescent="0.3">
      <c r="A653" t="s">
        <v>155</v>
      </c>
      <c r="B653" t="s">
        <v>473</v>
      </c>
      <c r="C653" s="10" t="str">
        <f>IFERROR(VLOOKUP($A653,VLookup!$B$3:$C$463,2,FALSE),"")</f>
        <v>3.3.1 SERVICE LEVEL MANAGEMENT</v>
      </c>
    </row>
    <row r="654" spans="1:3" ht="15.75" thickBot="1" x14ac:dyDescent="0.3">
      <c r="A654" t="s">
        <v>158</v>
      </c>
      <c r="B654" t="s">
        <v>473</v>
      </c>
      <c r="C654" s="10" t="str">
        <f>IFERROR(VLOOKUP($A654,VLookup!$B$3:$C$463,2,FALSE),"")</f>
        <v>3.3.4 RELEASE MANAGEMENT</v>
      </c>
    </row>
    <row r="655" spans="1:3" ht="15.75" thickBot="1" x14ac:dyDescent="0.3">
      <c r="A655" t="s">
        <v>180</v>
      </c>
      <c r="B655" t="s">
        <v>473</v>
      </c>
      <c r="C655" s="10" t="str">
        <f>IFERROR(VLOOKUP($A655,VLookup!$B$3:$C$463,2,FALSE),"")</f>
        <v>5.1.4 PORTFOLIOMANAGEMENT IV</v>
      </c>
    </row>
    <row r="656" spans="1:3" ht="15.75" thickBot="1" x14ac:dyDescent="0.3">
      <c r="A656" t="s">
        <v>164</v>
      </c>
      <c r="B656" t="s">
        <v>473</v>
      </c>
      <c r="C656" s="10" t="str">
        <f>IFERROR(VLOOKUP($A656,VLookup!$B$3:$C$463,2,FALSE),"")</f>
        <v>4.2.3 RELATIEMANAGEMENT IV</v>
      </c>
    </row>
    <row r="657" spans="1:3" ht="15.75" thickBot="1" x14ac:dyDescent="0.3">
      <c r="A657" t="s">
        <v>155</v>
      </c>
      <c r="B657" t="s">
        <v>474</v>
      </c>
      <c r="C657" s="10" t="str">
        <f>IFERROR(VLOOKUP($A657,VLookup!$B$3:$C$463,2,FALSE),"")</f>
        <v>3.3.1 SERVICE LEVEL MANAGEMENT</v>
      </c>
    </row>
    <row r="658" spans="1:3" ht="15.75" thickBot="1" x14ac:dyDescent="0.3">
      <c r="A658" t="s">
        <v>164</v>
      </c>
      <c r="B658" t="s">
        <v>474</v>
      </c>
      <c r="C658" s="10" t="str">
        <f>IFERROR(VLOOKUP($A658,VLookup!$B$3:$C$463,2,FALSE),"")</f>
        <v>4.2.3 RELATIEMANAGEMENT IV</v>
      </c>
    </row>
    <row r="659" spans="1:3" ht="15.75" thickBot="1" x14ac:dyDescent="0.3">
      <c r="A659" t="s">
        <v>164</v>
      </c>
      <c r="B659" t="s">
        <v>475</v>
      </c>
      <c r="C659" s="10" t="str">
        <f>IFERROR(VLOOKUP($A659,VLookup!$B$3:$C$463,2,FALSE),"")</f>
        <v>4.2.3 RELATIEMANAGEMENT IV</v>
      </c>
    </row>
    <row r="660" spans="1:3" ht="15.75" thickBot="1" x14ac:dyDescent="0.3">
      <c r="A660" t="s">
        <v>159</v>
      </c>
      <c r="B660" t="s">
        <v>476</v>
      </c>
      <c r="C660" s="10" t="str">
        <f>IFERROR(VLOOKUP($A660,VLookup!$B$3:$C$463,2,FALSE),"")</f>
        <v>4.1.1 SECURITY MANAGEMENT</v>
      </c>
    </row>
    <row r="661" spans="1:3" ht="15.75" thickBot="1" x14ac:dyDescent="0.3">
      <c r="A661" t="s">
        <v>161</v>
      </c>
      <c r="B661" t="s">
        <v>476</v>
      </c>
      <c r="C661" s="10" t="str">
        <f>IFERROR(VLOOKUP($A661,VLookup!$B$3:$C$463,2,FALSE),"")</f>
        <v>4.1.3 CYBERSECURITY MANAGEMENT</v>
      </c>
    </row>
    <row r="662" spans="1:3" ht="15.75" thickBot="1" x14ac:dyDescent="0.3">
      <c r="A662" t="s">
        <v>155</v>
      </c>
      <c r="B662" t="s">
        <v>477</v>
      </c>
      <c r="C662" s="10" t="str">
        <f>IFERROR(VLOOKUP($A662,VLookup!$B$3:$C$463,2,FALSE),"")</f>
        <v>3.3.1 SERVICE LEVEL MANAGEMENT</v>
      </c>
    </row>
    <row r="663" spans="1:3" ht="15.75" thickBot="1" x14ac:dyDescent="0.3">
      <c r="A663" t="s">
        <v>159</v>
      </c>
      <c r="B663" t="s">
        <v>478</v>
      </c>
      <c r="C663" s="10" t="str">
        <f>IFERROR(VLOOKUP($A663,VLookup!$B$3:$C$463,2,FALSE),"")</f>
        <v>4.1.1 SECURITY MANAGEMENT</v>
      </c>
    </row>
    <row r="664" spans="1:3" ht="15.75" thickBot="1" x14ac:dyDescent="0.3">
      <c r="A664" t="s">
        <v>161</v>
      </c>
      <c r="B664" t="s">
        <v>478</v>
      </c>
      <c r="C664" s="10" t="str">
        <f>IFERROR(VLOOKUP($A664,VLookup!$B$3:$C$463,2,FALSE),"")</f>
        <v>4.1.3 CYBERSECURITY MANAGEMENT</v>
      </c>
    </row>
    <row r="665" spans="1:3" ht="15.75" thickBot="1" x14ac:dyDescent="0.3">
      <c r="A665" t="s">
        <v>80</v>
      </c>
      <c r="B665" t="s">
        <v>479</v>
      </c>
      <c r="C665" s="10" t="str">
        <f>IFERROR(VLOOKUP($A665,VLookup!$B$3:$C$463,2,FALSE),"")</f>
        <v>1.1.1 INFORMATIEARCHITECTUUR</v>
      </c>
    </row>
    <row r="666" spans="1:3" ht="15.75" thickBot="1" x14ac:dyDescent="0.3">
      <c r="A666" t="s">
        <v>102</v>
      </c>
      <c r="B666" t="s">
        <v>479</v>
      </c>
      <c r="C666" s="10" t="str">
        <f>IFERROR(VLOOKUP($A666,VLookup!$B$3:$C$463,2,FALSE),"")</f>
        <v>1.1.3 APPLICATIEARCHITECTUUR</v>
      </c>
    </row>
    <row r="667" spans="1:3" ht="15.75" thickBot="1" x14ac:dyDescent="0.3">
      <c r="A667" t="s">
        <v>109</v>
      </c>
      <c r="B667" t="s">
        <v>479</v>
      </c>
      <c r="C667" s="10" t="str">
        <f>IFERROR(VLOOKUP($A667,VLookup!$B$3:$C$463,2,FALSE),"")</f>
        <v>1.1.5 SYSTEEMARCHITECTUUR</v>
      </c>
    </row>
    <row r="668" spans="1:3" ht="15.75" thickBot="1" x14ac:dyDescent="0.3">
      <c r="A668" t="s">
        <v>110</v>
      </c>
      <c r="B668" t="s">
        <v>479</v>
      </c>
      <c r="C668" s="10" t="str">
        <f>IFERROR(VLOOKUP($A668,VLookup!$B$3:$C$463,2,FALSE),"")</f>
        <v>1.1.6 ENTERPRISE ARCHITECTUUR</v>
      </c>
    </row>
    <row r="669" spans="1:3" ht="15.75" thickBot="1" x14ac:dyDescent="0.3">
      <c r="A669" t="s">
        <v>112</v>
      </c>
      <c r="B669" t="s">
        <v>479</v>
      </c>
      <c r="C669" s="10" t="str">
        <f>IFERROR(VLOOKUP($A669,VLookup!$B$3:$C$463,2,FALSE),"")</f>
        <v>1.2.1 INFORMATIEBELEID</v>
      </c>
    </row>
    <row r="670" spans="1:3" ht="15.75" thickBot="1" x14ac:dyDescent="0.3">
      <c r="A670" t="s">
        <v>165</v>
      </c>
      <c r="B670" t="s">
        <v>480</v>
      </c>
      <c r="C670" s="10" t="str">
        <f>IFERROR(VLOOKUP($A670,VLookup!$B$3:$C$463,2,FALSE),"")</f>
        <v>4.2.4 CONTRACT- / LEVERANCIERMANAGEMENT IV</v>
      </c>
    </row>
    <row r="671" spans="1:3" ht="15.75" thickBot="1" x14ac:dyDescent="0.3">
      <c r="A671" t="s">
        <v>157</v>
      </c>
      <c r="B671" t="s">
        <v>481</v>
      </c>
      <c r="C671" s="10" t="str">
        <f>IFERROR(VLOOKUP($A671,VLookup!$B$3:$C$463,2,FALSE),"")</f>
        <v>3.3.3 CONFIGURATION MANAGEMENT</v>
      </c>
    </row>
    <row r="672" spans="1:3" ht="15.75" thickBot="1" x14ac:dyDescent="0.3">
      <c r="A672" t="s">
        <v>125</v>
      </c>
      <c r="B672" t="s">
        <v>482</v>
      </c>
      <c r="C672" s="10" t="str">
        <f>IFERROR(VLOOKUP($A672,VLookup!$B$3:$C$463,2,FALSE),"")</f>
        <v>2.1.1 APPLICATIEONTWIKKELING</v>
      </c>
    </row>
    <row r="673" spans="1:3" ht="15.75" thickBot="1" x14ac:dyDescent="0.3">
      <c r="A673" t="s">
        <v>132</v>
      </c>
      <c r="B673" t="s">
        <v>482</v>
      </c>
      <c r="C673" s="10" t="str">
        <f>IFERROR(VLOOKUP($A673,VLookup!$B$3:$C$463,2,FALSE),"")</f>
        <v>2.1.4 DATA ENGINEERING</v>
      </c>
    </row>
    <row r="674" spans="1:3" ht="15.75" thickBot="1" x14ac:dyDescent="0.3">
      <c r="A674" t="s">
        <v>129</v>
      </c>
      <c r="B674" t="s">
        <v>482</v>
      </c>
      <c r="C674" s="10" t="str">
        <f>IFERROR(VLOOKUP($A674,VLookup!$B$3:$C$463,2,FALSE),"")</f>
        <v>2.1.2 SYSTEEMONTWIKKELING</v>
      </c>
    </row>
    <row r="675" spans="1:3" ht="15.75" thickBot="1" x14ac:dyDescent="0.3">
      <c r="A675" t="s">
        <v>146</v>
      </c>
      <c r="B675" t="s">
        <v>482</v>
      </c>
      <c r="C675" s="10" t="str">
        <f>IFERROR(VLOOKUP($A675,VLookup!$B$3:$C$463,2,FALSE),"")</f>
        <v>3.1.6 APPLICATIEBEHEER</v>
      </c>
    </row>
    <row r="676" spans="1:3" ht="15.75" thickBot="1" x14ac:dyDescent="0.3">
      <c r="A676" t="s">
        <v>97</v>
      </c>
      <c r="B676" t="s">
        <v>483</v>
      </c>
      <c r="C676" s="10" t="str">
        <f>IFERROR(VLOOKUP($A676,VLookup!$B$3:$C$463,2,FALSE),"")</f>
        <v>1.1.2 FUNCTIONEEL ONTWERP/STARTARCHITECTUUR</v>
      </c>
    </row>
    <row r="677" spans="1:3" ht="15.75" thickBot="1" x14ac:dyDescent="0.3">
      <c r="A677" t="s">
        <v>80</v>
      </c>
      <c r="B677" t="s">
        <v>484</v>
      </c>
      <c r="C677" s="10" t="str">
        <f>IFERROR(VLOOKUP($A677,VLookup!$B$3:$C$463,2,FALSE),"")</f>
        <v>1.1.1 INFORMATIEARCHITECTUUR</v>
      </c>
    </row>
    <row r="678" spans="1:3" ht="15.75" thickBot="1" x14ac:dyDescent="0.3">
      <c r="A678" t="s">
        <v>97</v>
      </c>
      <c r="B678" t="s">
        <v>484</v>
      </c>
      <c r="C678" s="10" t="str">
        <f>IFERROR(VLOOKUP($A678,VLookup!$B$3:$C$463,2,FALSE),"")</f>
        <v>1.1.2 FUNCTIONEEL ONTWERP/STARTARCHITECTUUR</v>
      </c>
    </row>
    <row r="679" spans="1:3" ht="15.75" thickBot="1" x14ac:dyDescent="0.3">
      <c r="A679" t="s">
        <v>102</v>
      </c>
      <c r="B679" t="s">
        <v>484</v>
      </c>
      <c r="C679" s="10" t="str">
        <f>IFERROR(VLOOKUP($A679,VLookup!$B$3:$C$463,2,FALSE),"")</f>
        <v>1.1.3 APPLICATIEARCHITECTUUR</v>
      </c>
    </row>
    <row r="680" spans="1:3" ht="15.75" thickBot="1" x14ac:dyDescent="0.3">
      <c r="A680" t="s">
        <v>104</v>
      </c>
      <c r="B680" t="s">
        <v>484</v>
      </c>
      <c r="C680" s="10" t="str">
        <f>IFERROR(VLOOKUP($A680,VLookup!$B$3:$C$463,2,FALSE),"")</f>
        <v>1.1.4 TECHNISCHE ARCHITECTUUR</v>
      </c>
    </row>
    <row r="681" spans="1:3" ht="15.75" thickBot="1" x14ac:dyDescent="0.3">
      <c r="A681" t="s">
        <v>109</v>
      </c>
      <c r="B681" t="s">
        <v>484</v>
      </c>
      <c r="C681" s="10" t="str">
        <f>IFERROR(VLOOKUP($A681,VLookup!$B$3:$C$463,2,FALSE),"")</f>
        <v>1.1.5 SYSTEEMARCHITECTUUR</v>
      </c>
    </row>
    <row r="682" spans="1:3" ht="15.75" thickBot="1" x14ac:dyDescent="0.3">
      <c r="A682" t="s">
        <v>129</v>
      </c>
      <c r="B682" t="s">
        <v>485</v>
      </c>
      <c r="C682" s="10" t="str">
        <f>IFERROR(VLOOKUP($A682,VLookup!$B$3:$C$463,2,FALSE),"")</f>
        <v>2.1.2 SYSTEEMONTWIKKELING</v>
      </c>
    </row>
    <row r="683" spans="1:3" ht="15.75" thickBot="1" x14ac:dyDescent="0.3">
      <c r="A683" t="s">
        <v>146</v>
      </c>
      <c r="B683" t="s">
        <v>485</v>
      </c>
      <c r="C683" s="10" t="str">
        <f>IFERROR(VLOOKUP($A683,VLookup!$B$3:$C$463,2,FALSE),"")</f>
        <v>3.1.6 APPLICATIEBEHEER</v>
      </c>
    </row>
    <row r="684" spans="1:3" ht="15.75" thickBot="1" x14ac:dyDescent="0.3">
      <c r="A684" t="s">
        <v>146</v>
      </c>
      <c r="B684" t="s">
        <v>486</v>
      </c>
      <c r="C684" s="10" t="str">
        <f>IFERROR(VLOOKUP($A684,VLookup!$B$3:$C$463,2,FALSE),"")</f>
        <v>3.1.6 APPLICATIEBEHEER</v>
      </c>
    </row>
    <row r="685" spans="1:3" ht="15.75" thickBot="1" x14ac:dyDescent="0.3">
      <c r="A685" t="s">
        <v>119</v>
      </c>
      <c r="B685" t="s">
        <v>487</v>
      </c>
      <c r="C685" s="10" t="str">
        <f>IFERROR(VLOOKUP($A685,VLookup!$B$3:$C$463,2,FALSE),"")</f>
        <v>1.3.1 SOURCING MANAGEMENT</v>
      </c>
    </row>
    <row r="686" spans="1:3" ht="15.75" thickBot="1" x14ac:dyDescent="0.3">
      <c r="A686" t="s">
        <v>119</v>
      </c>
      <c r="B686" t="s">
        <v>488</v>
      </c>
      <c r="C686" s="10" t="str">
        <f>IFERROR(VLOOKUP($A686,VLookup!$B$3:$C$463,2,FALSE),"")</f>
        <v>1.3.1 SOURCING MANAGEMENT</v>
      </c>
    </row>
    <row r="687" spans="1:3" ht="15.75" thickBot="1" x14ac:dyDescent="0.3">
      <c r="A687" t="s">
        <v>162</v>
      </c>
      <c r="B687" t="s">
        <v>488</v>
      </c>
      <c r="C687" s="10" t="str">
        <f>IFERROR(VLOOKUP($A687,VLookup!$B$3:$C$463,2,FALSE),"")</f>
        <v>4.2.1 CATEGORIEMANAGEMENT IV</v>
      </c>
    </row>
    <row r="688" spans="1:3" ht="15.75" thickBot="1" x14ac:dyDescent="0.3">
      <c r="A688" t="s">
        <v>161</v>
      </c>
      <c r="B688" t="s">
        <v>489</v>
      </c>
      <c r="C688" s="10" t="str">
        <f>IFERROR(VLOOKUP($A688,VLookup!$B$3:$C$463,2,FALSE),"")</f>
        <v>4.1.3 CYBERSECURITY MANAGEMENT</v>
      </c>
    </row>
    <row r="689" spans="1:3" ht="15.75" thickBot="1" x14ac:dyDescent="0.3">
      <c r="A689" t="s">
        <v>129</v>
      </c>
      <c r="B689" t="s">
        <v>490</v>
      </c>
      <c r="C689" s="10" t="str">
        <f>IFERROR(VLOOKUP($A689,VLookup!$B$3:$C$463,2,FALSE),"")</f>
        <v>2.1.2 SYSTEEMONTWIKKELING</v>
      </c>
    </row>
    <row r="690" spans="1:3" ht="15.75" thickBot="1" x14ac:dyDescent="0.3">
      <c r="A690" t="s">
        <v>170</v>
      </c>
      <c r="B690" t="s">
        <v>491</v>
      </c>
      <c r="C690" s="10" t="str">
        <f>IFERROR(VLOOKUP($A690,VLookup!$B$3:$C$463,2,FALSE),"")</f>
        <v>4.4.1 INFORMATIECOACHING</v>
      </c>
    </row>
    <row r="691" spans="1:3" ht="15.75" thickBot="1" x14ac:dyDescent="0.3">
      <c r="A691" t="s">
        <v>135</v>
      </c>
      <c r="B691" t="s">
        <v>492</v>
      </c>
      <c r="C691" s="10" t="str">
        <f>IFERROR(VLOOKUP($A691,VLookup!$B$3:$C$463,2,FALSE),"")</f>
        <v>3.1.1 SYSTEEMBEHEER</v>
      </c>
    </row>
    <row r="692" spans="1:3" ht="15.75" thickBot="1" x14ac:dyDescent="0.3">
      <c r="A692" t="s">
        <v>144</v>
      </c>
      <c r="B692" t="s">
        <v>492</v>
      </c>
      <c r="C692" s="10" t="str">
        <f>IFERROR(VLOOKUP($A692,VLookup!$B$3:$C$463,2,FALSE),"")</f>
        <v>3.1.4 SERVERBEHEER</v>
      </c>
    </row>
    <row r="693" spans="1:3" ht="15.75" thickBot="1" x14ac:dyDescent="0.3">
      <c r="A693" t="s">
        <v>112</v>
      </c>
      <c r="B693" t="s">
        <v>493</v>
      </c>
      <c r="C693" s="10" t="str">
        <f>IFERROR(VLOOKUP($A693,VLookup!$B$3:$C$463,2,FALSE),"")</f>
        <v>1.2.1 INFORMATIEBELEID</v>
      </c>
    </row>
    <row r="694" spans="1:3" ht="15.75" thickBot="1" x14ac:dyDescent="0.3">
      <c r="A694" t="s">
        <v>135</v>
      </c>
      <c r="B694" t="s">
        <v>494</v>
      </c>
      <c r="C694" s="10" t="str">
        <f>IFERROR(VLOOKUP($A694,VLookup!$B$3:$C$463,2,FALSE),"")</f>
        <v>3.1.1 SYSTEEMBEHEER</v>
      </c>
    </row>
    <row r="695" spans="1:3" ht="15.75" thickBot="1" x14ac:dyDescent="0.3">
      <c r="A695" t="s">
        <v>144</v>
      </c>
      <c r="B695" t="s">
        <v>494</v>
      </c>
      <c r="C695" s="10" t="str">
        <f>IFERROR(VLOOKUP($A695,VLookup!$B$3:$C$463,2,FALSE),"")</f>
        <v>3.1.4 SERVERBEHEER</v>
      </c>
    </row>
    <row r="696" spans="1:3" ht="15.75" thickBot="1" x14ac:dyDescent="0.3">
      <c r="A696" t="s">
        <v>145</v>
      </c>
      <c r="B696" t="s">
        <v>494</v>
      </c>
      <c r="C696" s="10" t="str">
        <f>IFERROR(VLOOKUP($A696,VLookup!$B$3:$C$463,2,FALSE),"")</f>
        <v>3.1.5 NETWERKBEHEER</v>
      </c>
    </row>
    <row r="697" spans="1:3" ht="15.75" thickBot="1" x14ac:dyDescent="0.3">
      <c r="A697" t="s">
        <v>119</v>
      </c>
      <c r="B697" t="s">
        <v>495</v>
      </c>
      <c r="C697" s="10" t="str">
        <f>IFERROR(VLOOKUP($A697,VLookup!$B$3:$C$463,2,FALSE),"")</f>
        <v>1.3.1 SOURCING MANAGEMENT</v>
      </c>
    </row>
    <row r="698" spans="1:3" ht="15.75" thickBot="1" x14ac:dyDescent="0.3">
      <c r="A698" t="s">
        <v>162</v>
      </c>
      <c r="B698" t="s">
        <v>496</v>
      </c>
      <c r="C698" s="10" t="str">
        <f>IFERROR(VLOOKUP($A698,VLookup!$B$3:$C$463,2,FALSE),"")</f>
        <v>4.2.1 CATEGORIEMANAGEMENT IV</v>
      </c>
    </row>
    <row r="699" spans="1:3" ht="15.75" thickBot="1" x14ac:dyDescent="0.3">
      <c r="A699" t="s">
        <v>165</v>
      </c>
      <c r="B699" t="s">
        <v>496</v>
      </c>
      <c r="C699" s="10" t="str">
        <f>IFERROR(VLOOKUP($A699,VLookup!$B$3:$C$463,2,FALSE),"")</f>
        <v>4.2.4 CONTRACT- / LEVERANCIERMANAGEMENT IV</v>
      </c>
    </row>
    <row r="700" spans="1:3" ht="15.75" thickBot="1" x14ac:dyDescent="0.3">
      <c r="A700" t="s">
        <v>150</v>
      </c>
      <c r="B700" t="s">
        <v>497</v>
      </c>
      <c r="C700" s="10" t="str">
        <f>IFERROR(VLOOKUP($A700,VLookup!$B$3:$C$463,2,FALSE),"")</f>
        <v>3.2.1 TECHNICAL SUPPORT</v>
      </c>
    </row>
    <row r="701" spans="1:3" ht="15.75" thickBot="1" x14ac:dyDescent="0.3">
      <c r="A701" t="s">
        <v>102</v>
      </c>
      <c r="B701" t="s">
        <v>498</v>
      </c>
      <c r="C701" s="10" t="str">
        <f>IFERROR(VLOOKUP($A701,VLookup!$B$3:$C$463,2,FALSE),"")</f>
        <v>1.1.3 APPLICATIEARCHITECTUUR</v>
      </c>
    </row>
    <row r="702" spans="1:3" ht="15.75" thickBot="1" x14ac:dyDescent="0.3">
      <c r="A702" t="s">
        <v>104</v>
      </c>
      <c r="B702" t="s">
        <v>498</v>
      </c>
      <c r="C702" s="10" t="str">
        <f>IFERROR(VLOOKUP($A702,VLookup!$B$3:$C$463,2,FALSE),"")</f>
        <v>1.1.4 TECHNISCHE ARCHITECTUUR</v>
      </c>
    </row>
    <row r="703" spans="1:3" ht="15.75" thickBot="1" x14ac:dyDescent="0.3">
      <c r="A703" t="s">
        <v>109</v>
      </c>
      <c r="B703" t="s">
        <v>498</v>
      </c>
      <c r="C703" s="10" t="str">
        <f>IFERROR(VLOOKUP($A703,VLookup!$B$3:$C$463,2,FALSE),"")</f>
        <v>1.1.5 SYSTEEMARCHITECTUUR</v>
      </c>
    </row>
    <row r="704" spans="1:3" ht="15.75" thickBot="1" x14ac:dyDescent="0.3">
      <c r="A704" t="s">
        <v>109</v>
      </c>
      <c r="B704" t="s">
        <v>498</v>
      </c>
      <c r="C704" s="10" t="str">
        <f>IFERROR(VLOOKUP($A704,VLookup!$B$3:$C$463,2,FALSE),"")</f>
        <v>1.1.5 SYSTEEMARCHITECTUUR</v>
      </c>
    </row>
    <row r="705" spans="1:3" ht="15.75" thickBot="1" x14ac:dyDescent="0.3">
      <c r="A705" t="s">
        <v>97</v>
      </c>
      <c r="B705" t="s">
        <v>498</v>
      </c>
      <c r="C705" s="10" t="str">
        <f>IFERROR(VLOOKUP($A705,VLookup!$B$3:$C$463,2,FALSE),"")</f>
        <v>1.1.2 FUNCTIONEEL ONTWERP/STARTARCHITECTUUR</v>
      </c>
    </row>
    <row r="706" spans="1:3" ht="15.75" thickBot="1" x14ac:dyDescent="0.3">
      <c r="A706" t="s">
        <v>135</v>
      </c>
      <c r="B706" s="23" t="s">
        <v>499</v>
      </c>
      <c r="C706" s="10" t="str">
        <f>IFERROR(VLOOKUP($A706,VLookup!$B$3:$C$463,2,FALSE),"")</f>
        <v>3.1.1 SYSTEEMBEHEER</v>
      </c>
    </row>
    <row r="707" spans="1:3" ht="15.75" thickBot="1" x14ac:dyDescent="0.3">
      <c r="A707" t="s">
        <v>97</v>
      </c>
      <c r="B707" t="s">
        <v>500</v>
      </c>
      <c r="C707" s="10" t="str">
        <f>IFERROR(VLOOKUP($A707,VLookup!$B$3:$C$463,2,FALSE),"")</f>
        <v>1.1.2 FUNCTIONEEL ONTWERP/STARTARCHITECTUUR</v>
      </c>
    </row>
    <row r="708" spans="1:3" ht="15.75" thickBot="1" x14ac:dyDescent="0.3">
      <c r="A708" t="s">
        <v>129</v>
      </c>
      <c r="B708" s="23" t="s">
        <v>501</v>
      </c>
      <c r="C708" s="10" t="str">
        <f>IFERROR(VLOOKUP($A708,VLookup!$B$3:$C$463,2,FALSE),"")</f>
        <v>2.1.2 SYSTEEMONTWIKKELING</v>
      </c>
    </row>
    <row r="709" spans="1:3" ht="15.75" thickBot="1" x14ac:dyDescent="0.3">
      <c r="A709" t="s">
        <v>129</v>
      </c>
      <c r="B709" t="s">
        <v>502</v>
      </c>
      <c r="C709" s="10" t="str">
        <f>IFERROR(VLOOKUP($A709,VLookup!$B$3:$C$463,2,FALSE),"")</f>
        <v>2.1.2 SYSTEEMONTWIKKELING</v>
      </c>
    </row>
    <row r="710" spans="1:3" ht="15.75" thickBot="1" x14ac:dyDescent="0.3">
      <c r="A710" t="s">
        <v>129</v>
      </c>
      <c r="B710" t="s">
        <v>503</v>
      </c>
      <c r="C710" s="10" t="str">
        <f>IFERROR(VLOOKUP($A710,VLookup!$B$3:$C$463,2,FALSE),"")</f>
        <v>2.1.2 SYSTEEMONTWIKKELING</v>
      </c>
    </row>
    <row r="711" spans="1:3" ht="15.75" thickBot="1" x14ac:dyDescent="0.3">
      <c r="A711" t="s">
        <v>135</v>
      </c>
      <c r="B711" t="s">
        <v>503</v>
      </c>
      <c r="C711" s="10" t="str">
        <f>IFERROR(VLOOKUP($A711,VLookup!$B$3:$C$463,2,FALSE),"")</f>
        <v>3.1.1 SYSTEEMBEHEER</v>
      </c>
    </row>
    <row r="712" spans="1:3" ht="15.75" thickBot="1" x14ac:dyDescent="0.3">
      <c r="A712" t="s">
        <v>125</v>
      </c>
      <c r="B712" t="s">
        <v>504</v>
      </c>
      <c r="C712" s="10" t="str">
        <f>IFERROR(VLOOKUP($A712,VLookup!$B$3:$C$463,2,FALSE),"")</f>
        <v>2.1.1 APPLICATIEONTWIKKELING</v>
      </c>
    </row>
    <row r="713" spans="1:3" ht="15.75" thickBot="1" x14ac:dyDescent="0.3">
      <c r="A713" t="s">
        <v>165</v>
      </c>
      <c r="B713" t="s">
        <v>505</v>
      </c>
      <c r="C713" s="10" t="str">
        <f>IFERROR(VLOOKUP($A713,VLookup!$B$3:$C$463,2,FALSE),"")</f>
        <v>4.2.4 CONTRACT- / LEVERANCIERMANAGEMENT IV</v>
      </c>
    </row>
    <row r="714" spans="1:3" ht="15.75" thickBot="1" x14ac:dyDescent="0.3">
      <c r="A714" t="s">
        <v>172</v>
      </c>
      <c r="B714" t="s">
        <v>506</v>
      </c>
      <c r="C714" s="10" t="str">
        <f>IFERROR(VLOOKUP($A714,VLookup!$B$3:$C$463,2,FALSE),"")</f>
        <v>4.4.2 LEER- EN ONTWIKKELMANAGEMENT</v>
      </c>
    </row>
    <row r="715" spans="1:3" ht="15.75" thickBot="1" x14ac:dyDescent="0.3">
      <c r="A715" t="s">
        <v>173</v>
      </c>
      <c r="B715" t="s">
        <v>506</v>
      </c>
      <c r="C715" s="10" t="str">
        <f>IFERROR(VLOOKUP($A715,VLookup!$B$3:$C$463,2,FALSE),"")</f>
        <v>4.4.3 (AGILE) COACHING</v>
      </c>
    </row>
    <row r="716" spans="1:3" ht="15.75" thickBot="1" x14ac:dyDescent="0.3">
      <c r="A716" t="s">
        <v>181</v>
      </c>
      <c r="B716" t="s">
        <v>507</v>
      </c>
      <c r="C716" s="10" t="str">
        <f>IFERROR(VLOOKUP($A716,VLookup!$B$3:$C$463,2,FALSE),"")</f>
        <v>5.2.1 SCRUM MASTER</v>
      </c>
    </row>
    <row r="717" spans="1:3" ht="15.75" thickBot="1" x14ac:dyDescent="0.3">
      <c r="A717" t="s">
        <v>178</v>
      </c>
      <c r="B717" t="s">
        <v>508</v>
      </c>
      <c r="C717" s="10" t="str">
        <f>IFERROR(VLOOKUP($A717,VLookup!$B$3:$C$463,2,FALSE),"")</f>
        <v>5.1.2 PROJECTMANAGEMENT IV</v>
      </c>
    </row>
    <row r="718" spans="1:3" ht="15.75" thickBot="1" x14ac:dyDescent="0.3">
      <c r="A718" t="s">
        <v>181</v>
      </c>
      <c r="B718" t="s">
        <v>509</v>
      </c>
      <c r="C718" s="10" t="str">
        <f>IFERROR(VLOOKUP($A718,VLookup!$B$3:$C$463,2,FALSE),"")</f>
        <v>5.2.1 SCRUM MASTER</v>
      </c>
    </row>
    <row r="719" spans="1:3" ht="15.75" thickBot="1" x14ac:dyDescent="0.3">
      <c r="A719" t="s">
        <v>125</v>
      </c>
      <c r="B719" t="s">
        <v>510</v>
      </c>
      <c r="C719" s="10" t="str">
        <f>IFERROR(VLOOKUP($A719,VLookup!$B$3:$C$463,2,FALSE),"")</f>
        <v>2.1.1 APPLICATIEONTWIKKELING</v>
      </c>
    </row>
    <row r="720" spans="1:3" ht="15.75" thickBot="1" x14ac:dyDescent="0.3">
      <c r="A720" t="s">
        <v>180</v>
      </c>
      <c r="B720" t="s">
        <v>511</v>
      </c>
      <c r="C720" s="10" t="str">
        <f>IFERROR(VLOOKUP($A720,VLookup!$B$3:$C$463,2,FALSE),"")</f>
        <v>5.1.4 PORTFOLIOMANAGEMENT IV</v>
      </c>
    </row>
    <row r="721" spans="1:3" ht="15.75" thickBot="1" x14ac:dyDescent="0.3">
      <c r="A721" t="s">
        <v>135</v>
      </c>
      <c r="B721" t="s">
        <v>512</v>
      </c>
      <c r="C721" s="10" t="str">
        <f>IFERROR(VLOOKUP($A721,VLookup!$B$3:$C$463,2,FALSE),"")</f>
        <v>3.1.1 SYSTEEMBEHEER</v>
      </c>
    </row>
    <row r="722" spans="1:3" ht="15.75" thickBot="1" x14ac:dyDescent="0.3">
      <c r="A722" t="s">
        <v>144</v>
      </c>
      <c r="B722" t="s">
        <v>512</v>
      </c>
      <c r="C722" s="10" t="str">
        <f>IFERROR(VLOOKUP($A722,VLookup!$B$3:$C$463,2,FALSE),"")</f>
        <v>3.1.4 SERVERBEHEER</v>
      </c>
    </row>
    <row r="723" spans="1:3" ht="15.75" thickBot="1" x14ac:dyDescent="0.3">
      <c r="A723" t="s">
        <v>145</v>
      </c>
      <c r="B723" t="s">
        <v>512</v>
      </c>
      <c r="C723" s="10" t="str">
        <f>IFERROR(VLOOKUP($A723,VLookup!$B$3:$C$463,2,FALSE),"")</f>
        <v>3.1.5 NETWERKBEHEER</v>
      </c>
    </row>
    <row r="724" spans="1:3" ht="15.75" thickBot="1" x14ac:dyDescent="0.3">
      <c r="A724" t="s">
        <v>146</v>
      </c>
      <c r="B724" t="s">
        <v>512</v>
      </c>
      <c r="C724" s="10" t="str">
        <f>IFERROR(VLOOKUP($A724,VLookup!$B$3:$C$463,2,FALSE),"")</f>
        <v>3.1.6 APPLICATIEBEHEER</v>
      </c>
    </row>
    <row r="725" spans="1:3" ht="15.75" thickBot="1" x14ac:dyDescent="0.3">
      <c r="A725" t="s">
        <v>150</v>
      </c>
      <c r="B725" t="s">
        <v>512</v>
      </c>
      <c r="C725" s="10" t="str">
        <f>IFERROR(VLOOKUP($A725,VLookup!$B$3:$C$463,2,FALSE),"")</f>
        <v>3.2.1 TECHNICAL SUPPORT</v>
      </c>
    </row>
    <row r="726" spans="1:3" ht="15.75" thickBot="1" x14ac:dyDescent="0.3">
      <c r="A726" t="s">
        <v>151</v>
      </c>
      <c r="B726" t="s">
        <v>512</v>
      </c>
      <c r="C726" s="10" t="str">
        <f>IFERROR(VLOOKUP($A726,VLookup!$B$3:$C$463,2,FALSE),"")</f>
        <v>3.2.2 1e LIJNS GEBRUIKERSONDERSTEUNING</v>
      </c>
    </row>
    <row r="727" spans="1:3" ht="15.75" thickBot="1" x14ac:dyDescent="0.3">
      <c r="A727" t="s">
        <v>153</v>
      </c>
      <c r="B727" t="s">
        <v>512</v>
      </c>
      <c r="C727" s="10" t="str">
        <f>IFERROR(VLOOKUP($A727,VLookup!$B$3:$C$463,2,FALSE),"")</f>
        <v>3.2.3 INCIDENT MANAGEMENT</v>
      </c>
    </row>
    <row r="728" spans="1:3" ht="15.75" thickBot="1" x14ac:dyDescent="0.3">
      <c r="A728" t="s">
        <v>154</v>
      </c>
      <c r="B728" t="s">
        <v>512</v>
      </c>
      <c r="C728" s="10" t="str">
        <f>IFERROR(VLOOKUP($A728,VLookup!$B$3:$C$463,2,FALSE),"")</f>
        <v>3.2.4 PROBLEM MANAGEMENT</v>
      </c>
    </row>
    <row r="729" spans="1:3" ht="15.75" thickBot="1" x14ac:dyDescent="0.3">
      <c r="A729" t="s">
        <v>156</v>
      </c>
      <c r="B729" t="s">
        <v>512</v>
      </c>
      <c r="C729" s="10" t="str">
        <f>IFERROR(VLOOKUP($A729,VLookup!$B$3:$C$463,2,FALSE),"")</f>
        <v>3.3.2 CAPACITY MANAGEMENT</v>
      </c>
    </row>
    <row r="730" spans="1:3" ht="15.75" thickBot="1" x14ac:dyDescent="0.3">
      <c r="A730" t="s">
        <v>150</v>
      </c>
      <c r="B730" t="s">
        <v>513</v>
      </c>
      <c r="C730" s="10" t="str">
        <f>IFERROR(VLOOKUP($A730,VLookup!$B$3:$C$463,2,FALSE),"")</f>
        <v>3.2.1 TECHNICAL SUPPORT</v>
      </c>
    </row>
    <row r="731" spans="1:3" ht="15.75" thickBot="1" x14ac:dyDescent="0.3">
      <c r="A731" t="s">
        <v>146</v>
      </c>
      <c r="B731" t="s">
        <v>514</v>
      </c>
      <c r="C731" s="10" t="str">
        <f>IFERROR(VLOOKUP($A731,VLookup!$B$3:$C$463,2,FALSE),"")</f>
        <v>3.1.6 APPLICATIEBEHEER</v>
      </c>
    </row>
    <row r="732" spans="1:3" ht="15.75" thickBot="1" x14ac:dyDescent="0.3">
      <c r="A732" t="s">
        <v>104</v>
      </c>
      <c r="B732" s="23" t="s">
        <v>515</v>
      </c>
      <c r="C732" s="10" t="str">
        <f>IFERROR(VLOOKUP($A732,VLookup!$B$3:$C$463,2,FALSE),"")</f>
        <v>1.1.4 TECHNISCHE ARCHITECTUUR</v>
      </c>
    </row>
    <row r="733" spans="1:3" ht="15.75" thickBot="1" x14ac:dyDescent="0.3">
      <c r="A733" t="s">
        <v>116</v>
      </c>
      <c r="B733" s="23" t="s">
        <v>515</v>
      </c>
      <c r="C733" s="10" t="str">
        <f>IFERROR(VLOOKUP($A733,VLookup!$B$3:$C$463,2,FALSE),"")</f>
        <v>1.2.2  INNOVATIEMANAGEMENT</v>
      </c>
    </row>
    <row r="734" spans="1:3" ht="15.75" thickBot="1" x14ac:dyDescent="0.3">
      <c r="A734" t="s">
        <v>109</v>
      </c>
      <c r="B734" t="s">
        <v>515</v>
      </c>
      <c r="C734" s="10" t="str">
        <f>IFERROR(VLOOKUP($A734,VLookup!$B$3:$C$463,2,FALSE),"")</f>
        <v>1.1.5 SYSTEEMARCHITECTUUR</v>
      </c>
    </row>
    <row r="735" spans="1:3" ht="15.75" thickBot="1" x14ac:dyDescent="0.3">
      <c r="A735" t="s">
        <v>135</v>
      </c>
      <c r="B735" t="s">
        <v>516</v>
      </c>
      <c r="C735" s="10" t="str">
        <f>IFERROR(VLOOKUP($A735,VLookup!$B$3:$C$463,2,FALSE),"")</f>
        <v>3.1.1 SYSTEEMBEHEER</v>
      </c>
    </row>
    <row r="736" spans="1:3" ht="15.75" thickBot="1" x14ac:dyDescent="0.3">
      <c r="A736" t="s">
        <v>145</v>
      </c>
      <c r="B736" t="s">
        <v>516</v>
      </c>
      <c r="C736" s="10" t="str">
        <f>IFERROR(VLOOKUP($A736,VLookup!$B$3:$C$463,2,FALSE),"")</f>
        <v>3.1.5 NETWERKBEHEER</v>
      </c>
    </row>
    <row r="737" spans="1:3" ht="15.75" thickBot="1" x14ac:dyDescent="0.3">
      <c r="A737" t="s">
        <v>147</v>
      </c>
      <c r="B737" t="s">
        <v>516</v>
      </c>
      <c r="C737" s="10" t="str">
        <f>IFERROR(VLOOKUP($A737,VLookup!$B$3:$C$463,2,FALSE),"")</f>
        <v>3.1.7 DATABASEBEHEER</v>
      </c>
    </row>
    <row r="738" spans="1:3" ht="15.75" thickBot="1" x14ac:dyDescent="0.3">
      <c r="A738" t="s">
        <v>125</v>
      </c>
      <c r="B738" t="s">
        <v>517</v>
      </c>
      <c r="C738" s="10" t="str">
        <f>IFERROR(VLOOKUP($A738,VLookup!$B$3:$C$463,2,FALSE),"")</f>
        <v>2.1.1 APPLICATIEONTWIKKELING</v>
      </c>
    </row>
    <row r="739" spans="1:3" ht="15.75" thickBot="1" x14ac:dyDescent="0.3">
      <c r="A739" t="s">
        <v>116</v>
      </c>
      <c r="B739" t="s">
        <v>518</v>
      </c>
      <c r="C739" s="10" t="str">
        <f>IFERROR(VLOOKUP($A739,VLookup!$B$3:$C$463,2,FALSE),"")</f>
        <v>1.2.2  INNOVATIEMANAGEMENT</v>
      </c>
    </row>
    <row r="740" spans="1:3" ht="15.75" thickBot="1" x14ac:dyDescent="0.3">
      <c r="A740" t="s">
        <v>125</v>
      </c>
      <c r="B740" t="s">
        <v>519</v>
      </c>
      <c r="C740" s="10" t="str">
        <f>IFERROR(VLOOKUP($A740,VLookup!$B$3:$C$463,2,FALSE),"")</f>
        <v>2.1.1 APPLICATIEONTWIKKELING</v>
      </c>
    </row>
    <row r="741" spans="1:3" ht="15.75" thickBot="1" x14ac:dyDescent="0.3">
      <c r="A741" t="s">
        <v>150</v>
      </c>
      <c r="B741" t="s">
        <v>520</v>
      </c>
      <c r="C741" s="10" t="str">
        <f>IFERROR(VLOOKUP($A741,VLookup!$B$3:$C$463,2,FALSE),"")</f>
        <v>3.2.1 TECHNICAL SUPPORT</v>
      </c>
    </row>
    <row r="742" spans="1:3" ht="15.75" thickBot="1" x14ac:dyDescent="0.3">
      <c r="A742" t="s">
        <v>150</v>
      </c>
      <c r="B742" s="23" t="s">
        <v>521</v>
      </c>
      <c r="C742" s="10" t="str">
        <f>IFERROR(VLOOKUP($A742,VLookup!$B$3:$C$463,2,FALSE),"")</f>
        <v>3.2.1 TECHNICAL SUPPORT</v>
      </c>
    </row>
    <row r="743" spans="1:3" ht="15.75" thickBot="1" x14ac:dyDescent="0.3">
      <c r="A743" t="s">
        <v>125</v>
      </c>
      <c r="B743" t="s">
        <v>521</v>
      </c>
      <c r="C743" s="10" t="str">
        <f>IFERROR(VLOOKUP($A743,VLookup!$B$3:$C$463,2,FALSE),"")</f>
        <v>2.1.1 APPLICATIEONTWIKKELING</v>
      </c>
    </row>
    <row r="744" spans="1:3" ht="15.75" thickBot="1" x14ac:dyDescent="0.3">
      <c r="A744" t="s">
        <v>129</v>
      </c>
      <c r="B744" t="s">
        <v>521</v>
      </c>
      <c r="C744" s="10" t="str">
        <f>IFERROR(VLOOKUP($A744,VLookup!$B$3:$C$463,2,FALSE),"")</f>
        <v>2.1.2 SYSTEEMONTWIKKELING</v>
      </c>
    </row>
    <row r="745" spans="1:3" ht="15.75" thickBot="1" x14ac:dyDescent="0.3">
      <c r="A745" t="s">
        <v>134</v>
      </c>
      <c r="B745" t="s">
        <v>522</v>
      </c>
      <c r="C745" s="10" t="str">
        <f>IFERROR(VLOOKUP($A745,VLookup!$B$3:$C$463,2,FALSE),"")</f>
        <v>2.2.1 TESTMANAGEMENT</v>
      </c>
    </row>
    <row r="746" spans="1:3" ht="15.75" thickBot="1" x14ac:dyDescent="0.3">
      <c r="A746" t="s">
        <v>146</v>
      </c>
      <c r="B746" t="s">
        <v>523</v>
      </c>
      <c r="C746" s="10" t="str">
        <f>IFERROR(VLOOKUP($A746,VLookup!$B$3:$C$463,2,FALSE),"")</f>
        <v>3.1.6 APPLICATIEBEHEER</v>
      </c>
    </row>
    <row r="747" spans="1:3" ht="15.75" thickBot="1" x14ac:dyDescent="0.3">
      <c r="A747" t="s">
        <v>134</v>
      </c>
      <c r="B747" t="s">
        <v>524</v>
      </c>
      <c r="C747" s="10" t="str">
        <f>IFERROR(VLOOKUP($A747,VLookup!$B$3:$C$463,2,FALSE),"")</f>
        <v>2.2.1 TESTMANAGEMENT</v>
      </c>
    </row>
    <row r="748" spans="1:3" ht="15.75" thickBot="1" x14ac:dyDescent="0.3">
      <c r="A748" t="s">
        <v>134</v>
      </c>
      <c r="B748" t="s">
        <v>525</v>
      </c>
      <c r="C748" s="10" t="str">
        <f>IFERROR(VLOOKUP($A748,VLookup!$B$3:$C$463,2,FALSE),"")</f>
        <v>2.2.1 TESTMANAGEMENT</v>
      </c>
    </row>
    <row r="749" spans="1:3" ht="15.75" thickBot="1" x14ac:dyDescent="0.3">
      <c r="A749" t="s">
        <v>134</v>
      </c>
      <c r="B749" t="s">
        <v>526</v>
      </c>
      <c r="C749" s="10" t="str">
        <f>IFERROR(VLOOKUP($A749,VLookup!$B$3:$C$463,2,FALSE),"")</f>
        <v>2.2.1 TESTMANAGEMENT</v>
      </c>
    </row>
    <row r="750" spans="1:3" ht="15.75" thickBot="1" x14ac:dyDescent="0.3">
      <c r="A750" t="s">
        <v>134</v>
      </c>
      <c r="B750" t="s">
        <v>527</v>
      </c>
      <c r="C750" s="10" t="str">
        <f>IFERROR(VLOOKUP($A750,VLookup!$B$3:$C$463,2,FALSE),"")</f>
        <v>2.2.1 TESTMANAGEMENT</v>
      </c>
    </row>
    <row r="751" spans="1:3" ht="15.75" thickBot="1" x14ac:dyDescent="0.3">
      <c r="A751" t="s">
        <v>134</v>
      </c>
      <c r="B751" t="s">
        <v>528</v>
      </c>
      <c r="C751" s="10" t="str">
        <f>IFERROR(VLOOKUP($A751,VLookup!$B$3:$C$463,2,FALSE),"")</f>
        <v>2.2.1 TESTMANAGEMENT</v>
      </c>
    </row>
    <row r="752" spans="1:3" ht="15.75" thickBot="1" x14ac:dyDescent="0.3">
      <c r="A752" t="s">
        <v>134</v>
      </c>
      <c r="B752" t="s">
        <v>529</v>
      </c>
      <c r="C752" s="10" t="str">
        <f>IFERROR(VLOOKUP($A752,VLookup!$B$3:$C$463,2,FALSE),"")</f>
        <v>2.2.1 TESTMANAGEMENT</v>
      </c>
    </row>
    <row r="753" spans="1:3" ht="15.75" thickBot="1" x14ac:dyDescent="0.3">
      <c r="A753" t="s">
        <v>134</v>
      </c>
      <c r="B753" t="s">
        <v>530</v>
      </c>
      <c r="C753" s="10" t="str">
        <f>IFERROR(VLOOKUP($A753,VLookup!$B$3:$C$463,2,FALSE),"")</f>
        <v>2.2.1 TESTMANAGEMENT</v>
      </c>
    </row>
    <row r="754" spans="1:3" ht="15.75" thickBot="1" x14ac:dyDescent="0.3">
      <c r="A754" t="s">
        <v>125</v>
      </c>
      <c r="B754" t="s">
        <v>531</v>
      </c>
      <c r="C754" s="10" t="str">
        <f>IFERROR(VLOOKUP($A754,VLookup!$B$3:$C$463,2,FALSE),"")</f>
        <v>2.1.1 APPLICATIEONTWIKKELING</v>
      </c>
    </row>
    <row r="755" spans="1:3" ht="15.75" thickBot="1" x14ac:dyDescent="0.3">
      <c r="A755" t="s">
        <v>132</v>
      </c>
      <c r="B755" t="s">
        <v>531</v>
      </c>
      <c r="C755" s="10" t="str">
        <f>IFERROR(VLOOKUP($A755,VLookup!$B$3:$C$463,2,FALSE),"")</f>
        <v>2.1.4 DATA ENGINEERING</v>
      </c>
    </row>
    <row r="756" spans="1:3" ht="15.75" thickBot="1" x14ac:dyDescent="0.3">
      <c r="A756" t="s">
        <v>181</v>
      </c>
      <c r="B756" t="s">
        <v>531</v>
      </c>
      <c r="C756" s="10" t="str">
        <f>IFERROR(VLOOKUP($A756,VLookup!$B$3:$C$463,2,FALSE),"")</f>
        <v>5.2.1 SCRUM MASTER</v>
      </c>
    </row>
    <row r="757" spans="1:3" ht="15.75" thickBot="1" x14ac:dyDescent="0.3">
      <c r="A757" t="s">
        <v>134</v>
      </c>
      <c r="B757" s="23" t="s">
        <v>532</v>
      </c>
      <c r="C757" s="10" t="str">
        <f>IFERROR(VLOOKUP($A757,VLookup!$B$3:$C$463,2,FALSE),"")</f>
        <v>2.2.1 TESTMANAGEMENT</v>
      </c>
    </row>
    <row r="758" spans="1:3" ht="15.75" thickBot="1" x14ac:dyDescent="0.3">
      <c r="A758" t="s">
        <v>134</v>
      </c>
      <c r="B758" t="s">
        <v>533</v>
      </c>
      <c r="C758" s="10" t="str">
        <f>IFERROR(VLOOKUP($A758,VLookup!$B$3:$C$463,2,FALSE),"")</f>
        <v>2.2.1 TESTMANAGEMENT</v>
      </c>
    </row>
    <row r="759" spans="1:3" ht="15.75" thickBot="1" x14ac:dyDescent="0.3">
      <c r="A759" t="s">
        <v>112</v>
      </c>
      <c r="B759" t="s">
        <v>534</v>
      </c>
      <c r="C759" s="10" t="str">
        <f>IFERROR(VLOOKUP($A759,VLookup!$B$3:$C$463,2,FALSE),"")</f>
        <v>1.2.1 INFORMATIEBELEID</v>
      </c>
    </row>
    <row r="760" spans="1:3" ht="15.75" thickBot="1" x14ac:dyDescent="0.3">
      <c r="A760" t="s">
        <v>160</v>
      </c>
      <c r="B760" t="s">
        <v>534</v>
      </c>
      <c r="C760" s="10" t="str">
        <f>IFERROR(VLOOKUP($A760,VLookup!$B$3:$C$463,2,FALSE),"")</f>
        <v>4.1.2 INFORMATIERISICOMANAGEMENT</v>
      </c>
    </row>
    <row r="761" spans="1:3" ht="15.75" thickBot="1" x14ac:dyDescent="0.3">
      <c r="A761" t="s">
        <v>188</v>
      </c>
      <c r="B761" t="s">
        <v>534</v>
      </c>
      <c r="C761" s="10" t="str">
        <f>IFERROR(VLOOKUP($A761,VLookup!$B$3:$C$463,2,FALSE),"")</f>
        <v>5.4.1 IT-CONTROL</v>
      </c>
    </row>
    <row r="762" spans="1:3" ht="15.75" thickBot="1" x14ac:dyDescent="0.3">
      <c r="A762" t="s">
        <v>172</v>
      </c>
      <c r="B762" t="s">
        <v>535</v>
      </c>
      <c r="C762" s="10" t="str">
        <f>IFERROR(VLOOKUP($A762,VLookup!$B$3:$C$463,2,FALSE),"")</f>
        <v>4.4.2 LEER- EN ONTWIKKELMANAGEMENT</v>
      </c>
    </row>
    <row r="763" spans="1:3" ht="15.75" thickBot="1" x14ac:dyDescent="0.3">
      <c r="A763" t="s">
        <v>181</v>
      </c>
      <c r="B763" t="s">
        <v>535</v>
      </c>
      <c r="C763" s="10" t="str">
        <f>IFERROR(VLOOKUP($A763,VLookup!$B$3:$C$463,2,FALSE),"")</f>
        <v>5.2.1 SCRUM MASTER</v>
      </c>
    </row>
    <row r="764" spans="1:3" ht="15.75" thickBot="1" x14ac:dyDescent="0.3">
      <c r="A764" t="s">
        <v>170</v>
      </c>
      <c r="B764" t="s">
        <v>535</v>
      </c>
      <c r="C764" s="10" t="str">
        <f>IFERROR(VLOOKUP($A764,VLookup!$B$3:$C$463,2,FALSE),"")</f>
        <v>4.4.1 INFORMATIECOACHING</v>
      </c>
    </row>
    <row r="765" spans="1:3" ht="15.75" thickBot="1" x14ac:dyDescent="0.3">
      <c r="A765" t="s">
        <v>112</v>
      </c>
      <c r="B765" t="s">
        <v>536</v>
      </c>
      <c r="C765" s="10" t="str">
        <f>IFERROR(VLOOKUP($A765,VLookup!$B$3:$C$463,2,FALSE),"")</f>
        <v>1.2.1 INFORMATIEBELEID</v>
      </c>
    </row>
    <row r="766" spans="1:3" ht="15.75" thickBot="1" x14ac:dyDescent="0.3">
      <c r="A766" t="s">
        <v>116</v>
      </c>
      <c r="B766" t="s">
        <v>537</v>
      </c>
      <c r="C766" s="10" t="str">
        <f>IFERROR(VLOOKUP($A766,VLookup!$B$3:$C$463,2,FALSE),"")</f>
        <v>1.2.2  INNOVATIEMANAGEMENT</v>
      </c>
    </row>
    <row r="767" spans="1:3" ht="15.75" thickBot="1" x14ac:dyDescent="0.3">
      <c r="A767" t="s">
        <v>118</v>
      </c>
      <c r="B767" t="s">
        <v>537</v>
      </c>
      <c r="C767" s="10" t="str">
        <f>IFERROR(VLOOKUP($A767,VLookup!$B$3:$C$463,2,FALSE),"")</f>
        <v>1.2.3  MANAGEMENT INFORMATIEVOORZIENING</v>
      </c>
    </row>
    <row r="768" spans="1:3" ht="15.75" thickBot="1" x14ac:dyDescent="0.3">
      <c r="A768" t="s">
        <v>157</v>
      </c>
      <c r="B768" t="s">
        <v>537</v>
      </c>
      <c r="C768" s="10" t="str">
        <f>IFERROR(VLOOKUP($A768,VLookup!$B$3:$C$463,2,FALSE),"")</f>
        <v>3.3.3 CONFIGURATION MANAGEMENT</v>
      </c>
    </row>
    <row r="769" spans="1:3" ht="15.75" thickBot="1" x14ac:dyDescent="0.3">
      <c r="A769" t="s">
        <v>116</v>
      </c>
      <c r="B769" t="s">
        <v>538</v>
      </c>
      <c r="C769" s="10" t="str">
        <f>IFERROR(VLOOKUP($A769,VLookup!$B$3:$C$463,2,FALSE),"")</f>
        <v>1.2.2  INNOVATIEMANAGEMENT</v>
      </c>
    </row>
    <row r="770" spans="1:3" ht="15.75" thickBot="1" x14ac:dyDescent="0.3">
      <c r="A770" t="s">
        <v>97</v>
      </c>
      <c r="B770" t="s">
        <v>539</v>
      </c>
      <c r="C770" s="10" t="str">
        <f>IFERROR(VLOOKUP($A770,VLookup!$B$3:$C$463,2,FALSE),"")</f>
        <v>1.1.2 FUNCTIONEEL ONTWERP/STARTARCHITECTUUR</v>
      </c>
    </row>
    <row r="771" spans="1:3" ht="15.75" thickBot="1" x14ac:dyDescent="0.3">
      <c r="A771" t="s">
        <v>125</v>
      </c>
      <c r="B771" t="s">
        <v>539</v>
      </c>
      <c r="C771" s="10" t="str">
        <f>IFERROR(VLOOKUP($A771,VLookup!$B$3:$C$463,2,FALSE),"")</f>
        <v>2.1.1 APPLICATIEONTWIKKELING</v>
      </c>
    </row>
    <row r="772" spans="1:3" ht="15.75" thickBot="1" x14ac:dyDescent="0.3">
      <c r="A772" t="s">
        <v>168</v>
      </c>
      <c r="B772" t="s">
        <v>540</v>
      </c>
      <c r="C772" s="10" t="str">
        <f>IFERROR(VLOOKUP($A772,VLookup!$B$3:$C$463,2,FALSE),"")</f>
        <v>4.3.3 BUSINESS INTELLIGENCE/DATA ANALYSE</v>
      </c>
    </row>
    <row r="773" spans="1:3" ht="15.75" thickBot="1" x14ac:dyDescent="0.3">
      <c r="A773" t="s">
        <v>169</v>
      </c>
      <c r="B773" t="s">
        <v>540</v>
      </c>
      <c r="C773" s="10" t="str">
        <f>IFERROR(VLOOKUP($A773,VLookup!$B$3:$C$463,2,FALSE),"")</f>
        <v>4.3.4 DATA SCIENCE</v>
      </c>
    </row>
    <row r="774" spans="1:3" ht="15.75" thickBot="1" x14ac:dyDescent="0.3">
      <c r="A774" t="s">
        <v>166</v>
      </c>
      <c r="B774" t="s">
        <v>541</v>
      </c>
      <c r="C774" s="10" t="str">
        <f>IFERROR(VLOOKUP($A774,VLookup!$B$3:$C$463,2,FALSE),"")</f>
        <v>4.3.1 INFORMATIEANALYSE</v>
      </c>
    </row>
    <row r="775" spans="1:3" ht="15.75" thickBot="1" x14ac:dyDescent="0.3">
      <c r="A775" t="s">
        <v>163</v>
      </c>
      <c r="B775" t="s">
        <v>542</v>
      </c>
      <c r="C775" s="10" t="str">
        <f>IFERROR(VLOOKUP($A775,VLookup!$B$3:$C$463,2,FALSE),"")</f>
        <v>4.2.2 INKOOP IV</v>
      </c>
    </row>
    <row r="776" spans="1:3" ht="15.75" thickBot="1" x14ac:dyDescent="0.3">
      <c r="A776" t="s">
        <v>165</v>
      </c>
      <c r="B776" t="s">
        <v>542</v>
      </c>
      <c r="C776" s="10" t="str">
        <f>IFERROR(VLOOKUP($A776,VLookup!$B$3:$C$463,2,FALSE),"")</f>
        <v>4.2.4 CONTRACT- / LEVERANCIERMANAGEMENT IV</v>
      </c>
    </row>
    <row r="777" spans="1:3" ht="15.75" thickBot="1" x14ac:dyDescent="0.3">
      <c r="A777" t="s">
        <v>139</v>
      </c>
      <c r="B777" t="s">
        <v>543</v>
      </c>
      <c r="C777" s="10" t="str">
        <f>IFERROR(VLOOKUP($A777,VLookup!$B$3:$C$463,2,FALSE),"")</f>
        <v>3.1.2 CHANGE MANAGEMENT</v>
      </c>
    </row>
    <row r="778" spans="1:3" ht="15.75" thickBot="1" x14ac:dyDescent="0.3">
      <c r="A778" t="s">
        <v>179</v>
      </c>
      <c r="B778" t="s">
        <v>543</v>
      </c>
      <c r="C778" s="10" t="str">
        <f>IFERROR(VLOOKUP($A778,VLookup!$B$3:$C$463,2,FALSE),"")</f>
        <v>5.1.3 PROGRAMMAMANAGEMENT IV</v>
      </c>
    </row>
    <row r="779" spans="1:3" ht="15.75" thickBot="1" x14ac:dyDescent="0.3">
      <c r="A779" t="s">
        <v>165</v>
      </c>
      <c r="B779" t="s">
        <v>544</v>
      </c>
      <c r="C779" s="10" t="str">
        <f>IFERROR(VLOOKUP($A779,VLookup!$B$3:$C$463,2,FALSE),"")</f>
        <v>4.2.4 CONTRACT- / LEVERANCIERMANAGEMENT IV</v>
      </c>
    </row>
    <row r="780" spans="1:3" ht="15.75" thickBot="1" x14ac:dyDescent="0.3">
      <c r="A780" t="s">
        <v>168</v>
      </c>
      <c r="B780" t="s">
        <v>545</v>
      </c>
      <c r="C780" s="10" t="str">
        <f>IFERROR(VLOOKUP($A780,VLookup!$B$3:$C$463,2,FALSE),"")</f>
        <v>4.3.3 BUSINESS INTELLIGENCE/DATA ANALYSE</v>
      </c>
    </row>
    <row r="781" spans="1:3" ht="15.75" thickBot="1" x14ac:dyDescent="0.3">
      <c r="A781" t="s">
        <v>166</v>
      </c>
      <c r="B781" t="s">
        <v>546</v>
      </c>
      <c r="C781" s="10" t="str">
        <f>IFERROR(VLOOKUP($A781,VLookup!$B$3:$C$463,2,FALSE),"")</f>
        <v>4.3.1 INFORMATIEANALYSE</v>
      </c>
    </row>
    <row r="782" spans="1:3" ht="15.75" thickBot="1" x14ac:dyDescent="0.3">
      <c r="A782" t="s">
        <v>135</v>
      </c>
      <c r="B782" t="s">
        <v>547</v>
      </c>
      <c r="C782" s="10" t="str">
        <f>IFERROR(VLOOKUP($A782,VLookup!$B$3:$C$463,2,FALSE),"")</f>
        <v>3.1.1 SYSTEEMBEHEER</v>
      </c>
    </row>
    <row r="783" spans="1:3" ht="15.75" thickBot="1" x14ac:dyDescent="0.3">
      <c r="A783" t="s">
        <v>150</v>
      </c>
      <c r="B783" t="s">
        <v>547</v>
      </c>
      <c r="C783" s="10" t="str">
        <f>IFERROR(VLOOKUP($A783,VLookup!$B$3:$C$463,2,FALSE),"")</f>
        <v>3.2.1 TECHNICAL SUPPORT</v>
      </c>
    </row>
    <row r="784" spans="1:3" ht="15.75" thickBot="1" x14ac:dyDescent="0.3">
      <c r="A784" t="s">
        <v>135</v>
      </c>
      <c r="B784" t="s">
        <v>548</v>
      </c>
      <c r="C784" s="10" t="str">
        <f>IFERROR(VLOOKUP($A784,VLookup!$B$3:$C$463,2,FALSE),"")</f>
        <v>3.1.1 SYSTEEMBEHEER</v>
      </c>
    </row>
    <row r="785" spans="1:3" ht="15.75" thickBot="1" x14ac:dyDescent="0.3">
      <c r="A785" t="s">
        <v>112</v>
      </c>
      <c r="B785" t="s">
        <v>549</v>
      </c>
      <c r="C785" s="10" t="str">
        <f>IFERROR(VLOOKUP($A785,VLookup!$B$3:$C$463,2,FALSE),"")</f>
        <v>1.2.1 INFORMATIEBELEID</v>
      </c>
    </row>
    <row r="786" spans="1:3" ht="15.75" thickBot="1" x14ac:dyDescent="0.3">
      <c r="C786" s="10" t="str">
        <f>IFERROR(VLOOKUP($A786,VLookup!$B$3:$C$463,2,FALSE),"")</f>
        <v/>
      </c>
    </row>
    <row r="787" spans="1:3" ht="15.75" thickBot="1" x14ac:dyDescent="0.3">
      <c r="C787" s="10" t="str">
        <f>IFERROR(VLOOKUP($A787,VLookup!$B$3:$C$463,2,FALSE),"")</f>
        <v/>
      </c>
    </row>
    <row r="788" spans="1:3" ht="15.75" thickBot="1" x14ac:dyDescent="0.3">
      <c r="C788" s="10" t="str">
        <f>IFERROR(VLOOKUP($A788,VLookup!$B$3:$C$463,2,FALSE),"")</f>
        <v/>
      </c>
    </row>
    <row r="789" spans="1:3" ht="15.75" thickBot="1" x14ac:dyDescent="0.3">
      <c r="C789" s="10" t="str">
        <f>IFERROR(VLOOKUP($A789,VLookup!$B$3:$C$463,2,FALSE),"")</f>
        <v/>
      </c>
    </row>
    <row r="790" spans="1:3" ht="15.75" thickBot="1" x14ac:dyDescent="0.3">
      <c r="C790" s="10" t="str">
        <f>IFERROR(VLOOKUP($A790,VLookup!$B$3:$C$463,2,FALSE),"")</f>
        <v/>
      </c>
    </row>
    <row r="791" spans="1:3" ht="15.75" thickBot="1" x14ac:dyDescent="0.3">
      <c r="C791" s="10" t="str">
        <f>IFERROR(VLOOKUP($A791,VLookup!$B$3:$C$463,2,FALSE),"")</f>
        <v/>
      </c>
    </row>
    <row r="792" spans="1:3" ht="15.75" thickBot="1" x14ac:dyDescent="0.3">
      <c r="C792" s="10" t="str">
        <f>IFERROR(VLOOKUP($A792,VLookup!$B$3:$C$463,2,FALSE),"")</f>
        <v/>
      </c>
    </row>
    <row r="793" spans="1:3" ht="15.75" thickBot="1" x14ac:dyDescent="0.3">
      <c r="C793" s="10" t="str">
        <f>IFERROR(VLOOKUP($A793,VLookup!$B$3:$C$463,2,FALSE),"")</f>
        <v/>
      </c>
    </row>
    <row r="794" spans="1:3" ht="15.75" thickBot="1" x14ac:dyDescent="0.3">
      <c r="C794" s="10" t="str">
        <f>IFERROR(VLOOKUP($A794,VLookup!$B$3:$C$463,2,FALSE),"")</f>
        <v/>
      </c>
    </row>
    <row r="795" spans="1:3" ht="15.75" thickBot="1" x14ac:dyDescent="0.3">
      <c r="C795" s="10" t="str">
        <f>IFERROR(VLOOKUP($A795,VLookup!$B$3:$C$463,2,FALSE),"")</f>
        <v/>
      </c>
    </row>
    <row r="796" spans="1:3" ht="15.75" thickBot="1" x14ac:dyDescent="0.3">
      <c r="C796" s="10" t="str">
        <f>IFERROR(VLOOKUP($A796,VLookup!$B$3:$C$463,2,FALSE),"")</f>
        <v/>
      </c>
    </row>
    <row r="797" spans="1:3" ht="15.75" thickBot="1" x14ac:dyDescent="0.3">
      <c r="C797" s="10" t="str">
        <f>IFERROR(VLOOKUP($A797,VLookup!$B$3:$C$463,2,FALSE),"")</f>
        <v/>
      </c>
    </row>
    <row r="798" spans="1:3" ht="15.75" thickBot="1" x14ac:dyDescent="0.3">
      <c r="C798" s="10" t="str">
        <f>IFERROR(VLOOKUP($A798,VLookup!$B$3:$C$463,2,FALSE),"")</f>
        <v/>
      </c>
    </row>
    <row r="799" spans="1:3" ht="15.75" thickBot="1" x14ac:dyDescent="0.3">
      <c r="C799" s="10" t="str">
        <f>IFERROR(VLOOKUP($A799,VLookup!$B$3:$C$463,2,FALSE),"")</f>
        <v/>
      </c>
    </row>
    <row r="800" spans="1:3" ht="15.75" thickBot="1" x14ac:dyDescent="0.3">
      <c r="C800" s="10" t="str">
        <f>IFERROR(VLOOKUP($A800,VLookup!$B$3:$C$463,2,FALSE),"")</f>
        <v/>
      </c>
    </row>
    <row r="801" spans="3:3" ht="15.75" thickBot="1" x14ac:dyDescent="0.3">
      <c r="C801" s="10" t="str">
        <f>IFERROR(VLOOKUP($A801,VLookup!$B$3:$C$463,2,FALSE),"")</f>
        <v/>
      </c>
    </row>
    <row r="802" spans="3:3" ht="15.75" thickBot="1" x14ac:dyDescent="0.3">
      <c r="C802" s="10" t="str">
        <f>IFERROR(VLOOKUP($A802,VLookup!$B$3:$C$463,2,FALSE),"")</f>
        <v/>
      </c>
    </row>
    <row r="803" spans="3:3" ht="15.75" thickBot="1" x14ac:dyDescent="0.3">
      <c r="C803" s="10" t="str">
        <f>IFERROR(VLOOKUP($A803,VLookup!$B$3:$C$463,2,FALSE),"")</f>
        <v/>
      </c>
    </row>
    <row r="804" spans="3:3" ht="15.75" thickBot="1" x14ac:dyDescent="0.3">
      <c r="C804" s="10" t="str">
        <f>IFERROR(VLOOKUP($A804,VLookup!$B$3:$C$463,2,FALSE),"")</f>
        <v/>
      </c>
    </row>
    <row r="805" spans="3:3" ht="15.75" thickBot="1" x14ac:dyDescent="0.3">
      <c r="C805" s="10" t="str">
        <f>IFERROR(VLOOKUP($A805,VLookup!$B$3:$C$463,2,FALSE),"")</f>
        <v/>
      </c>
    </row>
    <row r="806" spans="3:3" ht="15.75" thickBot="1" x14ac:dyDescent="0.3">
      <c r="C806" s="10" t="str">
        <f>IFERROR(VLOOKUP($A806,VLookup!$B$3:$C$463,2,FALSE),"")</f>
        <v/>
      </c>
    </row>
    <row r="807" spans="3:3" ht="15.75" thickBot="1" x14ac:dyDescent="0.3">
      <c r="C807" s="10" t="str">
        <f>IFERROR(VLOOKUP($A807,VLookup!$B$3:$C$463,2,FALSE),"")</f>
        <v/>
      </c>
    </row>
    <row r="808" spans="3:3" ht="15.75" thickBot="1" x14ac:dyDescent="0.3">
      <c r="C808" s="10" t="str">
        <f>IFERROR(VLOOKUP($A808,VLookup!$B$3:$C$463,2,FALSE),"")</f>
        <v/>
      </c>
    </row>
    <row r="809" spans="3:3" ht="15.75" thickBot="1" x14ac:dyDescent="0.3">
      <c r="C809" s="10" t="str">
        <f>IFERROR(VLOOKUP($A809,VLookup!$B$3:$C$463,2,FALSE),"")</f>
        <v/>
      </c>
    </row>
    <row r="810" spans="3:3" ht="15.75" thickBot="1" x14ac:dyDescent="0.3">
      <c r="C810" s="10" t="str">
        <f>IFERROR(VLOOKUP($A810,VLookup!$B$3:$C$463,2,FALSE),"")</f>
        <v/>
      </c>
    </row>
    <row r="811" spans="3:3" ht="15.75" thickBot="1" x14ac:dyDescent="0.3">
      <c r="C811" s="10" t="str">
        <f>IFERROR(VLOOKUP($A811,VLookup!$B$3:$C$463,2,FALSE),"")</f>
        <v/>
      </c>
    </row>
    <row r="812" spans="3:3" ht="15.75" thickBot="1" x14ac:dyDescent="0.3">
      <c r="C812" s="10" t="str">
        <f>IFERROR(VLOOKUP($A812,VLookup!$B$3:$C$463,2,FALSE),"")</f>
        <v/>
      </c>
    </row>
    <row r="813" spans="3:3" ht="15.75" thickBot="1" x14ac:dyDescent="0.3">
      <c r="C813" s="10" t="str">
        <f>IFERROR(VLOOKUP($A813,VLookup!$B$3:$C$463,2,FALSE),"")</f>
        <v/>
      </c>
    </row>
    <row r="814" spans="3:3" ht="15.75" thickBot="1" x14ac:dyDescent="0.3">
      <c r="C814" s="10" t="str">
        <f>IFERROR(VLOOKUP($A814,VLookup!$B$3:$C$463,2,FALSE),"")</f>
        <v/>
      </c>
    </row>
    <row r="815" spans="3:3" ht="15.75" thickBot="1" x14ac:dyDescent="0.3">
      <c r="C815" s="10" t="str">
        <f>IFERROR(VLOOKUP($A815,VLookup!$B$3:$C$463,2,FALSE),"")</f>
        <v/>
      </c>
    </row>
    <row r="816" spans="3:3" ht="15.75" thickBot="1" x14ac:dyDescent="0.3">
      <c r="C816" s="10" t="str">
        <f>IFERROR(VLOOKUP($A816,VLookup!$B$3:$C$463,2,FALSE),"")</f>
        <v/>
      </c>
    </row>
    <row r="817" spans="3:3" ht="15.75" thickBot="1" x14ac:dyDescent="0.3">
      <c r="C817" s="10" t="str">
        <f>IFERROR(VLOOKUP($A817,VLookup!$B$3:$C$463,2,FALSE),"")</f>
        <v/>
      </c>
    </row>
    <row r="818" spans="3:3" ht="15.75" thickBot="1" x14ac:dyDescent="0.3">
      <c r="C818" s="10" t="str">
        <f>IFERROR(VLOOKUP($A818,VLookup!$B$3:$C$463,2,FALSE),"")</f>
        <v/>
      </c>
    </row>
    <row r="819" spans="3:3" ht="15.75" thickBot="1" x14ac:dyDescent="0.3">
      <c r="C819" s="10" t="str">
        <f>IFERROR(VLOOKUP($A819,VLookup!$B$3:$C$463,2,FALSE),"")</f>
        <v/>
      </c>
    </row>
    <row r="820" spans="3:3" ht="15.75" thickBot="1" x14ac:dyDescent="0.3">
      <c r="C820" s="10" t="str">
        <f>IFERROR(VLOOKUP($A820,VLookup!$B$3:$C$463,2,FALSE),"")</f>
        <v/>
      </c>
    </row>
    <row r="821" spans="3:3" ht="15.75" thickBot="1" x14ac:dyDescent="0.3">
      <c r="C821" s="10" t="str">
        <f>IFERROR(VLOOKUP($A821,VLookup!$B$3:$C$463,2,FALSE),"")</f>
        <v/>
      </c>
    </row>
    <row r="822" spans="3:3" ht="15.75" thickBot="1" x14ac:dyDescent="0.3">
      <c r="C822" s="10" t="str">
        <f>IFERROR(VLOOKUP($A822,VLookup!$B$3:$C$463,2,FALSE),"")</f>
        <v/>
      </c>
    </row>
    <row r="823" spans="3:3" ht="15.75" thickBot="1" x14ac:dyDescent="0.3">
      <c r="C823" s="10" t="str">
        <f>IFERROR(VLOOKUP($A823,VLookup!$B$3:$C$463,2,FALSE),"")</f>
        <v/>
      </c>
    </row>
    <row r="824" spans="3:3" ht="15.75" thickBot="1" x14ac:dyDescent="0.3">
      <c r="C824" s="10" t="str">
        <f>IFERROR(VLOOKUP($A824,VLookup!$B$3:$C$463,2,FALSE),"")</f>
        <v/>
      </c>
    </row>
    <row r="825" spans="3:3" ht="15.75" thickBot="1" x14ac:dyDescent="0.3">
      <c r="C825" s="10" t="str">
        <f>IFERROR(VLOOKUP($A825,VLookup!$B$3:$C$463,2,FALSE),"")</f>
        <v/>
      </c>
    </row>
    <row r="826" spans="3:3" ht="15.75" thickBot="1" x14ac:dyDescent="0.3">
      <c r="C826" s="10" t="str">
        <f>IFERROR(VLOOKUP($A826,VLookup!$B$3:$C$463,2,FALSE),"")</f>
        <v/>
      </c>
    </row>
    <row r="827" spans="3:3" ht="15.75" thickBot="1" x14ac:dyDescent="0.3">
      <c r="C827" s="10" t="str">
        <f>IFERROR(VLOOKUP($A827,VLookup!$B$3:$C$463,2,FALSE),"")</f>
        <v/>
      </c>
    </row>
    <row r="828" spans="3:3" ht="15.75" thickBot="1" x14ac:dyDescent="0.3">
      <c r="C828" s="10" t="str">
        <f>IFERROR(VLOOKUP($A828,VLookup!$B$3:$C$463,2,FALSE),"")</f>
        <v/>
      </c>
    </row>
    <row r="829" spans="3:3" ht="15.75" thickBot="1" x14ac:dyDescent="0.3">
      <c r="C829" s="10" t="str">
        <f>IFERROR(VLOOKUP($A829,VLookup!$B$3:$C$463,2,FALSE),"")</f>
        <v/>
      </c>
    </row>
    <row r="830" spans="3:3" ht="15.75" thickBot="1" x14ac:dyDescent="0.3">
      <c r="C830" s="10" t="str">
        <f>IFERROR(VLOOKUP($A830,VLookup!$B$3:$C$463,2,FALSE),"")</f>
        <v/>
      </c>
    </row>
    <row r="831" spans="3:3" ht="15.75" thickBot="1" x14ac:dyDescent="0.3">
      <c r="C831" s="10" t="str">
        <f>IFERROR(VLOOKUP($A831,VLookup!$B$3:$C$463,2,FALSE),"")</f>
        <v/>
      </c>
    </row>
    <row r="832" spans="3:3" ht="15.75" thickBot="1" x14ac:dyDescent="0.3">
      <c r="C832" s="10" t="str">
        <f>IFERROR(VLOOKUP($A832,VLookup!$B$3:$C$463,2,FALSE),"")</f>
        <v/>
      </c>
    </row>
    <row r="833" spans="3:3" ht="15.75" thickBot="1" x14ac:dyDescent="0.3">
      <c r="C833" s="10" t="str">
        <f>IFERROR(VLOOKUP($A833,VLookup!$B$3:$C$463,2,FALSE),"")</f>
        <v/>
      </c>
    </row>
    <row r="834" spans="3:3" ht="15.75" thickBot="1" x14ac:dyDescent="0.3">
      <c r="C834" s="10" t="str">
        <f>IFERROR(VLOOKUP($A834,VLookup!$B$3:$C$463,2,FALSE),"")</f>
        <v/>
      </c>
    </row>
    <row r="835" spans="3:3" ht="15.75" thickBot="1" x14ac:dyDescent="0.3">
      <c r="C835" s="10" t="str">
        <f>IFERROR(VLOOKUP($A835,VLookup!$B$3:$C$463,2,FALSE),"")</f>
        <v/>
      </c>
    </row>
    <row r="836" spans="3:3" ht="15.75" thickBot="1" x14ac:dyDescent="0.3">
      <c r="C836" s="10" t="str">
        <f>IFERROR(VLOOKUP($A836,VLookup!$B$3:$C$463,2,FALSE),"")</f>
        <v/>
      </c>
    </row>
    <row r="837" spans="3:3" ht="15.75" thickBot="1" x14ac:dyDescent="0.3">
      <c r="C837" s="10" t="str">
        <f>IFERROR(VLOOKUP($A837,VLookup!$B$3:$C$463,2,FALSE),"")</f>
        <v/>
      </c>
    </row>
    <row r="838" spans="3:3" ht="15.75" thickBot="1" x14ac:dyDescent="0.3">
      <c r="C838" s="10" t="str">
        <f>IFERROR(VLOOKUP($A838,VLookup!$B$3:$C$463,2,FALSE),"")</f>
        <v/>
      </c>
    </row>
    <row r="839" spans="3:3" ht="15.75" thickBot="1" x14ac:dyDescent="0.3">
      <c r="C839" s="10" t="str">
        <f>IFERROR(VLOOKUP($A839,VLookup!$B$3:$C$463,2,FALSE),"")</f>
        <v/>
      </c>
    </row>
    <row r="840" spans="3:3" ht="15.75" thickBot="1" x14ac:dyDescent="0.3">
      <c r="C840" s="10" t="str">
        <f>IFERROR(VLOOKUP($A840,VLookup!$B$3:$C$463,2,FALSE),"")</f>
        <v/>
      </c>
    </row>
    <row r="841" spans="3:3" ht="15.75" thickBot="1" x14ac:dyDescent="0.3">
      <c r="C841" s="10" t="str">
        <f>IFERROR(VLOOKUP($A841,VLookup!$B$3:$C$463,2,FALSE),"")</f>
        <v/>
      </c>
    </row>
    <row r="842" spans="3:3" ht="15.75" thickBot="1" x14ac:dyDescent="0.3">
      <c r="C842" s="10" t="str">
        <f>IFERROR(VLOOKUP($A842,VLookup!$B$3:$C$463,2,FALSE),"")</f>
        <v/>
      </c>
    </row>
    <row r="843" spans="3:3" ht="15.75" thickBot="1" x14ac:dyDescent="0.3">
      <c r="C843" s="10" t="str">
        <f>IFERROR(VLOOKUP($A843,VLookup!$B$3:$C$463,2,FALSE),"")</f>
        <v/>
      </c>
    </row>
    <row r="844" spans="3:3" ht="15.75" thickBot="1" x14ac:dyDescent="0.3">
      <c r="C844" s="10" t="str">
        <f>IFERROR(VLOOKUP($A844,VLookup!$B$3:$C$463,2,FALSE),"")</f>
        <v/>
      </c>
    </row>
    <row r="845" spans="3:3" ht="15.75" thickBot="1" x14ac:dyDescent="0.3">
      <c r="C845" s="10" t="str">
        <f>IFERROR(VLOOKUP($A845,VLookup!$B$3:$C$463,2,FALSE),"")</f>
        <v/>
      </c>
    </row>
    <row r="846" spans="3:3" ht="15.75" thickBot="1" x14ac:dyDescent="0.3">
      <c r="C846" s="10" t="str">
        <f>IFERROR(VLOOKUP($A846,VLookup!$B$3:$C$463,2,FALSE),"")</f>
        <v/>
      </c>
    </row>
    <row r="847" spans="3:3" ht="15.75" thickBot="1" x14ac:dyDescent="0.3">
      <c r="C847" s="10" t="str">
        <f>IFERROR(VLOOKUP($A847,VLookup!$B$3:$C$463,2,FALSE),"")</f>
        <v/>
      </c>
    </row>
    <row r="848" spans="3:3" ht="15.75" thickBot="1" x14ac:dyDescent="0.3">
      <c r="C848" s="10" t="str">
        <f>IFERROR(VLOOKUP($A848,VLookup!$B$3:$C$463,2,FALSE),"")</f>
        <v/>
      </c>
    </row>
    <row r="849" spans="3:3" ht="15.75" thickBot="1" x14ac:dyDescent="0.3">
      <c r="C849" s="10" t="str">
        <f>IFERROR(VLOOKUP($A849,VLookup!$B$3:$C$463,2,FALSE),"")</f>
        <v/>
      </c>
    </row>
    <row r="850" spans="3:3" ht="15.75" thickBot="1" x14ac:dyDescent="0.3">
      <c r="C850" s="10" t="str">
        <f>IFERROR(VLOOKUP($A850,VLookup!$B$3:$C$463,2,FALSE),"")</f>
        <v/>
      </c>
    </row>
    <row r="851" spans="3:3" ht="15.75" thickBot="1" x14ac:dyDescent="0.3">
      <c r="C851" s="10" t="str">
        <f>IFERROR(VLOOKUP($A851,VLookup!$B$3:$C$463,2,FALSE),"")</f>
        <v/>
      </c>
    </row>
    <row r="852" spans="3:3" ht="15.75" thickBot="1" x14ac:dyDescent="0.3">
      <c r="C852" s="10" t="str">
        <f>IFERROR(VLOOKUP($A852,VLookup!$B$3:$C$463,2,FALSE),"")</f>
        <v/>
      </c>
    </row>
    <row r="853" spans="3:3" ht="15.75" thickBot="1" x14ac:dyDescent="0.3">
      <c r="C853" s="10" t="str">
        <f>IFERROR(VLOOKUP($A853,VLookup!$B$3:$C$463,2,FALSE),"")</f>
        <v/>
      </c>
    </row>
    <row r="854" spans="3:3" ht="15.75" thickBot="1" x14ac:dyDescent="0.3">
      <c r="C854" s="10" t="str">
        <f>IFERROR(VLOOKUP($A854,VLookup!$B$3:$C$463,2,FALSE),"")</f>
        <v/>
      </c>
    </row>
    <row r="855" spans="3:3" ht="15.75" thickBot="1" x14ac:dyDescent="0.3">
      <c r="C855" s="10" t="str">
        <f>IFERROR(VLOOKUP($A855,VLookup!$B$3:$C$463,2,FALSE),"")</f>
        <v/>
      </c>
    </row>
    <row r="856" spans="3:3" ht="15.75" thickBot="1" x14ac:dyDescent="0.3">
      <c r="C856" s="10" t="str">
        <f>IFERROR(VLOOKUP($A856,VLookup!$B$3:$C$463,2,FALSE),"")</f>
        <v/>
      </c>
    </row>
    <row r="857" spans="3:3" ht="15.75" thickBot="1" x14ac:dyDescent="0.3">
      <c r="C857" s="10" t="str">
        <f>IFERROR(VLOOKUP($A857,VLookup!$B$3:$C$463,2,FALSE),"")</f>
        <v/>
      </c>
    </row>
    <row r="858" spans="3:3" ht="15.75" thickBot="1" x14ac:dyDescent="0.3">
      <c r="C858" s="10" t="str">
        <f>IFERROR(VLOOKUP($A858,VLookup!$B$3:$C$463,2,FALSE),"")</f>
        <v/>
      </c>
    </row>
    <row r="859" spans="3:3" ht="15.75" thickBot="1" x14ac:dyDescent="0.3">
      <c r="C859" s="10" t="str">
        <f>IFERROR(VLOOKUP($A859,VLookup!$B$3:$C$463,2,FALSE),"")</f>
        <v/>
      </c>
    </row>
    <row r="860" spans="3:3" ht="15.75" thickBot="1" x14ac:dyDescent="0.3">
      <c r="C860" s="10" t="str">
        <f>IFERROR(VLOOKUP($A860,VLookup!$B$3:$C$463,2,FALSE),"")</f>
        <v/>
      </c>
    </row>
    <row r="861" spans="3:3" ht="15.75" thickBot="1" x14ac:dyDescent="0.3">
      <c r="C861" s="10" t="str">
        <f>IFERROR(VLOOKUP($A861,VLookup!$B$3:$C$463,2,FALSE),"")</f>
        <v/>
      </c>
    </row>
    <row r="862" spans="3:3" ht="15.75" thickBot="1" x14ac:dyDescent="0.3">
      <c r="C862" s="10" t="str">
        <f>IFERROR(VLOOKUP($A862,VLookup!$B$3:$C$463,2,FALSE),"")</f>
        <v/>
      </c>
    </row>
    <row r="863" spans="3:3" ht="15.75" thickBot="1" x14ac:dyDescent="0.3">
      <c r="C863" s="10" t="str">
        <f>IFERROR(VLOOKUP($A863,VLookup!$B$3:$C$463,2,FALSE),"")</f>
        <v/>
      </c>
    </row>
    <row r="864" spans="3:3" ht="15.75" thickBot="1" x14ac:dyDescent="0.3">
      <c r="C864" s="10" t="str">
        <f>IFERROR(VLOOKUP($A864,VLookup!$B$3:$C$463,2,FALSE),"")</f>
        <v/>
      </c>
    </row>
    <row r="865" spans="3:3" ht="15.75" thickBot="1" x14ac:dyDescent="0.3">
      <c r="C865" s="10" t="str">
        <f>IFERROR(VLOOKUP($A865,VLookup!$B$3:$C$463,2,FALSE),"")</f>
        <v/>
      </c>
    </row>
    <row r="866" spans="3:3" ht="15.75" thickBot="1" x14ac:dyDescent="0.3">
      <c r="C866" s="10" t="str">
        <f>IFERROR(VLOOKUP($A866,VLookup!$B$3:$C$463,2,FALSE),"")</f>
        <v/>
      </c>
    </row>
    <row r="867" spans="3:3" ht="15.75" thickBot="1" x14ac:dyDescent="0.3">
      <c r="C867" s="10" t="str">
        <f>IFERROR(VLOOKUP($A867,VLookup!$B$3:$C$463,2,FALSE),"")</f>
        <v/>
      </c>
    </row>
    <row r="868" spans="3:3" ht="15.75" thickBot="1" x14ac:dyDescent="0.3">
      <c r="C868" s="10" t="str">
        <f>IFERROR(VLOOKUP($A868,VLookup!$B$3:$C$463,2,FALSE),"")</f>
        <v/>
      </c>
    </row>
    <row r="869" spans="3:3" ht="15.75" thickBot="1" x14ac:dyDescent="0.3">
      <c r="C869" s="10" t="str">
        <f>IFERROR(VLOOKUP($A869,VLookup!$B$3:$C$463,2,FALSE),"")</f>
        <v/>
      </c>
    </row>
    <row r="870" spans="3:3" ht="15.75" thickBot="1" x14ac:dyDescent="0.3">
      <c r="C870" s="10" t="str">
        <f>IFERROR(VLOOKUP($A870,VLookup!$B$3:$C$463,2,FALSE),"")</f>
        <v/>
      </c>
    </row>
    <row r="871" spans="3:3" ht="15.75" thickBot="1" x14ac:dyDescent="0.3">
      <c r="C871" s="10" t="str">
        <f>IFERROR(VLOOKUP($A871,VLookup!$B$3:$C$463,2,FALSE),"")</f>
        <v/>
      </c>
    </row>
    <row r="872" spans="3:3" ht="15.75" thickBot="1" x14ac:dyDescent="0.3">
      <c r="C872" s="10" t="str">
        <f>IFERROR(VLOOKUP($A872,VLookup!$B$3:$C$463,2,FALSE),"")</f>
        <v/>
      </c>
    </row>
    <row r="873" spans="3:3" ht="15.75" thickBot="1" x14ac:dyDescent="0.3">
      <c r="C873" s="10" t="str">
        <f>IFERROR(VLOOKUP($A873,VLookup!$B$3:$C$463,2,FALSE),"")</f>
        <v/>
      </c>
    </row>
    <row r="874" spans="3:3" ht="15.75" thickBot="1" x14ac:dyDescent="0.3">
      <c r="C874" s="10" t="str">
        <f>IFERROR(VLOOKUP($A874,VLookup!$B$3:$C$463,2,FALSE),"")</f>
        <v/>
      </c>
    </row>
    <row r="875" spans="3:3" ht="15.75" thickBot="1" x14ac:dyDescent="0.3">
      <c r="C875" s="10" t="str">
        <f>IFERROR(VLOOKUP($A875,VLookup!$B$3:$C$463,2,FALSE),"")</f>
        <v/>
      </c>
    </row>
    <row r="876" spans="3:3" ht="15.75" thickBot="1" x14ac:dyDescent="0.3">
      <c r="C876" s="10" t="str">
        <f>IFERROR(VLOOKUP($A876,VLookup!$B$3:$C$463,2,FALSE),"")</f>
        <v/>
      </c>
    </row>
    <row r="877" spans="3:3" ht="15.75" thickBot="1" x14ac:dyDescent="0.3">
      <c r="C877" s="10" t="str">
        <f>IFERROR(VLOOKUP($A877,VLookup!$B$3:$C$463,2,FALSE),"")</f>
        <v/>
      </c>
    </row>
    <row r="878" spans="3:3" ht="15.75" thickBot="1" x14ac:dyDescent="0.3">
      <c r="C878" s="10" t="str">
        <f>IFERROR(VLOOKUP($A878,VLookup!$B$3:$C$463,2,FALSE),"")</f>
        <v/>
      </c>
    </row>
    <row r="879" spans="3:3" ht="15.75" thickBot="1" x14ac:dyDescent="0.3">
      <c r="C879" s="10" t="str">
        <f>IFERROR(VLOOKUP($A879,VLookup!$B$3:$C$463,2,FALSE),"")</f>
        <v/>
      </c>
    </row>
    <row r="880" spans="3:3" ht="15.75" thickBot="1" x14ac:dyDescent="0.3">
      <c r="C880" s="10" t="str">
        <f>IFERROR(VLOOKUP($A880,VLookup!$B$3:$C$463,2,FALSE),"")</f>
        <v/>
      </c>
    </row>
    <row r="881" spans="3:3" ht="15.75" thickBot="1" x14ac:dyDescent="0.3">
      <c r="C881" s="10" t="str">
        <f>IFERROR(VLOOKUP($A881,VLookup!$B$3:$C$463,2,FALSE),"")</f>
        <v/>
      </c>
    </row>
    <row r="882" spans="3:3" ht="15.75" thickBot="1" x14ac:dyDescent="0.3">
      <c r="C882" s="10" t="str">
        <f>IFERROR(VLOOKUP($A882,VLookup!$B$3:$C$463,2,FALSE),"")</f>
        <v/>
      </c>
    </row>
    <row r="883" spans="3:3" ht="15.75" thickBot="1" x14ac:dyDescent="0.3">
      <c r="C883" s="10" t="str">
        <f>IFERROR(VLOOKUP($A883,VLookup!$B$3:$C$463,2,FALSE),"")</f>
        <v/>
      </c>
    </row>
    <row r="884" spans="3:3" ht="15.75" thickBot="1" x14ac:dyDescent="0.3">
      <c r="C884" s="10" t="str">
        <f>IFERROR(VLOOKUP($A884,VLookup!$B$3:$C$463,2,FALSE),"")</f>
        <v/>
      </c>
    </row>
    <row r="885" spans="3:3" ht="15.75" thickBot="1" x14ac:dyDescent="0.3">
      <c r="C885" s="10" t="str">
        <f>IFERROR(VLOOKUP($A885,VLookup!$B$3:$C$463,2,FALSE),"")</f>
        <v/>
      </c>
    </row>
    <row r="886" spans="3:3" ht="15.75" thickBot="1" x14ac:dyDescent="0.3">
      <c r="C886" s="10" t="str">
        <f>IFERROR(VLOOKUP($A886,VLookup!$B$3:$C$463,2,FALSE),"")</f>
        <v/>
      </c>
    </row>
    <row r="887" spans="3:3" ht="15.75" thickBot="1" x14ac:dyDescent="0.3">
      <c r="C887" s="10" t="str">
        <f>IFERROR(VLOOKUP($A887,VLookup!$B$3:$C$463,2,FALSE),"")</f>
        <v/>
      </c>
    </row>
    <row r="888" spans="3:3" ht="15.75" thickBot="1" x14ac:dyDescent="0.3">
      <c r="C888" s="10" t="str">
        <f>IFERROR(VLOOKUP($A888,VLookup!$B$3:$C$463,2,FALSE),"")</f>
        <v/>
      </c>
    </row>
    <row r="889" spans="3:3" ht="15.75" thickBot="1" x14ac:dyDescent="0.3">
      <c r="C889" s="10" t="str">
        <f>IFERROR(VLOOKUP($A889,VLookup!$B$3:$C$463,2,FALSE),"")</f>
        <v/>
      </c>
    </row>
    <row r="890" spans="3:3" ht="15.75" thickBot="1" x14ac:dyDescent="0.3">
      <c r="C890" s="10" t="str">
        <f>IFERROR(VLOOKUP($A890,VLookup!$B$3:$C$463,2,FALSE),"")</f>
        <v/>
      </c>
    </row>
    <row r="891" spans="3:3" ht="15.75" thickBot="1" x14ac:dyDescent="0.3">
      <c r="C891" s="10" t="str">
        <f>IFERROR(VLOOKUP($A891,VLookup!$B$3:$C$463,2,FALSE),"")</f>
        <v/>
      </c>
    </row>
    <row r="892" spans="3:3" ht="15.75" thickBot="1" x14ac:dyDescent="0.3">
      <c r="C892" s="10" t="str">
        <f>IFERROR(VLOOKUP($A892,VLookup!$B$3:$C$463,2,FALSE),"")</f>
        <v/>
      </c>
    </row>
    <row r="893" spans="3:3" ht="15.75" thickBot="1" x14ac:dyDescent="0.3">
      <c r="C893" s="10" t="str">
        <f>IFERROR(VLOOKUP($A893,VLookup!$B$3:$C$463,2,FALSE),"")</f>
        <v/>
      </c>
    </row>
    <row r="894" spans="3:3" ht="15.75" thickBot="1" x14ac:dyDescent="0.3">
      <c r="C894" s="10" t="str">
        <f>IFERROR(VLOOKUP($A894,VLookup!$B$3:$C$463,2,FALSE),"")</f>
        <v/>
      </c>
    </row>
    <row r="895" spans="3:3" ht="15.75" thickBot="1" x14ac:dyDescent="0.3">
      <c r="C895" s="10" t="str">
        <f>IFERROR(VLOOKUP($A895,VLookup!$B$3:$C$463,2,FALSE),"")</f>
        <v/>
      </c>
    </row>
    <row r="896" spans="3:3" ht="15.75" thickBot="1" x14ac:dyDescent="0.3">
      <c r="C896" s="10" t="str">
        <f>IFERROR(VLOOKUP($A896,VLookup!$B$3:$C$463,2,FALSE),"")</f>
        <v/>
      </c>
    </row>
    <row r="897" spans="3:3" ht="15.75" thickBot="1" x14ac:dyDescent="0.3">
      <c r="C897" s="10" t="str">
        <f>IFERROR(VLOOKUP($A897,VLookup!$B$3:$C$463,2,FALSE),"")</f>
        <v/>
      </c>
    </row>
    <row r="898" spans="3:3" ht="15.75" thickBot="1" x14ac:dyDescent="0.3">
      <c r="C898" s="10" t="str">
        <f>IFERROR(VLOOKUP($A898,VLookup!$B$3:$C$463,2,FALSE),"")</f>
        <v/>
      </c>
    </row>
    <row r="899" spans="3:3" ht="15.75" thickBot="1" x14ac:dyDescent="0.3">
      <c r="C899" s="10" t="str">
        <f>IFERROR(VLOOKUP($A899,VLookup!$B$3:$C$463,2,FALSE),"")</f>
        <v/>
      </c>
    </row>
    <row r="900" spans="3:3" ht="15.75" thickBot="1" x14ac:dyDescent="0.3">
      <c r="C900" s="10" t="str">
        <f>IFERROR(VLOOKUP($A900,VLookup!$B$3:$C$463,2,FALSE),"")</f>
        <v/>
      </c>
    </row>
    <row r="901" spans="3:3" ht="15.75" thickBot="1" x14ac:dyDescent="0.3">
      <c r="C901" s="10" t="str">
        <f>IFERROR(VLOOKUP($A901,VLookup!$B$3:$C$463,2,FALSE),"")</f>
        <v/>
      </c>
    </row>
    <row r="902" spans="3:3" ht="15.75" thickBot="1" x14ac:dyDescent="0.3">
      <c r="C902" s="10" t="str">
        <f>IFERROR(VLOOKUP($A902,VLookup!$B$3:$C$463,2,FALSE),"")</f>
        <v/>
      </c>
    </row>
    <row r="903" spans="3:3" ht="15.75" thickBot="1" x14ac:dyDescent="0.3">
      <c r="C903" s="10" t="str">
        <f>IFERROR(VLOOKUP($A903,VLookup!$B$3:$C$463,2,FALSE),"")</f>
        <v/>
      </c>
    </row>
    <row r="904" spans="3:3" ht="15.75" thickBot="1" x14ac:dyDescent="0.3">
      <c r="C904" s="10" t="str">
        <f>IFERROR(VLOOKUP($A904,VLookup!$B$3:$C$463,2,FALSE),"")</f>
        <v/>
      </c>
    </row>
    <row r="905" spans="3:3" ht="15.75" thickBot="1" x14ac:dyDescent="0.3">
      <c r="C905" s="10" t="str">
        <f>IFERROR(VLOOKUP($A905,VLookup!$B$3:$C$463,2,FALSE),"")</f>
        <v/>
      </c>
    </row>
    <row r="906" spans="3:3" ht="15.75" thickBot="1" x14ac:dyDescent="0.3">
      <c r="C906" s="10" t="str">
        <f>IFERROR(VLOOKUP($A906,VLookup!$B$3:$C$463,2,FALSE),"")</f>
        <v/>
      </c>
    </row>
    <row r="907" spans="3:3" ht="15.75" thickBot="1" x14ac:dyDescent="0.3">
      <c r="C907" s="10" t="str">
        <f>IFERROR(VLOOKUP($A907,VLookup!$B$3:$C$463,2,FALSE),"")</f>
        <v/>
      </c>
    </row>
    <row r="908" spans="3:3" ht="15.75" thickBot="1" x14ac:dyDescent="0.3">
      <c r="C908" s="10" t="str">
        <f>IFERROR(VLOOKUP($A908,VLookup!$B$3:$C$463,2,FALSE),"")</f>
        <v/>
      </c>
    </row>
    <row r="909" spans="3:3" ht="15.75" thickBot="1" x14ac:dyDescent="0.3">
      <c r="C909" s="10" t="str">
        <f>IFERROR(VLOOKUP($A909,VLookup!$B$3:$C$463,2,FALSE),"")</f>
        <v/>
      </c>
    </row>
    <row r="910" spans="3:3" ht="15.75" thickBot="1" x14ac:dyDescent="0.3">
      <c r="C910" s="10" t="str">
        <f>IFERROR(VLOOKUP($A910,VLookup!$B$3:$C$463,2,FALSE),"")</f>
        <v/>
      </c>
    </row>
    <row r="911" spans="3:3" ht="15.75" thickBot="1" x14ac:dyDescent="0.3">
      <c r="C911" s="10" t="str">
        <f>IFERROR(VLOOKUP($A911,VLookup!$B$3:$C$463,2,FALSE),"")</f>
        <v/>
      </c>
    </row>
    <row r="912" spans="3:3" ht="15.75" thickBot="1" x14ac:dyDescent="0.3">
      <c r="C912" s="10" t="str">
        <f>IFERROR(VLOOKUP($A912,VLookup!$B$3:$C$463,2,FALSE),"")</f>
        <v/>
      </c>
    </row>
    <row r="913" spans="3:3" ht="15.75" thickBot="1" x14ac:dyDescent="0.3">
      <c r="C913" s="10" t="str">
        <f>IFERROR(VLOOKUP($A913,VLookup!$B$3:$C$463,2,FALSE),"")</f>
        <v/>
      </c>
    </row>
    <row r="914" spans="3:3" ht="15.75" thickBot="1" x14ac:dyDescent="0.3">
      <c r="C914" s="10" t="str">
        <f>IFERROR(VLOOKUP($A914,VLookup!$B$3:$C$463,2,FALSE),"")</f>
        <v/>
      </c>
    </row>
    <row r="915" spans="3:3" ht="15.75" thickBot="1" x14ac:dyDescent="0.3">
      <c r="C915" s="10" t="str">
        <f>IFERROR(VLOOKUP($A915,VLookup!$B$3:$C$463,2,FALSE),"")</f>
        <v/>
      </c>
    </row>
    <row r="916" spans="3:3" ht="15.75" thickBot="1" x14ac:dyDescent="0.3">
      <c r="C916" s="10" t="str">
        <f>IFERROR(VLOOKUP($A916,VLookup!$B$3:$C$463,2,FALSE),"")</f>
        <v/>
      </c>
    </row>
    <row r="917" spans="3:3" ht="15.75" thickBot="1" x14ac:dyDescent="0.3">
      <c r="C917" s="10" t="str">
        <f>IFERROR(VLOOKUP($A917,VLookup!$B$3:$C$463,2,FALSE),"")</f>
        <v/>
      </c>
    </row>
    <row r="918" spans="3:3" ht="15.75" thickBot="1" x14ac:dyDescent="0.3">
      <c r="C918" s="10" t="str">
        <f>IFERROR(VLOOKUP($A918,VLookup!$B$3:$C$463,2,FALSE),"")</f>
        <v/>
      </c>
    </row>
    <row r="919" spans="3:3" ht="15.75" thickBot="1" x14ac:dyDescent="0.3">
      <c r="C919" s="10" t="str">
        <f>IFERROR(VLOOKUP($A919,VLookup!$B$3:$C$463,2,FALSE),"")</f>
        <v/>
      </c>
    </row>
    <row r="920" spans="3:3" ht="15.75" thickBot="1" x14ac:dyDescent="0.3">
      <c r="C920" s="10" t="str">
        <f>IFERROR(VLOOKUP($A920,VLookup!$B$3:$C$463,2,FALSE),"")</f>
        <v/>
      </c>
    </row>
    <row r="921" spans="3:3" ht="15.75" thickBot="1" x14ac:dyDescent="0.3">
      <c r="C921" s="10" t="str">
        <f>IFERROR(VLOOKUP($A921,VLookup!$B$3:$C$463,2,FALSE),"")</f>
        <v/>
      </c>
    </row>
    <row r="922" spans="3:3" ht="15.75" thickBot="1" x14ac:dyDescent="0.3">
      <c r="C922" s="10" t="str">
        <f>IFERROR(VLOOKUP($A922,VLookup!$B$3:$C$463,2,FALSE),"")</f>
        <v/>
      </c>
    </row>
    <row r="923" spans="3:3" ht="15.75" thickBot="1" x14ac:dyDescent="0.3">
      <c r="C923" s="10" t="str">
        <f>IFERROR(VLOOKUP($A923,VLookup!$B$3:$C$463,2,FALSE),"")</f>
        <v/>
      </c>
    </row>
    <row r="924" spans="3:3" ht="15.75" thickBot="1" x14ac:dyDescent="0.3">
      <c r="C924" s="10" t="str">
        <f>IFERROR(VLOOKUP($A924,VLookup!$B$3:$C$463,2,FALSE),"")</f>
        <v/>
      </c>
    </row>
    <row r="925" spans="3:3" ht="15.75" thickBot="1" x14ac:dyDescent="0.3">
      <c r="C925" s="10" t="str">
        <f>IFERROR(VLOOKUP($A925,VLookup!$B$3:$C$463,2,FALSE),"")</f>
        <v/>
      </c>
    </row>
    <row r="926" spans="3:3" ht="15.75" thickBot="1" x14ac:dyDescent="0.3">
      <c r="C926" s="10" t="str">
        <f>IFERROR(VLOOKUP($A926,VLookup!$B$3:$C$463,2,FALSE),"")</f>
        <v/>
      </c>
    </row>
    <row r="927" spans="3:3" ht="15.75" thickBot="1" x14ac:dyDescent="0.3">
      <c r="C927" s="10" t="str">
        <f>IFERROR(VLOOKUP($A927,VLookup!$B$3:$C$463,2,FALSE),"")</f>
        <v/>
      </c>
    </row>
    <row r="928" spans="3:3" ht="15.75" thickBot="1" x14ac:dyDescent="0.3">
      <c r="C928" s="10" t="str">
        <f>IFERROR(VLOOKUP($A928,VLookup!$B$3:$C$463,2,FALSE),"")</f>
        <v/>
      </c>
    </row>
    <row r="929" spans="3:3" ht="15.75" thickBot="1" x14ac:dyDescent="0.3">
      <c r="C929" s="10" t="str">
        <f>IFERROR(VLOOKUP($A929,VLookup!$B$3:$C$463,2,FALSE),"")</f>
        <v/>
      </c>
    </row>
    <row r="930" spans="3:3" ht="15.75" thickBot="1" x14ac:dyDescent="0.3">
      <c r="C930" s="10" t="str">
        <f>IFERROR(VLOOKUP($A930,VLookup!$B$3:$C$463,2,FALSE),"")</f>
        <v/>
      </c>
    </row>
    <row r="931" spans="3:3" ht="15.75" thickBot="1" x14ac:dyDescent="0.3">
      <c r="C931" s="10" t="str">
        <f>IFERROR(VLOOKUP($A931,VLookup!$B$3:$C$463,2,FALSE),"")</f>
        <v/>
      </c>
    </row>
    <row r="932" spans="3:3" ht="15.75" thickBot="1" x14ac:dyDescent="0.3">
      <c r="C932" s="10" t="str">
        <f>IFERROR(VLOOKUP($A932,VLookup!$B$3:$C$463,2,FALSE),"")</f>
        <v/>
      </c>
    </row>
    <row r="933" spans="3:3" ht="15.75" thickBot="1" x14ac:dyDescent="0.3">
      <c r="C933" s="10" t="str">
        <f>IFERROR(VLOOKUP($A933,VLookup!$B$3:$C$463,2,FALSE),"")</f>
        <v/>
      </c>
    </row>
    <row r="934" spans="3:3" ht="15.75" thickBot="1" x14ac:dyDescent="0.3">
      <c r="C934" s="10" t="str">
        <f>IFERROR(VLOOKUP($A934,VLookup!$B$3:$C$463,2,FALSE),"")</f>
        <v/>
      </c>
    </row>
    <row r="935" spans="3:3" ht="15.75" thickBot="1" x14ac:dyDescent="0.3">
      <c r="C935" s="10" t="str">
        <f>IFERROR(VLOOKUP($A935,VLookup!$B$3:$C$463,2,FALSE),"")</f>
        <v/>
      </c>
    </row>
    <row r="936" spans="3:3" ht="15.75" thickBot="1" x14ac:dyDescent="0.3">
      <c r="C936" s="10" t="str">
        <f>IFERROR(VLOOKUP($A936,VLookup!$B$3:$C$463,2,FALSE),"")</f>
        <v/>
      </c>
    </row>
    <row r="937" spans="3:3" ht="15.75" thickBot="1" x14ac:dyDescent="0.3">
      <c r="C937" s="10" t="str">
        <f>IFERROR(VLOOKUP($A937,VLookup!$B$3:$C$463,2,FALSE),"")</f>
        <v/>
      </c>
    </row>
    <row r="938" spans="3:3" ht="15.75" thickBot="1" x14ac:dyDescent="0.3">
      <c r="C938" s="10" t="str">
        <f>IFERROR(VLOOKUP($A938,VLookup!$B$3:$C$463,2,FALSE),"")</f>
        <v/>
      </c>
    </row>
    <row r="939" spans="3:3" ht="15.75" thickBot="1" x14ac:dyDescent="0.3">
      <c r="C939" s="10" t="str">
        <f>IFERROR(VLOOKUP($A939,VLookup!$B$3:$C$463,2,FALSE),"")</f>
        <v/>
      </c>
    </row>
    <row r="940" spans="3:3" ht="15.75" thickBot="1" x14ac:dyDescent="0.3">
      <c r="C940" s="10" t="str">
        <f>IFERROR(VLOOKUP($A940,VLookup!$B$3:$C$463,2,FALSE),"")</f>
        <v/>
      </c>
    </row>
    <row r="941" spans="3:3" ht="15.75" thickBot="1" x14ac:dyDescent="0.3">
      <c r="C941" s="10" t="str">
        <f>IFERROR(VLOOKUP($A941,VLookup!$B$3:$C$463,2,FALSE),"")</f>
        <v/>
      </c>
    </row>
    <row r="942" spans="3:3" ht="15.75" thickBot="1" x14ac:dyDescent="0.3">
      <c r="C942" s="10" t="str">
        <f>IFERROR(VLOOKUP($A942,VLookup!$B$3:$C$463,2,FALSE),"")</f>
        <v/>
      </c>
    </row>
    <row r="943" spans="3:3" ht="15.75" thickBot="1" x14ac:dyDescent="0.3">
      <c r="C943" s="10" t="str">
        <f>IFERROR(VLOOKUP($A943,VLookup!$B$3:$C$463,2,FALSE),"")</f>
        <v/>
      </c>
    </row>
    <row r="944" spans="3:3" ht="15.75" thickBot="1" x14ac:dyDescent="0.3">
      <c r="C944" s="10" t="str">
        <f>IFERROR(VLOOKUP($A944,VLookup!$B$3:$C$463,2,FALSE),"")</f>
        <v/>
      </c>
    </row>
    <row r="945" spans="3:3" ht="15.75" thickBot="1" x14ac:dyDescent="0.3">
      <c r="C945" s="10" t="str">
        <f>IFERROR(VLOOKUP($A945,VLookup!$B$3:$C$463,2,FALSE),"")</f>
        <v/>
      </c>
    </row>
    <row r="946" spans="3:3" ht="15.75" thickBot="1" x14ac:dyDescent="0.3">
      <c r="C946" s="10" t="str">
        <f>IFERROR(VLOOKUP($A946,VLookup!$B$3:$C$463,2,FALSE),"")</f>
        <v/>
      </c>
    </row>
    <row r="947" spans="3:3" ht="15.75" thickBot="1" x14ac:dyDescent="0.3">
      <c r="C947" s="10" t="str">
        <f>IFERROR(VLOOKUP($A947,VLookup!$B$3:$C$463,2,FALSE),"")</f>
        <v/>
      </c>
    </row>
    <row r="948" spans="3:3" ht="15.75" thickBot="1" x14ac:dyDescent="0.3">
      <c r="C948" s="10" t="str">
        <f>IFERROR(VLOOKUP($A948,VLookup!$B$3:$C$463,2,FALSE),"")</f>
        <v/>
      </c>
    </row>
    <row r="949" spans="3:3" ht="15.75" thickBot="1" x14ac:dyDescent="0.3">
      <c r="C949" s="10" t="str">
        <f>IFERROR(VLOOKUP($A949,VLookup!$B$3:$C$463,2,FALSE),"")</f>
        <v/>
      </c>
    </row>
    <row r="950" spans="3:3" ht="15.75" thickBot="1" x14ac:dyDescent="0.3">
      <c r="C950" s="10" t="str">
        <f>IFERROR(VLOOKUP($A950,VLookup!$B$3:$C$463,2,FALSE),"")</f>
        <v/>
      </c>
    </row>
    <row r="951" spans="3:3" ht="15.75" thickBot="1" x14ac:dyDescent="0.3">
      <c r="C951" s="10" t="str">
        <f>IFERROR(VLOOKUP($A951,VLookup!$B$3:$C$463,2,FALSE),"")</f>
        <v/>
      </c>
    </row>
    <row r="952" spans="3:3" ht="15.75" thickBot="1" x14ac:dyDescent="0.3">
      <c r="C952" s="10" t="str">
        <f>IFERROR(VLOOKUP($A952,VLookup!$B$3:$C$463,2,FALSE),"")</f>
        <v/>
      </c>
    </row>
    <row r="953" spans="3:3" ht="15.75" thickBot="1" x14ac:dyDescent="0.3">
      <c r="C953" s="10" t="str">
        <f>IFERROR(VLOOKUP($A953,VLookup!$B$3:$C$463,2,FALSE),"")</f>
        <v/>
      </c>
    </row>
    <row r="954" spans="3:3" ht="15.75" thickBot="1" x14ac:dyDescent="0.3">
      <c r="C954" s="10" t="str">
        <f>IFERROR(VLOOKUP($A954,VLookup!$B$3:$C$463,2,FALSE),"")</f>
        <v/>
      </c>
    </row>
    <row r="955" spans="3:3" ht="15.75" thickBot="1" x14ac:dyDescent="0.3">
      <c r="C955" s="10" t="str">
        <f>IFERROR(VLOOKUP($A955,VLookup!$B$3:$C$463,2,FALSE),"")</f>
        <v/>
      </c>
    </row>
    <row r="956" spans="3:3" ht="15.75" thickBot="1" x14ac:dyDescent="0.3">
      <c r="C956" s="10" t="str">
        <f>IFERROR(VLOOKUP($A956,VLookup!$B$3:$C$463,2,FALSE),"")</f>
        <v/>
      </c>
    </row>
    <row r="957" spans="3:3" ht="15.75" thickBot="1" x14ac:dyDescent="0.3">
      <c r="C957" s="10" t="str">
        <f>IFERROR(VLOOKUP($A957,VLookup!$B$3:$C$463,2,FALSE),"")</f>
        <v/>
      </c>
    </row>
    <row r="958" spans="3:3" ht="15.75" thickBot="1" x14ac:dyDescent="0.3">
      <c r="C958" s="10" t="str">
        <f>IFERROR(VLOOKUP($A958,VLookup!$B$3:$C$463,2,FALSE),"")</f>
        <v/>
      </c>
    </row>
    <row r="959" spans="3:3" ht="15.75" thickBot="1" x14ac:dyDescent="0.3">
      <c r="C959" s="10" t="str">
        <f>IFERROR(VLOOKUP($A959,VLookup!$B$3:$C$463,2,FALSE),"")</f>
        <v/>
      </c>
    </row>
    <row r="960" spans="3:3" ht="15.75" thickBot="1" x14ac:dyDescent="0.3">
      <c r="C960" s="10" t="str">
        <f>IFERROR(VLOOKUP($A960,VLookup!$B$3:$C$463,2,FALSE),"")</f>
        <v/>
      </c>
    </row>
    <row r="961" spans="3:3" ht="15.75" thickBot="1" x14ac:dyDescent="0.3">
      <c r="C961" s="10" t="str">
        <f>IFERROR(VLOOKUP($A961,VLookup!$B$3:$C$463,2,FALSE),"")</f>
        <v/>
      </c>
    </row>
    <row r="962" spans="3:3" ht="15.75" thickBot="1" x14ac:dyDescent="0.3">
      <c r="C962" s="10" t="str">
        <f>IFERROR(VLOOKUP($A962,VLookup!$B$3:$C$463,2,FALSE),"")</f>
        <v/>
      </c>
    </row>
    <row r="963" spans="3:3" ht="15.75" thickBot="1" x14ac:dyDescent="0.3">
      <c r="C963" s="10" t="str">
        <f>IFERROR(VLOOKUP($A963,VLookup!$B$3:$C$463,2,FALSE),"")</f>
        <v/>
      </c>
    </row>
    <row r="964" spans="3:3" ht="15.75" thickBot="1" x14ac:dyDescent="0.3">
      <c r="C964" s="10" t="str">
        <f>IFERROR(VLOOKUP($A964,VLookup!$B$3:$C$463,2,FALSE),"")</f>
        <v/>
      </c>
    </row>
    <row r="965" spans="3:3" ht="15.75" thickBot="1" x14ac:dyDescent="0.3">
      <c r="C965" s="10" t="str">
        <f>IFERROR(VLOOKUP($A965,VLookup!$B$3:$C$463,2,FALSE),"")</f>
        <v/>
      </c>
    </row>
    <row r="966" spans="3:3" ht="15.75" thickBot="1" x14ac:dyDescent="0.3">
      <c r="C966" s="10" t="str">
        <f>IFERROR(VLOOKUP($A966,VLookup!$B$3:$C$463,2,FALSE),"")</f>
        <v/>
      </c>
    </row>
    <row r="967" spans="3:3" ht="15.75" thickBot="1" x14ac:dyDescent="0.3">
      <c r="C967" s="10" t="str">
        <f>IFERROR(VLOOKUP($A967,VLookup!$B$3:$C$463,2,FALSE),"")</f>
        <v/>
      </c>
    </row>
    <row r="968" spans="3:3" ht="15.75" thickBot="1" x14ac:dyDescent="0.3">
      <c r="C968" s="10" t="str">
        <f>IFERROR(VLOOKUP($A968,VLookup!$B$3:$C$463,2,FALSE),"")</f>
        <v/>
      </c>
    </row>
    <row r="969" spans="3:3" ht="15.75" thickBot="1" x14ac:dyDescent="0.3">
      <c r="C969" s="10" t="str">
        <f>IFERROR(VLOOKUP($A969,VLookup!$B$3:$C$463,2,FALSE),"")</f>
        <v/>
      </c>
    </row>
    <row r="970" spans="3:3" ht="15.75" thickBot="1" x14ac:dyDescent="0.3">
      <c r="C970" s="10" t="str">
        <f>IFERROR(VLOOKUP($A970,VLookup!$B$3:$C$463,2,FALSE),"")</f>
        <v/>
      </c>
    </row>
    <row r="971" spans="3:3" ht="15.75" thickBot="1" x14ac:dyDescent="0.3">
      <c r="C971" s="10" t="str">
        <f>IFERROR(VLOOKUP($A971,VLookup!$B$3:$C$463,2,FALSE),"")</f>
        <v/>
      </c>
    </row>
    <row r="972" spans="3:3" ht="15.75" thickBot="1" x14ac:dyDescent="0.3">
      <c r="C972" s="10" t="str">
        <f>IFERROR(VLOOKUP($A972,VLookup!$B$3:$C$463,2,FALSE),"")</f>
        <v/>
      </c>
    </row>
    <row r="973" spans="3:3" ht="15.75" thickBot="1" x14ac:dyDescent="0.3">
      <c r="C973" s="10" t="str">
        <f>IFERROR(VLOOKUP($A973,VLookup!$B$3:$C$463,2,FALSE),"")</f>
        <v/>
      </c>
    </row>
    <row r="974" spans="3:3" ht="15.75" thickBot="1" x14ac:dyDescent="0.3">
      <c r="C974" s="10" t="str">
        <f>IFERROR(VLOOKUP($A974,VLookup!$B$3:$C$463,2,FALSE),"")</f>
        <v/>
      </c>
    </row>
    <row r="975" spans="3:3" ht="15.75" thickBot="1" x14ac:dyDescent="0.3">
      <c r="C975" s="10" t="str">
        <f>IFERROR(VLOOKUP($A975,VLookup!$B$3:$C$463,2,FALSE),"")</f>
        <v/>
      </c>
    </row>
    <row r="976" spans="3:3" ht="15.75" thickBot="1" x14ac:dyDescent="0.3">
      <c r="C976" s="10" t="str">
        <f>IFERROR(VLOOKUP($A976,VLookup!$B$3:$C$463,2,FALSE),"")</f>
        <v/>
      </c>
    </row>
    <row r="977" spans="3:3" ht="15.75" thickBot="1" x14ac:dyDescent="0.3">
      <c r="C977" s="10" t="str">
        <f>IFERROR(VLOOKUP($A977,VLookup!$B$3:$C$463,2,FALSE),"")</f>
        <v/>
      </c>
    </row>
    <row r="978" spans="3:3" ht="15.75" thickBot="1" x14ac:dyDescent="0.3">
      <c r="C978" s="10" t="str">
        <f>IFERROR(VLOOKUP($A978,VLookup!$B$3:$C$463,2,FALSE),"")</f>
        <v/>
      </c>
    </row>
    <row r="979" spans="3:3" ht="15.75" thickBot="1" x14ac:dyDescent="0.3">
      <c r="C979" s="10" t="str">
        <f>IFERROR(VLOOKUP($A979,VLookup!$B$3:$C$463,2,FALSE),"")</f>
        <v/>
      </c>
    </row>
    <row r="980" spans="3:3" ht="15.75" thickBot="1" x14ac:dyDescent="0.3">
      <c r="C980" s="10" t="str">
        <f>IFERROR(VLOOKUP($A980,VLookup!$B$3:$C$463,2,FALSE),"")</f>
        <v/>
      </c>
    </row>
    <row r="981" spans="3:3" ht="15.75" thickBot="1" x14ac:dyDescent="0.3">
      <c r="C981" s="10" t="str">
        <f>IFERROR(VLOOKUP($A981,VLookup!$B$3:$C$463,2,FALSE),"")</f>
        <v/>
      </c>
    </row>
    <row r="982" spans="3:3" ht="15.75" thickBot="1" x14ac:dyDescent="0.3">
      <c r="C982" s="10" t="str">
        <f>IFERROR(VLOOKUP($A982,VLookup!$B$3:$C$463,2,FALSE),"")</f>
        <v/>
      </c>
    </row>
    <row r="983" spans="3:3" ht="15.75" thickBot="1" x14ac:dyDescent="0.3">
      <c r="C983" s="10" t="str">
        <f>IFERROR(VLOOKUP($A983,VLookup!$B$3:$C$463,2,FALSE),"")</f>
        <v/>
      </c>
    </row>
    <row r="984" spans="3:3" ht="15.75" thickBot="1" x14ac:dyDescent="0.3">
      <c r="C984" s="10" t="str">
        <f>IFERROR(VLOOKUP($A984,VLookup!$B$3:$C$463,2,FALSE),"")</f>
        <v/>
      </c>
    </row>
    <row r="985" spans="3:3" ht="15.75" thickBot="1" x14ac:dyDescent="0.3">
      <c r="C985" s="10" t="str">
        <f>IFERROR(VLOOKUP($A985,VLookup!$B$3:$C$463,2,FALSE),"")</f>
        <v/>
      </c>
    </row>
    <row r="986" spans="3:3" ht="15.75" thickBot="1" x14ac:dyDescent="0.3">
      <c r="C986" s="10" t="str">
        <f>IFERROR(VLOOKUP($A986,VLookup!$B$3:$C$463,2,FALSE),"")</f>
        <v/>
      </c>
    </row>
    <row r="987" spans="3:3" ht="15.75" thickBot="1" x14ac:dyDescent="0.3">
      <c r="C987" s="10" t="str">
        <f>IFERROR(VLOOKUP($A987,VLookup!$B$3:$C$463,2,FALSE),"")</f>
        <v/>
      </c>
    </row>
    <row r="988" spans="3:3" ht="15.75" thickBot="1" x14ac:dyDescent="0.3">
      <c r="C988" s="10" t="str">
        <f>IFERROR(VLOOKUP($A988,VLookup!$B$3:$C$463,2,FALSE),"")</f>
        <v/>
      </c>
    </row>
    <row r="989" spans="3:3" ht="15.75" thickBot="1" x14ac:dyDescent="0.3">
      <c r="C989" s="10" t="str">
        <f>IFERROR(VLOOKUP($A989,VLookup!$B$3:$C$463,2,FALSE),"")</f>
        <v/>
      </c>
    </row>
    <row r="990" spans="3:3" ht="15.75" thickBot="1" x14ac:dyDescent="0.3">
      <c r="C990" s="10" t="str">
        <f>IFERROR(VLOOKUP($A990,VLookup!$B$3:$C$463,2,FALSE),"")</f>
        <v/>
      </c>
    </row>
    <row r="991" spans="3:3" ht="15.75" thickBot="1" x14ac:dyDescent="0.3">
      <c r="C991" s="10" t="str">
        <f>IFERROR(VLOOKUP($A991,VLookup!$B$3:$C$463,2,FALSE),"")</f>
        <v/>
      </c>
    </row>
    <row r="992" spans="3:3" ht="15.75" thickBot="1" x14ac:dyDescent="0.3">
      <c r="C992" s="10" t="str">
        <f>IFERROR(VLOOKUP($A992,VLookup!$B$3:$C$463,2,FALSE),"")</f>
        <v/>
      </c>
    </row>
    <row r="993" spans="3:3" ht="15.75" thickBot="1" x14ac:dyDescent="0.3">
      <c r="C993" s="10" t="str">
        <f>IFERROR(VLOOKUP($A993,VLookup!$B$3:$C$463,2,FALSE),"")</f>
        <v/>
      </c>
    </row>
    <row r="994" spans="3:3" ht="15.75" thickBot="1" x14ac:dyDescent="0.3">
      <c r="C994" s="10" t="str">
        <f>IFERROR(VLOOKUP($A994,VLookup!$B$3:$C$463,2,FALSE),"")</f>
        <v/>
      </c>
    </row>
    <row r="995" spans="3:3" ht="15.75" thickBot="1" x14ac:dyDescent="0.3">
      <c r="C995" s="10" t="str">
        <f>IFERROR(VLOOKUP($A995,VLookup!$B$3:$C$463,2,FALSE),"")</f>
        <v/>
      </c>
    </row>
    <row r="996" spans="3:3" ht="15.75" thickBot="1" x14ac:dyDescent="0.3">
      <c r="C996" s="10" t="str">
        <f>IFERROR(VLOOKUP($A996,VLookup!$B$3:$C$463,2,FALSE),"")</f>
        <v/>
      </c>
    </row>
    <row r="997" spans="3:3" ht="15.75" thickBot="1" x14ac:dyDescent="0.3">
      <c r="C997" s="10" t="str">
        <f>IFERROR(VLOOKUP($A997,VLookup!$B$3:$C$463,2,FALSE),"")</f>
        <v/>
      </c>
    </row>
    <row r="998" spans="3:3" ht="15.75" thickBot="1" x14ac:dyDescent="0.3">
      <c r="C998" s="10" t="str">
        <f>IFERROR(VLOOKUP($A998,VLookup!$B$3:$C$463,2,FALSE),"")</f>
        <v/>
      </c>
    </row>
    <row r="999" spans="3:3" ht="15.75" thickBot="1" x14ac:dyDescent="0.3">
      <c r="C999" s="10" t="str">
        <f>IFERROR(VLOOKUP($A999,VLookup!$B$3:$C$463,2,FALSE),"")</f>
        <v/>
      </c>
    </row>
    <row r="1000" spans="3:3" x14ac:dyDescent="0.25">
      <c r="C1000" s="10" t="str">
        <f>IFERROR(VLOOKUP($A1000,VLookup!$B$3:$C$463,2,FALSE),"")</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2"/>
  <sheetViews>
    <sheetView workbookViewId="0"/>
  </sheetViews>
  <sheetFormatPr defaultRowHeight="15" x14ac:dyDescent="0.25"/>
  <cols>
    <col min="3" max="3" width="31.28515625" customWidth="1"/>
    <col min="5" max="5" width="68.140625" customWidth="1"/>
  </cols>
  <sheetData>
    <row r="1" spans="1:5" x14ac:dyDescent="0.25">
      <c r="A1" s="5" t="s">
        <v>77</v>
      </c>
      <c r="B1" s="5" t="s">
        <v>75</v>
      </c>
      <c r="C1" s="25" t="s">
        <v>79</v>
      </c>
      <c r="D1" s="5" t="s">
        <v>76</v>
      </c>
      <c r="E1" s="26" t="s">
        <v>550</v>
      </c>
    </row>
    <row r="2" spans="1:5" x14ac:dyDescent="0.25">
      <c r="A2" t="str">
        <f t="shared" ref="A2:A65" si="0">IF(B2&lt;&gt;"",CONCATENATE(B2,"x",D2),"")</f>
        <v>A.01x1</v>
      </c>
      <c r="B2" t="s">
        <v>87</v>
      </c>
      <c r="C2" s="27" t="s">
        <v>551</v>
      </c>
      <c r="D2">
        <v>1</v>
      </c>
      <c r="E2" s="28"/>
    </row>
    <row r="3" spans="1:5" x14ac:dyDescent="0.25">
      <c r="A3" t="str">
        <f t="shared" si="0"/>
        <v>A.01x2</v>
      </c>
      <c r="B3" t="s">
        <v>87</v>
      </c>
      <c r="C3" s="27" t="s">
        <v>551</v>
      </c>
      <c r="D3">
        <v>2</v>
      </c>
      <c r="E3" s="28"/>
    </row>
    <row r="4" spans="1:5" x14ac:dyDescent="0.25">
      <c r="A4" t="str">
        <f t="shared" si="0"/>
        <v>A.01x3</v>
      </c>
      <c r="B4" t="s">
        <v>87</v>
      </c>
      <c r="C4" s="27" t="s">
        <v>551</v>
      </c>
      <c r="D4">
        <v>3</v>
      </c>
      <c r="E4" s="28"/>
    </row>
    <row r="5" spans="1:5" ht="24" x14ac:dyDescent="0.25">
      <c r="A5" t="str">
        <f t="shared" si="0"/>
        <v>A.01x4</v>
      </c>
      <c r="B5" t="s">
        <v>87</v>
      </c>
      <c r="C5" s="27" t="s">
        <v>551</v>
      </c>
      <c r="D5">
        <v>4</v>
      </c>
      <c r="E5" s="28" t="s">
        <v>552</v>
      </c>
    </row>
    <row r="6" spans="1:5" x14ac:dyDescent="0.25">
      <c r="A6" t="str">
        <f t="shared" si="0"/>
        <v>A.01x5</v>
      </c>
      <c r="B6" t="s">
        <v>87</v>
      </c>
      <c r="C6" s="27" t="s">
        <v>551</v>
      </c>
      <c r="D6">
        <v>5</v>
      </c>
      <c r="E6" s="28"/>
    </row>
    <row r="7" spans="1:5" x14ac:dyDescent="0.25">
      <c r="A7" t="str">
        <f t="shared" si="0"/>
        <v>A.02x1</v>
      </c>
      <c r="B7" t="s">
        <v>138</v>
      </c>
      <c r="C7" s="27" t="s">
        <v>553</v>
      </c>
      <c r="D7">
        <v>1</v>
      </c>
      <c r="E7" s="28"/>
    </row>
    <row r="8" spans="1:5" x14ac:dyDescent="0.25">
      <c r="A8" t="str">
        <f t="shared" si="0"/>
        <v>A.02x2</v>
      </c>
      <c r="B8" t="s">
        <v>138</v>
      </c>
      <c r="C8" s="27" t="s">
        <v>553</v>
      </c>
      <c r="D8">
        <v>2</v>
      </c>
      <c r="E8" s="28"/>
    </row>
    <row r="9" spans="1:5" x14ac:dyDescent="0.25">
      <c r="A9" t="str">
        <f t="shared" si="0"/>
        <v>A.02x3</v>
      </c>
      <c r="B9" t="s">
        <v>138</v>
      </c>
      <c r="C9" s="27" t="s">
        <v>553</v>
      </c>
      <c r="D9">
        <v>3</v>
      </c>
      <c r="E9" s="28" t="s">
        <v>554</v>
      </c>
    </row>
    <row r="10" spans="1:5" ht="35.25" x14ac:dyDescent="0.25">
      <c r="A10" t="str">
        <f t="shared" si="0"/>
        <v>A.02x4</v>
      </c>
      <c r="B10" t="s">
        <v>138</v>
      </c>
      <c r="C10" s="27" t="s">
        <v>553</v>
      </c>
      <c r="D10">
        <v>4</v>
      </c>
      <c r="E10" s="28" t="s">
        <v>555</v>
      </c>
    </row>
    <row r="11" spans="1:5" x14ac:dyDescent="0.25">
      <c r="A11" t="str">
        <f t="shared" si="0"/>
        <v>A.02x5</v>
      </c>
      <c r="B11" t="s">
        <v>138</v>
      </c>
      <c r="C11" s="27" t="s">
        <v>553</v>
      </c>
      <c r="D11">
        <v>5</v>
      </c>
      <c r="E11" s="28"/>
    </row>
    <row r="12" spans="1:5" x14ac:dyDescent="0.25">
      <c r="A12" t="str">
        <f t="shared" si="0"/>
        <v>A.03x1</v>
      </c>
      <c r="B12" t="s">
        <v>120</v>
      </c>
      <c r="C12" s="27" t="s">
        <v>556</v>
      </c>
      <c r="D12">
        <v>1</v>
      </c>
      <c r="E12" s="28"/>
    </row>
    <row r="13" spans="1:5" x14ac:dyDescent="0.25">
      <c r="A13" t="str">
        <f t="shared" si="0"/>
        <v>A.03x2</v>
      </c>
      <c r="B13" t="s">
        <v>120</v>
      </c>
      <c r="C13" s="27" t="s">
        <v>556</v>
      </c>
      <c r="D13">
        <v>2</v>
      </c>
      <c r="E13" s="28"/>
    </row>
    <row r="14" spans="1:5" x14ac:dyDescent="0.25">
      <c r="A14" t="str">
        <f t="shared" si="0"/>
        <v>A.03x3</v>
      </c>
      <c r="B14" t="s">
        <v>120</v>
      </c>
      <c r="C14" s="27" t="s">
        <v>556</v>
      </c>
      <c r="D14">
        <v>3</v>
      </c>
      <c r="E14" s="28" t="s">
        <v>557</v>
      </c>
    </row>
    <row r="15" spans="1:5" ht="24" x14ac:dyDescent="0.25">
      <c r="A15" t="str">
        <f t="shared" si="0"/>
        <v>A.03x4</v>
      </c>
      <c r="B15" t="s">
        <v>120</v>
      </c>
      <c r="C15" s="27" t="s">
        <v>556</v>
      </c>
      <c r="D15">
        <v>4</v>
      </c>
      <c r="E15" s="28" t="s">
        <v>558</v>
      </c>
    </row>
    <row r="16" spans="1:5" x14ac:dyDescent="0.25">
      <c r="A16" t="str">
        <f t="shared" si="0"/>
        <v>A.03x5</v>
      </c>
      <c r="B16" t="s">
        <v>120</v>
      </c>
      <c r="C16" s="27" t="s">
        <v>556</v>
      </c>
      <c r="D16">
        <v>5</v>
      </c>
      <c r="E16" s="28"/>
    </row>
    <row r="17" spans="1:5" x14ac:dyDescent="0.25">
      <c r="A17" t="str">
        <f t="shared" si="0"/>
        <v>A.04x1</v>
      </c>
      <c r="B17" t="s">
        <v>111</v>
      </c>
      <c r="C17" s="27" t="s">
        <v>559</v>
      </c>
      <c r="D17">
        <v>1</v>
      </c>
      <c r="E17" s="28"/>
    </row>
    <row r="18" spans="1:5" ht="24" x14ac:dyDescent="0.25">
      <c r="A18" t="str">
        <f t="shared" si="0"/>
        <v>A.04x2</v>
      </c>
      <c r="B18" t="s">
        <v>111</v>
      </c>
      <c r="C18" s="27" t="s">
        <v>559</v>
      </c>
      <c r="D18">
        <v>2</v>
      </c>
      <c r="E18" s="28" t="s">
        <v>560</v>
      </c>
    </row>
    <row r="19" spans="1:5" ht="24" x14ac:dyDescent="0.25">
      <c r="A19" t="str">
        <f t="shared" si="0"/>
        <v>A.04x3</v>
      </c>
      <c r="B19" t="s">
        <v>111</v>
      </c>
      <c r="C19" s="27" t="s">
        <v>559</v>
      </c>
      <c r="D19">
        <v>3</v>
      </c>
      <c r="E19" s="28" t="s">
        <v>561</v>
      </c>
    </row>
    <row r="20" spans="1:5" ht="24" x14ac:dyDescent="0.25">
      <c r="A20" t="str">
        <f t="shared" si="0"/>
        <v>A.04x4</v>
      </c>
      <c r="B20" t="s">
        <v>111</v>
      </c>
      <c r="C20" s="27" t="s">
        <v>559</v>
      </c>
      <c r="D20">
        <v>4</v>
      </c>
      <c r="E20" s="28" t="s">
        <v>562</v>
      </c>
    </row>
    <row r="21" spans="1:5" x14ac:dyDescent="0.25">
      <c r="A21" t="str">
        <f t="shared" si="0"/>
        <v>A.04x5</v>
      </c>
      <c r="B21" t="s">
        <v>111</v>
      </c>
      <c r="C21" s="27" t="s">
        <v>559</v>
      </c>
      <c r="D21">
        <v>5</v>
      </c>
      <c r="E21" s="28"/>
    </row>
    <row r="22" spans="1:5" x14ac:dyDescent="0.25">
      <c r="A22" t="str">
        <f t="shared" si="0"/>
        <v>A.05x1</v>
      </c>
      <c r="B22" t="s">
        <v>81</v>
      </c>
      <c r="C22" s="27" t="s">
        <v>563</v>
      </c>
      <c r="D22">
        <v>1</v>
      </c>
      <c r="E22" s="28"/>
    </row>
    <row r="23" spans="1:5" x14ac:dyDescent="0.25">
      <c r="A23" t="str">
        <f t="shared" si="0"/>
        <v>A.05x2</v>
      </c>
      <c r="B23" t="s">
        <v>81</v>
      </c>
      <c r="C23" s="27" t="s">
        <v>563</v>
      </c>
      <c r="D23">
        <v>2</v>
      </c>
      <c r="E23" s="28"/>
    </row>
    <row r="24" spans="1:5" ht="35.25" x14ac:dyDescent="0.25">
      <c r="A24" t="str">
        <f t="shared" si="0"/>
        <v>A.05x3</v>
      </c>
      <c r="B24" t="s">
        <v>81</v>
      </c>
      <c r="C24" s="27" t="s">
        <v>563</v>
      </c>
      <c r="D24">
        <v>3</v>
      </c>
      <c r="E24" s="28" t="s">
        <v>564</v>
      </c>
    </row>
    <row r="25" spans="1:5" ht="46.5" x14ac:dyDescent="0.25">
      <c r="A25" t="str">
        <f t="shared" si="0"/>
        <v>A.05x4</v>
      </c>
      <c r="B25" t="s">
        <v>81</v>
      </c>
      <c r="C25" s="27" t="s">
        <v>563</v>
      </c>
      <c r="D25">
        <v>4</v>
      </c>
      <c r="E25" s="28" t="s">
        <v>565</v>
      </c>
    </row>
    <row r="26" spans="1:5" x14ac:dyDescent="0.25">
      <c r="A26" t="str">
        <f t="shared" si="0"/>
        <v>A.05x5</v>
      </c>
      <c r="B26" t="s">
        <v>81</v>
      </c>
      <c r="C26" s="27" t="s">
        <v>563</v>
      </c>
      <c r="D26">
        <v>5</v>
      </c>
      <c r="E26" s="28"/>
    </row>
    <row r="27" spans="1:5" ht="24" x14ac:dyDescent="0.25">
      <c r="A27" t="str">
        <f t="shared" si="0"/>
        <v>A.06x1</v>
      </c>
      <c r="B27" t="s">
        <v>98</v>
      </c>
      <c r="C27" s="27" t="s">
        <v>566</v>
      </c>
      <c r="D27">
        <v>1</v>
      </c>
      <c r="E27" s="28" t="s">
        <v>567</v>
      </c>
    </row>
    <row r="28" spans="1:5" x14ac:dyDescent="0.25">
      <c r="A28" t="str">
        <f t="shared" si="0"/>
        <v>A.06x2</v>
      </c>
      <c r="B28" t="s">
        <v>98</v>
      </c>
      <c r="C28" s="27" t="s">
        <v>566</v>
      </c>
      <c r="D28">
        <v>2</v>
      </c>
      <c r="E28" s="28" t="s">
        <v>568</v>
      </c>
    </row>
    <row r="29" spans="1:5" ht="35.25" x14ac:dyDescent="0.25">
      <c r="A29" t="str">
        <f t="shared" si="0"/>
        <v>A.06x3</v>
      </c>
      <c r="B29" t="s">
        <v>98</v>
      </c>
      <c r="C29" s="27" t="s">
        <v>566</v>
      </c>
      <c r="D29">
        <v>3</v>
      </c>
      <c r="E29" s="28" t="s">
        <v>569</v>
      </c>
    </row>
    <row r="30" spans="1:5" x14ac:dyDescent="0.25">
      <c r="A30" t="str">
        <f t="shared" si="0"/>
        <v>A.06x4</v>
      </c>
      <c r="B30" t="s">
        <v>98</v>
      </c>
      <c r="C30" s="27" t="s">
        <v>566</v>
      </c>
      <c r="D30">
        <v>4</v>
      </c>
      <c r="E30" s="28"/>
    </row>
    <row r="31" spans="1:5" x14ac:dyDescent="0.25">
      <c r="A31" t="str">
        <f t="shared" si="0"/>
        <v>A.06x5</v>
      </c>
      <c r="B31" t="s">
        <v>98</v>
      </c>
      <c r="C31" s="27" t="s">
        <v>566</v>
      </c>
      <c r="D31">
        <v>5</v>
      </c>
      <c r="E31" s="28"/>
    </row>
    <row r="32" spans="1:5" x14ac:dyDescent="0.25">
      <c r="A32" t="str">
        <f t="shared" si="0"/>
        <v>A.07x1</v>
      </c>
      <c r="B32" t="s">
        <v>107</v>
      </c>
      <c r="C32" s="27" t="s">
        <v>570</v>
      </c>
      <c r="D32">
        <v>1</v>
      </c>
      <c r="E32" s="28"/>
    </row>
    <row r="33" spans="1:5" x14ac:dyDescent="0.25">
      <c r="A33" t="str">
        <f t="shared" si="0"/>
        <v>A.07x2</v>
      </c>
      <c r="B33" t="s">
        <v>107</v>
      </c>
      <c r="C33" s="27" t="s">
        <v>570</v>
      </c>
      <c r="D33">
        <v>2</v>
      </c>
      <c r="E33" s="29"/>
    </row>
    <row r="34" spans="1:5" x14ac:dyDescent="0.25">
      <c r="A34" t="str">
        <f t="shared" si="0"/>
        <v>A.07x3</v>
      </c>
      <c r="B34" t="s">
        <v>107</v>
      </c>
      <c r="C34" s="27" t="s">
        <v>570</v>
      </c>
      <c r="D34">
        <v>3</v>
      </c>
      <c r="E34" s="29"/>
    </row>
    <row r="35" spans="1:5" ht="57.75" x14ac:dyDescent="0.25">
      <c r="A35" t="str">
        <f t="shared" si="0"/>
        <v>A.07x4</v>
      </c>
      <c r="B35" t="s">
        <v>107</v>
      </c>
      <c r="C35" s="27" t="s">
        <v>570</v>
      </c>
      <c r="D35">
        <v>4</v>
      </c>
      <c r="E35" s="28" t="s">
        <v>571</v>
      </c>
    </row>
    <row r="36" spans="1:5" x14ac:dyDescent="0.25">
      <c r="A36" t="str">
        <f t="shared" si="0"/>
        <v>A.07x5</v>
      </c>
      <c r="B36" t="s">
        <v>107</v>
      </c>
      <c r="C36" s="27" t="s">
        <v>570</v>
      </c>
      <c r="D36">
        <v>5</v>
      </c>
      <c r="E36" s="28"/>
    </row>
    <row r="37" spans="1:5" x14ac:dyDescent="0.25">
      <c r="A37" t="str">
        <f t="shared" si="0"/>
        <v>A.08x1</v>
      </c>
      <c r="B37" t="s">
        <v>106</v>
      </c>
      <c r="C37" s="27" t="s">
        <v>572</v>
      </c>
      <c r="D37">
        <v>1</v>
      </c>
      <c r="E37" s="28"/>
    </row>
    <row r="38" spans="1:5" x14ac:dyDescent="0.25">
      <c r="A38" t="str">
        <f t="shared" si="0"/>
        <v>A.08x2</v>
      </c>
      <c r="B38" t="s">
        <v>106</v>
      </c>
      <c r="C38" s="27" t="s">
        <v>572</v>
      </c>
      <c r="D38">
        <v>2</v>
      </c>
      <c r="E38" s="28"/>
    </row>
    <row r="39" spans="1:5" ht="24" x14ac:dyDescent="0.25">
      <c r="A39" t="str">
        <f t="shared" si="0"/>
        <v>A.08x3</v>
      </c>
      <c r="B39" t="s">
        <v>106</v>
      </c>
      <c r="C39" s="27" t="s">
        <v>572</v>
      </c>
      <c r="D39">
        <v>3</v>
      </c>
      <c r="E39" s="28" t="s">
        <v>573</v>
      </c>
    </row>
    <row r="40" spans="1:5" ht="35.25" x14ac:dyDescent="0.25">
      <c r="A40" t="str">
        <f t="shared" si="0"/>
        <v>A.08x4</v>
      </c>
      <c r="B40" t="s">
        <v>106</v>
      </c>
      <c r="C40" s="27" t="s">
        <v>572</v>
      </c>
      <c r="D40">
        <v>4</v>
      </c>
      <c r="E40" s="28" t="s">
        <v>574</v>
      </c>
    </row>
    <row r="41" spans="1:5" x14ac:dyDescent="0.25">
      <c r="A41" t="str">
        <f t="shared" si="0"/>
        <v>A.08x5</v>
      </c>
      <c r="B41" t="s">
        <v>106</v>
      </c>
      <c r="C41" s="27" t="s">
        <v>572</v>
      </c>
      <c r="D41">
        <v>5</v>
      </c>
      <c r="E41" s="28"/>
    </row>
    <row r="42" spans="1:5" x14ac:dyDescent="0.25">
      <c r="A42" t="str">
        <f t="shared" si="0"/>
        <v>A.09x1</v>
      </c>
      <c r="B42" t="s">
        <v>108</v>
      </c>
      <c r="C42" s="27" t="s">
        <v>575</v>
      </c>
      <c r="D42">
        <v>1</v>
      </c>
      <c r="E42" s="28"/>
    </row>
    <row r="43" spans="1:5" x14ac:dyDescent="0.25">
      <c r="A43" t="str">
        <f t="shared" si="0"/>
        <v>A.09x2</v>
      </c>
      <c r="B43" t="s">
        <v>108</v>
      </c>
      <c r="C43" s="27" t="s">
        <v>575</v>
      </c>
      <c r="D43">
        <v>2</v>
      </c>
      <c r="E43" s="28"/>
    </row>
    <row r="44" spans="1:5" x14ac:dyDescent="0.25">
      <c r="A44" t="str">
        <f t="shared" si="0"/>
        <v>A.09x3</v>
      </c>
      <c r="B44" t="s">
        <v>108</v>
      </c>
      <c r="C44" s="27" t="s">
        <v>575</v>
      </c>
      <c r="D44">
        <v>3</v>
      </c>
      <c r="E44" s="28"/>
    </row>
    <row r="45" spans="1:5" ht="24" x14ac:dyDescent="0.25">
      <c r="A45" t="str">
        <f t="shared" si="0"/>
        <v>A.09x4</v>
      </c>
      <c r="B45" t="s">
        <v>108</v>
      </c>
      <c r="C45" s="27" t="s">
        <v>575</v>
      </c>
      <c r="D45">
        <v>4</v>
      </c>
      <c r="E45" s="28" t="s">
        <v>576</v>
      </c>
    </row>
    <row r="46" spans="1:5" x14ac:dyDescent="0.25">
      <c r="A46" t="str">
        <f t="shared" si="0"/>
        <v>A.09x5</v>
      </c>
      <c r="B46" t="s">
        <v>108</v>
      </c>
      <c r="C46" s="27" t="s">
        <v>575</v>
      </c>
      <c r="D46">
        <v>5</v>
      </c>
      <c r="E46" s="28"/>
    </row>
    <row r="47" spans="1:5" x14ac:dyDescent="0.25">
      <c r="A47" t="str">
        <f t="shared" si="0"/>
        <v>A.10x1</v>
      </c>
      <c r="B47" s="3" t="s">
        <v>82</v>
      </c>
      <c r="C47" s="30" t="s">
        <v>577</v>
      </c>
      <c r="D47" s="3">
        <v>1</v>
      </c>
      <c r="E47" s="28"/>
    </row>
    <row r="48" spans="1:5" ht="24" x14ac:dyDescent="0.25">
      <c r="A48" t="str">
        <f t="shared" si="0"/>
        <v>A.10x2</v>
      </c>
      <c r="B48" s="3" t="s">
        <v>82</v>
      </c>
      <c r="C48" s="30" t="s">
        <v>577</v>
      </c>
      <c r="D48" s="3">
        <v>2</v>
      </c>
      <c r="E48" s="28" t="s">
        <v>578</v>
      </c>
    </row>
    <row r="49" spans="1:5" ht="46.5" x14ac:dyDescent="0.25">
      <c r="A49" t="str">
        <f t="shared" si="0"/>
        <v>A.10x3</v>
      </c>
      <c r="B49" s="3" t="s">
        <v>82</v>
      </c>
      <c r="C49" s="30" t="s">
        <v>577</v>
      </c>
      <c r="D49" s="3">
        <v>3</v>
      </c>
      <c r="E49" s="28" t="s">
        <v>579</v>
      </c>
    </row>
    <row r="50" spans="1:5" ht="35.25" x14ac:dyDescent="0.25">
      <c r="A50" t="str">
        <f t="shared" si="0"/>
        <v>A.10x4</v>
      </c>
      <c r="B50" s="3" t="s">
        <v>82</v>
      </c>
      <c r="C50" s="30" t="s">
        <v>577</v>
      </c>
      <c r="D50" s="3">
        <v>4</v>
      </c>
      <c r="E50" s="28" t="s">
        <v>580</v>
      </c>
    </row>
    <row r="51" spans="1:5" x14ac:dyDescent="0.25">
      <c r="A51" t="str">
        <f t="shared" si="0"/>
        <v>A.10x5</v>
      </c>
      <c r="B51" s="3" t="s">
        <v>82</v>
      </c>
      <c r="C51" s="30" t="s">
        <v>577</v>
      </c>
      <c r="D51" s="3">
        <v>5</v>
      </c>
      <c r="E51" s="28"/>
    </row>
    <row r="52" spans="1:5" x14ac:dyDescent="0.25">
      <c r="A52" t="str">
        <f t="shared" si="0"/>
        <v>B.01x1</v>
      </c>
      <c r="B52" t="s">
        <v>126</v>
      </c>
      <c r="C52" s="27" t="s">
        <v>581</v>
      </c>
      <c r="D52">
        <v>1</v>
      </c>
      <c r="E52" s="28" t="s">
        <v>582</v>
      </c>
    </row>
    <row r="53" spans="1:5" x14ac:dyDescent="0.25">
      <c r="A53" t="str">
        <f t="shared" si="0"/>
        <v>B.01x2</v>
      </c>
      <c r="B53" t="s">
        <v>126</v>
      </c>
      <c r="C53" s="27" t="s">
        <v>581</v>
      </c>
      <c r="D53">
        <v>2</v>
      </c>
      <c r="E53" s="28" t="s">
        <v>583</v>
      </c>
    </row>
    <row r="54" spans="1:5" ht="57.75" x14ac:dyDescent="0.25">
      <c r="A54" t="str">
        <f t="shared" si="0"/>
        <v>B.01x3</v>
      </c>
      <c r="B54" t="s">
        <v>126</v>
      </c>
      <c r="C54" s="27" t="s">
        <v>581</v>
      </c>
      <c r="D54">
        <v>3</v>
      </c>
      <c r="E54" s="28" t="s">
        <v>584</v>
      </c>
    </row>
    <row r="55" spans="1:5" x14ac:dyDescent="0.25">
      <c r="A55" t="str">
        <f t="shared" si="0"/>
        <v>B.01x4</v>
      </c>
      <c r="B55" t="s">
        <v>126</v>
      </c>
      <c r="C55" s="27" t="s">
        <v>581</v>
      </c>
      <c r="D55">
        <v>4</v>
      </c>
      <c r="E55" s="28"/>
    </row>
    <row r="56" spans="1:5" x14ac:dyDescent="0.25">
      <c r="A56" t="str">
        <f t="shared" si="0"/>
        <v>B.01x5</v>
      </c>
      <c r="B56" t="s">
        <v>126</v>
      </c>
      <c r="C56" s="27" t="s">
        <v>581</v>
      </c>
      <c r="D56">
        <v>5</v>
      </c>
      <c r="E56" s="28"/>
    </row>
    <row r="57" spans="1:5" x14ac:dyDescent="0.25">
      <c r="A57" t="str">
        <f t="shared" si="0"/>
        <v>B.02x1</v>
      </c>
      <c r="B57" t="s">
        <v>103</v>
      </c>
      <c r="C57" s="27" t="s">
        <v>585</v>
      </c>
      <c r="D57">
        <v>1</v>
      </c>
      <c r="E57" s="28"/>
    </row>
    <row r="58" spans="1:5" ht="35.25" x14ac:dyDescent="0.25">
      <c r="A58" t="str">
        <f t="shared" si="0"/>
        <v>B.02x2</v>
      </c>
      <c r="B58" t="s">
        <v>103</v>
      </c>
      <c r="C58" s="27" t="s">
        <v>585</v>
      </c>
      <c r="D58">
        <v>2</v>
      </c>
      <c r="E58" s="28" t="s">
        <v>586</v>
      </c>
    </row>
    <row r="59" spans="1:5" ht="46.5" x14ac:dyDescent="0.25">
      <c r="A59" t="str">
        <f t="shared" si="0"/>
        <v>B.02x3</v>
      </c>
      <c r="B59" t="s">
        <v>103</v>
      </c>
      <c r="C59" s="27" t="s">
        <v>585</v>
      </c>
      <c r="D59">
        <v>3</v>
      </c>
      <c r="E59" s="28" t="s">
        <v>587</v>
      </c>
    </row>
    <row r="60" spans="1:5" ht="46.5" x14ac:dyDescent="0.25">
      <c r="A60" t="str">
        <f t="shared" si="0"/>
        <v>B.02x4</v>
      </c>
      <c r="B60" t="s">
        <v>103</v>
      </c>
      <c r="C60" s="27" t="s">
        <v>585</v>
      </c>
      <c r="D60">
        <v>4</v>
      </c>
      <c r="E60" s="28" t="s">
        <v>588</v>
      </c>
    </row>
    <row r="61" spans="1:5" x14ac:dyDescent="0.25">
      <c r="A61" t="str">
        <f t="shared" si="0"/>
        <v>B.02x5</v>
      </c>
      <c r="B61" t="s">
        <v>103</v>
      </c>
      <c r="C61" s="27" t="s">
        <v>585</v>
      </c>
      <c r="D61">
        <v>5</v>
      </c>
      <c r="E61" s="28"/>
    </row>
    <row r="62" spans="1:5" ht="24" x14ac:dyDescent="0.25">
      <c r="A62" t="str">
        <f t="shared" si="0"/>
        <v>B.03x1</v>
      </c>
      <c r="B62" t="s">
        <v>99</v>
      </c>
      <c r="C62" s="27" t="s">
        <v>589</v>
      </c>
      <c r="D62">
        <v>1</v>
      </c>
      <c r="E62" s="28" t="s">
        <v>590</v>
      </c>
    </row>
    <row r="63" spans="1:5" ht="35.25" x14ac:dyDescent="0.25">
      <c r="A63" t="str">
        <f t="shared" si="0"/>
        <v>B.03x2</v>
      </c>
      <c r="B63" t="s">
        <v>99</v>
      </c>
      <c r="C63" s="27" t="s">
        <v>589</v>
      </c>
      <c r="D63">
        <v>2</v>
      </c>
      <c r="E63" s="28" t="s">
        <v>591</v>
      </c>
    </row>
    <row r="64" spans="1:5" ht="57.75" x14ac:dyDescent="0.25">
      <c r="A64" t="str">
        <f t="shared" si="0"/>
        <v>B.03x3</v>
      </c>
      <c r="B64" t="s">
        <v>99</v>
      </c>
      <c r="C64" s="27" t="s">
        <v>589</v>
      </c>
      <c r="D64">
        <v>3</v>
      </c>
      <c r="E64" s="28" t="s">
        <v>592</v>
      </c>
    </row>
    <row r="65" spans="1:5" ht="46.5" x14ac:dyDescent="0.25">
      <c r="A65" t="str">
        <f t="shared" si="0"/>
        <v>B.03x4</v>
      </c>
      <c r="B65" t="s">
        <v>99</v>
      </c>
      <c r="C65" s="27" t="s">
        <v>589</v>
      </c>
      <c r="D65">
        <v>4</v>
      </c>
      <c r="E65" s="28" t="s">
        <v>593</v>
      </c>
    </row>
    <row r="66" spans="1:5" x14ac:dyDescent="0.25">
      <c r="A66" t="str">
        <f t="shared" ref="A66:A129" si="1">IF(B66&lt;&gt;"",CONCATENATE(B66,"x",D66),"")</f>
        <v>B.03x5</v>
      </c>
      <c r="B66" t="s">
        <v>99</v>
      </c>
      <c r="C66" s="27" t="s">
        <v>589</v>
      </c>
      <c r="D66">
        <v>5</v>
      </c>
      <c r="E66" s="28"/>
    </row>
    <row r="67" spans="1:5" ht="24" x14ac:dyDescent="0.25">
      <c r="A67" t="str">
        <f t="shared" si="1"/>
        <v>B.04x1</v>
      </c>
      <c r="B67" t="s">
        <v>130</v>
      </c>
      <c r="C67" s="27" t="s">
        <v>594</v>
      </c>
      <c r="D67">
        <v>1</v>
      </c>
      <c r="E67" s="28" t="s">
        <v>595</v>
      </c>
    </row>
    <row r="68" spans="1:5" ht="46.5" x14ac:dyDescent="0.25">
      <c r="A68" t="str">
        <f t="shared" si="1"/>
        <v>B.04x2</v>
      </c>
      <c r="B68" t="s">
        <v>130</v>
      </c>
      <c r="C68" s="27" t="s">
        <v>594</v>
      </c>
      <c r="D68">
        <v>2</v>
      </c>
      <c r="E68" s="28" t="s">
        <v>596</v>
      </c>
    </row>
    <row r="69" spans="1:5" ht="46.5" x14ac:dyDescent="0.25">
      <c r="A69" t="str">
        <f t="shared" si="1"/>
        <v>B.04x3</v>
      </c>
      <c r="B69" t="s">
        <v>130</v>
      </c>
      <c r="C69" s="27" t="s">
        <v>594</v>
      </c>
      <c r="D69">
        <v>3</v>
      </c>
      <c r="E69" s="28" t="s">
        <v>597</v>
      </c>
    </row>
    <row r="70" spans="1:5" x14ac:dyDescent="0.25">
      <c r="A70" t="str">
        <f t="shared" si="1"/>
        <v>B.04x4</v>
      </c>
      <c r="B70" t="s">
        <v>130</v>
      </c>
      <c r="C70" s="27" t="s">
        <v>594</v>
      </c>
      <c r="D70">
        <v>4</v>
      </c>
      <c r="E70" s="28"/>
    </row>
    <row r="71" spans="1:5" x14ac:dyDescent="0.25">
      <c r="A71" t="str">
        <f t="shared" si="1"/>
        <v>B.04x5</v>
      </c>
      <c r="B71" t="s">
        <v>130</v>
      </c>
      <c r="C71" s="27" t="s">
        <v>594</v>
      </c>
      <c r="D71">
        <v>5</v>
      </c>
      <c r="E71" s="28"/>
    </row>
    <row r="72" spans="1:5" ht="24" x14ac:dyDescent="0.25">
      <c r="A72" t="str">
        <f t="shared" si="1"/>
        <v>B.05x1</v>
      </c>
      <c r="B72" t="s">
        <v>100</v>
      </c>
      <c r="C72" s="27" t="s">
        <v>598</v>
      </c>
      <c r="D72">
        <v>1</v>
      </c>
      <c r="E72" s="28" t="s">
        <v>599</v>
      </c>
    </row>
    <row r="73" spans="1:5" x14ac:dyDescent="0.25">
      <c r="A73" t="str">
        <f t="shared" si="1"/>
        <v>B.05x2</v>
      </c>
      <c r="B73" t="s">
        <v>100</v>
      </c>
      <c r="C73" s="27" t="s">
        <v>598</v>
      </c>
      <c r="D73">
        <v>2</v>
      </c>
      <c r="E73" s="28" t="s">
        <v>600</v>
      </c>
    </row>
    <row r="74" spans="1:5" x14ac:dyDescent="0.25">
      <c r="A74" t="str">
        <f t="shared" si="1"/>
        <v>B.05x3</v>
      </c>
      <c r="B74" t="s">
        <v>100</v>
      </c>
      <c r="C74" s="27" t="s">
        <v>598</v>
      </c>
      <c r="D74">
        <v>3</v>
      </c>
      <c r="E74" s="28" t="s">
        <v>601</v>
      </c>
    </row>
    <row r="75" spans="1:5" x14ac:dyDescent="0.25">
      <c r="A75" t="str">
        <f t="shared" si="1"/>
        <v>B.05x4</v>
      </c>
      <c r="B75" t="s">
        <v>100</v>
      </c>
      <c r="C75" s="27" t="s">
        <v>598</v>
      </c>
      <c r="D75">
        <v>4</v>
      </c>
      <c r="E75" s="28"/>
    </row>
    <row r="76" spans="1:5" x14ac:dyDescent="0.25">
      <c r="A76" t="str">
        <f t="shared" si="1"/>
        <v>B.05x5</v>
      </c>
      <c r="B76" t="s">
        <v>100</v>
      </c>
      <c r="C76" s="27" t="s">
        <v>598</v>
      </c>
      <c r="D76">
        <v>5</v>
      </c>
      <c r="E76" s="28"/>
    </row>
    <row r="77" spans="1:5" x14ac:dyDescent="0.25">
      <c r="A77" t="str">
        <f t="shared" si="1"/>
        <v>B.06x1</v>
      </c>
      <c r="B77" t="s">
        <v>128</v>
      </c>
      <c r="C77" s="27" t="s">
        <v>602</v>
      </c>
      <c r="D77">
        <v>1</v>
      </c>
      <c r="E77" s="28"/>
    </row>
    <row r="78" spans="1:5" x14ac:dyDescent="0.25">
      <c r="A78" t="str">
        <f t="shared" si="1"/>
        <v>B.06x2</v>
      </c>
      <c r="B78" t="s">
        <v>128</v>
      </c>
      <c r="C78" s="27" t="s">
        <v>602</v>
      </c>
      <c r="D78">
        <v>2</v>
      </c>
      <c r="E78" s="28"/>
    </row>
    <row r="79" spans="1:5" ht="57.75" x14ac:dyDescent="0.25">
      <c r="A79" t="str">
        <f t="shared" si="1"/>
        <v>B.06x3</v>
      </c>
      <c r="B79" t="s">
        <v>128</v>
      </c>
      <c r="C79" s="27" t="s">
        <v>602</v>
      </c>
      <c r="D79">
        <v>3</v>
      </c>
      <c r="E79" s="28" t="s">
        <v>603</v>
      </c>
    </row>
    <row r="80" spans="1:5" ht="57.75" x14ac:dyDescent="0.25">
      <c r="A80" t="str">
        <f t="shared" si="1"/>
        <v>B.06x4</v>
      </c>
      <c r="B80" t="s">
        <v>128</v>
      </c>
      <c r="C80" s="27" t="s">
        <v>602</v>
      </c>
      <c r="D80">
        <v>4</v>
      </c>
      <c r="E80" s="28" t="s">
        <v>604</v>
      </c>
    </row>
    <row r="81" spans="1:5" x14ac:dyDescent="0.25">
      <c r="A81" t="str">
        <f t="shared" si="1"/>
        <v>B.06x5</v>
      </c>
      <c r="B81" t="s">
        <v>128</v>
      </c>
      <c r="C81" s="27" t="s">
        <v>602</v>
      </c>
      <c r="D81">
        <v>5</v>
      </c>
      <c r="E81" s="28"/>
    </row>
    <row r="82" spans="1:5" ht="35.25" x14ac:dyDescent="0.25">
      <c r="A82" t="str">
        <f t="shared" si="1"/>
        <v>C.01x1</v>
      </c>
      <c r="B82" t="s">
        <v>142</v>
      </c>
      <c r="C82" s="27" t="s">
        <v>605</v>
      </c>
      <c r="D82">
        <v>1</v>
      </c>
      <c r="E82" s="28" t="s">
        <v>606</v>
      </c>
    </row>
    <row r="83" spans="1:5" ht="69" x14ac:dyDescent="0.25">
      <c r="A83" t="str">
        <f t="shared" si="1"/>
        <v>C.01x2</v>
      </c>
      <c r="B83" t="s">
        <v>142</v>
      </c>
      <c r="C83" s="27" t="s">
        <v>605</v>
      </c>
      <c r="D83">
        <v>2</v>
      </c>
      <c r="E83" s="28" t="s">
        <v>607</v>
      </c>
    </row>
    <row r="84" spans="1:5" ht="57.75" x14ac:dyDescent="0.25">
      <c r="A84" t="str">
        <f t="shared" si="1"/>
        <v>C.01x3</v>
      </c>
      <c r="B84" t="s">
        <v>142</v>
      </c>
      <c r="C84" s="27" t="s">
        <v>605</v>
      </c>
      <c r="D84">
        <v>3</v>
      </c>
      <c r="E84" s="28" t="s">
        <v>608</v>
      </c>
    </row>
    <row r="85" spans="1:5" x14ac:dyDescent="0.25">
      <c r="A85" t="str">
        <f t="shared" si="1"/>
        <v>C.01x4</v>
      </c>
      <c r="B85" t="s">
        <v>142</v>
      </c>
      <c r="C85" s="27" t="s">
        <v>605</v>
      </c>
      <c r="D85">
        <v>4</v>
      </c>
      <c r="E85" s="28"/>
    </row>
    <row r="86" spans="1:5" x14ac:dyDescent="0.25">
      <c r="A86" t="str">
        <f t="shared" si="1"/>
        <v>C.01x5</v>
      </c>
      <c r="B86" t="s">
        <v>142</v>
      </c>
      <c r="C86" s="27" t="s">
        <v>605</v>
      </c>
      <c r="D86">
        <v>5</v>
      </c>
      <c r="E86" s="28"/>
    </row>
    <row r="87" spans="1:5" x14ac:dyDescent="0.25">
      <c r="A87" t="str">
        <f t="shared" si="1"/>
        <v>C.02x1</v>
      </c>
      <c r="B87" t="s">
        <v>140</v>
      </c>
      <c r="C87" s="27" t="s">
        <v>609</v>
      </c>
      <c r="D87">
        <v>1</v>
      </c>
      <c r="E87" s="28"/>
    </row>
    <row r="88" spans="1:5" ht="46.5" x14ac:dyDescent="0.25">
      <c r="A88" t="str">
        <f t="shared" si="1"/>
        <v>C.02x2</v>
      </c>
      <c r="B88" t="s">
        <v>140</v>
      </c>
      <c r="C88" s="27" t="s">
        <v>609</v>
      </c>
      <c r="D88">
        <v>2</v>
      </c>
      <c r="E88" s="28" t="s">
        <v>610</v>
      </c>
    </row>
    <row r="89" spans="1:5" ht="35.25" x14ac:dyDescent="0.25">
      <c r="A89" t="str">
        <f t="shared" si="1"/>
        <v>C.02x3</v>
      </c>
      <c r="B89" t="s">
        <v>140</v>
      </c>
      <c r="C89" s="27" t="s">
        <v>609</v>
      </c>
      <c r="D89">
        <v>3</v>
      </c>
      <c r="E89" s="28" t="s">
        <v>611</v>
      </c>
    </row>
    <row r="90" spans="1:5" x14ac:dyDescent="0.25">
      <c r="A90" t="str">
        <f t="shared" si="1"/>
        <v>C.02x4</v>
      </c>
      <c r="B90" t="s">
        <v>140</v>
      </c>
      <c r="C90" s="27" t="s">
        <v>609</v>
      </c>
      <c r="D90">
        <v>4</v>
      </c>
      <c r="E90" s="28"/>
    </row>
    <row r="91" spans="1:5" x14ac:dyDescent="0.25">
      <c r="A91" t="str">
        <f t="shared" si="1"/>
        <v>C.02x5</v>
      </c>
      <c r="B91" t="s">
        <v>140</v>
      </c>
      <c r="C91" s="27" t="s">
        <v>609</v>
      </c>
      <c r="D91">
        <v>5</v>
      </c>
      <c r="E91" s="28"/>
    </row>
    <row r="92" spans="1:5" ht="24" x14ac:dyDescent="0.25">
      <c r="A92" t="str">
        <f t="shared" si="1"/>
        <v>C.03x1</v>
      </c>
      <c r="B92" t="s">
        <v>136</v>
      </c>
      <c r="C92" s="27" t="s">
        <v>612</v>
      </c>
      <c r="D92">
        <v>1</v>
      </c>
      <c r="E92" s="28" t="s">
        <v>613</v>
      </c>
    </row>
    <row r="93" spans="1:5" ht="35.25" x14ac:dyDescent="0.25">
      <c r="A93" t="str">
        <f t="shared" si="1"/>
        <v>C.03x2</v>
      </c>
      <c r="B93" t="s">
        <v>136</v>
      </c>
      <c r="C93" s="27" t="s">
        <v>612</v>
      </c>
      <c r="D93">
        <v>2</v>
      </c>
      <c r="E93" s="28" t="s">
        <v>614</v>
      </c>
    </row>
    <row r="94" spans="1:5" ht="46.5" x14ac:dyDescent="0.25">
      <c r="A94" t="str">
        <f t="shared" si="1"/>
        <v>C.03x3</v>
      </c>
      <c r="B94" t="s">
        <v>136</v>
      </c>
      <c r="C94" s="27" t="s">
        <v>612</v>
      </c>
      <c r="D94">
        <v>3</v>
      </c>
      <c r="E94" s="28" t="s">
        <v>615</v>
      </c>
    </row>
    <row r="95" spans="1:5" x14ac:dyDescent="0.25">
      <c r="A95" t="str">
        <f t="shared" si="1"/>
        <v>C.03x4</v>
      </c>
      <c r="B95" t="s">
        <v>136</v>
      </c>
      <c r="C95" s="27" t="s">
        <v>612</v>
      </c>
      <c r="D95">
        <v>4</v>
      </c>
      <c r="E95" s="28"/>
    </row>
    <row r="96" spans="1:5" x14ac:dyDescent="0.25">
      <c r="A96" t="str">
        <f t="shared" si="1"/>
        <v>C.03x5</v>
      </c>
      <c r="B96" t="s">
        <v>136</v>
      </c>
      <c r="C96" s="27" t="s">
        <v>612</v>
      </c>
      <c r="D96">
        <v>5</v>
      </c>
      <c r="E96" s="28"/>
    </row>
    <row r="97" spans="1:5" x14ac:dyDescent="0.25">
      <c r="A97" t="str">
        <f t="shared" si="1"/>
        <v>C.04x1</v>
      </c>
      <c r="B97" t="s">
        <v>127</v>
      </c>
      <c r="C97" s="27" t="s">
        <v>616</v>
      </c>
      <c r="D97">
        <v>1</v>
      </c>
      <c r="E97" s="28"/>
    </row>
    <row r="98" spans="1:5" ht="35.25" x14ac:dyDescent="0.25">
      <c r="A98" t="str">
        <f t="shared" si="1"/>
        <v>C.04x2</v>
      </c>
      <c r="B98" t="s">
        <v>127</v>
      </c>
      <c r="C98" s="27" t="s">
        <v>616</v>
      </c>
      <c r="D98">
        <v>2</v>
      </c>
      <c r="E98" s="28" t="s">
        <v>617</v>
      </c>
    </row>
    <row r="99" spans="1:5" ht="91.5" x14ac:dyDescent="0.25">
      <c r="A99" t="str">
        <f t="shared" si="1"/>
        <v>C.04x3</v>
      </c>
      <c r="B99" t="s">
        <v>127</v>
      </c>
      <c r="C99" s="27" t="s">
        <v>616</v>
      </c>
      <c r="D99">
        <v>3</v>
      </c>
      <c r="E99" s="28" t="s">
        <v>618</v>
      </c>
    </row>
    <row r="100" spans="1:5" ht="80.25" x14ac:dyDescent="0.25">
      <c r="A100" t="str">
        <f t="shared" si="1"/>
        <v>C.04x4</v>
      </c>
      <c r="B100" t="s">
        <v>127</v>
      </c>
      <c r="C100" s="27" t="s">
        <v>616</v>
      </c>
      <c r="D100">
        <v>4</v>
      </c>
      <c r="E100" s="28" t="s">
        <v>619</v>
      </c>
    </row>
    <row r="101" spans="1:5" x14ac:dyDescent="0.25">
      <c r="A101" t="str">
        <f t="shared" si="1"/>
        <v>C.04x5</v>
      </c>
      <c r="B101" t="s">
        <v>127</v>
      </c>
      <c r="C101" s="27" t="s">
        <v>616</v>
      </c>
      <c r="D101">
        <v>5</v>
      </c>
      <c r="E101" s="28"/>
    </row>
    <row r="102" spans="1:5" x14ac:dyDescent="0.25">
      <c r="A102" t="str">
        <f t="shared" si="1"/>
        <v>C.05x1</v>
      </c>
      <c r="B102" s="3" t="s">
        <v>137</v>
      </c>
      <c r="C102" s="30" t="s">
        <v>620</v>
      </c>
      <c r="D102" s="3">
        <v>1</v>
      </c>
      <c r="E102" s="28" t="s">
        <v>621</v>
      </c>
    </row>
    <row r="103" spans="1:5" ht="35.25" x14ac:dyDescent="0.25">
      <c r="A103" t="str">
        <f t="shared" si="1"/>
        <v>C.05x2</v>
      </c>
      <c r="B103" s="3" t="s">
        <v>137</v>
      </c>
      <c r="C103" s="30" t="s">
        <v>620</v>
      </c>
      <c r="D103" s="3">
        <v>2</v>
      </c>
      <c r="E103" s="28" t="s">
        <v>622</v>
      </c>
    </row>
    <row r="104" spans="1:5" ht="46.5" x14ac:dyDescent="0.25">
      <c r="A104" t="str">
        <f t="shared" si="1"/>
        <v>C.05x3</v>
      </c>
      <c r="B104" s="3" t="s">
        <v>137</v>
      </c>
      <c r="C104" s="30" t="s">
        <v>620</v>
      </c>
      <c r="D104" s="3">
        <v>3</v>
      </c>
      <c r="E104" s="28" t="s">
        <v>623</v>
      </c>
    </row>
    <row r="105" spans="1:5" x14ac:dyDescent="0.25">
      <c r="A105" t="str">
        <f t="shared" si="1"/>
        <v>C.05x4</v>
      </c>
      <c r="B105" s="3" t="s">
        <v>137</v>
      </c>
      <c r="C105" s="30" t="s">
        <v>620</v>
      </c>
      <c r="D105" s="3">
        <v>4</v>
      </c>
      <c r="E105" s="28"/>
    </row>
    <row r="106" spans="1:5" x14ac:dyDescent="0.25">
      <c r="A106" t="str">
        <f t="shared" si="1"/>
        <v>C.05x5</v>
      </c>
      <c r="B106" s="3" t="s">
        <v>137</v>
      </c>
      <c r="C106" s="30" t="s">
        <v>620</v>
      </c>
      <c r="D106" s="3">
        <v>5</v>
      </c>
      <c r="E106" s="28"/>
    </row>
    <row r="107" spans="1:5" x14ac:dyDescent="0.25">
      <c r="A107" t="str">
        <f t="shared" si="1"/>
        <v>D.01x1</v>
      </c>
      <c r="B107" t="s">
        <v>114</v>
      </c>
      <c r="C107" s="27" t="s">
        <v>624</v>
      </c>
      <c r="D107">
        <v>1</v>
      </c>
      <c r="E107" s="28"/>
    </row>
    <row r="108" spans="1:5" x14ac:dyDescent="0.25">
      <c r="A108" t="str">
        <f t="shared" si="1"/>
        <v>D.01x2</v>
      </c>
      <c r="B108" t="s">
        <v>114</v>
      </c>
      <c r="C108" s="27" t="s">
        <v>624</v>
      </c>
      <c r="D108">
        <v>2</v>
      </c>
      <c r="E108" s="28"/>
    </row>
    <row r="109" spans="1:5" x14ac:dyDescent="0.25">
      <c r="A109" t="str">
        <f t="shared" si="1"/>
        <v>D.01x3</v>
      </c>
      <c r="B109" t="s">
        <v>114</v>
      </c>
      <c r="C109" s="27" t="s">
        <v>624</v>
      </c>
      <c r="D109">
        <v>3</v>
      </c>
      <c r="E109" s="28"/>
    </row>
    <row r="110" spans="1:5" ht="24" x14ac:dyDescent="0.25">
      <c r="A110" t="str">
        <f t="shared" si="1"/>
        <v>D.01x4</v>
      </c>
      <c r="B110" t="s">
        <v>114</v>
      </c>
      <c r="C110" s="27" t="s">
        <v>624</v>
      </c>
      <c r="D110">
        <v>4</v>
      </c>
      <c r="E110" s="28" t="s">
        <v>625</v>
      </c>
    </row>
    <row r="111" spans="1:5" x14ac:dyDescent="0.25">
      <c r="A111" t="str">
        <f t="shared" si="1"/>
        <v>D.01x5</v>
      </c>
      <c r="B111" t="s">
        <v>114</v>
      </c>
      <c r="C111" s="27" t="s">
        <v>624</v>
      </c>
      <c r="D111">
        <v>5</v>
      </c>
      <c r="E111" s="28"/>
    </row>
    <row r="112" spans="1:5" x14ac:dyDescent="0.25">
      <c r="A112" t="str">
        <f t="shared" si="1"/>
        <v>D.02x1</v>
      </c>
      <c r="B112" t="s">
        <v>88</v>
      </c>
      <c r="C112" s="27" t="s">
        <v>626</v>
      </c>
      <c r="D112">
        <v>1</v>
      </c>
      <c r="E112" s="28"/>
    </row>
    <row r="113" spans="1:5" x14ac:dyDescent="0.25">
      <c r="A113" t="str">
        <f t="shared" si="1"/>
        <v>D.02x2</v>
      </c>
      <c r="B113" t="s">
        <v>88</v>
      </c>
      <c r="C113" s="27" t="s">
        <v>626</v>
      </c>
      <c r="D113">
        <v>2</v>
      </c>
      <c r="E113" s="28"/>
    </row>
    <row r="114" spans="1:5" x14ac:dyDescent="0.25">
      <c r="A114" t="str">
        <f t="shared" si="1"/>
        <v>D.02x3</v>
      </c>
      <c r="B114" t="s">
        <v>88</v>
      </c>
      <c r="C114" s="27" t="s">
        <v>626</v>
      </c>
      <c r="D114">
        <v>3</v>
      </c>
      <c r="E114" s="28"/>
    </row>
    <row r="115" spans="1:5" ht="35.25" x14ac:dyDescent="0.25">
      <c r="A115" t="str">
        <f t="shared" si="1"/>
        <v>D.02x4</v>
      </c>
      <c r="B115" t="s">
        <v>88</v>
      </c>
      <c r="C115" s="27" t="s">
        <v>626</v>
      </c>
      <c r="D115">
        <v>4</v>
      </c>
      <c r="E115" s="28" t="s">
        <v>627</v>
      </c>
    </row>
    <row r="116" spans="1:5" x14ac:dyDescent="0.25">
      <c r="A116" t="str">
        <f t="shared" si="1"/>
        <v>D.02x5</v>
      </c>
      <c r="B116" t="s">
        <v>88</v>
      </c>
      <c r="C116" s="27" t="s">
        <v>626</v>
      </c>
      <c r="D116">
        <v>5</v>
      </c>
      <c r="E116" s="28"/>
    </row>
    <row r="117" spans="1:5" x14ac:dyDescent="0.25">
      <c r="A117" t="str">
        <f t="shared" si="1"/>
        <v>D.03x1</v>
      </c>
      <c r="B117" t="s">
        <v>152</v>
      </c>
      <c r="C117" s="27" t="s">
        <v>628</v>
      </c>
      <c r="D117">
        <v>1</v>
      </c>
      <c r="E117" s="28"/>
    </row>
    <row r="118" spans="1:5" ht="35.25" x14ac:dyDescent="0.25">
      <c r="A118" t="str">
        <f t="shared" si="1"/>
        <v>D.03x2</v>
      </c>
      <c r="B118" t="s">
        <v>152</v>
      </c>
      <c r="C118" s="27" t="s">
        <v>628</v>
      </c>
      <c r="D118">
        <v>2</v>
      </c>
      <c r="E118" s="28" t="s">
        <v>629</v>
      </c>
    </row>
    <row r="119" spans="1:5" ht="57.75" x14ac:dyDescent="0.25">
      <c r="A119" t="str">
        <f t="shared" si="1"/>
        <v>D.03x3</v>
      </c>
      <c r="B119" t="s">
        <v>152</v>
      </c>
      <c r="C119" s="27" t="s">
        <v>628</v>
      </c>
      <c r="D119">
        <v>3</v>
      </c>
      <c r="E119" s="28" t="s">
        <v>630</v>
      </c>
    </row>
    <row r="120" spans="1:5" ht="35.25" x14ac:dyDescent="0.25">
      <c r="A120" t="str">
        <f t="shared" si="1"/>
        <v>D.03x4</v>
      </c>
      <c r="B120" t="s">
        <v>152</v>
      </c>
      <c r="C120" s="27" t="s">
        <v>628</v>
      </c>
      <c r="D120">
        <v>4</v>
      </c>
      <c r="E120" s="28" t="s">
        <v>631</v>
      </c>
    </row>
    <row r="121" spans="1:5" x14ac:dyDescent="0.25">
      <c r="A121" t="str">
        <f t="shared" si="1"/>
        <v>D.03x5</v>
      </c>
      <c r="B121" t="s">
        <v>152</v>
      </c>
      <c r="C121" s="27" t="s">
        <v>628</v>
      </c>
      <c r="D121">
        <v>5</v>
      </c>
      <c r="E121" s="28"/>
    </row>
    <row r="122" spans="1:5" x14ac:dyDescent="0.25">
      <c r="A122" t="str">
        <f t="shared" si="1"/>
        <v>D.04x1</v>
      </c>
      <c r="B122" t="s">
        <v>121</v>
      </c>
      <c r="C122" s="27" t="s">
        <v>632</v>
      </c>
      <c r="D122">
        <v>1</v>
      </c>
      <c r="E122" s="28"/>
    </row>
    <row r="123" spans="1:5" x14ac:dyDescent="0.25">
      <c r="A123" t="str">
        <f t="shared" si="1"/>
        <v>D.04x2</v>
      </c>
      <c r="B123" t="s">
        <v>121</v>
      </c>
      <c r="C123" s="27" t="s">
        <v>632</v>
      </c>
      <c r="D123">
        <v>2</v>
      </c>
      <c r="E123" s="28"/>
    </row>
    <row r="124" spans="1:5" ht="57.75" x14ac:dyDescent="0.25">
      <c r="A124" t="str">
        <f t="shared" si="1"/>
        <v>D.04x3</v>
      </c>
      <c r="B124" t="s">
        <v>121</v>
      </c>
      <c r="C124" s="27" t="s">
        <v>632</v>
      </c>
      <c r="D124">
        <v>3</v>
      </c>
      <c r="E124" s="28" t="s">
        <v>633</v>
      </c>
    </row>
    <row r="125" spans="1:5" ht="46.5" x14ac:dyDescent="0.25">
      <c r="A125" t="str">
        <f t="shared" si="1"/>
        <v>D.04x4</v>
      </c>
      <c r="B125" t="s">
        <v>121</v>
      </c>
      <c r="C125" s="27" t="s">
        <v>632</v>
      </c>
      <c r="D125">
        <v>4</v>
      </c>
      <c r="E125" s="28" t="s">
        <v>634</v>
      </c>
    </row>
    <row r="126" spans="1:5" x14ac:dyDescent="0.25">
      <c r="A126" t="str">
        <f t="shared" si="1"/>
        <v>D.04x5</v>
      </c>
      <c r="B126" t="s">
        <v>121</v>
      </c>
      <c r="C126" s="27" t="s">
        <v>632</v>
      </c>
      <c r="D126">
        <v>5</v>
      </c>
      <c r="E126" s="28"/>
    </row>
    <row r="127" spans="1:5" ht="24" x14ac:dyDescent="0.25">
      <c r="A127" t="str">
        <f t="shared" si="1"/>
        <v>D.05x2</v>
      </c>
      <c r="B127" t="s">
        <v>117</v>
      </c>
      <c r="C127" s="27" t="s">
        <v>635</v>
      </c>
      <c r="D127">
        <v>2</v>
      </c>
      <c r="E127" s="28" t="s">
        <v>636</v>
      </c>
    </row>
    <row r="128" spans="1:5" ht="46.5" x14ac:dyDescent="0.25">
      <c r="A128" t="str">
        <f t="shared" si="1"/>
        <v>D.05x3</v>
      </c>
      <c r="B128" t="s">
        <v>117</v>
      </c>
      <c r="C128" s="27" t="s">
        <v>635</v>
      </c>
      <c r="D128">
        <v>3</v>
      </c>
      <c r="E128" s="28" t="s">
        <v>637</v>
      </c>
    </row>
    <row r="129" spans="1:5" ht="46.5" x14ac:dyDescent="0.25">
      <c r="A129" t="str">
        <f t="shared" si="1"/>
        <v>D.05x4</v>
      </c>
      <c r="B129" t="s">
        <v>117</v>
      </c>
      <c r="C129" s="27" t="s">
        <v>635</v>
      </c>
      <c r="D129">
        <v>4</v>
      </c>
      <c r="E129" s="28" t="s">
        <v>638</v>
      </c>
    </row>
    <row r="130" spans="1:5" x14ac:dyDescent="0.25">
      <c r="A130" t="str">
        <f t="shared" ref="A130:A193" si="2">IF(B130&lt;&gt;"",CONCATENATE(B130,"x",D130),"")</f>
        <v>D.05x5</v>
      </c>
      <c r="B130" t="s">
        <v>117</v>
      </c>
      <c r="C130" s="27" t="s">
        <v>635</v>
      </c>
      <c r="D130">
        <v>5</v>
      </c>
      <c r="E130" s="28"/>
    </row>
    <row r="131" spans="1:5" x14ac:dyDescent="0.25">
      <c r="A131" t="str">
        <f t="shared" si="2"/>
        <v>D.05x1</v>
      </c>
      <c r="B131" t="s">
        <v>117</v>
      </c>
      <c r="C131" s="27" t="s">
        <v>635</v>
      </c>
      <c r="D131">
        <v>1</v>
      </c>
      <c r="E131" s="28"/>
    </row>
    <row r="132" spans="1:5" ht="46.5" x14ac:dyDescent="0.25">
      <c r="A132" t="str">
        <f t="shared" si="2"/>
        <v>D.06x2</v>
      </c>
      <c r="B132" t="s">
        <v>133</v>
      </c>
      <c r="C132" s="27" t="s">
        <v>639</v>
      </c>
      <c r="D132">
        <v>2</v>
      </c>
      <c r="E132" s="28" t="s">
        <v>640</v>
      </c>
    </row>
    <row r="133" spans="1:5" ht="57.75" x14ac:dyDescent="0.25">
      <c r="A133" t="str">
        <f t="shared" si="2"/>
        <v>D.06x3</v>
      </c>
      <c r="B133" t="s">
        <v>133</v>
      </c>
      <c r="C133" s="27" t="s">
        <v>639</v>
      </c>
      <c r="D133">
        <v>3</v>
      </c>
      <c r="E133" s="28" t="s">
        <v>641</v>
      </c>
    </row>
    <row r="134" spans="1:5" ht="46.5" x14ac:dyDescent="0.25">
      <c r="A134" t="str">
        <f t="shared" si="2"/>
        <v>D.06x4</v>
      </c>
      <c r="B134" t="s">
        <v>133</v>
      </c>
      <c r="C134" s="27" t="s">
        <v>639</v>
      </c>
      <c r="D134">
        <v>4</v>
      </c>
      <c r="E134" s="28" t="s">
        <v>642</v>
      </c>
    </row>
    <row r="135" spans="1:5" x14ac:dyDescent="0.25">
      <c r="A135" t="str">
        <f t="shared" si="2"/>
        <v>D.06x5</v>
      </c>
      <c r="B135" t="s">
        <v>133</v>
      </c>
      <c r="C135" s="27" t="s">
        <v>639</v>
      </c>
      <c r="D135">
        <v>5</v>
      </c>
      <c r="E135" s="28"/>
    </row>
    <row r="136" spans="1:5" x14ac:dyDescent="0.25">
      <c r="A136" t="str">
        <f t="shared" si="2"/>
        <v>D.07x1</v>
      </c>
      <c r="B136" t="s">
        <v>89</v>
      </c>
      <c r="C136" s="27" t="s">
        <v>643</v>
      </c>
      <c r="D136">
        <v>1</v>
      </c>
      <c r="E136" s="28"/>
    </row>
    <row r="137" spans="1:5" ht="24" x14ac:dyDescent="0.25">
      <c r="A137" t="str">
        <f t="shared" si="2"/>
        <v>D.07x2</v>
      </c>
      <c r="B137" s="3" t="s">
        <v>89</v>
      </c>
      <c r="C137" s="30" t="s">
        <v>643</v>
      </c>
      <c r="D137" s="3">
        <v>2</v>
      </c>
      <c r="E137" s="28" t="s">
        <v>644</v>
      </c>
    </row>
    <row r="138" spans="1:5" ht="46.5" x14ac:dyDescent="0.25">
      <c r="A138" t="str">
        <f t="shared" si="2"/>
        <v>D.07x3</v>
      </c>
      <c r="B138" s="3" t="s">
        <v>89</v>
      </c>
      <c r="C138" s="30" t="s">
        <v>643</v>
      </c>
      <c r="D138" s="3">
        <v>3</v>
      </c>
      <c r="E138" s="28" t="s">
        <v>645</v>
      </c>
    </row>
    <row r="139" spans="1:5" ht="80.25" x14ac:dyDescent="0.25">
      <c r="A139" t="str">
        <f t="shared" si="2"/>
        <v>D.07x4</v>
      </c>
      <c r="B139" s="3" t="s">
        <v>89</v>
      </c>
      <c r="C139" s="30" t="s">
        <v>643</v>
      </c>
      <c r="D139" s="3">
        <v>4</v>
      </c>
      <c r="E139" s="28" t="s">
        <v>646</v>
      </c>
    </row>
    <row r="140" spans="1:5" ht="46.5" x14ac:dyDescent="0.25">
      <c r="A140" t="str">
        <f t="shared" si="2"/>
        <v>D.07x5</v>
      </c>
      <c r="B140" s="3" t="s">
        <v>89</v>
      </c>
      <c r="C140" s="30" t="s">
        <v>643</v>
      </c>
      <c r="D140" s="3">
        <v>5</v>
      </c>
      <c r="E140" s="28" t="s">
        <v>647</v>
      </c>
    </row>
    <row r="141" spans="1:5" x14ac:dyDescent="0.25">
      <c r="A141" t="str">
        <f t="shared" si="2"/>
        <v>D.08x1</v>
      </c>
      <c r="B141" t="s">
        <v>122</v>
      </c>
      <c r="C141" s="27" t="s">
        <v>648</v>
      </c>
      <c r="D141">
        <v>1</v>
      </c>
      <c r="E141" s="28"/>
    </row>
    <row r="142" spans="1:5" ht="24" x14ac:dyDescent="0.25">
      <c r="A142" t="str">
        <f t="shared" si="2"/>
        <v>D.08x2</v>
      </c>
      <c r="B142" t="s">
        <v>122</v>
      </c>
      <c r="C142" s="27" t="s">
        <v>648</v>
      </c>
      <c r="D142">
        <v>2</v>
      </c>
      <c r="E142" s="28" t="s">
        <v>649</v>
      </c>
    </row>
    <row r="143" spans="1:5" ht="35.25" x14ac:dyDescent="0.25">
      <c r="A143" t="str">
        <f t="shared" si="2"/>
        <v>D.08x3</v>
      </c>
      <c r="B143" t="s">
        <v>122</v>
      </c>
      <c r="C143" s="27" t="s">
        <v>648</v>
      </c>
      <c r="D143">
        <v>3</v>
      </c>
      <c r="E143" s="28" t="s">
        <v>650</v>
      </c>
    </row>
    <row r="144" spans="1:5" ht="24" x14ac:dyDescent="0.25">
      <c r="A144" t="str">
        <f t="shared" si="2"/>
        <v>D.08x4</v>
      </c>
      <c r="B144" t="s">
        <v>122</v>
      </c>
      <c r="C144" s="27" t="s">
        <v>648</v>
      </c>
      <c r="D144">
        <v>4</v>
      </c>
      <c r="E144" s="28" t="s">
        <v>651</v>
      </c>
    </row>
    <row r="145" spans="1:5" x14ac:dyDescent="0.25">
      <c r="A145" t="str">
        <f t="shared" si="2"/>
        <v>D.08x5</v>
      </c>
      <c r="B145" t="s">
        <v>122</v>
      </c>
      <c r="C145" s="27" t="s">
        <v>648</v>
      </c>
      <c r="D145">
        <v>5</v>
      </c>
      <c r="E145" s="28"/>
    </row>
    <row r="146" spans="1:5" x14ac:dyDescent="0.25">
      <c r="A146" t="str">
        <f t="shared" si="2"/>
        <v>D.09x1</v>
      </c>
      <c r="B146" t="s">
        <v>171</v>
      </c>
      <c r="C146" s="27" t="s">
        <v>652</v>
      </c>
      <c r="D146">
        <v>1</v>
      </c>
      <c r="E146" s="28"/>
    </row>
    <row r="147" spans="1:5" ht="24" x14ac:dyDescent="0.25">
      <c r="A147" t="str">
        <f t="shared" si="2"/>
        <v>D.09x2</v>
      </c>
      <c r="B147" t="s">
        <v>171</v>
      </c>
      <c r="C147" s="27" t="s">
        <v>652</v>
      </c>
      <c r="D147">
        <v>2</v>
      </c>
      <c r="E147" s="28" t="s">
        <v>653</v>
      </c>
    </row>
    <row r="148" spans="1:5" ht="24" x14ac:dyDescent="0.25">
      <c r="A148" t="str">
        <f t="shared" si="2"/>
        <v>D.09x3</v>
      </c>
      <c r="B148" t="s">
        <v>171</v>
      </c>
      <c r="C148" s="27" t="s">
        <v>652</v>
      </c>
      <c r="D148">
        <v>3</v>
      </c>
      <c r="E148" s="28" t="s">
        <v>654</v>
      </c>
    </row>
    <row r="149" spans="1:5" ht="24" x14ac:dyDescent="0.25">
      <c r="A149" t="str">
        <f t="shared" si="2"/>
        <v>D.09x4</v>
      </c>
      <c r="B149" t="s">
        <v>171</v>
      </c>
      <c r="C149" s="27" t="s">
        <v>652</v>
      </c>
      <c r="D149">
        <v>4</v>
      </c>
      <c r="E149" s="28" t="s">
        <v>655</v>
      </c>
    </row>
    <row r="150" spans="1:5" x14ac:dyDescent="0.25">
      <c r="A150" t="str">
        <f t="shared" si="2"/>
        <v>D.09x5</v>
      </c>
      <c r="B150" t="s">
        <v>171</v>
      </c>
      <c r="C150" s="27" t="s">
        <v>652</v>
      </c>
      <c r="D150">
        <v>5</v>
      </c>
      <c r="E150" s="28"/>
    </row>
    <row r="151" spans="1:5" x14ac:dyDescent="0.25">
      <c r="A151" t="str">
        <f t="shared" si="2"/>
        <v>D.10x1</v>
      </c>
      <c r="B151" t="s">
        <v>83</v>
      </c>
      <c r="C151" s="27" t="s">
        <v>656</v>
      </c>
      <c r="D151">
        <v>1</v>
      </c>
      <c r="E151" s="28"/>
    </row>
    <row r="152" spans="1:5" x14ac:dyDescent="0.25">
      <c r="A152" t="str">
        <f t="shared" si="2"/>
        <v>D.10x2</v>
      </c>
      <c r="B152" t="s">
        <v>83</v>
      </c>
      <c r="C152" s="27" t="s">
        <v>656</v>
      </c>
      <c r="D152">
        <v>2</v>
      </c>
      <c r="E152" s="28"/>
    </row>
    <row r="153" spans="1:5" ht="24" x14ac:dyDescent="0.25">
      <c r="A153" t="str">
        <f t="shared" si="2"/>
        <v>D.10x3</v>
      </c>
      <c r="B153" t="s">
        <v>83</v>
      </c>
      <c r="C153" s="27" t="s">
        <v>656</v>
      </c>
      <c r="D153">
        <v>3</v>
      </c>
      <c r="E153" s="28" t="s">
        <v>657</v>
      </c>
    </row>
    <row r="154" spans="1:5" x14ac:dyDescent="0.25">
      <c r="A154" t="str">
        <f t="shared" si="2"/>
        <v>D.10x4</v>
      </c>
      <c r="B154" t="s">
        <v>83</v>
      </c>
      <c r="C154" s="27" t="s">
        <v>656</v>
      </c>
      <c r="D154">
        <v>4</v>
      </c>
      <c r="E154" s="28" t="s">
        <v>658</v>
      </c>
    </row>
    <row r="155" spans="1:5" x14ac:dyDescent="0.25">
      <c r="A155" t="str">
        <f t="shared" si="2"/>
        <v>D.10x5</v>
      </c>
      <c r="B155" t="s">
        <v>83</v>
      </c>
      <c r="C155" s="27" t="s">
        <v>656</v>
      </c>
      <c r="D155">
        <v>5</v>
      </c>
      <c r="E155" s="28"/>
    </row>
    <row r="156" spans="1:5" x14ac:dyDescent="0.25">
      <c r="A156" t="str">
        <f t="shared" si="2"/>
        <v>D.11x1</v>
      </c>
      <c r="B156" t="s">
        <v>84</v>
      </c>
      <c r="C156" s="27" t="s">
        <v>659</v>
      </c>
      <c r="D156">
        <v>1</v>
      </c>
      <c r="E156" s="28"/>
    </row>
    <row r="157" spans="1:5" x14ac:dyDescent="0.25">
      <c r="A157" t="str">
        <f t="shared" si="2"/>
        <v>D.11x2</v>
      </c>
      <c r="B157" t="s">
        <v>84</v>
      </c>
      <c r="C157" s="27" t="s">
        <v>659</v>
      </c>
      <c r="D157">
        <v>2</v>
      </c>
      <c r="E157" s="28"/>
    </row>
    <row r="158" spans="1:5" ht="24" x14ac:dyDescent="0.25">
      <c r="A158" t="str">
        <f t="shared" si="2"/>
        <v>D.11x3</v>
      </c>
      <c r="B158" t="s">
        <v>84</v>
      </c>
      <c r="C158" s="27" t="s">
        <v>659</v>
      </c>
      <c r="D158">
        <v>3</v>
      </c>
      <c r="E158" s="28" t="s">
        <v>660</v>
      </c>
    </row>
    <row r="159" spans="1:5" ht="46.5" x14ac:dyDescent="0.25">
      <c r="A159" t="str">
        <f t="shared" si="2"/>
        <v>D.11x4</v>
      </c>
      <c r="B159" t="s">
        <v>84</v>
      </c>
      <c r="C159" s="27" t="s">
        <v>659</v>
      </c>
      <c r="D159">
        <v>4</v>
      </c>
      <c r="E159" s="28" t="s">
        <v>661</v>
      </c>
    </row>
    <row r="160" spans="1:5" x14ac:dyDescent="0.25">
      <c r="A160" t="str">
        <f t="shared" si="2"/>
        <v>D.11x5</v>
      </c>
      <c r="B160" t="s">
        <v>84</v>
      </c>
      <c r="C160" s="27" t="s">
        <v>659</v>
      </c>
      <c r="D160">
        <v>5</v>
      </c>
      <c r="E160" s="28"/>
    </row>
    <row r="161" spans="1:5" x14ac:dyDescent="0.25">
      <c r="A161" t="str">
        <f t="shared" si="2"/>
        <v>E.01x1</v>
      </c>
      <c r="B161" t="s">
        <v>123</v>
      </c>
      <c r="C161" s="27" t="s">
        <v>662</v>
      </c>
      <c r="D161">
        <v>1</v>
      </c>
      <c r="E161" s="28"/>
    </row>
    <row r="162" spans="1:5" x14ac:dyDescent="0.25">
      <c r="A162" t="str">
        <f t="shared" si="2"/>
        <v>E.01x2</v>
      </c>
      <c r="B162" t="s">
        <v>123</v>
      </c>
      <c r="C162" s="27" t="s">
        <v>662</v>
      </c>
      <c r="D162">
        <v>2</v>
      </c>
      <c r="E162" s="28"/>
    </row>
    <row r="163" spans="1:5" ht="69" x14ac:dyDescent="0.25">
      <c r="A163" t="str">
        <f t="shared" si="2"/>
        <v>E.01x3</v>
      </c>
      <c r="B163" t="s">
        <v>123</v>
      </c>
      <c r="C163" s="27" t="s">
        <v>662</v>
      </c>
      <c r="D163">
        <v>3</v>
      </c>
      <c r="E163" s="28" t="s">
        <v>663</v>
      </c>
    </row>
    <row r="164" spans="1:5" ht="35.25" x14ac:dyDescent="0.25">
      <c r="A164" t="str">
        <f t="shared" si="2"/>
        <v>E.01x4</v>
      </c>
      <c r="B164" t="s">
        <v>123</v>
      </c>
      <c r="C164" s="27" t="s">
        <v>662</v>
      </c>
      <c r="D164">
        <v>4</v>
      </c>
      <c r="E164" s="28" t="s">
        <v>664</v>
      </c>
    </row>
    <row r="165" spans="1:5" x14ac:dyDescent="0.25">
      <c r="A165" t="str">
        <f t="shared" si="2"/>
        <v>E.01x5</v>
      </c>
      <c r="B165" t="s">
        <v>123</v>
      </c>
      <c r="C165" s="27" t="s">
        <v>662</v>
      </c>
      <c r="D165">
        <v>5</v>
      </c>
      <c r="E165" s="28"/>
    </row>
    <row r="166" spans="1:5" x14ac:dyDescent="0.25">
      <c r="A166" t="str">
        <f t="shared" si="2"/>
        <v>E.02x1</v>
      </c>
      <c r="B166" t="s">
        <v>113</v>
      </c>
      <c r="C166" s="27" t="s">
        <v>665</v>
      </c>
      <c r="D166">
        <v>1</v>
      </c>
      <c r="E166" s="28"/>
    </row>
    <row r="167" spans="1:5" ht="35.25" x14ac:dyDescent="0.25">
      <c r="A167" t="str">
        <f t="shared" si="2"/>
        <v>E.02x2</v>
      </c>
      <c r="B167" t="s">
        <v>113</v>
      </c>
      <c r="C167" s="27" t="s">
        <v>665</v>
      </c>
      <c r="D167">
        <v>2</v>
      </c>
      <c r="E167" s="28" t="s">
        <v>666</v>
      </c>
    </row>
    <row r="168" spans="1:5" ht="69" x14ac:dyDescent="0.25">
      <c r="A168" t="str">
        <f t="shared" si="2"/>
        <v>E.02x3</v>
      </c>
      <c r="B168" t="s">
        <v>113</v>
      </c>
      <c r="C168" s="27" t="s">
        <v>665</v>
      </c>
      <c r="D168">
        <v>3</v>
      </c>
      <c r="E168" s="28" t="s">
        <v>667</v>
      </c>
    </row>
    <row r="169" spans="1:5" ht="91.5" x14ac:dyDescent="0.25">
      <c r="A169" t="str">
        <f t="shared" si="2"/>
        <v>E.02x4</v>
      </c>
      <c r="B169" t="s">
        <v>113</v>
      </c>
      <c r="C169" s="27" t="s">
        <v>665</v>
      </c>
      <c r="D169">
        <v>4</v>
      </c>
      <c r="E169" s="28" t="s">
        <v>668</v>
      </c>
    </row>
    <row r="170" spans="1:5" x14ac:dyDescent="0.25">
      <c r="A170" t="str">
        <f t="shared" si="2"/>
        <v>E.02x5</v>
      </c>
      <c r="B170" t="s">
        <v>113</v>
      </c>
      <c r="C170" s="27" t="s">
        <v>665</v>
      </c>
      <c r="D170">
        <v>5</v>
      </c>
      <c r="E170" s="28"/>
    </row>
    <row r="171" spans="1:5" x14ac:dyDescent="0.25">
      <c r="A171" t="str">
        <f t="shared" si="2"/>
        <v>E.03x1</v>
      </c>
      <c r="B171" t="s">
        <v>105</v>
      </c>
      <c r="C171" s="27" t="s">
        <v>669</v>
      </c>
      <c r="D171">
        <v>1</v>
      </c>
      <c r="E171" s="28"/>
    </row>
    <row r="172" spans="1:5" ht="24" x14ac:dyDescent="0.25">
      <c r="A172" t="str">
        <f t="shared" si="2"/>
        <v>E.03x2</v>
      </c>
      <c r="B172" t="s">
        <v>105</v>
      </c>
      <c r="C172" s="27" t="s">
        <v>669</v>
      </c>
      <c r="D172">
        <v>2</v>
      </c>
      <c r="E172" s="28" t="s">
        <v>670</v>
      </c>
    </row>
    <row r="173" spans="1:5" ht="46.5" x14ac:dyDescent="0.25">
      <c r="A173" t="str">
        <f t="shared" si="2"/>
        <v>E.03x3</v>
      </c>
      <c r="B173" t="s">
        <v>105</v>
      </c>
      <c r="C173" s="27" t="s">
        <v>669</v>
      </c>
      <c r="D173">
        <v>3</v>
      </c>
      <c r="E173" s="28" t="s">
        <v>671</v>
      </c>
    </row>
    <row r="174" spans="1:5" ht="46.5" x14ac:dyDescent="0.25">
      <c r="A174" t="str">
        <f t="shared" si="2"/>
        <v>E.03x4</v>
      </c>
      <c r="B174" t="s">
        <v>105</v>
      </c>
      <c r="C174" s="27" t="s">
        <v>669</v>
      </c>
      <c r="D174">
        <v>4</v>
      </c>
      <c r="E174" s="28" t="s">
        <v>672</v>
      </c>
    </row>
    <row r="175" spans="1:5" x14ac:dyDescent="0.25">
      <c r="A175" t="str">
        <f t="shared" si="2"/>
        <v>E.03x5</v>
      </c>
      <c r="B175" t="s">
        <v>105</v>
      </c>
      <c r="C175" s="27" t="s">
        <v>669</v>
      </c>
      <c r="D175">
        <v>5</v>
      </c>
      <c r="E175" s="28"/>
    </row>
    <row r="176" spans="1:5" x14ac:dyDescent="0.25">
      <c r="A176" t="str">
        <f t="shared" si="2"/>
        <v>E.04x1</v>
      </c>
      <c r="B176" t="s">
        <v>124</v>
      </c>
      <c r="C176" s="27" t="s">
        <v>673</v>
      </c>
      <c r="D176">
        <v>1</v>
      </c>
      <c r="E176" s="28"/>
    </row>
    <row r="177" spans="1:5" x14ac:dyDescent="0.25">
      <c r="A177" t="str">
        <f t="shared" si="2"/>
        <v>E.04x2</v>
      </c>
      <c r="B177" t="s">
        <v>124</v>
      </c>
      <c r="C177" s="27" t="s">
        <v>673</v>
      </c>
      <c r="D177">
        <v>2</v>
      </c>
      <c r="E177" s="28"/>
    </row>
    <row r="178" spans="1:5" ht="24" x14ac:dyDescent="0.25">
      <c r="A178" t="str">
        <f t="shared" si="2"/>
        <v>E.04x3</v>
      </c>
      <c r="B178" t="s">
        <v>124</v>
      </c>
      <c r="C178" s="27" t="s">
        <v>673</v>
      </c>
      <c r="D178">
        <v>3</v>
      </c>
      <c r="E178" s="28" t="s">
        <v>674</v>
      </c>
    </row>
    <row r="179" spans="1:5" ht="46.5" x14ac:dyDescent="0.25">
      <c r="A179" t="str">
        <f t="shared" si="2"/>
        <v>E.04x4</v>
      </c>
      <c r="B179" t="s">
        <v>124</v>
      </c>
      <c r="C179" s="27" t="s">
        <v>673</v>
      </c>
      <c r="D179">
        <v>4</v>
      </c>
      <c r="E179" s="28" t="s">
        <v>675</v>
      </c>
    </row>
    <row r="180" spans="1:5" x14ac:dyDescent="0.25">
      <c r="A180" t="str">
        <f t="shared" si="2"/>
        <v>E.04x5</v>
      </c>
      <c r="B180" t="s">
        <v>124</v>
      </c>
      <c r="C180" s="27" t="s">
        <v>673</v>
      </c>
      <c r="D180">
        <v>5</v>
      </c>
      <c r="E180" s="28"/>
    </row>
    <row r="181" spans="1:5" x14ac:dyDescent="0.25">
      <c r="A181" t="str">
        <f t="shared" si="2"/>
        <v>E.05x1</v>
      </c>
      <c r="B181" t="s">
        <v>85</v>
      </c>
      <c r="C181" s="27" t="s">
        <v>676</v>
      </c>
      <c r="D181">
        <v>1</v>
      </c>
      <c r="E181" s="28"/>
    </row>
    <row r="182" spans="1:5" x14ac:dyDescent="0.25">
      <c r="A182" t="str">
        <f t="shared" si="2"/>
        <v>E.05x2</v>
      </c>
      <c r="B182" t="s">
        <v>85</v>
      </c>
      <c r="C182" s="27" t="s">
        <v>676</v>
      </c>
      <c r="D182">
        <v>2</v>
      </c>
      <c r="E182" s="28"/>
    </row>
    <row r="183" spans="1:5" ht="35.25" x14ac:dyDescent="0.25">
      <c r="A183" t="str">
        <f t="shared" si="2"/>
        <v>E.05x3</v>
      </c>
      <c r="B183" t="s">
        <v>85</v>
      </c>
      <c r="C183" s="27" t="s">
        <v>676</v>
      </c>
      <c r="D183">
        <v>3</v>
      </c>
      <c r="E183" s="28" t="s">
        <v>677</v>
      </c>
    </row>
    <row r="184" spans="1:5" ht="35.25" x14ac:dyDescent="0.25">
      <c r="A184" t="str">
        <f t="shared" si="2"/>
        <v>E.05x4</v>
      </c>
      <c r="B184" t="s">
        <v>85</v>
      </c>
      <c r="C184" s="27" t="s">
        <v>676</v>
      </c>
      <c r="D184">
        <v>4</v>
      </c>
      <c r="E184" s="28" t="s">
        <v>678</v>
      </c>
    </row>
    <row r="185" spans="1:5" x14ac:dyDescent="0.25">
      <c r="A185" t="str">
        <f t="shared" si="2"/>
        <v>E.05x5</v>
      </c>
      <c r="B185" t="s">
        <v>85</v>
      </c>
      <c r="C185" s="27" t="s">
        <v>676</v>
      </c>
      <c r="D185">
        <v>5</v>
      </c>
      <c r="E185" s="28"/>
    </row>
    <row r="186" spans="1:5" x14ac:dyDescent="0.25">
      <c r="A186" s="3" t="str">
        <f t="shared" si="2"/>
        <v>E.06x1</v>
      </c>
      <c r="B186" t="s">
        <v>101</v>
      </c>
      <c r="C186" s="27" t="s">
        <v>679</v>
      </c>
      <c r="D186">
        <v>1</v>
      </c>
      <c r="E186" s="28"/>
    </row>
    <row r="187" spans="1:5" ht="24" x14ac:dyDescent="0.25">
      <c r="A187" s="3" t="str">
        <f t="shared" si="2"/>
        <v>E.06x2</v>
      </c>
      <c r="B187" t="s">
        <v>101</v>
      </c>
      <c r="C187" s="27" t="s">
        <v>679</v>
      </c>
      <c r="D187">
        <v>2</v>
      </c>
      <c r="E187" s="28" t="s">
        <v>680</v>
      </c>
    </row>
    <row r="188" spans="1:5" ht="24" x14ac:dyDescent="0.25">
      <c r="A188" s="3" t="str">
        <f t="shared" si="2"/>
        <v>E.06x3</v>
      </c>
      <c r="B188" t="s">
        <v>101</v>
      </c>
      <c r="C188" s="27" t="s">
        <v>679</v>
      </c>
      <c r="D188">
        <v>3</v>
      </c>
      <c r="E188" s="28" t="s">
        <v>681</v>
      </c>
    </row>
    <row r="189" spans="1:5" ht="46.5" x14ac:dyDescent="0.25">
      <c r="A189" s="3" t="str">
        <f t="shared" si="2"/>
        <v>E.06x4</v>
      </c>
      <c r="B189" t="s">
        <v>101</v>
      </c>
      <c r="C189" s="27" t="s">
        <v>679</v>
      </c>
      <c r="D189">
        <v>4</v>
      </c>
      <c r="E189" s="28" t="s">
        <v>682</v>
      </c>
    </row>
    <row r="190" spans="1:5" x14ac:dyDescent="0.25">
      <c r="A190" s="3" t="str">
        <f t="shared" si="2"/>
        <v>E.06x5</v>
      </c>
      <c r="B190" t="s">
        <v>101</v>
      </c>
      <c r="C190" s="27" t="s">
        <v>679</v>
      </c>
      <c r="D190">
        <v>5</v>
      </c>
      <c r="E190" s="28"/>
    </row>
    <row r="191" spans="1:5" x14ac:dyDescent="0.25">
      <c r="A191" s="3" t="str">
        <f t="shared" si="2"/>
        <v>E.07x1</v>
      </c>
      <c r="B191" t="s">
        <v>143</v>
      </c>
      <c r="C191" s="27" t="s">
        <v>683</v>
      </c>
      <c r="D191">
        <v>1</v>
      </c>
      <c r="E191" s="28"/>
    </row>
    <row r="192" spans="1:5" x14ac:dyDescent="0.25">
      <c r="A192" s="3" t="str">
        <f t="shared" si="2"/>
        <v>E.07x2</v>
      </c>
      <c r="B192" t="s">
        <v>143</v>
      </c>
      <c r="C192" s="27" t="s">
        <v>683</v>
      </c>
      <c r="D192">
        <v>2</v>
      </c>
      <c r="E192" s="28"/>
    </row>
    <row r="193" spans="1:5" ht="35.25" x14ac:dyDescent="0.25">
      <c r="A193" s="3" t="str">
        <f t="shared" si="2"/>
        <v>E.07x3</v>
      </c>
      <c r="B193" t="s">
        <v>143</v>
      </c>
      <c r="C193" s="27" t="s">
        <v>683</v>
      </c>
      <c r="D193">
        <v>3</v>
      </c>
      <c r="E193" s="28" t="s">
        <v>684</v>
      </c>
    </row>
    <row r="194" spans="1:5" ht="24" x14ac:dyDescent="0.25">
      <c r="A194" s="3" t="str">
        <f t="shared" ref="A194:A212" si="3">IF(B194&lt;&gt;"",CONCATENATE(B194,"x",D194),"")</f>
        <v>E.07x4</v>
      </c>
      <c r="B194" t="s">
        <v>143</v>
      </c>
      <c r="C194" s="27" t="s">
        <v>683</v>
      </c>
      <c r="D194">
        <v>4</v>
      </c>
      <c r="E194" s="28" t="s">
        <v>685</v>
      </c>
    </row>
    <row r="195" spans="1:5" x14ac:dyDescent="0.25">
      <c r="A195" s="3" t="str">
        <f t="shared" si="3"/>
        <v>E.07x5</v>
      </c>
      <c r="B195" t="s">
        <v>143</v>
      </c>
      <c r="C195" s="27" t="s">
        <v>683</v>
      </c>
      <c r="D195">
        <v>5</v>
      </c>
      <c r="E195" s="28"/>
    </row>
    <row r="196" spans="1:5" x14ac:dyDescent="0.25">
      <c r="A196" s="3" t="str">
        <f t="shared" si="3"/>
        <v>E.08x1</v>
      </c>
      <c r="B196" t="s">
        <v>86</v>
      </c>
      <c r="C196" s="27" t="s">
        <v>686</v>
      </c>
      <c r="D196">
        <v>1</v>
      </c>
      <c r="E196" s="28"/>
    </row>
    <row r="197" spans="1:5" ht="35.25" x14ac:dyDescent="0.25">
      <c r="A197" s="3" t="str">
        <f t="shared" si="3"/>
        <v>E.08x2</v>
      </c>
      <c r="B197" t="s">
        <v>86</v>
      </c>
      <c r="C197" s="27" t="s">
        <v>686</v>
      </c>
      <c r="D197">
        <v>2</v>
      </c>
      <c r="E197" s="28" t="s">
        <v>687</v>
      </c>
    </row>
    <row r="198" spans="1:5" ht="35.25" x14ac:dyDescent="0.25">
      <c r="A198" s="3" t="str">
        <f t="shared" si="3"/>
        <v>E.08x3</v>
      </c>
      <c r="B198" t="s">
        <v>86</v>
      </c>
      <c r="C198" s="27" t="s">
        <v>686</v>
      </c>
      <c r="D198">
        <v>3</v>
      </c>
      <c r="E198" s="28" t="s">
        <v>688</v>
      </c>
    </row>
    <row r="199" spans="1:5" ht="35.25" x14ac:dyDescent="0.25">
      <c r="A199" s="3" t="str">
        <f t="shared" si="3"/>
        <v>E.08x4</v>
      </c>
      <c r="B199" t="s">
        <v>86</v>
      </c>
      <c r="C199" s="27" t="s">
        <v>686</v>
      </c>
      <c r="D199">
        <v>4</v>
      </c>
      <c r="E199" s="28" t="s">
        <v>689</v>
      </c>
    </row>
    <row r="200" spans="1:5" x14ac:dyDescent="0.25">
      <c r="A200" s="3" t="str">
        <f t="shared" si="3"/>
        <v>E.08x5</v>
      </c>
      <c r="B200" t="s">
        <v>86</v>
      </c>
      <c r="C200" s="27" t="s">
        <v>686</v>
      </c>
      <c r="D200">
        <v>5</v>
      </c>
      <c r="E200" s="28"/>
    </row>
    <row r="201" spans="1:5" x14ac:dyDescent="0.25">
      <c r="A201" s="3" t="str">
        <f t="shared" si="3"/>
        <v>E.09x1</v>
      </c>
      <c r="B201" t="s">
        <v>115</v>
      </c>
      <c r="C201" s="27" t="s">
        <v>690</v>
      </c>
      <c r="D201">
        <v>1</v>
      </c>
      <c r="E201" s="28"/>
    </row>
    <row r="202" spans="1:5" x14ac:dyDescent="0.25">
      <c r="A202" s="3" t="str">
        <f t="shared" si="3"/>
        <v>E.09x2</v>
      </c>
      <c r="B202" t="s">
        <v>115</v>
      </c>
      <c r="C202" s="27" t="s">
        <v>690</v>
      </c>
      <c r="D202">
        <v>2</v>
      </c>
      <c r="E202" s="28"/>
    </row>
    <row r="203" spans="1:5" x14ac:dyDescent="0.25">
      <c r="A203" s="3" t="str">
        <f t="shared" si="3"/>
        <v>E.09x3</v>
      </c>
      <c r="B203" t="s">
        <v>115</v>
      </c>
      <c r="C203" s="27" t="s">
        <v>690</v>
      </c>
      <c r="D203">
        <v>3</v>
      </c>
      <c r="E203" s="28"/>
    </row>
    <row r="204" spans="1:5" ht="35.25" x14ac:dyDescent="0.25">
      <c r="A204" s="3" t="str">
        <f t="shared" si="3"/>
        <v>E.09x4</v>
      </c>
      <c r="B204" t="s">
        <v>115</v>
      </c>
      <c r="C204" s="27" t="s">
        <v>690</v>
      </c>
      <c r="D204">
        <v>4</v>
      </c>
      <c r="E204" s="28" t="s">
        <v>691</v>
      </c>
    </row>
    <row r="205" spans="1:5" x14ac:dyDescent="0.25">
      <c r="A205" s="3" t="str">
        <f t="shared" si="3"/>
        <v>E.09x5</v>
      </c>
      <c r="B205" t="s">
        <v>115</v>
      </c>
      <c r="C205" s="27" t="s">
        <v>690</v>
      </c>
      <c r="D205">
        <v>5</v>
      </c>
      <c r="E205" s="28"/>
    </row>
    <row r="206" spans="1:5" ht="35.25" x14ac:dyDescent="0.25">
      <c r="A206" s="3" t="str">
        <f t="shared" si="3"/>
        <v>T.01x9</v>
      </c>
      <c r="B206" s="3" t="s">
        <v>90</v>
      </c>
      <c r="C206" s="30" t="s">
        <v>692</v>
      </c>
      <c r="D206" s="3">
        <v>9</v>
      </c>
      <c r="E206" s="28" t="s">
        <v>693</v>
      </c>
    </row>
    <row r="207" spans="1:5" ht="46.5" x14ac:dyDescent="0.25">
      <c r="A207" s="3" t="str">
        <f t="shared" si="3"/>
        <v>T.02x9</v>
      </c>
      <c r="B207" s="3" t="s">
        <v>91</v>
      </c>
      <c r="C207" s="30" t="s">
        <v>694</v>
      </c>
      <c r="D207" s="3">
        <v>9</v>
      </c>
      <c r="E207" s="28" t="s">
        <v>695</v>
      </c>
    </row>
    <row r="208" spans="1:5" ht="35.25" x14ac:dyDescent="0.25">
      <c r="A208" s="3" t="str">
        <f t="shared" si="3"/>
        <v>T.03x9</v>
      </c>
      <c r="B208" s="3" t="s">
        <v>92</v>
      </c>
      <c r="C208" s="30" t="s">
        <v>696</v>
      </c>
      <c r="D208" s="3">
        <v>9</v>
      </c>
      <c r="E208" s="28" t="s">
        <v>697</v>
      </c>
    </row>
    <row r="209" spans="1:5" ht="46.5" x14ac:dyDescent="0.25">
      <c r="A209" s="3" t="str">
        <f t="shared" si="3"/>
        <v>T.04x9</v>
      </c>
      <c r="B209" s="3" t="s">
        <v>93</v>
      </c>
      <c r="C209" s="30" t="s">
        <v>698</v>
      </c>
      <c r="D209" s="3">
        <v>9</v>
      </c>
      <c r="E209" s="28" t="s">
        <v>919</v>
      </c>
    </row>
    <row r="210" spans="1:5" ht="46.5" x14ac:dyDescent="0.25">
      <c r="A210" s="3" t="str">
        <f t="shared" si="3"/>
        <v>T.05x9</v>
      </c>
      <c r="B210" s="3" t="s">
        <v>94</v>
      </c>
      <c r="C210" s="30" t="s">
        <v>699</v>
      </c>
      <c r="D210" s="3">
        <v>9</v>
      </c>
      <c r="E210" s="28" t="s">
        <v>700</v>
      </c>
    </row>
    <row r="211" spans="1:5" ht="35.25" x14ac:dyDescent="0.25">
      <c r="A211" s="3" t="str">
        <f t="shared" si="3"/>
        <v>T.06x9</v>
      </c>
      <c r="B211" s="3" t="s">
        <v>95</v>
      </c>
      <c r="C211" s="30" t="s">
        <v>701</v>
      </c>
      <c r="D211" s="3">
        <v>9</v>
      </c>
      <c r="E211" s="28" t="s">
        <v>702</v>
      </c>
    </row>
    <row r="212" spans="1:5" ht="35.25" x14ac:dyDescent="0.25">
      <c r="A212" s="3" t="str">
        <f t="shared" si="3"/>
        <v>T.07x9</v>
      </c>
      <c r="B212" s="3" t="s">
        <v>96</v>
      </c>
      <c r="C212" s="30" t="s">
        <v>703</v>
      </c>
      <c r="D212" s="3">
        <v>9</v>
      </c>
      <c r="E212" s="28" t="s">
        <v>704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0. VOORBLAD</vt:lpstr>
      <vt:lpstr>1. KWIV-profiel</vt:lpstr>
      <vt:lpstr>2. Functie - KWIV-profiel</vt:lpstr>
      <vt:lpstr>3. Vergelijking KWIV-profielen</vt:lpstr>
      <vt:lpstr>4. KWIV-profiel vs. e-CF</vt:lpstr>
      <vt:lpstr>VLookup</vt:lpstr>
      <vt:lpstr>Bron profiel competenties</vt:lpstr>
      <vt:lpstr>Bron functie profiel</vt:lpstr>
      <vt:lpstr>Bron competenties</vt:lpstr>
      <vt:lpstr>Bron tekst</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Möllers, Delano</dc:creator>
  <cp:lastModifiedBy>Gonzalez Möllers, Delano</cp:lastModifiedBy>
  <cp:lastPrinted>2020-12-16T09:52:28Z</cp:lastPrinted>
  <dcterms:created xsi:type="dcterms:W3CDTF">2020-12-15T08:12:30Z</dcterms:created>
  <dcterms:modified xsi:type="dcterms:W3CDTF">2021-02-24T15:05:57Z</dcterms:modified>
</cp:coreProperties>
</file>