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o365zadkine.sharepoint.com/teams/Aanbestedingdrukwerk777/Gedeelde documenten/General/1. Europese aanbesteding Drukwerk/2. Publicatie TenderNed/1. Upload documenten/"/>
    </mc:Choice>
  </mc:AlternateContent>
  <xr:revisionPtr revIDLastSave="9" documentId="8_{20E62501-8882-478F-ADEB-5E6901B58943}" xr6:coauthVersionLast="47" xr6:coauthVersionMax="47" xr10:uidLastSave="{B75ACD79-C6F2-484A-9376-AF476024455A}"/>
  <bookViews>
    <workbookView xWindow="28690" yWindow="-110" windowWidth="29020" windowHeight="15820" activeTab="3" xr2:uid="{699B849A-73E4-4B0A-BC98-D254B7100BF4}"/>
  </bookViews>
  <sheets>
    <sheet name="Toelichting Prijzenblad" sheetId="17" r:id="rId1"/>
    <sheet name="Totaal Prijzenblad" sheetId="16" r:id="rId2"/>
    <sheet name="Kantoordrukwerk" sheetId="13" r:id="rId3"/>
    <sheet name="Promotioneel drukwerk" sheetId="1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7" i="14" l="1"/>
  <c r="C35" i="16" s="1"/>
  <c r="H83" i="13"/>
  <c r="C12" i="16" s="1"/>
  <c r="H11" i="13"/>
  <c r="C6" i="16" s="1"/>
  <c r="H23" i="13"/>
  <c r="C7" i="16" s="1"/>
  <c r="H35" i="13"/>
  <c r="C8" i="16" s="1"/>
  <c r="H47" i="13"/>
  <c r="C9" i="16" s="1"/>
  <c r="H59" i="13"/>
  <c r="C10" i="16" s="1"/>
  <c r="H71" i="13"/>
  <c r="C11" i="16" s="1"/>
  <c r="J259" i="14"/>
  <c r="C42" i="16" s="1"/>
  <c r="J248" i="14"/>
  <c r="C41" i="16" s="1"/>
  <c r="J238" i="14"/>
  <c r="C40" i="16" s="1"/>
  <c r="J228" i="14"/>
  <c r="C39" i="16" s="1"/>
  <c r="J218" i="14"/>
  <c r="C38" i="16" s="1"/>
  <c r="J208" i="14"/>
  <c r="C37" i="16" s="1"/>
  <c r="J198" i="14"/>
  <c r="C36" i="16" s="1"/>
  <c r="J176" i="14"/>
  <c r="C34" i="16" s="1"/>
  <c r="J166" i="14"/>
  <c r="C33" i="16" s="1"/>
  <c r="J155" i="14"/>
  <c r="C32" i="16" s="1"/>
  <c r="J145" i="14"/>
  <c r="C31" i="16" s="1"/>
  <c r="J134" i="14"/>
  <c r="C30" i="16" s="1"/>
  <c r="J124" i="14"/>
  <c r="C29" i="16" s="1"/>
  <c r="J114" i="14"/>
  <c r="C28" i="16" s="1"/>
  <c r="J104" i="14"/>
  <c r="J93" i="14"/>
  <c r="C26" i="16" s="1"/>
  <c r="J82" i="14"/>
  <c r="C25" i="16" s="1"/>
  <c r="J71" i="14"/>
  <c r="C24" i="16" s="1"/>
  <c r="J61" i="14"/>
  <c r="C23" i="16" s="1"/>
  <c r="J51" i="14"/>
  <c r="C22" i="16" s="1"/>
  <c r="J41" i="14"/>
  <c r="C21" i="16" s="1"/>
  <c r="J31" i="14"/>
  <c r="C20" i="16" s="1"/>
  <c r="J21" i="14"/>
  <c r="C19" i="16" s="1"/>
  <c r="J11" i="14"/>
  <c r="C18" i="16" s="1"/>
  <c r="C27" i="16" l="1"/>
  <c r="C43" i="16" s="1"/>
  <c r="C13" i="16"/>
  <c r="H3" i="16" l="1"/>
</calcChain>
</file>

<file path=xl/sharedStrings.xml><?xml version="1.0" encoding="utf-8"?>
<sst xmlns="http://schemas.openxmlformats.org/spreadsheetml/2006/main" count="648" uniqueCount="197">
  <si>
    <t>Kantoordrukwerk</t>
  </si>
  <si>
    <t>Promotioneel drukwerk</t>
  </si>
  <si>
    <t>Item</t>
  </si>
  <si>
    <t xml:space="preserve">Omschrijving </t>
  </si>
  <si>
    <t>Papier</t>
  </si>
  <si>
    <t>Binnendruk</t>
  </si>
  <si>
    <t>Bedrukking</t>
  </si>
  <si>
    <t>Afwerking</t>
  </si>
  <si>
    <t>Visitekaartje</t>
  </si>
  <si>
    <t>85x55 mm</t>
  </si>
  <si>
    <t>250 grams karton</t>
  </si>
  <si>
    <t>tweezijdig in zwart + PMS</t>
  </si>
  <si>
    <t>C5 Envelop zonder venster</t>
  </si>
  <si>
    <t>162 x 229 mm</t>
  </si>
  <si>
    <t>80 grams bankenvelop</t>
  </si>
  <si>
    <t>effen grijs</t>
  </si>
  <si>
    <t>éénzijdig in zwart + PMS</t>
  </si>
  <si>
    <t>5.001 - 10.000</t>
  </si>
  <si>
    <t>C5 Envelop met venster</t>
  </si>
  <si>
    <t>C5 Antwoordenvelop zonder venster</t>
  </si>
  <si>
    <t>striplock hooggesloten</t>
  </si>
  <si>
    <t>A4 akte envelop met venster</t>
  </si>
  <si>
    <t>229 x 324 mm</t>
  </si>
  <si>
    <t>120 grams envoloppenbank</t>
  </si>
  <si>
    <t xml:space="preserve">striplock korte zijde </t>
  </si>
  <si>
    <t>A4 akte envelop liggend zonder venster</t>
  </si>
  <si>
    <t>Monsterzak</t>
  </si>
  <si>
    <t>372 x 262 x 32 mm</t>
  </si>
  <si>
    <t xml:space="preserve">300 grams wit </t>
  </si>
  <si>
    <t>geen</t>
  </si>
  <si>
    <t>éénzijdig in 2 kleuren offset</t>
  </si>
  <si>
    <t>0 - 500</t>
  </si>
  <si>
    <t>501 - 1.000</t>
  </si>
  <si>
    <t>1.001 - 2.500</t>
  </si>
  <si>
    <t>A0 Poster</t>
  </si>
  <si>
    <t>A0 1189 x 841 mm</t>
  </si>
  <si>
    <t>135 grams houtvrij gesatineerd mc</t>
  </si>
  <si>
    <t>éénzijdig full colour</t>
  </si>
  <si>
    <t>0 - 100</t>
  </si>
  <si>
    <t>101 - 200</t>
  </si>
  <si>
    <t>A1 Poster</t>
  </si>
  <si>
    <t>A1 841 x 594 mm</t>
  </si>
  <si>
    <t>A2 Poster</t>
  </si>
  <si>
    <t>A2 594 x 420 mm</t>
  </si>
  <si>
    <t>150 grams houtvrij gesatineerd mc</t>
  </si>
  <si>
    <t>A3 Poster</t>
  </si>
  <si>
    <t>A3 420 x 297 mm</t>
  </si>
  <si>
    <t>A4 Poster</t>
  </si>
  <si>
    <t>A4 297 x 210 mm</t>
  </si>
  <si>
    <t>Flyer A4</t>
  </si>
  <si>
    <t>250 grams houtvrij gesatineerd mc</t>
  </si>
  <si>
    <t>tweezijdig full colour</t>
  </si>
  <si>
    <t>0 - 1.000</t>
  </si>
  <si>
    <t>Flyer A5</t>
  </si>
  <si>
    <t>A5 210 x 148 mm</t>
  </si>
  <si>
    <t>Folder A4 tweeluik</t>
  </si>
  <si>
    <t>rillen en vouwen</t>
  </si>
  <si>
    <t>Folder A5 tweeluik</t>
  </si>
  <si>
    <t>200 grams houtvrij gesatineerd mc</t>
  </si>
  <si>
    <t>Folder A5 tweeluik gesplitste voorkant</t>
  </si>
  <si>
    <t>Kaartje A7</t>
  </si>
  <si>
    <t>A7 105 x 74 mm</t>
  </si>
  <si>
    <t>(Ansicht)kaart A6</t>
  </si>
  <si>
    <t>A6 148 x 105 mm</t>
  </si>
  <si>
    <t>300 grams gestreken sulfaat karton</t>
  </si>
  <si>
    <t>Kaart vierkant</t>
  </si>
  <si>
    <t>150 x 150 mm</t>
  </si>
  <si>
    <t>Kaart tweeluik</t>
  </si>
  <si>
    <t>Uitnodiging A5 kaart</t>
  </si>
  <si>
    <t>Uitnodiging A5 kaart tweeluik</t>
  </si>
  <si>
    <t>eenzijdig full colour</t>
  </si>
  <si>
    <t>Promo envelop A5</t>
  </si>
  <si>
    <t>full colour offset</t>
  </si>
  <si>
    <t>1.001 - 5.000</t>
  </si>
  <si>
    <t>Promo envelop A4</t>
  </si>
  <si>
    <t>120 grams bankenvelop</t>
  </si>
  <si>
    <t>Rapportcover voorkant één kleur</t>
  </si>
  <si>
    <t>A4 210 x 297 mm</t>
  </si>
  <si>
    <t>300 grams houtvrij silk mc</t>
  </si>
  <si>
    <t>éénzijdig  één PMS</t>
  </si>
  <si>
    <t>Rapportcover voorkant full colour</t>
  </si>
  <si>
    <t>Rapportcover achterzijde</t>
  </si>
  <si>
    <t>éénzijdig in één PMS offset</t>
  </si>
  <si>
    <t>2.501 - 5.000</t>
  </si>
  <si>
    <t>Standaard omslag enkelzijdige bedrukking</t>
  </si>
  <si>
    <t>afhankelijk van beschikbare stans bij producent</t>
  </si>
  <si>
    <t>280 grams wit éénzijdig gestreken sulfaatkarton</t>
  </si>
  <si>
    <t>éénzijdig full colour + vernis</t>
  </si>
  <si>
    <t>1.001 - 1.500</t>
  </si>
  <si>
    <t>Standaard omslagmap dubbelzijdige bedrukking</t>
  </si>
  <si>
    <t>brochuren en nieten</t>
  </si>
  <si>
    <t>10.001 - 20.000</t>
  </si>
  <si>
    <t>Prijs</t>
  </si>
  <si>
    <t>Geschat jaarverbruik</t>
  </si>
  <si>
    <t>Verpakken</t>
  </si>
  <si>
    <t>Visitekaartjes</t>
  </si>
  <si>
    <t xml:space="preserve">Formaat </t>
  </si>
  <si>
    <t>per 125 in een doos</t>
  </si>
  <si>
    <t>Afroepen per</t>
  </si>
  <si>
    <t>Sluitklep</t>
  </si>
  <si>
    <t>Striplock</t>
  </si>
  <si>
    <t>Striplock hooggesloten</t>
  </si>
  <si>
    <t>A4 Akte envelop liggend zonder venster</t>
  </si>
  <si>
    <t>Flyer A4 tweeluik</t>
  </si>
  <si>
    <t>Flyer A5 tweeluik</t>
  </si>
  <si>
    <t>Flyer A5 tweeluik gesplitste voorkant</t>
  </si>
  <si>
    <t>Uitnodiging  A5 kaart</t>
  </si>
  <si>
    <t>Uitnodiging  A5 kaart tweeluik</t>
  </si>
  <si>
    <t>Kaart A4</t>
  </si>
  <si>
    <t>striplock korte zijde</t>
  </si>
  <si>
    <t>Standaard omslag dubbelzijdige bedrukking</t>
  </si>
  <si>
    <t>Prijs inschrijver</t>
  </si>
  <si>
    <t>Totaal</t>
  </si>
  <si>
    <t>Ondertekening</t>
  </si>
  <si>
    <t>Naam organisatie</t>
  </si>
  <si>
    <t>Functie</t>
  </si>
  <si>
    <t xml:space="preserve">Naam </t>
  </si>
  <si>
    <t>Rechtgeldige ondertekening</t>
  </si>
  <si>
    <t>Som</t>
  </si>
  <si>
    <t>éénzijdig  full colour offset</t>
  </si>
  <si>
    <t>Totale inschrijfsom (totaal Kantoordrukwerk = totaal Promotioneel drukwerk)</t>
  </si>
  <si>
    <t>max 500 exemplaren in een doos</t>
  </si>
  <si>
    <t>0 - 2.500</t>
  </si>
  <si>
    <t>max 300 exemplaren in een doos</t>
  </si>
  <si>
    <t>0-10</t>
  </si>
  <si>
    <t>0 - 50</t>
  </si>
  <si>
    <t>51 - 100</t>
  </si>
  <si>
    <t>0-25</t>
  </si>
  <si>
    <t xml:space="preserve"> </t>
  </si>
  <si>
    <t>0-50</t>
  </si>
  <si>
    <t>10. 000</t>
  </si>
  <si>
    <t>Opleidingsmagazine, gemiddeld 32 pagina's binnenwerk + omslag</t>
  </si>
  <si>
    <t xml:space="preserve">aantal exemplaren afhankelijk van het aantal pagina's per opleidingsmagazine. </t>
  </si>
  <si>
    <t>maximaal 20 stuks in een koker</t>
  </si>
  <si>
    <t>maximaal 8 stuks in een koker</t>
  </si>
  <si>
    <t>Op verzoek, in overleg, verpakken per envelop of in een koker</t>
  </si>
  <si>
    <t>maximaal 10 stuks per doos c.q. envelop</t>
  </si>
  <si>
    <t>maximaal 250 exemplaren in een doos</t>
  </si>
  <si>
    <t>maximaal 100 exemplaren in een doos</t>
  </si>
  <si>
    <r>
      <rPr>
        <sz val="10"/>
        <rFont val="Arial"/>
        <family val="2"/>
      </rPr>
      <t>maximaal 500 exempl</t>
    </r>
    <r>
      <rPr>
        <sz val="10"/>
        <color theme="1"/>
        <rFont val="Arial"/>
        <family val="2"/>
      </rPr>
      <t>aren in een doos</t>
    </r>
  </si>
  <si>
    <r>
      <t>ma</t>
    </r>
    <r>
      <rPr>
        <sz val="10"/>
        <rFont val="Arial"/>
        <family val="2"/>
      </rPr>
      <t>ximaal 2.500 exem</t>
    </r>
    <r>
      <rPr>
        <sz val="10"/>
        <color theme="1"/>
        <rFont val="Arial"/>
        <family val="2"/>
      </rPr>
      <t>plaren in een doos</t>
    </r>
  </si>
  <si>
    <t>maximaal 1.000 exemplaren in een doos</t>
  </si>
  <si>
    <t>maximaal 50 exemplaren in een doos</t>
  </si>
  <si>
    <t>maximaal 500 exemplaren in een doos</t>
  </si>
  <si>
    <t>Invulinstructie</t>
  </si>
  <si>
    <t>Standaard hoeveelheid per levering</t>
  </si>
  <si>
    <t>30 doosjes</t>
  </si>
  <si>
    <t>Fictieve inschrijfprijs</t>
  </si>
  <si>
    <t>Afname aantal</t>
  </si>
  <si>
    <t>Vraagstelling aan de Inschrijver</t>
  </si>
  <si>
    <t>Randvoorwaarden</t>
  </si>
  <si>
    <t>Het aanbieden van negatieve of nulprijzen is verboden.</t>
  </si>
  <si>
    <t>Eisen</t>
  </si>
  <si>
    <t>Doelstelling van het subgunningscriterium prijs</t>
  </si>
  <si>
    <t>Een inschrijving die in strijd is met een of meer van de hiernagenoemde randvoorwaarden is ongeldig en wordt terzijde gelegd.</t>
  </si>
  <si>
    <t>Alle prijzen moeten zijn afgerond op maximaal twee cijfers achter de komma.</t>
  </si>
  <si>
    <t>Alle prijzen moeten worden opgegeven in euro's.</t>
  </si>
  <si>
    <t>Alle prijzen moeten worden opgegeven exclusief omzetbelasting (btw).</t>
  </si>
  <si>
    <t>Alle prijzen moeten een in de branche gebruikelijke opbouw / samenhang hebben.</t>
  </si>
  <si>
    <t>De Inschrijver offreert een prijs die zo laag mogelijk is én die voldoet aan ondergenoemde voorschriften.</t>
  </si>
  <si>
    <r>
      <t xml:space="preserve">De inschrijver moet in zijn Inschrijving de prijs indienen met inachtneming van de volgende </t>
    </r>
    <r>
      <rPr>
        <b/>
        <sz val="10"/>
        <rFont val="Arial"/>
        <family val="2"/>
      </rPr>
      <t>randvoorwaarden</t>
    </r>
    <r>
      <rPr>
        <sz val="10"/>
        <rFont val="Arial"/>
        <family val="2"/>
      </rPr>
      <t xml:space="preserve"> en </t>
    </r>
    <r>
      <rPr>
        <b/>
        <sz val="10"/>
        <rFont val="Arial"/>
        <family val="2"/>
      </rPr>
      <t>eisen</t>
    </r>
    <r>
      <rPr>
        <sz val="10"/>
        <rFont val="Arial"/>
        <family val="2"/>
      </rPr>
      <t>.</t>
    </r>
  </si>
  <si>
    <t>De Inschrijver dient het prijzenblad (tabbladen 'Kantoordrukwerk' en 'Promotioneel Drukwerk') in te dienen in PDF.</t>
  </si>
  <si>
    <t>Het prijzenblad dat de inschrijver indient maakt deel uit van de Raamovereenkomst, indien Zadkine de opdracht aan de Inschrijver gunt. De Inschrijver zal in dat geval dus gehouden zijn aan de prijzen die hij/zij in het prijzenblad (tabbladen 'Kantoordrukwerk' en 'Promotioneel Drukwerk') heeft aangeboden.</t>
  </si>
  <si>
    <t>Alle prijzen zijn inclusief alle bijkomende kosten (all-in). Dit betekent dat Zadkine, behalve de door de Inschrijver geoffreerde prijzen, niets aan de Inschrijver verschuldigd is.</t>
  </si>
  <si>
    <t>Alle prijzen moeten op zichzelf beschouwd marktconform en/of realistisch zijn.</t>
  </si>
  <si>
    <t>Een inschrijving die in strijd is met een of meer van de hiernagenoemde eisen is ongeldig en wordt terzijde gelegd.</t>
  </si>
  <si>
    <t>Inschrijver is zelf verantwoordelijk voor de juistheid en volledigheid van de gegevens die hij invult in het prijzenblad (tabbladen 'Kantoordrukwerk' en 'Promotioneel Drukwerk').</t>
  </si>
  <si>
    <t>Afroepen tot</t>
  </si>
  <si>
    <t>&lt; 1.000</t>
  </si>
  <si>
    <t>&gt; 100 (100-200)</t>
  </si>
  <si>
    <t>&gt; 501 - 2.500</t>
  </si>
  <si>
    <t>2.501- 5.000</t>
  </si>
  <si>
    <t>&gt; 100 (101- 200)</t>
  </si>
  <si>
    <t>&gt;25 (26-50)</t>
  </si>
  <si>
    <t>&gt;50 (51-75)</t>
  </si>
  <si>
    <t>&gt;50  51-75)</t>
  </si>
  <si>
    <t>&gt;50  (51-75)</t>
  </si>
  <si>
    <t>&gt; 500 (501-1.000)</t>
  </si>
  <si>
    <t>Inschrijver is verplicht dit prijzenblad (tabbladen 'Kantoordrukwerk' en 'Promotioneel Drukwerk') te gebruiken voor het aanbieden van de prijzen. Indiening van de prijzen op een andere manier dan met gebruikmaking van de tabbladen van het prijzenblad maakt de Inschrijving ongeldig en leidt tot uitsluiting van de Aanbestedingsprocedure.</t>
  </si>
  <si>
    <t>Het indienen van een ireële of manipulatieve Inschrijving is verboden. Een irreële of manipulatieve Inschrijving is ongeldig en wordt terzijde gelegd. Van een irreële of manipulatieve Inschrijving kan sprake zijn wanneer - als gevolg van miskenning door de Inschrijver van bepaalde aannames van Zadkine - de beoordelingssystematiek zodanig wordt gemanipuleerd dat het daarmee beoogde doel, zoals het innemen van een realistische positie in rang, wordt verstoord. Een Inschrijving is in ieder geval, doch niet uitsluitend, manipulatief en/of irreëel als:
- een of meer prijzen woden aangeboden die op zichzelf beschouwd niet marktconform en/of niet realistisch zijn.
- de prijzen niet een in de branche gebruikelijke opbouw / samenhang hebben.
- een of meerdere tarieven de gehanteerde formule frusteren.
- sprake is van negatieve of nul-prijzen.</t>
  </si>
  <si>
    <t>Inschrijver dient de tabbladen  'Kantoordrukwerk' en 'Promotioneel Drukwerk' volledig in te vullen. Niet (volledig) ingevulde tabbladen maken de Inschrijving ongeldig wat leidt tot uitsluiting van de Aanbestedingsprocedure.</t>
  </si>
  <si>
    <t>&gt; 5.001
 (5.001 - 7.500)</t>
  </si>
  <si>
    <t>&gt;10 (10-20)</t>
  </si>
  <si>
    <t>&gt; 2.500 
(2.501 - 4.000)</t>
  </si>
  <si>
    <t>1.500 - 2.000</t>
  </si>
  <si>
    <t>&lt; 500</t>
  </si>
  <si>
    <t xml:space="preserve">Inschrijver dient alleen de geel gearceerde velden in het prijzenblad (tabbladen 'Kantoordrukwerk' en 'Promotioneel Drukwerk') in te vullen. </t>
  </si>
  <si>
    <t>Fictieve Inschrijfprijs</t>
  </si>
  <si>
    <t>Tabblad 'Totaal Prijzenblad: Totale inschrijfsom (totaal Kantoordrukwerk = totaal Promotioneel drukwerk)</t>
  </si>
  <si>
    <r>
      <t>De '</t>
    </r>
    <r>
      <rPr>
        <b/>
        <sz val="11"/>
        <color theme="1"/>
        <rFont val="Arial"/>
        <family val="2"/>
      </rPr>
      <t xml:space="preserve">Totale inschrijfsom (totaal Kantoordrukwerk = totaal Promotioneel drukwerk)' </t>
    </r>
    <r>
      <rPr>
        <sz val="11"/>
        <color theme="1"/>
        <rFont val="Arial"/>
        <family val="2"/>
      </rPr>
      <t xml:space="preserve">op het tabblad 'Totaal Prijzenblad' wordt als volgt berekend: </t>
    </r>
    <r>
      <rPr>
        <i/>
        <sz val="11"/>
        <color theme="1"/>
        <rFont val="Arial"/>
        <family val="2"/>
      </rPr>
      <t xml:space="preserve">Totaalbedrag Kantoordrukwerk </t>
    </r>
    <r>
      <rPr>
        <sz val="11"/>
        <color theme="1"/>
        <rFont val="Arial"/>
        <family val="2"/>
      </rPr>
      <t xml:space="preserve">(Cel C13) + </t>
    </r>
    <r>
      <rPr>
        <i/>
        <sz val="11"/>
        <color theme="1"/>
        <rFont val="Arial"/>
        <family val="2"/>
      </rPr>
      <t xml:space="preserve">Totaalbedrag Promotioneel </t>
    </r>
    <r>
      <rPr>
        <sz val="11"/>
        <color theme="1"/>
        <rFont val="Arial"/>
        <family val="2"/>
      </rPr>
      <t>(Cel C43).</t>
    </r>
  </si>
  <si>
    <r>
      <t>De '</t>
    </r>
    <r>
      <rPr>
        <b/>
        <sz val="11"/>
        <color theme="1"/>
        <rFont val="Arial"/>
        <family val="2"/>
      </rPr>
      <t>som</t>
    </r>
    <r>
      <rPr>
        <sz val="11"/>
        <color theme="1"/>
        <rFont val="Arial"/>
        <family val="2"/>
      </rPr>
      <t>' vermeld op de tabbladen 'Kantoordrukwerk' en 'Promotioneel drukwerk' wordt als volgt berekend: het hoogste aantal exemplaren in elke kolom dat besteld kan worden maal de stuksprijs, welke ingevuld dient te worden door de Inschrijver.</t>
    </r>
    <r>
      <rPr>
        <i/>
        <sz val="11"/>
        <color theme="1"/>
        <rFont val="Arial"/>
        <family val="2"/>
      </rPr>
      <t xml:space="preserve"> Bijvoorbeeld </t>
    </r>
    <r>
      <rPr>
        <sz val="11"/>
        <color theme="1"/>
        <rFont val="Arial"/>
        <family val="2"/>
      </rPr>
      <t>de range is 0-500 stuks, 501-1.000 stuks, 1.001 - 1.500 stuks. De som wordt dan als volgt berekend: (500*stuksprijs)+(1.000*stuksprijs)+(1.500*stuksprijs).</t>
    </r>
  </si>
  <si>
    <t>De Inschrijver verklaart door ondertekening dat hij/zij akkoord gaat met de hierboven gestelde eisen en randvoorwaarden.</t>
  </si>
  <si>
    <t>Bijlage 4 - Prijzenblad Drukwerk (versie 1.0)</t>
  </si>
  <si>
    <t>Toelichting Prijzenblad</t>
  </si>
  <si>
    <t>Prijzenblad Drukwerk - Totaaloverzicht Producten</t>
  </si>
  <si>
    <t>Prijzenblad Drukwerk: Overzicht Producten Kantoordrukwerk</t>
  </si>
  <si>
    <t>Prijzenblad Drukwerk: Overzicht Producten Promotioneel drukwerk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</si>
</sst>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0"/>
      <color theme="1"/>
      <name val="Arial"/>
      <family val="2"/>
    </font>
    <font>
      <b/>
      <sz val="10"/>
      <color theme="0"/>
      <name val="Arial"/>
      <family val="2"/>
    </font>
    <font>
      <sz val="10"/>
      <name val="Arial"/>
      <family val="2"/>
    </font>
    <font>
      <sz val="11"/>
      <color theme="1"/>
      <name val="Arial"/>
      <family val="2"/>
    </font>
    <font>
      <b/>
      <sz val="14"/>
      <color rgb="FFD70391"/>
      <name val="Arial"/>
      <family val="2"/>
    </font>
    <font>
      <b/>
      <sz val="11"/>
      <color theme="1"/>
      <name val="Arial"/>
      <family val="2"/>
    </font>
    <font>
      <b/>
      <sz val="12"/>
      <name val="Arial"/>
      <family val="2"/>
    </font>
    <font>
      <sz val="12"/>
      <name val="Arial"/>
      <family val="2"/>
    </font>
    <font>
      <b/>
      <sz val="11"/>
      <color theme="0"/>
      <name val="Arial"/>
      <family val="2"/>
    </font>
    <font>
      <b/>
      <sz val="14"/>
      <name val="Arial"/>
      <family val="2"/>
    </font>
    <font>
      <b/>
      <sz val="12"/>
      <color theme="1"/>
      <name val="Arial"/>
      <family val="2"/>
    </font>
    <font>
      <b/>
      <sz val="10"/>
      <name val="Arial"/>
      <family val="2"/>
    </font>
    <font>
      <sz val="11"/>
      <name val="Arial"/>
      <family val="2"/>
    </font>
    <font>
      <sz val="10"/>
      <color theme="0"/>
      <name val="Arial"/>
      <family val="2"/>
    </font>
    <font>
      <sz val="11"/>
      <color theme="0"/>
      <name val="Arial"/>
      <family val="2"/>
    </font>
    <font>
      <sz val="11"/>
      <color rgb="FFD70391"/>
      <name val="Arial"/>
      <family val="2"/>
    </font>
    <font>
      <b/>
      <sz val="12"/>
      <color rgb="FFD70391"/>
      <name val="Arial"/>
      <family val="2"/>
    </font>
    <font>
      <sz val="10"/>
      <color rgb="FFD70391"/>
      <name val="Arial"/>
      <family val="2"/>
    </font>
    <font>
      <i/>
      <sz val="11"/>
      <color theme="1"/>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177">
    <xf numFmtId="0" fontId="0" fillId="0" borderId="0" xfId="0"/>
    <xf numFmtId="0" fontId="1" fillId="0" borderId="0" xfId="0" applyFont="1" applyAlignment="1">
      <alignment vertical="top" wrapText="1"/>
    </xf>
    <xf numFmtId="0" fontId="1" fillId="0" borderId="0" xfId="0" applyFont="1"/>
    <xf numFmtId="0" fontId="1" fillId="0" borderId="0" xfId="0" applyFont="1" applyAlignment="1">
      <alignment horizontal="center"/>
    </xf>
    <xf numFmtId="0" fontId="1" fillId="0" borderId="0" xfId="0" applyFont="1" applyBorder="1"/>
    <xf numFmtId="0" fontId="1" fillId="0" borderId="0" xfId="0" applyFont="1" applyBorder="1" applyAlignment="1">
      <alignment vertical="top" wrapText="1"/>
    </xf>
    <xf numFmtId="0" fontId="1" fillId="0" borderId="0" xfId="0" quotePrefix="1" applyFon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0" xfId="0" applyFont="1" applyAlignment="1">
      <alignment horizontal="center" vertical="top"/>
    </xf>
    <xf numFmtId="0" fontId="1" fillId="0" borderId="0" xfId="0" applyFont="1" applyBorder="1" applyAlignment="1">
      <alignment vertical="top"/>
    </xf>
    <xf numFmtId="0" fontId="1" fillId="0" borderId="0" xfId="0" applyFont="1" applyAlignment="1">
      <alignment vertical="top"/>
    </xf>
    <xf numFmtId="44" fontId="1" fillId="2" borderId="0" xfId="0" applyNumberFormat="1" applyFont="1" applyFill="1" applyBorder="1" applyAlignment="1">
      <alignment vertical="top" wrapText="1"/>
    </xf>
    <xf numFmtId="0" fontId="1" fillId="0" borderId="0" xfId="0" applyFont="1" applyBorder="1" applyAlignment="1">
      <alignment horizontal="center"/>
    </xf>
    <xf numFmtId="0" fontId="1" fillId="0" borderId="3" xfId="0" applyFont="1" applyBorder="1" applyAlignment="1">
      <alignment vertical="top" wrapText="1"/>
    </xf>
    <xf numFmtId="0" fontId="1" fillId="2" borderId="0" xfId="0" quotePrefix="1" applyFont="1" applyFill="1" applyBorder="1" applyAlignment="1">
      <alignment vertical="top" wrapText="1"/>
    </xf>
    <xf numFmtId="0" fontId="1" fillId="0" borderId="7" xfId="0" applyFont="1" applyBorder="1" applyAlignment="1">
      <alignment vertical="top" wrapText="1"/>
    </xf>
    <xf numFmtId="0" fontId="1" fillId="0" borderId="0" xfId="0" quotePrefix="1" applyFont="1" applyBorder="1"/>
    <xf numFmtId="44" fontId="1" fillId="0" borderId="0" xfId="0" applyNumberFormat="1" applyFont="1" applyBorder="1" applyAlignment="1">
      <alignment vertical="top" wrapText="1"/>
    </xf>
    <xf numFmtId="0" fontId="1" fillId="0" borderId="0" xfId="0" applyFont="1" applyBorder="1" applyAlignment="1">
      <alignment horizontal="center" vertical="top"/>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0" borderId="0" xfId="0" applyFont="1" applyBorder="1" applyAlignment="1">
      <alignment horizontal="left" vertical="top" wrapText="1"/>
    </xf>
    <xf numFmtId="0" fontId="1" fillId="0" borderId="1" xfId="0" applyFont="1" applyBorder="1" applyAlignment="1">
      <alignment horizontal="left"/>
    </xf>
    <xf numFmtId="0" fontId="1" fillId="0" borderId="3" xfId="0" applyFont="1" applyBorder="1" applyAlignment="1">
      <alignment horizontal="left" vertical="top" wrapText="1"/>
    </xf>
    <xf numFmtId="3" fontId="1" fillId="0" borderId="1" xfId="0" applyNumberFormat="1" applyFont="1" applyBorder="1" applyAlignment="1">
      <alignment horizontal="left" vertical="top" wrapText="1"/>
    </xf>
    <xf numFmtId="3" fontId="3" fillId="0" borderId="1" xfId="0" applyNumberFormat="1" applyFont="1" applyFill="1" applyBorder="1" applyAlignment="1">
      <alignment horizontal="left" vertical="top" wrapText="1"/>
    </xf>
    <xf numFmtId="0" fontId="1" fillId="0" borderId="3" xfId="0" applyFont="1" applyBorder="1" applyAlignment="1">
      <alignment horizontal="left"/>
    </xf>
    <xf numFmtId="0" fontId="1" fillId="0" borderId="7" xfId="0" applyFont="1" applyBorder="1" applyAlignment="1">
      <alignment horizontal="left" vertical="top" wrapText="1"/>
    </xf>
    <xf numFmtId="0" fontId="1" fillId="0" borderId="1" xfId="0" applyFont="1" applyBorder="1" applyAlignment="1">
      <alignment horizontal="left" vertical="top"/>
    </xf>
    <xf numFmtId="0" fontId="1" fillId="2" borderId="1" xfId="0" applyFont="1" applyFill="1" applyBorder="1" applyAlignment="1">
      <alignment horizontal="left" vertical="top" wrapText="1"/>
    </xf>
    <xf numFmtId="0" fontId="1" fillId="0" borderId="0" xfId="0" applyFont="1" applyAlignment="1">
      <alignment horizontal="left"/>
    </xf>
    <xf numFmtId="0" fontId="1" fillId="2" borderId="0" xfId="0" applyFont="1" applyFill="1" applyBorder="1" applyAlignment="1">
      <alignment horizontal="left"/>
    </xf>
    <xf numFmtId="0" fontId="1" fillId="2" borderId="0" xfId="0" applyFont="1" applyFill="1" applyAlignment="1">
      <alignment horizontal="left"/>
    </xf>
    <xf numFmtId="0" fontId="2" fillId="2" borderId="0" xfId="0" applyFont="1" applyFill="1" applyBorder="1" applyAlignment="1">
      <alignment horizontal="left" vertical="top" wrapText="1"/>
    </xf>
    <xf numFmtId="2" fontId="1" fillId="2" borderId="0" xfId="0" applyNumberFormat="1" applyFont="1" applyFill="1" applyBorder="1" applyAlignment="1">
      <alignment horizontal="left" vertical="top" wrapText="1"/>
    </xf>
    <xf numFmtId="0" fontId="1" fillId="0" borderId="0" xfId="0" applyFont="1" applyBorder="1" applyAlignment="1">
      <alignment horizontal="left"/>
    </xf>
    <xf numFmtId="0" fontId="2" fillId="2" borderId="9" xfId="0" applyFont="1" applyFill="1" applyBorder="1" applyAlignment="1">
      <alignment horizontal="left" vertical="top" wrapText="1"/>
    </xf>
    <xf numFmtId="0" fontId="1" fillId="0" borderId="9" xfId="0" applyFont="1" applyBorder="1" applyAlignment="1">
      <alignment horizontal="left" vertical="top" wrapText="1"/>
    </xf>
    <xf numFmtId="0" fontId="1" fillId="2" borderId="9" xfId="0" applyFont="1" applyFill="1" applyBorder="1" applyAlignment="1">
      <alignment horizontal="left" vertical="top" wrapText="1"/>
    </xf>
    <xf numFmtId="0" fontId="1" fillId="0" borderId="0" xfId="0" applyFont="1" applyBorder="1" applyAlignment="1">
      <alignment horizontal="left" vertical="top"/>
    </xf>
    <xf numFmtId="0" fontId="1" fillId="0" borderId="10" xfId="0" applyFont="1" applyBorder="1" applyAlignment="1">
      <alignment vertical="top" wrapText="1"/>
    </xf>
    <xf numFmtId="0" fontId="1" fillId="0" borderId="10" xfId="0" applyFont="1" applyBorder="1" applyAlignment="1">
      <alignment horizontal="left" vertical="top" wrapText="1"/>
    </xf>
    <xf numFmtId="0" fontId="4" fillId="0" borderId="0" xfId="0" applyFont="1"/>
    <xf numFmtId="0" fontId="5" fillId="0" borderId="0" xfId="0" applyFont="1" applyAlignment="1">
      <alignment vertical="top" wrapText="1"/>
    </xf>
    <xf numFmtId="0" fontId="6" fillId="0" borderId="0" xfId="0" applyFont="1" applyAlignment="1">
      <alignment vertical="top" wrapText="1"/>
    </xf>
    <xf numFmtId="0" fontId="8" fillId="0" borderId="0" xfId="0" applyFont="1" applyBorder="1" applyAlignment="1">
      <alignment horizontal="left" vertical="top" wrapText="1"/>
    </xf>
    <xf numFmtId="0" fontId="4" fillId="0" borderId="0" xfId="0" applyFont="1" applyBorder="1"/>
    <xf numFmtId="0" fontId="4" fillId="0" borderId="0" xfId="0" applyFont="1" applyAlignment="1">
      <alignment vertical="top" wrapText="1"/>
    </xf>
    <xf numFmtId="0" fontId="4" fillId="0" borderId="1" xfId="0" applyFont="1" applyBorder="1" applyAlignment="1">
      <alignment vertical="top" wrapText="1"/>
    </xf>
    <xf numFmtId="0" fontId="3" fillId="0" borderId="0" xfId="0" applyFont="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4" fillId="0" borderId="0" xfId="0" applyFont="1" applyAlignment="1">
      <alignment vertical="top"/>
    </xf>
    <xf numFmtId="0" fontId="9" fillId="4" borderId="1" xfId="0" applyFont="1" applyFill="1" applyBorder="1" applyAlignment="1">
      <alignment vertical="top" wrapText="1"/>
    </xf>
    <xf numFmtId="0" fontId="2" fillId="5" borderId="1" xfId="0" applyFont="1" applyFill="1" applyBorder="1" applyAlignment="1">
      <alignment horizontal="left" vertical="top" wrapText="1"/>
    </xf>
    <xf numFmtId="0" fontId="2" fillId="5" borderId="1" xfId="0" applyFont="1" applyFill="1" applyBorder="1" applyAlignment="1">
      <alignment horizontal="left" vertical="top"/>
    </xf>
    <xf numFmtId="3" fontId="2" fillId="5" borderId="1" xfId="0" applyNumberFormat="1" applyFont="1" applyFill="1" applyBorder="1" applyAlignment="1">
      <alignment horizontal="left" vertical="top" wrapText="1"/>
    </xf>
    <xf numFmtId="3" fontId="2" fillId="5" borderId="1" xfId="0" applyNumberFormat="1" applyFont="1" applyFill="1" applyBorder="1" applyAlignment="1">
      <alignment horizontal="left" vertical="top"/>
    </xf>
    <xf numFmtId="0" fontId="2" fillId="5" borderId="3" xfId="0" applyFont="1" applyFill="1" applyBorder="1" applyAlignment="1">
      <alignment horizontal="left" vertical="top" wrapText="1"/>
    </xf>
    <xf numFmtId="0" fontId="2" fillId="5" borderId="8" xfId="0" applyFont="1" applyFill="1" applyBorder="1" applyAlignment="1">
      <alignment horizontal="left" vertical="top"/>
    </xf>
    <xf numFmtId="0" fontId="2" fillId="5" borderId="1" xfId="0" applyFont="1" applyFill="1" applyBorder="1" applyAlignment="1">
      <alignment vertical="top" wrapText="1"/>
    </xf>
    <xf numFmtId="0" fontId="2" fillId="5" borderId="4" xfId="0" applyFont="1" applyFill="1" applyBorder="1" applyAlignment="1">
      <alignment horizontal="left" vertical="top"/>
    </xf>
    <xf numFmtId="0" fontId="3" fillId="0" borderId="0" xfId="0" applyFont="1" applyAlignment="1">
      <alignment horizontal="left" vertical="top" wrapText="1"/>
    </xf>
    <xf numFmtId="0" fontId="3" fillId="0" borderId="0" xfId="0" applyFont="1" applyBorder="1" applyAlignment="1">
      <alignment horizontal="left" vertical="top"/>
    </xf>
    <xf numFmtId="0" fontId="3" fillId="0" borderId="0" xfId="0" applyFont="1" applyBorder="1" applyAlignment="1">
      <alignment horizontal="left"/>
    </xf>
    <xf numFmtId="0" fontId="3" fillId="2" borderId="0" xfId="0" applyFont="1" applyFill="1" applyBorder="1" applyAlignment="1">
      <alignment horizontal="left" vertical="top" wrapText="1"/>
    </xf>
    <xf numFmtId="0" fontId="12" fillId="2" borderId="0" xfId="0" applyFont="1" applyFill="1" applyBorder="1" applyAlignment="1">
      <alignment horizontal="left" vertical="top" wrapText="1"/>
    </xf>
    <xf numFmtId="0" fontId="5" fillId="0" borderId="0" xfId="0" applyFont="1" applyAlignment="1">
      <alignment horizontal="left" vertical="top" wrapText="1"/>
    </xf>
    <xf numFmtId="0" fontId="3" fillId="0" borderId="0" xfId="0" applyFont="1" applyBorder="1" applyAlignment="1">
      <alignment horizontal="left" vertical="top" wrapText="1"/>
    </xf>
    <xf numFmtId="0" fontId="1" fillId="0" borderId="0" xfId="0" applyFont="1" applyBorder="1" applyAlignment="1">
      <alignment horizontal="left"/>
    </xf>
    <xf numFmtId="0" fontId="5" fillId="0" borderId="0" xfId="0" applyFont="1" applyAlignment="1" applyProtection="1">
      <alignment horizontal="left"/>
    </xf>
    <xf numFmtId="0" fontId="4" fillId="0" borderId="0" xfId="0" applyFont="1" applyAlignment="1" applyProtection="1">
      <alignment vertical="top" wrapText="1"/>
    </xf>
    <xf numFmtId="0" fontId="4" fillId="0" borderId="0" xfId="0" applyFont="1" applyAlignment="1" applyProtection="1">
      <alignment horizontal="center"/>
    </xf>
    <xf numFmtId="0" fontId="9" fillId="5" borderId="0" xfId="0" applyFont="1" applyFill="1" applyAlignment="1" applyProtection="1">
      <alignment vertical="top" wrapText="1"/>
    </xf>
    <xf numFmtId="0" fontId="4" fillId="0" borderId="4" xfId="0" applyFont="1" applyBorder="1" applyAlignment="1" applyProtection="1">
      <alignment vertical="top" wrapText="1"/>
    </xf>
    <xf numFmtId="44" fontId="14" fillId="0" borderId="0" xfId="0" applyNumberFormat="1" applyFont="1"/>
    <xf numFmtId="44" fontId="14" fillId="0" borderId="0" xfId="0" quotePrefix="1" applyNumberFormat="1" applyFont="1" applyBorder="1"/>
    <xf numFmtId="44" fontId="14" fillId="0" borderId="0" xfId="0" quotePrefix="1" applyNumberFormat="1" applyFont="1" applyBorder="1" applyAlignment="1">
      <alignment vertical="top"/>
    </xf>
    <xf numFmtId="44" fontId="14" fillId="5" borderId="1" xfId="0" applyNumberFormat="1" applyFont="1" applyFill="1" applyBorder="1" applyAlignment="1">
      <alignment vertical="top" wrapText="1"/>
    </xf>
    <xf numFmtId="44" fontId="14" fillId="5" borderId="1" xfId="0" applyNumberFormat="1" applyFont="1" applyFill="1" applyBorder="1" applyAlignment="1">
      <alignment horizontal="left" vertical="top" wrapText="1"/>
    </xf>
    <xf numFmtId="44" fontId="14" fillId="0" borderId="0" xfId="0" applyNumberFormat="1" applyFont="1" applyBorder="1" applyAlignment="1">
      <alignment vertical="top" wrapText="1"/>
    </xf>
    <xf numFmtId="0" fontId="6" fillId="4" borderId="1" xfId="0" applyFont="1" applyFill="1" applyBorder="1" applyAlignment="1">
      <alignment vertical="top" wrapText="1"/>
    </xf>
    <xf numFmtId="0" fontId="14" fillId="0" borderId="0" xfId="0" applyFont="1" applyAlignment="1">
      <alignment vertical="top" wrapText="1"/>
    </xf>
    <xf numFmtId="0" fontId="14" fillId="0" borderId="0" xfId="0" quotePrefix="1" applyFont="1" applyBorder="1" applyAlignment="1">
      <alignment vertical="top" wrapText="1"/>
    </xf>
    <xf numFmtId="0" fontId="2" fillId="2" borderId="0" xfId="0" applyFont="1" applyFill="1" applyBorder="1" applyAlignment="1">
      <alignment vertical="top" wrapText="1"/>
    </xf>
    <xf numFmtId="0" fontId="5" fillId="0" borderId="0" xfId="0" applyFont="1" applyAlignment="1">
      <alignment horizontal="left"/>
    </xf>
    <xf numFmtId="0" fontId="18" fillId="0" borderId="0" xfId="0" applyFont="1"/>
    <xf numFmtId="0" fontId="18" fillId="0" borderId="0" xfId="0" quotePrefix="1" applyFont="1" applyBorder="1" applyAlignment="1">
      <alignment vertical="top" wrapText="1"/>
    </xf>
    <xf numFmtId="44" fontId="18" fillId="0" borderId="0" xfId="0" quotePrefix="1" applyNumberFormat="1" applyFont="1" applyBorder="1"/>
    <xf numFmtId="0" fontId="18" fillId="0" borderId="0" xfId="0" applyFont="1" applyBorder="1"/>
    <xf numFmtId="0" fontId="4" fillId="0" borderId="0" xfId="0" applyFont="1" applyProtection="1"/>
    <xf numFmtId="0" fontId="16" fillId="0" borderId="0" xfId="0" applyFont="1" applyAlignment="1" applyProtection="1">
      <alignment vertical="top" wrapText="1"/>
    </xf>
    <xf numFmtId="0" fontId="16" fillId="0" borderId="0" xfId="0" applyFont="1" applyProtection="1"/>
    <xf numFmtId="44" fontId="16" fillId="0" borderId="0" xfId="0" applyNumberFormat="1" applyFont="1" applyFill="1" applyProtection="1"/>
    <xf numFmtId="0" fontId="4" fillId="0" borderId="1" xfId="0" applyFont="1" applyBorder="1" applyAlignment="1" applyProtection="1">
      <alignment vertical="top" wrapText="1"/>
    </xf>
    <xf numFmtId="0" fontId="4" fillId="0" borderId="1" xfId="0" applyFont="1" applyBorder="1" applyProtection="1"/>
    <xf numFmtId="0" fontId="15" fillId="0" borderId="0" xfId="0" applyFont="1" applyProtection="1"/>
    <xf numFmtId="44" fontId="15" fillId="0" borderId="0" xfId="0" applyNumberFormat="1" applyFont="1" applyFill="1" applyProtection="1"/>
    <xf numFmtId="0" fontId="4" fillId="0" borderId="0" xfId="0" applyFont="1" applyBorder="1" applyProtection="1"/>
    <xf numFmtId="0" fontId="9" fillId="5" borderId="1" xfId="0" applyFont="1" applyFill="1" applyBorder="1" applyAlignment="1" applyProtection="1">
      <alignment horizontal="center" vertical="top" wrapText="1"/>
    </xf>
    <xf numFmtId="0" fontId="9" fillId="2" borderId="0" xfId="0" applyFont="1" applyFill="1" applyBorder="1" applyAlignment="1" applyProtection="1">
      <alignment horizontal="center"/>
    </xf>
    <xf numFmtId="0" fontId="9" fillId="5" borderId="1" xfId="0" applyFont="1" applyFill="1" applyBorder="1" applyAlignment="1" applyProtection="1">
      <alignment vertical="top" wrapText="1"/>
    </xf>
    <xf numFmtId="44" fontId="9" fillId="5" borderId="1" xfId="0" applyNumberFormat="1" applyFont="1" applyFill="1" applyBorder="1" applyAlignment="1" applyProtection="1">
      <alignment vertical="top" wrapText="1"/>
    </xf>
    <xf numFmtId="3" fontId="4" fillId="0" borderId="1" xfId="0" applyNumberFormat="1" applyFont="1" applyBorder="1" applyAlignment="1" applyProtection="1">
      <alignment horizontal="left" vertical="top" wrapText="1"/>
    </xf>
    <xf numFmtId="0" fontId="4" fillId="0" borderId="1" xfId="0" applyFont="1" applyBorder="1" applyAlignment="1" applyProtection="1">
      <alignment wrapText="1"/>
    </xf>
    <xf numFmtId="0" fontId="13" fillId="0" borderId="0" xfId="0" applyFont="1" applyAlignment="1" applyProtection="1">
      <alignment vertical="top" wrapText="1"/>
    </xf>
    <xf numFmtId="3" fontId="9" fillId="5" borderId="1" xfId="0" applyNumberFormat="1" applyFont="1" applyFill="1" applyBorder="1" applyAlignment="1" applyProtection="1">
      <alignment horizontal="center" vertical="top" wrapText="1"/>
    </xf>
    <xf numFmtId="0" fontId="9" fillId="5" borderId="1" xfId="0" applyNumberFormat="1" applyFont="1" applyFill="1" applyBorder="1" applyAlignment="1" applyProtection="1">
      <alignment horizontal="center"/>
    </xf>
    <xf numFmtId="44" fontId="15" fillId="5" borderId="1" xfId="0" applyNumberFormat="1" applyFont="1" applyFill="1" applyBorder="1" applyAlignment="1" applyProtection="1">
      <alignment vertical="top" wrapText="1"/>
    </xf>
    <xf numFmtId="0" fontId="4" fillId="0" borderId="0" xfId="0" applyFont="1" applyBorder="1" applyAlignment="1" applyProtection="1">
      <alignment vertical="top" wrapText="1"/>
    </xf>
    <xf numFmtId="0" fontId="9" fillId="5" borderId="1" xfId="0" applyFont="1" applyFill="1" applyBorder="1" applyAlignment="1" applyProtection="1">
      <alignment horizontal="center"/>
    </xf>
    <xf numFmtId="0" fontId="4" fillId="0" borderId="1" xfId="0" applyFont="1" applyBorder="1" applyAlignment="1" applyProtection="1">
      <alignment vertical="top"/>
    </xf>
    <xf numFmtId="0" fontId="4" fillId="0" borderId="2" xfId="0" applyFont="1" applyBorder="1" applyProtection="1"/>
    <xf numFmtId="0" fontId="4" fillId="0" borderId="2" xfId="0" applyFont="1" applyBorder="1" applyAlignment="1" applyProtection="1">
      <alignment vertical="top" wrapText="1"/>
    </xf>
    <xf numFmtId="0" fontId="9" fillId="2" borderId="0" xfId="0" applyFont="1" applyFill="1" applyBorder="1" applyAlignment="1" applyProtection="1">
      <alignment horizontal="center" vertical="top" wrapText="1"/>
    </xf>
    <xf numFmtId="0" fontId="4" fillId="2" borderId="0" xfId="0" applyFont="1" applyFill="1" applyBorder="1" applyAlignment="1" applyProtection="1">
      <alignment vertical="top" wrapText="1"/>
    </xf>
    <xf numFmtId="44" fontId="4" fillId="3" borderId="1" xfId="0" applyNumberFormat="1" applyFont="1" applyFill="1" applyBorder="1" applyAlignment="1" applyProtection="1">
      <alignment vertical="top" wrapText="1"/>
      <protection locked="0"/>
    </xf>
    <xf numFmtId="44" fontId="4" fillId="3" borderId="1" xfId="0" applyNumberFormat="1" applyFont="1" applyFill="1" applyBorder="1" applyProtection="1">
      <protection locked="0"/>
    </xf>
    <xf numFmtId="44" fontId="3" fillId="3" borderId="1" xfId="0" applyNumberFormat="1" applyFont="1" applyFill="1" applyBorder="1" applyAlignment="1" applyProtection="1">
      <alignment horizontal="left" vertical="top" wrapText="1"/>
      <protection locked="0"/>
    </xf>
    <xf numFmtId="44" fontId="1" fillId="3" borderId="1" xfId="0" applyNumberFormat="1" applyFont="1" applyFill="1" applyBorder="1" applyAlignment="1" applyProtection="1">
      <alignment horizontal="left" vertical="top"/>
      <protection locked="0"/>
    </xf>
    <xf numFmtId="44" fontId="1" fillId="3" borderId="1" xfId="0" applyNumberFormat="1" applyFont="1" applyFill="1" applyBorder="1" applyAlignment="1" applyProtection="1">
      <alignment horizontal="left" vertical="top" wrapText="1"/>
      <protection locked="0"/>
    </xf>
    <xf numFmtId="44" fontId="1" fillId="3" borderId="1" xfId="0" applyNumberFormat="1" applyFont="1" applyFill="1" applyBorder="1" applyAlignment="1" applyProtection="1">
      <alignment horizontal="left"/>
      <protection locked="0"/>
    </xf>
    <xf numFmtId="44" fontId="1" fillId="3" borderId="4" xfId="0" applyNumberFormat="1" applyFont="1" applyFill="1" applyBorder="1" applyAlignment="1" applyProtection="1">
      <alignment horizontal="left"/>
      <protection locked="0"/>
    </xf>
    <xf numFmtId="0" fontId="4" fillId="0" borderId="0" xfId="0" applyFont="1" applyBorder="1" applyAlignment="1">
      <alignment vertical="top" wrapText="1"/>
    </xf>
    <xf numFmtId="0" fontId="6" fillId="2" borderId="0" xfId="0" applyFont="1" applyFill="1" applyBorder="1" applyAlignment="1">
      <alignmen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4" fillId="0" borderId="0" xfId="0" applyFont="1" applyAlignment="1">
      <alignment wrapText="1"/>
    </xf>
    <xf numFmtId="0" fontId="15" fillId="0" borderId="0" xfId="0" applyFont="1"/>
    <xf numFmtId="0" fontId="4" fillId="0" borderId="0" xfId="0" applyFont="1" applyAlignment="1">
      <alignment horizontal="center" vertical="top"/>
    </xf>
    <xf numFmtId="0" fontId="20" fillId="4" borderId="1" xfId="0" applyFont="1" applyFill="1" applyBorder="1" applyAlignment="1">
      <alignment vertical="top" wrapText="1"/>
    </xf>
    <xf numFmtId="44" fontId="9" fillId="4" borderId="1" xfId="0" applyNumberFormat="1" applyFont="1" applyFill="1" applyBorder="1" applyAlignment="1">
      <alignment vertical="top"/>
    </xf>
    <xf numFmtId="0" fontId="17" fillId="0" borderId="0" xfId="0" applyFont="1" applyAlignment="1">
      <alignment horizontal="left" vertical="top"/>
    </xf>
    <xf numFmtId="0" fontId="9" fillId="4" borderId="0" xfId="0" applyFont="1" applyFill="1" applyAlignment="1">
      <alignment horizontal="center" vertical="top"/>
    </xf>
    <xf numFmtId="0" fontId="9" fillId="4" borderId="0" xfId="0" applyFont="1" applyFill="1" applyAlignment="1">
      <alignment vertical="top" wrapText="1"/>
    </xf>
    <xf numFmtId="0" fontId="15" fillId="0" borderId="0" xfId="0" applyFont="1" applyAlignment="1">
      <alignment vertical="top"/>
    </xf>
    <xf numFmtId="0" fontId="4" fillId="6" borderId="1" xfId="0" applyFont="1" applyFill="1" applyBorder="1" applyAlignment="1">
      <alignment horizontal="center" vertical="top"/>
    </xf>
    <xf numFmtId="0" fontId="4" fillId="6" borderId="1" xfId="0" applyFont="1" applyFill="1" applyBorder="1" applyAlignment="1">
      <alignment vertical="top" wrapText="1"/>
    </xf>
    <xf numFmtId="44" fontId="4" fillId="6" borderId="1" xfId="0" applyNumberFormat="1" applyFont="1" applyFill="1" applyBorder="1"/>
    <xf numFmtId="0" fontId="4" fillId="6" borderId="1" xfId="0" applyFont="1" applyFill="1" applyBorder="1" applyAlignment="1">
      <alignment horizontal="left" vertical="top" wrapText="1"/>
    </xf>
    <xf numFmtId="44" fontId="4" fillId="6" borderId="1" xfId="0" applyNumberFormat="1" applyFont="1" applyFill="1" applyBorder="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15" fillId="0" borderId="0" xfId="0" applyFont="1" applyAlignment="1">
      <alignment horizontal="left" vertical="top"/>
    </xf>
    <xf numFmtId="44" fontId="4" fillId="6" borderId="1" xfId="0" applyNumberFormat="1" applyFont="1" applyFill="1" applyBorder="1" applyAlignment="1">
      <alignment vertical="top"/>
    </xf>
    <xf numFmtId="0" fontId="9" fillId="4" borderId="1" xfId="0" applyFont="1" applyFill="1" applyBorder="1" applyAlignment="1">
      <alignment horizontal="left" vertical="top"/>
    </xf>
    <xf numFmtId="44" fontId="9" fillId="4" borderId="1" xfId="0" applyNumberFormat="1" applyFont="1" applyFill="1" applyBorder="1" applyAlignment="1">
      <alignment horizontal="right" vertical="top"/>
    </xf>
    <xf numFmtId="0" fontId="9" fillId="4" borderId="0" xfId="0" applyFont="1" applyFill="1" applyAlignment="1">
      <alignment horizontal="left" vertical="top"/>
    </xf>
    <xf numFmtId="44" fontId="9" fillId="4" borderId="0" xfId="0" applyNumberFormat="1" applyFont="1" applyFill="1" applyAlignment="1">
      <alignment horizontal="center" vertical="center"/>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Border="1" applyAlignment="1">
      <alignment horizontal="left" vertical="top" wrapText="1"/>
    </xf>
    <xf numFmtId="0" fontId="10" fillId="0" borderId="0" xfId="0" applyFont="1" applyBorder="1" applyAlignment="1">
      <alignment horizontal="left" vertical="top" wrapText="1"/>
    </xf>
    <xf numFmtId="0" fontId="7" fillId="0" borderId="0" xfId="0" applyFont="1" applyBorder="1" applyAlignment="1">
      <alignment horizontal="left" vertical="top" wrapText="1"/>
    </xf>
    <xf numFmtId="0" fontId="4" fillId="0" borderId="5" xfId="0" applyFont="1" applyBorder="1" applyAlignment="1">
      <alignment vertical="top" wrapText="1"/>
    </xf>
    <xf numFmtId="0" fontId="0" fillId="0" borderId="5" xfId="0" applyBorder="1" applyAlignment="1">
      <alignment vertical="top" wrapText="1"/>
    </xf>
    <xf numFmtId="0" fontId="4" fillId="3" borderId="4" xfId="0" applyFont="1" applyFill="1" applyBorder="1" applyAlignment="1">
      <alignment horizontal="left" vertical="top" wrapText="1"/>
    </xf>
    <xf numFmtId="0" fontId="4" fillId="3" borderId="8"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0" xfId="0" applyFont="1" applyBorder="1" applyAlignment="1">
      <alignment horizontal="left"/>
    </xf>
    <xf numFmtId="0" fontId="4" fillId="0" borderId="0" xfId="0" applyFont="1" applyBorder="1" applyAlignment="1">
      <alignment horizontal="center" vertical="top" wrapText="1"/>
    </xf>
    <xf numFmtId="0" fontId="11" fillId="0" borderId="0" xfId="0" applyFont="1" applyAlignment="1">
      <alignment horizontal="left"/>
    </xf>
    <xf numFmtId="0" fontId="17" fillId="0" borderId="0" xfId="0" applyFont="1" applyAlignment="1">
      <alignment horizontal="left"/>
    </xf>
    <xf numFmtId="44" fontId="17" fillId="0" borderId="0" xfId="0" applyNumberFormat="1" applyFont="1" applyFill="1" applyAlignment="1" applyProtection="1">
      <alignment horizontal="left"/>
    </xf>
    <xf numFmtId="0" fontId="9" fillId="5" borderId="6" xfId="0" applyFont="1" applyFill="1" applyBorder="1" applyAlignment="1" applyProtection="1">
      <alignment horizontal="left" vertical="top" wrapText="1"/>
    </xf>
    <xf numFmtId="0" fontId="9" fillId="5" borderId="5" xfId="0" applyFont="1" applyFill="1" applyBorder="1" applyAlignment="1" applyProtection="1">
      <alignment horizontal="left" vertical="top" wrapText="1"/>
    </xf>
    <xf numFmtId="0" fontId="9" fillId="5" borderId="0" xfId="0" applyFont="1" applyFill="1" applyAlignment="1" applyProtection="1">
      <alignment horizontal="left" vertical="top" wrapText="1"/>
    </xf>
    <xf numFmtId="0" fontId="2" fillId="5" borderId="6" xfId="0" applyFont="1" applyFill="1" applyBorder="1" applyAlignment="1">
      <alignment horizontal="left" vertical="top" wrapText="1"/>
    </xf>
    <xf numFmtId="0" fontId="2" fillId="5" borderId="5" xfId="0" applyFont="1" applyFill="1" applyBorder="1" applyAlignment="1">
      <alignment horizontal="left" vertical="top" wrapText="1"/>
    </xf>
    <xf numFmtId="0" fontId="17" fillId="0" borderId="0" xfId="0" applyFont="1" applyAlignment="1">
      <alignment horizontal="left" vertical="top" wrapText="1"/>
    </xf>
    <xf numFmtId="0" fontId="1" fillId="0" borderId="0" xfId="0" applyFont="1" applyBorder="1" applyAlignment="1">
      <alignment horizontal="center" vertical="top"/>
    </xf>
    <xf numFmtId="0" fontId="2" fillId="5"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D70391"/>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EB35-93BF-43F7-A35F-DB399B101525}">
  <dimension ref="A1:D41"/>
  <sheetViews>
    <sheetView showGridLines="0" zoomScale="80" zoomScaleNormal="80" workbookViewId="0">
      <selection sqref="A1:C1"/>
    </sheetView>
  </sheetViews>
  <sheetFormatPr defaultRowHeight="14" x14ac:dyDescent="0.3"/>
  <cols>
    <col min="1" max="1" width="3.6328125" style="55" customWidth="1"/>
    <col min="2" max="2" width="35.1796875" style="50" customWidth="1"/>
    <col min="3" max="3" width="63.7265625" style="50" customWidth="1"/>
    <col min="4" max="4" width="0.1796875" style="45" customWidth="1"/>
    <col min="5" max="16384" width="8.7265625" style="45"/>
  </cols>
  <sheetData>
    <row r="1" spans="1:4" ht="21" customHeight="1" x14ac:dyDescent="0.3">
      <c r="A1" s="154" t="s">
        <v>192</v>
      </c>
      <c r="B1" s="154"/>
      <c r="C1" s="154"/>
    </row>
    <row r="2" spans="1:4" ht="21" customHeight="1" x14ac:dyDescent="0.3">
      <c r="A2" s="128"/>
      <c r="B2" s="128"/>
      <c r="C2" s="128"/>
    </row>
    <row r="3" spans="1:4" ht="21" customHeight="1" x14ac:dyDescent="0.3">
      <c r="A3" s="154" t="s">
        <v>193</v>
      </c>
      <c r="B3" s="154"/>
      <c r="C3" s="154"/>
    </row>
    <row r="4" spans="1:4" ht="21" customHeight="1" x14ac:dyDescent="0.3">
      <c r="A4" s="70"/>
      <c r="B4" s="70"/>
      <c r="C4" s="70"/>
    </row>
    <row r="5" spans="1:4" ht="15.5" customHeight="1" x14ac:dyDescent="0.3">
      <c r="A5" s="155" t="s">
        <v>153</v>
      </c>
      <c r="B5" s="155"/>
      <c r="C5" s="155"/>
    </row>
    <row r="6" spans="1:4" ht="15.5" customHeight="1" x14ac:dyDescent="0.3">
      <c r="A6" s="156" t="s">
        <v>159</v>
      </c>
      <c r="B6" s="156"/>
      <c r="C6" s="156"/>
    </row>
    <row r="7" spans="1:4" ht="15.5" x14ac:dyDescent="0.3">
      <c r="B7" s="48"/>
      <c r="C7" s="48"/>
    </row>
    <row r="8" spans="1:4" ht="18" x14ac:dyDescent="0.3">
      <c r="A8" s="157" t="s">
        <v>149</v>
      </c>
      <c r="B8" s="157"/>
      <c r="C8" s="157"/>
    </row>
    <row r="9" spans="1:4" ht="17" customHeight="1" x14ac:dyDescent="0.3">
      <c r="A9" s="156" t="s">
        <v>160</v>
      </c>
      <c r="B9" s="156"/>
      <c r="C9" s="156"/>
    </row>
    <row r="10" spans="1:4" ht="15.5" x14ac:dyDescent="0.3">
      <c r="B10" s="48"/>
      <c r="C10" s="48"/>
    </row>
    <row r="11" spans="1:4" ht="15.5" x14ac:dyDescent="0.3">
      <c r="A11" s="158" t="s">
        <v>150</v>
      </c>
      <c r="B11" s="158"/>
      <c r="C11" s="158"/>
    </row>
    <row r="12" spans="1:4" ht="18" customHeight="1" x14ac:dyDescent="0.3">
      <c r="A12" s="153" t="s">
        <v>154</v>
      </c>
      <c r="B12" s="153"/>
      <c r="C12" s="153"/>
    </row>
    <row r="13" spans="1:4" x14ac:dyDescent="0.3">
      <c r="A13" s="53">
        <v>1</v>
      </c>
      <c r="B13" s="152" t="s">
        <v>155</v>
      </c>
      <c r="C13" s="152"/>
      <c r="D13" s="49"/>
    </row>
    <row r="14" spans="1:4" ht="14.5" customHeight="1" x14ac:dyDescent="0.3">
      <c r="A14" s="53">
        <v>2</v>
      </c>
      <c r="B14" s="152" t="s">
        <v>156</v>
      </c>
      <c r="C14" s="152"/>
      <c r="D14" s="49"/>
    </row>
    <row r="15" spans="1:4" x14ac:dyDescent="0.3">
      <c r="A15" s="53">
        <v>3</v>
      </c>
      <c r="B15" s="152" t="s">
        <v>157</v>
      </c>
      <c r="C15" s="152"/>
      <c r="D15" s="49"/>
    </row>
    <row r="16" spans="1:4" ht="39.5" customHeight="1" x14ac:dyDescent="0.3">
      <c r="A16" s="53">
        <v>4</v>
      </c>
      <c r="B16" s="152" t="s">
        <v>162</v>
      </c>
      <c r="C16" s="152"/>
      <c r="D16" s="49"/>
    </row>
    <row r="17" spans="1:4" ht="27.5" customHeight="1" x14ac:dyDescent="0.3">
      <c r="A17" s="53">
        <v>5</v>
      </c>
      <c r="B17" s="152" t="s">
        <v>163</v>
      </c>
      <c r="C17" s="152"/>
      <c r="D17" s="49"/>
    </row>
    <row r="18" spans="1:4" ht="13.5" customHeight="1" x14ac:dyDescent="0.3">
      <c r="A18" s="53">
        <v>6</v>
      </c>
      <c r="B18" s="152" t="s">
        <v>158</v>
      </c>
      <c r="C18" s="152"/>
      <c r="D18" s="49"/>
    </row>
    <row r="19" spans="1:4" x14ac:dyDescent="0.3">
      <c r="A19" s="53">
        <v>7</v>
      </c>
      <c r="B19" s="152" t="s">
        <v>164</v>
      </c>
      <c r="C19" s="152"/>
      <c r="D19" s="49"/>
    </row>
    <row r="20" spans="1:4" ht="115" customHeight="1" x14ac:dyDescent="0.3">
      <c r="A20" s="53">
        <v>8</v>
      </c>
      <c r="B20" s="152" t="s">
        <v>179</v>
      </c>
      <c r="C20" s="152"/>
      <c r="D20" s="49"/>
    </row>
    <row r="21" spans="1:4" x14ac:dyDescent="0.3">
      <c r="A21" s="53">
        <v>9</v>
      </c>
      <c r="B21" s="152" t="s">
        <v>151</v>
      </c>
      <c r="C21" s="152"/>
      <c r="D21" s="49"/>
    </row>
    <row r="22" spans="1:4" x14ac:dyDescent="0.3">
      <c r="B22" s="165"/>
      <c r="C22" s="165"/>
      <c r="D22" s="49"/>
    </row>
    <row r="23" spans="1:4" ht="18" customHeight="1" x14ac:dyDescent="0.35">
      <c r="A23" s="166" t="s">
        <v>152</v>
      </c>
      <c r="B23" s="166"/>
      <c r="C23" s="166"/>
      <c r="D23" s="49"/>
    </row>
    <row r="24" spans="1:4" ht="18" customHeight="1" x14ac:dyDescent="0.3">
      <c r="A24" s="153" t="s">
        <v>165</v>
      </c>
      <c r="B24" s="153"/>
      <c r="C24" s="153"/>
      <c r="D24" s="49"/>
    </row>
    <row r="25" spans="1:4" ht="42.5" customHeight="1" x14ac:dyDescent="0.3">
      <c r="A25" s="53">
        <v>1</v>
      </c>
      <c r="B25" s="152" t="s">
        <v>178</v>
      </c>
      <c r="C25" s="152"/>
      <c r="D25" s="54"/>
    </row>
    <row r="26" spans="1:4" ht="29" customHeight="1" x14ac:dyDescent="0.3">
      <c r="A26" s="53">
        <v>2</v>
      </c>
      <c r="B26" s="152" t="s">
        <v>180</v>
      </c>
      <c r="C26" s="152"/>
      <c r="D26" s="54"/>
    </row>
    <row r="27" spans="1:4" ht="25" customHeight="1" x14ac:dyDescent="0.3">
      <c r="A27" s="53">
        <v>3</v>
      </c>
      <c r="B27" s="152" t="s">
        <v>166</v>
      </c>
      <c r="C27" s="152"/>
      <c r="D27" s="54"/>
    </row>
    <row r="28" spans="1:4" x14ac:dyDescent="0.3">
      <c r="A28" s="53">
        <v>4</v>
      </c>
      <c r="B28" s="163" t="s">
        <v>161</v>
      </c>
      <c r="C28" s="163"/>
      <c r="D28" s="163"/>
    </row>
    <row r="29" spans="1:4" x14ac:dyDescent="0.3">
      <c r="A29" s="11"/>
      <c r="B29" s="164"/>
      <c r="C29" s="164"/>
      <c r="D29" s="164"/>
    </row>
    <row r="30" spans="1:4" x14ac:dyDescent="0.3">
      <c r="A30" s="11"/>
      <c r="B30" s="1"/>
      <c r="C30" s="1"/>
      <c r="D30" s="2"/>
    </row>
    <row r="31" spans="1:4" x14ac:dyDescent="0.3">
      <c r="B31" s="47" t="s">
        <v>144</v>
      </c>
    </row>
    <row r="32" spans="1:4" ht="32.5" customHeight="1" x14ac:dyDescent="0.3">
      <c r="B32" s="161" t="s">
        <v>186</v>
      </c>
      <c r="C32" s="162"/>
    </row>
    <row r="33" spans="2:3" ht="107" customHeight="1" x14ac:dyDescent="0.3">
      <c r="B33" s="84" t="s">
        <v>118</v>
      </c>
      <c r="C33" s="51" t="s">
        <v>190</v>
      </c>
    </row>
    <row r="34" spans="2:3" ht="61" customHeight="1" x14ac:dyDescent="0.3">
      <c r="B34" s="84" t="s">
        <v>188</v>
      </c>
      <c r="C34" s="51" t="s">
        <v>189</v>
      </c>
    </row>
    <row r="35" spans="2:3" ht="61" customHeight="1" x14ac:dyDescent="0.3">
      <c r="B35" s="127"/>
      <c r="C35" s="126"/>
    </row>
    <row r="36" spans="2:3" ht="18" x14ac:dyDescent="0.3">
      <c r="B36" s="46" t="s">
        <v>113</v>
      </c>
    </row>
    <row r="37" spans="2:3" ht="35" customHeight="1" x14ac:dyDescent="0.3">
      <c r="B37" s="159" t="s">
        <v>191</v>
      </c>
      <c r="C37" s="160"/>
    </row>
    <row r="38" spans="2:3" ht="20" customHeight="1" x14ac:dyDescent="0.3">
      <c r="B38" s="56" t="s">
        <v>114</v>
      </c>
      <c r="C38" s="51"/>
    </row>
    <row r="39" spans="2:3" ht="20" customHeight="1" x14ac:dyDescent="0.3">
      <c r="B39" s="56" t="s">
        <v>116</v>
      </c>
      <c r="C39" s="51"/>
    </row>
    <row r="40" spans="2:3" ht="20" customHeight="1" x14ac:dyDescent="0.3">
      <c r="B40" s="56" t="s">
        <v>115</v>
      </c>
      <c r="C40" s="51"/>
    </row>
    <row r="41" spans="2:3" ht="80.5" customHeight="1" x14ac:dyDescent="0.3">
      <c r="B41" s="56" t="s">
        <v>117</v>
      </c>
      <c r="C41" s="51"/>
    </row>
  </sheetData>
  <sheetProtection algorithmName="SHA-512" hashValue="4p4+xVAyX8P/2bJ1zSmS1u9/xJhgCPorPS9LboSTqdfjCWrS+FAHRcG2OSGYc4L5rR0Txt8bO2IcqZ9SevcXUQ==" saltValue="KyJt85Fa4lrfMdNtVol9KQ==" spinCount="100000" sheet="1" objects="1" scenarios="1"/>
  <mergeCells count="27">
    <mergeCell ref="B37:C37"/>
    <mergeCell ref="A1:C1"/>
    <mergeCell ref="B32:C32"/>
    <mergeCell ref="B28:D28"/>
    <mergeCell ref="B29:D29"/>
    <mergeCell ref="B14:C14"/>
    <mergeCell ref="B13:C13"/>
    <mergeCell ref="B15:C15"/>
    <mergeCell ref="B16:C16"/>
    <mergeCell ref="B19:C19"/>
    <mergeCell ref="B20:C20"/>
    <mergeCell ref="B21:C21"/>
    <mergeCell ref="B22:C22"/>
    <mergeCell ref="B25:C25"/>
    <mergeCell ref="B26:C26"/>
    <mergeCell ref="A23:C23"/>
    <mergeCell ref="B27:C27"/>
    <mergeCell ref="A24:C24"/>
    <mergeCell ref="A3:C3"/>
    <mergeCell ref="A5:C5"/>
    <mergeCell ref="A6:C6"/>
    <mergeCell ref="B17:C17"/>
    <mergeCell ref="B18:C18"/>
    <mergeCell ref="A8:C8"/>
    <mergeCell ref="A9:C9"/>
    <mergeCell ref="A11:C11"/>
    <mergeCell ref="A12:C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B6A7A-CBD2-46F4-89BD-A7B93F00E687}">
  <dimension ref="A1:H43"/>
  <sheetViews>
    <sheetView showGridLines="0" topLeftCell="A4" zoomScale="80" zoomScaleNormal="80" workbookViewId="0">
      <selection activeCell="C9" sqref="C9"/>
    </sheetView>
  </sheetViews>
  <sheetFormatPr defaultRowHeight="14" x14ac:dyDescent="0.3"/>
  <cols>
    <col min="1" max="1" width="5.81640625" style="132" customWidth="1"/>
    <col min="2" max="2" width="42" style="50" customWidth="1"/>
    <col min="3" max="3" width="25.6328125" style="45" customWidth="1"/>
    <col min="4" max="6" width="8.7265625" style="45"/>
    <col min="7" max="7" width="45.81640625" style="130" customWidth="1"/>
    <col min="8" max="8" width="25.6328125" style="131" customWidth="1"/>
    <col min="9" max="16384" width="8.7265625" style="45"/>
  </cols>
  <sheetData>
    <row r="1" spans="1:8" ht="18" x14ac:dyDescent="0.3">
      <c r="A1" s="129" t="s">
        <v>194</v>
      </c>
    </row>
    <row r="3" spans="1:8" ht="28" x14ac:dyDescent="0.3">
      <c r="G3" s="133" t="s">
        <v>120</v>
      </c>
      <c r="H3" s="134">
        <f>C13+C43</f>
        <v>0</v>
      </c>
    </row>
    <row r="4" spans="1:8" ht="15.5" x14ac:dyDescent="0.3">
      <c r="A4" s="135" t="s">
        <v>0</v>
      </c>
    </row>
    <row r="5" spans="1:8" s="55" customFormat="1" ht="14.5" customHeight="1" x14ac:dyDescent="0.35">
      <c r="A5" s="136" t="s">
        <v>2</v>
      </c>
      <c r="B5" s="137" t="s">
        <v>3</v>
      </c>
      <c r="C5" s="137" t="s">
        <v>111</v>
      </c>
      <c r="G5" s="50"/>
      <c r="H5" s="138"/>
    </row>
    <row r="6" spans="1:8" x14ac:dyDescent="0.3">
      <c r="A6" s="139">
        <v>1</v>
      </c>
      <c r="B6" s="140" t="s">
        <v>8</v>
      </c>
      <c r="C6" s="141">
        <f>Kantoordrukwerk!H11</f>
        <v>0</v>
      </c>
    </row>
    <row r="7" spans="1:8" x14ac:dyDescent="0.3">
      <c r="A7" s="139">
        <v>2</v>
      </c>
      <c r="B7" s="140" t="s">
        <v>12</v>
      </c>
      <c r="C7" s="141">
        <f>Kantoordrukwerk!H23</f>
        <v>0</v>
      </c>
    </row>
    <row r="8" spans="1:8" x14ac:dyDescent="0.3">
      <c r="A8" s="139">
        <v>3</v>
      </c>
      <c r="B8" s="140" t="s">
        <v>18</v>
      </c>
      <c r="C8" s="141">
        <f>Kantoordrukwerk!H35</f>
        <v>0</v>
      </c>
    </row>
    <row r="9" spans="1:8" s="144" customFormat="1" ht="19" customHeight="1" x14ac:dyDescent="0.35">
      <c r="A9" s="139">
        <v>4</v>
      </c>
      <c r="B9" s="142" t="s">
        <v>19</v>
      </c>
      <c r="C9" s="143">
        <f>Kantoordrukwerk!H47</f>
        <v>0</v>
      </c>
      <c r="G9" s="145"/>
      <c r="H9" s="146"/>
    </row>
    <row r="10" spans="1:8" s="55" customFormat="1" x14ac:dyDescent="0.35">
      <c r="A10" s="139">
        <v>5</v>
      </c>
      <c r="B10" s="140" t="s">
        <v>21</v>
      </c>
      <c r="C10" s="147">
        <f>Kantoordrukwerk!H59</f>
        <v>0</v>
      </c>
      <c r="G10" s="50"/>
      <c r="H10" s="138"/>
    </row>
    <row r="11" spans="1:8" x14ac:dyDescent="0.3">
      <c r="A11" s="139">
        <v>6</v>
      </c>
      <c r="B11" s="140" t="s">
        <v>25</v>
      </c>
      <c r="C11" s="141">
        <f>Kantoordrukwerk!H71</f>
        <v>0</v>
      </c>
    </row>
    <row r="12" spans="1:8" x14ac:dyDescent="0.3">
      <c r="A12" s="139">
        <v>7</v>
      </c>
      <c r="B12" s="140" t="s">
        <v>26</v>
      </c>
      <c r="C12" s="141">
        <f>Kantoordrukwerk!H83</f>
        <v>0</v>
      </c>
    </row>
    <row r="13" spans="1:8" x14ac:dyDescent="0.3">
      <c r="A13" s="136"/>
      <c r="B13" s="148" t="s">
        <v>112</v>
      </c>
      <c r="C13" s="149">
        <f>SUM(C6:C12)</f>
        <v>0</v>
      </c>
    </row>
    <row r="16" spans="1:8" ht="15.5" x14ac:dyDescent="0.35">
      <c r="A16" s="167" t="s">
        <v>1</v>
      </c>
      <c r="B16" s="167"/>
    </row>
    <row r="17" spans="1:3" x14ac:dyDescent="0.3">
      <c r="A17" s="136" t="s">
        <v>2</v>
      </c>
      <c r="B17" s="137" t="s">
        <v>3</v>
      </c>
      <c r="C17" s="137" t="s">
        <v>111</v>
      </c>
    </row>
    <row r="18" spans="1:3" x14ac:dyDescent="0.3">
      <c r="A18" s="139">
        <v>1</v>
      </c>
      <c r="B18" s="140" t="s">
        <v>34</v>
      </c>
      <c r="C18" s="141">
        <f>'Promotioneel drukwerk'!J11</f>
        <v>0</v>
      </c>
    </row>
    <row r="19" spans="1:3" x14ac:dyDescent="0.3">
      <c r="A19" s="139">
        <v>2</v>
      </c>
      <c r="B19" s="140" t="s">
        <v>40</v>
      </c>
      <c r="C19" s="141">
        <f>'Promotioneel drukwerk'!J21</f>
        <v>0</v>
      </c>
    </row>
    <row r="20" spans="1:3" x14ac:dyDescent="0.3">
      <c r="A20" s="139">
        <v>3</v>
      </c>
      <c r="B20" s="140" t="s">
        <v>42</v>
      </c>
      <c r="C20" s="141">
        <f>'Promotioneel drukwerk'!J31</f>
        <v>0</v>
      </c>
    </row>
    <row r="21" spans="1:3" x14ac:dyDescent="0.3">
      <c r="A21" s="139">
        <v>4</v>
      </c>
      <c r="B21" s="140" t="s">
        <v>45</v>
      </c>
      <c r="C21" s="141">
        <f>'Promotioneel drukwerk'!J41</f>
        <v>0</v>
      </c>
    </row>
    <row r="22" spans="1:3" x14ac:dyDescent="0.3">
      <c r="A22" s="139">
        <v>5</v>
      </c>
      <c r="B22" s="140" t="s">
        <v>47</v>
      </c>
      <c r="C22" s="141">
        <f>'Promotioneel drukwerk'!J51</f>
        <v>0</v>
      </c>
    </row>
    <row r="23" spans="1:3" x14ac:dyDescent="0.3">
      <c r="A23" s="139">
        <v>6</v>
      </c>
      <c r="B23" s="140" t="s">
        <v>49</v>
      </c>
      <c r="C23" s="141">
        <f>'Promotioneel drukwerk'!J61</f>
        <v>0</v>
      </c>
    </row>
    <row r="24" spans="1:3" x14ac:dyDescent="0.3">
      <c r="A24" s="139">
        <v>7</v>
      </c>
      <c r="B24" s="140" t="s">
        <v>53</v>
      </c>
      <c r="C24" s="141">
        <f>'Promotioneel drukwerk'!J71</f>
        <v>0</v>
      </c>
    </row>
    <row r="25" spans="1:3" x14ac:dyDescent="0.3">
      <c r="A25" s="139">
        <v>8</v>
      </c>
      <c r="B25" s="140" t="s">
        <v>55</v>
      </c>
      <c r="C25" s="141">
        <f>'Promotioneel drukwerk'!J82</f>
        <v>0</v>
      </c>
    </row>
    <row r="26" spans="1:3" x14ac:dyDescent="0.3">
      <c r="A26" s="139">
        <v>9</v>
      </c>
      <c r="B26" s="140" t="s">
        <v>57</v>
      </c>
      <c r="C26" s="141">
        <f>'Promotioneel drukwerk'!J93</f>
        <v>0</v>
      </c>
    </row>
    <row r="27" spans="1:3" x14ac:dyDescent="0.3">
      <c r="A27" s="139">
        <v>10</v>
      </c>
      <c r="B27" s="140" t="s">
        <v>59</v>
      </c>
      <c r="C27" s="141">
        <f>'Promotioneel drukwerk'!J104</f>
        <v>0</v>
      </c>
    </row>
    <row r="28" spans="1:3" x14ac:dyDescent="0.3">
      <c r="A28" s="139">
        <v>11</v>
      </c>
      <c r="B28" s="140" t="s">
        <v>60</v>
      </c>
      <c r="C28" s="141">
        <f>'Promotioneel drukwerk'!J114</f>
        <v>0</v>
      </c>
    </row>
    <row r="29" spans="1:3" x14ac:dyDescent="0.3">
      <c r="A29" s="139">
        <v>12</v>
      </c>
      <c r="B29" s="140" t="s">
        <v>62</v>
      </c>
      <c r="C29" s="141">
        <f>'Promotioneel drukwerk'!J124</f>
        <v>0</v>
      </c>
    </row>
    <row r="30" spans="1:3" x14ac:dyDescent="0.3">
      <c r="A30" s="139">
        <v>13</v>
      </c>
      <c r="B30" s="140" t="s">
        <v>65</v>
      </c>
      <c r="C30" s="141">
        <f>'Promotioneel drukwerk'!J134</f>
        <v>0</v>
      </c>
    </row>
    <row r="31" spans="1:3" x14ac:dyDescent="0.3">
      <c r="A31" s="139">
        <v>14</v>
      </c>
      <c r="B31" s="140" t="s">
        <v>67</v>
      </c>
      <c r="C31" s="141">
        <f>'Promotioneel drukwerk'!J145</f>
        <v>0</v>
      </c>
    </row>
    <row r="32" spans="1:3" x14ac:dyDescent="0.3">
      <c r="A32" s="139">
        <v>15</v>
      </c>
      <c r="B32" s="140" t="s">
        <v>68</v>
      </c>
      <c r="C32" s="141">
        <f>'Promotioneel drukwerk'!J155</f>
        <v>0</v>
      </c>
    </row>
    <row r="33" spans="1:8" x14ac:dyDescent="0.3">
      <c r="A33" s="139">
        <v>16</v>
      </c>
      <c r="B33" s="140" t="s">
        <v>69</v>
      </c>
      <c r="C33" s="141">
        <f>'Promotioneel drukwerk'!J166</f>
        <v>0</v>
      </c>
    </row>
    <row r="34" spans="1:8" x14ac:dyDescent="0.3">
      <c r="A34" s="139">
        <v>17</v>
      </c>
      <c r="B34" s="140" t="s">
        <v>108</v>
      </c>
      <c r="C34" s="141">
        <f>'Promotioneel drukwerk'!J176</f>
        <v>0</v>
      </c>
    </row>
    <row r="35" spans="1:8" s="55" customFormat="1" ht="18" customHeight="1" x14ac:dyDescent="0.35">
      <c r="A35" s="139">
        <v>18</v>
      </c>
      <c r="B35" s="140" t="s">
        <v>71</v>
      </c>
      <c r="C35" s="147">
        <f>'Promotioneel drukwerk'!J187</f>
        <v>0</v>
      </c>
      <c r="G35" s="50"/>
      <c r="H35" s="138"/>
    </row>
    <row r="36" spans="1:8" x14ac:dyDescent="0.3">
      <c r="A36" s="139">
        <v>19</v>
      </c>
      <c r="B36" s="140" t="s">
        <v>74</v>
      </c>
      <c r="C36" s="141">
        <f>'Promotioneel drukwerk'!J198</f>
        <v>0</v>
      </c>
    </row>
    <row r="37" spans="1:8" x14ac:dyDescent="0.3">
      <c r="A37" s="139">
        <v>20</v>
      </c>
      <c r="B37" s="140" t="s">
        <v>76</v>
      </c>
      <c r="C37" s="141">
        <f>'Promotioneel drukwerk'!J208</f>
        <v>0</v>
      </c>
    </row>
    <row r="38" spans="1:8" x14ac:dyDescent="0.3">
      <c r="A38" s="139">
        <v>21</v>
      </c>
      <c r="B38" s="140" t="s">
        <v>80</v>
      </c>
      <c r="C38" s="141">
        <f>'Promotioneel drukwerk'!J218</f>
        <v>0</v>
      </c>
    </row>
    <row r="39" spans="1:8" x14ac:dyDescent="0.3">
      <c r="A39" s="139">
        <v>22</v>
      </c>
      <c r="B39" s="140" t="s">
        <v>81</v>
      </c>
      <c r="C39" s="141">
        <f>'Promotioneel drukwerk'!J228</f>
        <v>0</v>
      </c>
    </row>
    <row r="40" spans="1:8" s="55" customFormat="1" x14ac:dyDescent="0.35">
      <c r="A40" s="139">
        <v>23</v>
      </c>
      <c r="B40" s="140" t="s">
        <v>84</v>
      </c>
      <c r="C40" s="147">
        <f>'Promotioneel drukwerk'!J238</f>
        <v>0</v>
      </c>
      <c r="G40" s="50"/>
      <c r="H40" s="138"/>
    </row>
    <row r="41" spans="1:8" s="55" customFormat="1" ht="28" x14ac:dyDescent="0.35">
      <c r="A41" s="139">
        <v>24</v>
      </c>
      <c r="B41" s="140" t="s">
        <v>89</v>
      </c>
      <c r="C41" s="147">
        <f>'Promotioneel drukwerk'!J248</f>
        <v>0</v>
      </c>
      <c r="G41" s="50"/>
      <c r="H41" s="138"/>
    </row>
    <row r="42" spans="1:8" ht="28" x14ac:dyDescent="0.3">
      <c r="A42" s="139">
        <v>25</v>
      </c>
      <c r="B42" s="140" t="s">
        <v>131</v>
      </c>
      <c r="C42" s="141">
        <f>'Promotioneel drukwerk'!J259</f>
        <v>0</v>
      </c>
    </row>
    <row r="43" spans="1:8" x14ac:dyDescent="0.3">
      <c r="A43" s="136"/>
      <c r="B43" s="150" t="s">
        <v>112</v>
      </c>
      <c r="C43" s="151">
        <f>SUM(C18:C42)</f>
        <v>0</v>
      </c>
    </row>
  </sheetData>
  <sheetProtection algorithmName="SHA-512" hashValue="0rs2yDr7wLRJw2IDKH/zT7gPfdTBRtIY51oZF40e3/IjJLX5bAArcBayI37trNaHeHRwYz5uGnlNgmiibjAvkQ==" saltValue="kSqfdEne6ceV74cYxa3r9Q==" spinCount="100000" sheet="1" objects="1" scenarios="1"/>
  <mergeCells count="1">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F0DFB-E672-4656-AB03-F18D17B15534}">
  <dimension ref="A1:H83"/>
  <sheetViews>
    <sheetView showGridLines="0" topLeftCell="A43" zoomScale="80" zoomScaleNormal="80" workbookViewId="0">
      <selection activeCell="E51" sqref="E51"/>
    </sheetView>
  </sheetViews>
  <sheetFormatPr defaultRowHeight="14" x14ac:dyDescent="0.3"/>
  <cols>
    <col min="1" max="1" width="5.81640625" style="75" customWidth="1"/>
    <col min="2" max="2" width="42" style="74" customWidth="1"/>
    <col min="3" max="3" width="29.7265625" style="74" customWidth="1"/>
    <col min="4" max="5" width="13.6328125" style="93" customWidth="1"/>
    <col min="6" max="6" width="19.54296875" style="74" bestFit="1" customWidth="1"/>
    <col min="7" max="7" width="12.7265625" style="99" customWidth="1"/>
    <col min="8" max="8" width="18.81640625" style="100" customWidth="1"/>
    <col min="9" max="9" width="13.54296875" style="93" bestFit="1" customWidth="1"/>
    <col min="10" max="10" width="7.81640625" style="93" bestFit="1" customWidth="1"/>
    <col min="11" max="16384" width="8.7265625" style="93"/>
  </cols>
  <sheetData>
    <row r="1" spans="1:8" ht="18" x14ac:dyDescent="0.4">
      <c r="A1" s="73" t="s">
        <v>195</v>
      </c>
      <c r="F1" s="94"/>
      <c r="G1" s="95"/>
      <c r="H1" s="96"/>
    </row>
    <row r="2" spans="1:8" ht="15.5" x14ac:dyDescent="0.35">
      <c r="F2" s="94"/>
      <c r="G2" s="168" t="s">
        <v>147</v>
      </c>
      <c r="H2" s="168"/>
    </row>
    <row r="3" spans="1:8" x14ac:dyDescent="0.3">
      <c r="A3" s="75">
        <v>1</v>
      </c>
      <c r="B3" s="76" t="s">
        <v>95</v>
      </c>
      <c r="C3" s="76"/>
      <c r="F3" s="94"/>
      <c r="G3" s="95"/>
      <c r="H3" s="96"/>
    </row>
    <row r="4" spans="1:8" x14ac:dyDescent="0.3">
      <c r="B4" s="77" t="s">
        <v>93</v>
      </c>
      <c r="C4" s="97" t="s">
        <v>146</v>
      </c>
      <c r="F4" s="94"/>
      <c r="G4" s="95"/>
      <c r="H4" s="96"/>
    </row>
    <row r="5" spans="1:8" x14ac:dyDescent="0.3">
      <c r="B5" s="77" t="s">
        <v>6</v>
      </c>
      <c r="C5" s="98" t="s">
        <v>11</v>
      </c>
      <c r="F5" s="94"/>
      <c r="G5" s="95"/>
      <c r="H5" s="96"/>
    </row>
    <row r="6" spans="1:8" x14ac:dyDescent="0.3">
      <c r="B6" s="77" t="s">
        <v>4</v>
      </c>
      <c r="C6" s="98" t="s">
        <v>10</v>
      </c>
    </row>
    <row r="7" spans="1:8" x14ac:dyDescent="0.3">
      <c r="B7" s="77" t="s">
        <v>96</v>
      </c>
      <c r="C7" s="97" t="s">
        <v>9</v>
      </c>
    </row>
    <row r="8" spans="1:8" x14ac:dyDescent="0.3">
      <c r="B8" s="77" t="s">
        <v>94</v>
      </c>
      <c r="C8" s="97" t="s">
        <v>97</v>
      </c>
      <c r="D8" s="101"/>
    </row>
    <row r="9" spans="1:8" x14ac:dyDescent="0.3">
      <c r="C9" s="97"/>
      <c r="D9" s="101"/>
    </row>
    <row r="10" spans="1:8" x14ac:dyDescent="0.3">
      <c r="B10" s="77" t="s">
        <v>145</v>
      </c>
      <c r="C10" s="102">
        <v>1</v>
      </c>
      <c r="D10" s="103"/>
      <c r="G10" s="99" t="s">
        <v>128</v>
      </c>
    </row>
    <row r="11" spans="1:8" x14ac:dyDescent="0.3">
      <c r="B11" s="77" t="s">
        <v>92</v>
      </c>
      <c r="C11" s="119">
        <v>0</v>
      </c>
      <c r="D11" s="101"/>
      <c r="G11" s="104" t="s">
        <v>118</v>
      </c>
      <c r="H11" s="105">
        <f>(1*C11)</f>
        <v>0</v>
      </c>
    </row>
    <row r="12" spans="1:8" x14ac:dyDescent="0.3">
      <c r="D12" s="101"/>
    </row>
    <row r="13" spans="1:8" x14ac:dyDescent="0.3">
      <c r="A13" s="75">
        <v>2</v>
      </c>
      <c r="B13" s="171" t="s">
        <v>12</v>
      </c>
      <c r="C13" s="171"/>
    </row>
    <row r="14" spans="1:8" x14ac:dyDescent="0.3">
      <c r="B14" s="97" t="s">
        <v>93</v>
      </c>
      <c r="C14" s="106">
        <v>16000</v>
      </c>
    </row>
    <row r="15" spans="1:8" x14ac:dyDescent="0.3">
      <c r="B15" s="97" t="s">
        <v>6</v>
      </c>
      <c r="C15" s="107" t="s">
        <v>16</v>
      </c>
    </row>
    <row r="16" spans="1:8" x14ac:dyDescent="0.3">
      <c r="B16" s="97" t="s">
        <v>5</v>
      </c>
      <c r="C16" s="98" t="s">
        <v>15</v>
      </c>
    </row>
    <row r="17" spans="1:8" x14ac:dyDescent="0.3">
      <c r="B17" s="97" t="s">
        <v>99</v>
      </c>
      <c r="C17" s="98" t="s">
        <v>100</v>
      </c>
    </row>
    <row r="18" spans="1:8" x14ac:dyDescent="0.3">
      <c r="B18" s="97" t="s">
        <v>4</v>
      </c>
      <c r="C18" s="98" t="s">
        <v>14</v>
      </c>
      <c r="F18" s="108"/>
    </row>
    <row r="19" spans="1:8" x14ac:dyDescent="0.3">
      <c r="B19" s="97" t="s">
        <v>96</v>
      </c>
      <c r="C19" s="97" t="s">
        <v>13</v>
      </c>
    </row>
    <row r="20" spans="1:8" ht="28" x14ac:dyDescent="0.3">
      <c r="B20" s="97" t="s">
        <v>94</v>
      </c>
      <c r="C20" s="97" t="s">
        <v>121</v>
      </c>
    </row>
    <row r="22" spans="1:8" x14ac:dyDescent="0.3">
      <c r="B22" s="97" t="s">
        <v>167</v>
      </c>
      <c r="C22" s="109" t="s">
        <v>168</v>
      </c>
      <c r="D22" s="110" t="s">
        <v>33</v>
      </c>
      <c r="E22" s="110" t="s">
        <v>83</v>
      </c>
    </row>
    <row r="23" spans="1:8" x14ac:dyDescent="0.3">
      <c r="B23" s="97" t="s">
        <v>92</v>
      </c>
      <c r="C23" s="119">
        <v>0</v>
      </c>
      <c r="D23" s="120">
        <v>0</v>
      </c>
      <c r="E23" s="120">
        <v>0</v>
      </c>
      <c r="G23" s="104" t="s">
        <v>118</v>
      </c>
      <c r="H23" s="111">
        <f>(1000*C23)+ (2500*D23)+(5000*E23)</f>
        <v>0</v>
      </c>
    </row>
    <row r="25" spans="1:8" x14ac:dyDescent="0.3">
      <c r="A25" s="75">
        <v>3</v>
      </c>
      <c r="B25" s="171" t="s">
        <v>18</v>
      </c>
      <c r="C25" s="171"/>
    </row>
    <row r="26" spans="1:8" x14ac:dyDescent="0.3">
      <c r="B26" s="97" t="s">
        <v>93</v>
      </c>
      <c r="C26" s="106">
        <v>72000</v>
      </c>
    </row>
    <row r="27" spans="1:8" x14ac:dyDescent="0.3">
      <c r="B27" s="97" t="s">
        <v>6</v>
      </c>
      <c r="C27" s="107" t="s">
        <v>16</v>
      </c>
    </row>
    <row r="28" spans="1:8" x14ac:dyDescent="0.3">
      <c r="B28" s="97" t="s">
        <v>5</v>
      </c>
      <c r="C28" s="98" t="s">
        <v>15</v>
      </c>
    </row>
    <row r="29" spans="1:8" x14ac:dyDescent="0.3">
      <c r="B29" s="97" t="s">
        <v>99</v>
      </c>
      <c r="C29" s="98" t="s">
        <v>100</v>
      </c>
    </row>
    <row r="30" spans="1:8" x14ac:dyDescent="0.3">
      <c r="B30" s="97" t="s">
        <v>4</v>
      </c>
      <c r="C30" s="98" t="s">
        <v>14</v>
      </c>
    </row>
    <row r="31" spans="1:8" x14ac:dyDescent="0.3">
      <c r="B31" s="97" t="s">
        <v>96</v>
      </c>
      <c r="C31" s="97" t="s">
        <v>13</v>
      </c>
    </row>
    <row r="32" spans="1:8" ht="28" x14ac:dyDescent="0.3">
      <c r="B32" s="97" t="s">
        <v>94</v>
      </c>
      <c r="C32" s="97" t="s">
        <v>121</v>
      </c>
    </row>
    <row r="33" spans="1:8" x14ac:dyDescent="0.3">
      <c r="B33" s="112"/>
      <c r="C33" s="112"/>
    </row>
    <row r="34" spans="1:8" x14ac:dyDescent="0.3">
      <c r="B34" s="97" t="s">
        <v>98</v>
      </c>
      <c r="C34" s="102" t="s">
        <v>122</v>
      </c>
      <c r="D34" s="113" t="s">
        <v>83</v>
      </c>
    </row>
    <row r="35" spans="1:8" x14ac:dyDescent="0.3">
      <c r="B35" s="97" t="s">
        <v>92</v>
      </c>
      <c r="C35" s="119">
        <v>0</v>
      </c>
      <c r="D35" s="120">
        <v>0</v>
      </c>
      <c r="G35" s="104" t="s">
        <v>118</v>
      </c>
      <c r="H35" s="111">
        <f>(2500*C35)+(5000*D35)</f>
        <v>0</v>
      </c>
    </row>
    <row r="37" spans="1:8" x14ac:dyDescent="0.3">
      <c r="A37" s="75">
        <v>4</v>
      </c>
      <c r="B37" s="171" t="s">
        <v>19</v>
      </c>
      <c r="C37" s="171"/>
    </row>
    <row r="38" spans="1:8" x14ac:dyDescent="0.3">
      <c r="B38" s="97" t="s">
        <v>93</v>
      </c>
      <c r="C38" s="106">
        <v>2500</v>
      </c>
    </row>
    <row r="39" spans="1:8" x14ac:dyDescent="0.3">
      <c r="B39" s="97" t="s">
        <v>6</v>
      </c>
      <c r="C39" s="107" t="s">
        <v>16</v>
      </c>
    </row>
    <row r="40" spans="1:8" x14ac:dyDescent="0.3">
      <c r="B40" s="97" t="s">
        <v>5</v>
      </c>
      <c r="C40" s="98" t="s">
        <v>15</v>
      </c>
    </row>
    <row r="41" spans="1:8" x14ac:dyDescent="0.3">
      <c r="B41" s="97" t="s">
        <v>99</v>
      </c>
      <c r="C41" s="98" t="s">
        <v>101</v>
      </c>
    </row>
    <row r="42" spans="1:8" x14ac:dyDescent="0.3">
      <c r="B42" s="97" t="s">
        <v>4</v>
      </c>
      <c r="C42" s="98" t="s">
        <v>14</v>
      </c>
    </row>
    <row r="43" spans="1:8" x14ac:dyDescent="0.3">
      <c r="B43" s="97" t="s">
        <v>96</v>
      </c>
      <c r="C43" s="97" t="s">
        <v>13</v>
      </c>
    </row>
    <row r="44" spans="1:8" ht="28" x14ac:dyDescent="0.3">
      <c r="B44" s="97" t="s">
        <v>94</v>
      </c>
      <c r="C44" s="97" t="s">
        <v>121</v>
      </c>
    </row>
    <row r="46" spans="1:8" x14ac:dyDescent="0.3">
      <c r="B46" s="97" t="s">
        <v>98</v>
      </c>
      <c r="C46" s="102" t="s">
        <v>31</v>
      </c>
      <c r="D46" s="113" t="s">
        <v>170</v>
      </c>
    </row>
    <row r="47" spans="1:8" x14ac:dyDescent="0.3">
      <c r="B47" s="97" t="s">
        <v>92</v>
      </c>
      <c r="C47" s="119">
        <v>0</v>
      </c>
      <c r="D47" s="120">
        <v>0</v>
      </c>
      <c r="G47" s="104" t="s">
        <v>118</v>
      </c>
      <c r="H47" s="111">
        <f>(500*C47)+(2500*D47)</f>
        <v>0</v>
      </c>
    </row>
    <row r="49" spans="1:8" x14ac:dyDescent="0.3">
      <c r="A49" s="75">
        <v>5</v>
      </c>
      <c r="B49" s="169" t="s">
        <v>21</v>
      </c>
      <c r="C49" s="170"/>
    </row>
    <row r="50" spans="1:8" x14ac:dyDescent="0.3">
      <c r="B50" s="97" t="s">
        <v>93</v>
      </c>
      <c r="C50" s="106">
        <v>15000</v>
      </c>
    </row>
    <row r="51" spans="1:8" x14ac:dyDescent="0.3">
      <c r="B51" s="97" t="s">
        <v>6</v>
      </c>
      <c r="C51" s="114" t="s">
        <v>16</v>
      </c>
    </row>
    <row r="52" spans="1:8" x14ac:dyDescent="0.3">
      <c r="B52" s="97" t="s">
        <v>5</v>
      </c>
      <c r="C52" s="114" t="s">
        <v>15</v>
      </c>
    </row>
    <row r="53" spans="1:8" x14ac:dyDescent="0.3">
      <c r="B53" s="97" t="s">
        <v>99</v>
      </c>
      <c r="C53" s="97" t="s">
        <v>24</v>
      </c>
    </row>
    <row r="54" spans="1:8" x14ac:dyDescent="0.3">
      <c r="B54" s="97" t="s">
        <v>4</v>
      </c>
      <c r="C54" s="114" t="s">
        <v>23</v>
      </c>
    </row>
    <row r="55" spans="1:8" x14ac:dyDescent="0.3">
      <c r="B55" s="97" t="s">
        <v>96</v>
      </c>
      <c r="C55" s="97" t="s">
        <v>22</v>
      </c>
    </row>
    <row r="56" spans="1:8" ht="28" x14ac:dyDescent="0.3">
      <c r="B56" s="97" t="s">
        <v>94</v>
      </c>
      <c r="C56" s="97" t="s">
        <v>121</v>
      </c>
    </row>
    <row r="58" spans="1:8" x14ac:dyDescent="0.3">
      <c r="B58" s="97" t="s">
        <v>98</v>
      </c>
      <c r="C58" s="102" t="s">
        <v>122</v>
      </c>
      <c r="D58" s="113" t="s">
        <v>83</v>
      </c>
    </row>
    <row r="59" spans="1:8" x14ac:dyDescent="0.3">
      <c r="B59" s="97" t="s">
        <v>92</v>
      </c>
      <c r="C59" s="119">
        <v>0</v>
      </c>
      <c r="D59" s="120">
        <v>0</v>
      </c>
      <c r="G59" s="104" t="s">
        <v>118</v>
      </c>
      <c r="H59" s="111">
        <f>(2500*C59)+(5000*D59)</f>
        <v>0</v>
      </c>
    </row>
    <row r="61" spans="1:8" x14ac:dyDescent="0.3">
      <c r="A61" s="75">
        <v>6</v>
      </c>
      <c r="B61" s="169" t="s">
        <v>102</v>
      </c>
      <c r="C61" s="170"/>
    </row>
    <row r="62" spans="1:8" x14ac:dyDescent="0.3">
      <c r="B62" s="97" t="s">
        <v>93</v>
      </c>
      <c r="C62" s="106">
        <v>15000</v>
      </c>
    </row>
    <row r="63" spans="1:8" x14ac:dyDescent="0.3">
      <c r="B63" s="97" t="s">
        <v>6</v>
      </c>
      <c r="C63" s="114" t="s">
        <v>16</v>
      </c>
    </row>
    <row r="64" spans="1:8" x14ac:dyDescent="0.3">
      <c r="B64" s="97" t="s">
        <v>5</v>
      </c>
      <c r="C64" s="114" t="s">
        <v>15</v>
      </c>
    </row>
    <row r="65" spans="1:8" x14ac:dyDescent="0.3">
      <c r="B65" s="97" t="s">
        <v>99</v>
      </c>
      <c r="C65" s="97" t="s">
        <v>24</v>
      </c>
    </row>
    <row r="66" spans="1:8" x14ac:dyDescent="0.3">
      <c r="B66" s="97" t="s">
        <v>4</v>
      </c>
      <c r="C66" s="114" t="s">
        <v>23</v>
      </c>
    </row>
    <row r="67" spans="1:8" x14ac:dyDescent="0.3">
      <c r="B67" s="97" t="s">
        <v>96</v>
      </c>
      <c r="C67" s="97" t="s">
        <v>22</v>
      </c>
    </row>
    <row r="68" spans="1:8" ht="28" x14ac:dyDescent="0.3">
      <c r="B68" s="97" t="s">
        <v>94</v>
      </c>
      <c r="C68" s="97" t="s">
        <v>121</v>
      </c>
    </row>
    <row r="70" spans="1:8" x14ac:dyDescent="0.3">
      <c r="B70" s="97" t="s">
        <v>98</v>
      </c>
      <c r="C70" s="102" t="s">
        <v>122</v>
      </c>
      <c r="D70" s="113" t="s">
        <v>171</v>
      </c>
    </row>
    <row r="71" spans="1:8" x14ac:dyDescent="0.3">
      <c r="B71" s="97" t="s">
        <v>92</v>
      </c>
      <c r="C71" s="119">
        <v>0</v>
      </c>
      <c r="D71" s="120">
        <v>0</v>
      </c>
      <c r="G71" s="104" t="s">
        <v>118</v>
      </c>
      <c r="H71" s="111">
        <f>(2500*C71)+(5000*D71)</f>
        <v>0</v>
      </c>
    </row>
    <row r="73" spans="1:8" x14ac:dyDescent="0.3">
      <c r="A73" s="75">
        <v>7</v>
      </c>
      <c r="B73" s="169" t="s">
        <v>26</v>
      </c>
      <c r="C73" s="170"/>
    </row>
    <row r="74" spans="1:8" x14ac:dyDescent="0.3">
      <c r="B74" s="97" t="s">
        <v>93</v>
      </c>
      <c r="C74" s="106">
        <v>3000</v>
      </c>
    </row>
    <row r="75" spans="1:8" x14ac:dyDescent="0.3">
      <c r="B75" s="97" t="s">
        <v>6</v>
      </c>
      <c r="C75" s="115" t="s">
        <v>30</v>
      </c>
    </row>
    <row r="76" spans="1:8" x14ac:dyDescent="0.3">
      <c r="B76" s="97" t="s">
        <v>5</v>
      </c>
      <c r="C76" s="114" t="s">
        <v>29</v>
      </c>
    </row>
    <row r="77" spans="1:8" x14ac:dyDescent="0.3">
      <c r="B77" s="97" t="s">
        <v>99</v>
      </c>
      <c r="C77" s="97" t="s">
        <v>24</v>
      </c>
    </row>
    <row r="78" spans="1:8" x14ac:dyDescent="0.3">
      <c r="B78" s="97" t="s">
        <v>4</v>
      </c>
      <c r="C78" s="115" t="s">
        <v>28</v>
      </c>
    </row>
    <row r="79" spans="1:8" x14ac:dyDescent="0.3">
      <c r="B79" s="97" t="s">
        <v>96</v>
      </c>
      <c r="C79" s="116" t="s">
        <v>27</v>
      </c>
    </row>
    <row r="80" spans="1:8" ht="28" x14ac:dyDescent="0.3">
      <c r="B80" s="97" t="s">
        <v>94</v>
      </c>
      <c r="C80" s="97" t="s">
        <v>123</v>
      </c>
    </row>
    <row r="82" spans="2:8" x14ac:dyDescent="0.3">
      <c r="B82" s="97" t="s">
        <v>98</v>
      </c>
      <c r="C82" s="102" t="s">
        <v>31</v>
      </c>
      <c r="D82" s="113" t="s">
        <v>32</v>
      </c>
      <c r="E82" s="117"/>
    </row>
    <row r="83" spans="2:8" x14ac:dyDescent="0.3">
      <c r="B83" s="97" t="s">
        <v>92</v>
      </c>
      <c r="C83" s="119">
        <v>0</v>
      </c>
      <c r="D83" s="120">
        <v>0</v>
      </c>
      <c r="E83" s="118"/>
      <c r="G83" s="104" t="s">
        <v>118</v>
      </c>
      <c r="H83" s="111">
        <f>(500*C83) + (1000*D83)</f>
        <v>0</v>
      </c>
    </row>
  </sheetData>
  <sheetProtection algorithmName="SHA-512" hashValue="hsWwU3VbZufvatGJ0mW8mPfamJXTfzxU185DaYMdyJR1LawBb2c3FhozBUD/48emyDovsGy+Sa6cGWJbligHuA==" saltValue="6OBk1BnNcx6EI0bRYmKm7Q==" spinCount="100000" sheet="1" objects="1" scenarios="1"/>
  <mergeCells count="7">
    <mergeCell ref="G2:H2"/>
    <mergeCell ref="B49:C49"/>
    <mergeCell ref="B61:C61"/>
    <mergeCell ref="B73:C73"/>
    <mergeCell ref="B13:C13"/>
    <mergeCell ref="B25:C25"/>
    <mergeCell ref="B37:C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52E61-2E17-497A-9903-D09FF422ECA6}">
  <dimension ref="A1:M260"/>
  <sheetViews>
    <sheetView showGridLines="0" tabSelected="1" topLeftCell="A226" zoomScale="80" zoomScaleNormal="80" workbookViewId="0"/>
  </sheetViews>
  <sheetFormatPr defaultRowHeight="12.5" x14ac:dyDescent="0.25"/>
  <cols>
    <col min="1" max="1" width="5.81640625" style="3" customWidth="1"/>
    <col min="2" max="2" width="17.54296875" style="1" bestFit="1" customWidth="1"/>
    <col min="3" max="3" width="33.90625" style="20" customWidth="1"/>
    <col min="4" max="6" width="16.6328125" style="33" customWidth="1"/>
    <col min="7" max="7" width="16.6328125" style="65" customWidth="1"/>
    <col min="8" max="8" width="16.6328125" style="1" customWidth="1"/>
    <col min="9" max="9" width="16.6328125" style="85" customWidth="1"/>
    <col min="10" max="10" width="16.6328125" style="78" customWidth="1"/>
    <col min="11" max="11" width="11.453125" style="2" bestFit="1" customWidth="1"/>
    <col min="12" max="12" width="13.54296875" style="2" bestFit="1" customWidth="1"/>
    <col min="13" max="13" width="7.81640625" style="2" bestFit="1" customWidth="1"/>
    <col min="14" max="16384" width="8.7265625" style="2"/>
  </cols>
  <sheetData>
    <row r="1" spans="1:13" ht="18" x14ac:dyDescent="0.4">
      <c r="A1" s="88" t="s">
        <v>196</v>
      </c>
    </row>
    <row r="2" spans="1:13" ht="31" customHeight="1" x14ac:dyDescent="0.25">
      <c r="I2" s="174" t="s">
        <v>187</v>
      </c>
      <c r="J2" s="174"/>
      <c r="K2" s="89"/>
    </row>
    <row r="3" spans="1:13" ht="13" x14ac:dyDescent="0.25">
      <c r="A3" s="3">
        <v>1</v>
      </c>
      <c r="B3" s="172" t="s">
        <v>34</v>
      </c>
      <c r="C3" s="173"/>
      <c r="F3" s="38"/>
      <c r="G3" s="52"/>
      <c r="H3" s="6"/>
      <c r="I3" s="90"/>
      <c r="J3" s="91"/>
      <c r="K3" s="92"/>
      <c r="L3" s="4"/>
      <c r="M3" s="4"/>
    </row>
    <row r="4" spans="1:13" x14ac:dyDescent="0.25">
      <c r="B4" s="7" t="s">
        <v>93</v>
      </c>
      <c r="C4" s="21">
        <v>400</v>
      </c>
      <c r="E4" s="34"/>
      <c r="F4" s="38"/>
      <c r="G4" s="52"/>
      <c r="H4" s="6"/>
      <c r="I4" s="86"/>
      <c r="J4" s="79"/>
      <c r="K4" s="4"/>
      <c r="L4" s="4"/>
      <c r="M4" s="4"/>
    </row>
    <row r="5" spans="1:13" x14ac:dyDescent="0.25">
      <c r="B5" s="7" t="s">
        <v>6</v>
      </c>
      <c r="C5" s="22" t="s">
        <v>37</v>
      </c>
      <c r="E5" s="34"/>
      <c r="F5" s="38"/>
      <c r="G5" s="52"/>
      <c r="H5" s="6"/>
      <c r="I5" s="86"/>
      <c r="J5" s="79"/>
      <c r="K5" s="4"/>
      <c r="L5" s="4"/>
      <c r="M5" s="4"/>
    </row>
    <row r="6" spans="1:13" x14ac:dyDescent="0.25">
      <c r="B6" s="7" t="s">
        <v>4</v>
      </c>
      <c r="C6" s="22" t="s">
        <v>36</v>
      </c>
      <c r="E6" s="34"/>
      <c r="F6" s="38"/>
      <c r="G6" s="52"/>
      <c r="H6" s="6"/>
      <c r="I6" s="86"/>
      <c r="J6" s="79"/>
      <c r="K6" s="4"/>
      <c r="L6" s="4"/>
      <c r="M6" s="4"/>
    </row>
    <row r="7" spans="1:13" x14ac:dyDescent="0.25">
      <c r="B7" s="7" t="s">
        <v>96</v>
      </c>
      <c r="C7" s="23" t="s">
        <v>35</v>
      </c>
      <c r="E7" s="34"/>
      <c r="F7" s="38"/>
      <c r="G7" s="52"/>
      <c r="H7" s="6"/>
      <c r="I7" s="86"/>
      <c r="J7" s="79"/>
      <c r="K7" s="4"/>
      <c r="L7" s="4"/>
      <c r="M7" s="4"/>
    </row>
    <row r="8" spans="1:13" x14ac:dyDescent="0.25">
      <c r="B8" s="7" t="s">
        <v>94</v>
      </c>
      <c r="C8" s="21" t="s">
        <v>133</v>
      </c>
      <c r="D8" s="35"/>
      <c r="E8" s="34"/>
      <c r="F8" s="38"/>
      <c r="G8" s="52"/>
      <c r="H8" s="6"/>
      <c r="I8" s="86"/>
      <c r="J8" s="79"/>
      <c r="K8" s="4"/>
      <c r="L8" s="4"/>
      <c r="M8" s="4"/>
    </row>
    <row r="9" spans="1:13" x14ac:dyDescent="0.25">
      <c r="E9" s="34"/>
      <c r="F9" s="38"/>
      <c r="G9" s="52"/>
      <c r="H9" s="6"/>
      <c r="I9" s="86"/>
      <c r="J9" s="79"/>
      <c r="K9" s="4"/>
      <c r="L9" s="4"/>
      <c r="M9" s="4"/>
    </row>
    <row r="10" spans="1:13" s="11" customFormat="1" ht="13" x14ac:dyDescent="0.35">
      <c r="A10" s="9"/>
      <c r="B10" s="7" t="s">
        <v>148</v>
      </c>
      <c r="C10" s="57" t="s">
        <v>38</v>
      </c>
      <c r="D10" s="58" t="s">
        <v>39</v>
      </c>
      <c r="E10" s="36"/>
      <c r="G10" s="52"/>
      <c r="H10" s="6"/>
      <c r="I10" s="86"/>
      <c r="J10" s="80"/>
      <c r="K10" s="10"/>
      <c r="L10" s="10"/>
      <c r="M10" s="10"/>
    </row>
    <row r="11" spans="1:13" ht="13" x14ac:dyDescent="0.25">
      <c r="B11" s="7" t="s">
        <v>92</v>
      </c>
      <c r="C11" s="123">
        <v>0</v>
      </c>
      <c r="D11" s="124">
        <v>0</v>
      </c>
      <c r="E11" s="37" t="s">
        <v>128</v>
      </c>
      <c r="G11" s="66" t="s">
        <v>128</v>
      </c>
      <c r="H11" s="6"/>
      <c r="I11" s="63" t="s">
        <v>118</v>
      </c>
      <c r="J11" s="81">
        <f>(100*C11)+(200*D11)</f>
        <v>0</v>
      </c>
      <c r="K11" s="4"/>
      <c r="L11" s="4"/>
      <c r="M11" s="4"/>
    </row>
    <row r="12" spans="1:13" x14ac:dyDescent="0.25">
      <c r="A12" s="13"/>
      <c r="B12" s="5"/>
      <c r="C12" s="24"/>
      <c r="D12" s="38"/>
      <c r="E12" s="34"/>
      <c r="G12" s="67"/>
      <c r="H12" s="6"/>
      <c r="I12" s="86"/>
      <c r="J12" s="79"/>
      <c r="K12" s="4"/>
      <c r="L12" s="4"/>
      <c r="M12" s="4"/>
    </row>
    <row r="13" spans="1:13" ht="13" x14ac:dyDescent="0.25">
      <c r="A13" s="3">
        <v>2</v>
      </c>
      <c r="B13" s="57" t="s">
        <v>40</v>
      </c>
      <c r="C13" s="58"/>
      <c r="E13" s="34"/>
      <c r="G13" s="67"/>
      <c r="H13" s="6"/>
      <c r="I13" s="86"/>
      <c r="J13" s="79"/>
      <c r="K13" s="4"/>
      <c r="L13" s="4"/>
      <c r="M13" s="4"/>
    </row>
    <row r="14" spans="1:13" x14ac:dyDescent="0.25">
      <c r="B14" s="7" t="s">
        <v>93</v>
      </c>
      <c r="C14" s="21">
        <v>30</v>
      </c>
      <c r="E14" s="34"/>
      <c r="G14" s="67"/>
      <c r="H14" s="6"/>
      <c r="I14" s="86"/>
      <c r="J14" s="79"/>
      <c r="K14" s="4"/>
      <c r="L14" s="4"/>
      <c r="M14" s="4"/>
    </row>
    <row r="15" spans="1:13" x14ac:dyDescent="0.25">
      <c r="B15" s="7" t="s">
        <v>6</v>
      </c>
      <c r="C15" s="25" t="s">
        <v>37</v>
      </c>
      <c r="E15" s="34"/>
      <c r="G15" s="67"/>
      <c r="H15" s="6"/>
      <c r="I15" s="86"/>
      <c r="J15" s="79"/>
      <c r="K15" s="4"/>
      <c r="L15" s="4"/>
      <c r="M15" s="4"/>
    </row>
    <row r="16" spans="1:13" x14ac:dyDescent="0.25">
      <c r="B16" s="7" t="s">
        <v>4</v>
      </c>
      <c r="C16" s="25" t="s">
        <v>36</v>
      </c>
      <c r="E16" s="35"/>
      <c r="G16" s="67"/>
      <c r="H16" s="6"/>
      <c r="I16" s="86"/>
      <c r="J16" s="79"/>
      <c r="K16" s="4"/>
      <c r="L16" s="4"/>
      <c r="M16" s="4"/>
    </row>
    <row r="17" spans="1:13" x14ac:dyDescent="0.25">
      <c r="B17" s="7" t="s">
        <v>96</v>
      </c>
      <c r="C17" s="26" t="s">
        <v>41</v>
      </c>
      <c r="E17" s="35"/>
      <c r="G17" s="67"/>
      <c r="H17" s="6"/>
      <c r="I17" s="86"/>
      <c r="J17" s="79"/>
      <c r="K17" s="4"/>
      <c r="L17" s="4"/>
      <c r="M17" s="4"/>
    </row>
    <row r="18" spans="1:13" x14ac:dyDescent="0.25">
      <c r="B18" s="7" t="s">
        <v>94</v>
      </c>
      <c r="C18" s="21" t="s">
        <v>134</v>
      </c>
      <c r="D18" s="35"/>
      <c r="E18" s="34"/>
      <c r="G18" s="67"/>
      <c r="H18" s="6"/>
      <c r="I18" s="86"/>
      <c r="J18" s="79"/>
      <c r="K18" s="4"/>
      <c r="L18" s="4"/>
      <c r="M18" s="4"/>
    </row>
    <row r="19" spans="1:13" x14ac:dyDescent="0.25">
      <c r="E19" s="34"/>
      <c r="G19" s="67"/>
      <c r="H19" s="6"/>
      <c r="I19" s="86"/>
      <c r="J19" s="79"/>
      <c r="K19" s="4"/>
      <c r="L19" s="4"/>
      <c r="M19" s="4"/>
    </row>
    <row r="20" spans="1:13" ht="13" x14ac:dyDescent="0.25">
      <c r="A20" s="9"/>
      <c r="B20" s="7" t="s">
        <v>98</v>
      </c>
      <c r="C20" s="57" t="s">
        <v>124</v>
      </c>
      <c r="D20" s="64" t="s">
        <v>182</v>
      </c>
      <c r="E20" s="39"/>
      <c r="G20" s="67"/>
      <c r="H20" s="6"/>
      <c r="I20" s="86"/>
      <c r="J20" s="79"/>
      <c r="K20" s="4"/>
      <c r="L20" s="4"/>
      <c r="M20" s="4"/>
    </row>
    <row r="21" spans="1:13" ht="13" x14ac:dyDescent="0.25">
      <c r="B21" s="7" t="s">
        <v>92</v>
      </c>
      <c r="C21" s="123">
        <v>0</v>
      </c>
      <c r="D21" s="125">
        <v>0</v>
      </c>
      <c r="E21" s="40"/>
      <c r="G21" s="66"/>
      <c r="H21" s="6"/>
      <c r="I21" s="63" t="s">
        <v>118</v>
      </c>
      <c r="J21" s="81">
        <f>(10*C21)+(20*D21)</f>
        <v>0</v>
      </c>
      <c r="K21" s="4"/>
      <c r="L21" s="4"/>
      <c r="M21" s="4"/>
    </row>
    <row r="22" spans="1:13" x14ac:dyDescent="0.25">
      <c r="A22" s="13"/>
      <c r="B22" s="5"/>
      <c r="C22" s="24"/>
      <c r="D22" s="38"/>
      <c r="E22" s="38"/>
      <c r="F22" s="38"/>
      <c r="G22" s="68"/>
      <c r="H22" s="6"/>
      <c r="I22" s="86"/>
      <c r="J22" s="79"/>
      <c r="K22" s="4"/>
      <c r="L22" s="4"/>
      <c r="M22" s="4"/>
    </row>
    <row r="23" spans="1:13" ht="13" x14ac:dyDescent="0.25">
      <c r="A23" s="3">
        <v>3</v>
      </c>
      <c r="B23" s="172" t="s">
        <v>42</v>
      </c>
      <c r="C23" s="173"/>
      <c r="F23" s="38"/>
      <c r="G23" s="68"/>
      <c r="H23" s="6"/>
      <c r="I23" s="86"/>
      <c r="J23" s="79"/>
      <c r="K23" s="4"/>
      <c r="L23" s="4"/>
      <c r="M23" s="4"/>
    </row>
    <row r="24" spans="1:13" x14ac:dyDescent="0.25">
      <c r="B24" s="7" t="s">
        <v>93</v>
      </c>
      <c r="C24" s="27">
        <v>1800</v>
      </c>
      <c r="F24" s="38"/>
      <c r="G24" s="68"/>
      <c r="H24" s="6"/>
      <c r="I24" s="86"/>
      <c r="J24" s="79"/>
      <c r="K24" s="4"/>
      <c r="L24" s="4"/>
      <c r="M24" s="4"/>
    </row>
    <row r="25" spans="1:13" x14ac:dyDescent="0.25">
      <c r="B25" s="7" t="s">
        <v>6</v>
      </c>
      <c r="C25" s="25" t="s">
        <v>37</v>
      </c>
      <c r="F25" s="38"/>
      <c r="G25" s="68"/>
      <c r="H25" s="6"/>
      <c r="I25" s="86"/>
      <c r="J25" s="79"/>
      <c r="K25" s="4"/>
      <c r="L25" s="4"/>
      <c r="M25" s="4"/>
    </row>
    <row r="26" spans="1:13" x14ac:dyDescent="0.25">
      <c r="B26" s="7" t="s">
        <v>4</v>
      </c>
      <c r="C26" s="25" t="s">
        <v>44</v>
      </c>
      <c r="F26" s="38"/>
      <c r="G26" s="68"/>
      <c r="H26" s="6"/>
      <c r="I26" s="86"/>
      <c r="J26" s="79"/>
      <c r="K26" s="4"/>
      <c r="L26" s="4"/>
      <c r="M26" s="4"/>
    </row>
    <row r="27" spans="1:13" x14ac:dyDescent="0.25">
      <c r="B27" s="7" t="s">
        <v>96</v>
      </c>
      <c r="C27" s="21" t="s">
        <v>43</v>
      </c>
      <c r="F27" s="38"/>
      <c r="G27" s="68"/>
      <c r="H27" s="6"/>
      <c r="I27" s="86"/>
      <c r="J27" s="79"/>
      <c r="K27" s="4"/>
      <c r="L27" s="4"/>
      <c r="M27" s="4"/>
    </row>
    <row r="28" spans="1:13" ht="25" x14ac:dyDescent="0.25">
      <c r="B28" s="7" t="s">
        <v>94</v>
      </c>
      <c r="C28" s="21" t="s">
        <v>135</v>
      </c>
      <c r="D28" s="35"/>
      <c r="F28" s="38"/>
      <c r="G28" s="68"/>
      <c r="H28" s="6"/>
      <c r="I28" s="86"/>
      <c r="J28" s="79"/>
      <c r="K28" s="4"/>
      <c r="L28" s="4"/>
      <c r="M28" s="4"/>
    </row>
    <row r="29" spans="1:13" x14ac:dyDescent="0.25">
      <c r="F29" s="38"/>
      <c r="G29" s="68"/>
      <c r="H29" s="6"/>
      <c r="I29" s="86"/>
      <c r="J29" s="79"/>
      <c r="K29" s="4"/>
      <c r="L29" s="4"/>
      <c r="M29" s="4"/>
    </row>
    <row r="30" spans="1:13" ht="13" x14ac:dyDescent="0.25">
      <c r="A30" s="9"/>
      <c r="B30" s="7" t="s">
        <v>98</v>
      </c>
      <c r="C30" s="57" t="s">
        <v>125</v>
      </c>
      <c r="D30" s="58" t="s">
        <v>126</v>
      </c>
      <c r="E30" s="57" t="s">
        <v>169</v>
      </c>
      <c r="F30" s="38"/>
      <c r="G30" s="68"/>
      <c r="H30" s="6"/>
      <c r="I30" s="86"/>
      <c r="J30" s="79"/>
      <c r="K30" s="4"/>
      <c r="L30" s="4"/>
      <c r="M30" s="4"/>
    </row>
    <row r="31" spans="1:13" ht="13" x14ac:dyDescent="0.25">
      <c r="B31" s="7" t="s">
        <v>92</v>
      </c>
      <c r="C31" s="123">
        <v>0</v>
      </c>
      <c r="D31" s="124">
        <v>0</v>
      </c>
      <c r="E31" s="123">
        <v>0</v>
      </c>
      <c r="F31" s="38"/>
      <c r="G31" s="66"/>
      <c r="H31" s="6"/>
      <c r="I31" s="63" t="s">
        <v>118</v>
      </c>
      <c r="J31" s="81">
        <f>(50*C31)+(100*D31)+(200*E31)</f>
        <v>0</v>
      </c>
      <c r="K31" s="4"/>
      <c r="L31" s="4"/>
      <c r="M31" s="4"/>
    </row>
    <row r="32" spans="1:13" x14ac:dyDescent="0.25">
      <c r="A32" s="13"/>
      <c r="B32" s="5"/>
      <c r="C32" s="24"/>
      <c r="D32" s="38"/>
      <c r="E32" s="38"/>
      <c r="F32" s="38"/>
      <c r="G32" s="68"/>
      <c r="H32" s="6"/>
      <c r="I32" s="86"/>
      <c r="J32" s="79"/>
      <c r="K32" s="4"/>
      <c r="L32" s="4"/>
      <c r="M32" s="4"/>
    </row>
    <row r="33" spans="1:13" ht="13" x14ac:dyDescent="0.25">
      <c r="A33" s="3">
        <v>4</v>
      </c>
      <c r="B33" s="172" t="s">
        <v>45</v>
      </c>
      <c r="C33" s="173"/>
      <c r="F33" s="38"/>
      <c r="G33" s="68"/>
      <c r="H33" s="6"/>
      <c r="I33" s="86"/>
      <c r="J33" s="79"/>
      <c r="K33" s="4"/>
      <c r="L33" s="4"/>
      <c r="M33" s="4"/>
    </row>
    <row r="34" spans="1:13" x14ac:dyDescent="0.25">
      <c r="B34" s="7" t="s">
        <v>93</v>
      </c>
      <c r="C34" s="21">
        <v>200</v>
      </c>
      <c r="F34" s="38"/>
      <c r="G34" s="68"/>
      <c r="H34" s="6"/>
      <c r="I34" s="86"/>
      <c r="J34" s="79"/>
      <c r="K34" s="4"/>
      <c r="L34" s="4"/>
      <c r="M34" s="4"/>
    </row>
    <row r="35" spans="1:13" x14ac:dyDescent="0.25">
      <c r="B35" s="7" t="s">
        <v>6</v>
      </c>
      <c r="C35" s="25" t="s">
        <v>37</v>
      </c>
      <c r="F35" s="38"/>
      <c r="G35" s="68"/>
      <c r="H35" s="6"/>
      <c r="I35" s="86"/>
      <c r="J35" s="79"/>
      <c r="K35" s="4"/>
      <c r="L35" s="4"/>
      <c r="M35" s="4"/>
    </row>
    <row r="36" spans="1:13" x14ac:dyDescent="0.25">
      <c r="B36" s="7" t="s">
        <v>4</v>
      </c>
      <c r="C36" s="25" t="s">
        <v>44</v>
      </c>
      <c r="F36" s="38"/>
      <c r="G36" s="68"/>
      <c r="H36" s="6"/>
      <c r="I36" s="86"/>
      <c r="J36" s="79"/>
      <c r="K36" s="4"/>
      <c r="L36" s="4"/>
      <c r="M36" s="4"/>
    </row>
    <row r="37" spans="1:13" x14ac:dyDescent="0.25">
      <c r="B37" s="7" t="s">
        <v>96</v>
      </c>
      <c r="C37" s="21" t="s">
        <v>46</v>
      </c>
      <c r="F37" s="38"/>
      <c r="G37" s="68"/>
      <c r="H37" s="6"/>
      <c r="I37" s="86"/>
      <c r="J37" s="79"/>
      <c r="K37" s="4"/>
      <c r="L37" s="4"/>
      <c r="M37" s="4"/>
    </row>
    <row r="38" spans="1:13" x14ac:dyDescent="0.25">
      <c r="B38" s="7" t="s">
        <v>94</v>
      </c>
      <c r="C38" s="21" t="s">
        <v>133</v>
      </c>
      <c r="D38" s="35"/>
      <c r="F38" s="38"/>
      <c r="G38" s="68"/>
      <c r="H38" s="6"/>
      <c r="I38" s="86"/>
      <c r="J38" s="79"/>
      <c r="K38" s="4"/>
      <c r="L38" s="4"/>
      <c r="M38" s="4"/>
    </row>
    <row r="39" spans="1:13" x14ac:dyDescent="0.25">
      <c r="F39" s="38"/>
      <c r="G39" s="68"/>
      <c r="H39" s="6"/>
      <c r="I39" s="86"/>
      <c r="J39" s="79"/>
      <c r="K39" s="4"/>
      <c r="L39" s="4"/>
      <c r="M39" s="4"/>
    </row>
    <row r="40" spans="1:13" ht="13" x14ac:dyDescent="0.25">
      <c r="A40" s="9"/>
      <c r="B40" s="7" t="s">
        <v>98</v>
      </c>
      <c r="C40" s="57" t="s">
        <v>125</v>
      </c>
      <c r="D40" s="58" t="s">
        <v>126</v>
      </c>
      <c r="E40" s="57" t="s">
        <v>172</v>
      </c>
      <c r="F40" s="38"/>
      <c r="G40" s="68"/>
      <c r="H40" s="6"/>
      <c r="I40" s="86"/>
      <c r="J40" s="79"/>
      <c r="K40" s="4"/>
      <c r="L40" s="4"/>
      <c r="M40" s="4"/>
    </row>
    <row r="41" spans="1:13" ht="13" x14ac:dyDescent="0.25">
      <c r="B41" s="7" t="s">
        <v>92</v>
      </c>
      <c r="C41" s="123">
        <v>0</v>
      </c>
      <c r="D41" s="124">
        <v>0</v>
      </c>
      <c r="E41" s="123">
        <v>0</v>
      </c>
      <c r="F41" s="38"/>
      <c r="G41" s="66"/>
      <c r="H41" s="6"/>
      <c r="I41" s="63" t="s">
        <v>118</v>
      </c>
      <c r="J41" s="81">
        <f>(50*C41)+(100*D41)+(200*E41)</f>
        <v>0</v>
      </c>
      <c r="K41" s="4"/>
      <c r="L41" s="4"/>
      <c r="M41" s="4"/>
    </row>
    <row r="42" spans="1:13" x14ac:dyDescent="0.25">
      <c r="A42" s="13"/>
      <c r="B42" s="5"/>
      <c r="C42" s="24"/>
      <c r="D42" s="38"/>
      <c r="E42" s="38"/>
      <c r="F42" s="38"/>
      <c r="G42" s="68"/>
      <c r="H42" s="6"/>
      <c r="I42" s="86"/>
      <c r="J42" s="79"/>
      <c r="K42" s="4"/>
      <c r="L42" s="4"/>
      <c r="M42" s="4"/>
    </row>
    <row r="43" spans="1:13" ht="13" x14ac:dyDescent="0.25">
      <c r="A43" s="3">
        <v>5</v>
      </c>
      <c r="B43" s="172" t="s">
        <v>47</v>
      </c>
      <c r="C43" s="173"/>
      <c r="F43" s="38"/>
      <c r="G43" s="68"/>
      <c r="H43" s="6"/>
      <c r="I43" s="86"/>
      <c r="J43" s="79"/>
      <c r="K43" s="4"/>
      <c r="L43" s="4"/>
      <c r="M43" s="4"/>
    </row>
    <row r="44" spans="1:13" x14ac:dyDescent="0.25">
      <c r="B44" s="7" t="s">
        <v>93</v>
      </c>
      <c r="C44" s="21">
        <v>120</v>
      </c>
      <c r="F44" s="38"/>
      <c r="G44" s="68"/>
      <c r="H44" s="6"/>
      <c r="I44" s="86"/>
      <c r="J44" s="79"/>
      <c r="K44" s="4"/>
      <c r="L44" s="4"/>
      <c r="M44" s="4"/>
    </row>
    <row r="45" spans="1:13" x14ac:dyDescent="0.25">
      <c r="B45" s="7" t="s">
        <v>6</v>
      </c>
      <c r="C45" s="25" t="s">
        <v>37</v>
      </c>
      <c r="F45" s="38"/>
      <c r="G45" s="68"/>
      <c r="H45" s="6"/>
      <c r="I45" s="86"/>
      <c r="J45" s="79"/>
      <c r="K45" s="4"/>
      <c r="L45" s="4"/>
      <c r="M45" s="4"/>
    </row>
    <row r="46" spans="1:13" x14ac:dyDescent="0.25">
      <c r="B46" s="7" t="s">
        <v>4</v>
      </c>
      <c r="C46" s="25" t="s">
        <v>44</v>
      </c>
      <c r="F46" s="38"/>
      <c r="G46" s="68"/>
      <c r="H46" s="6"/>
      <c r="I46" s="86"/>
      <c r="J46" s="79"/>
      <c r="K46" s="4"/>
      <c r="L46" s="4"/>
      <c r="M46" s="4"/>
    </row>
    <row r="47" spans="1:13" x14ac:dyDescent="0.25">
      <c r="B47" s="7" t="s">
        <v>96</v>
      </c>
      <c r="C47" s="21" t="s">
        <v>48</v>
      </c>
      <c r="F47" s="38"/>
      <c r="G47" s="68"/>
      <c r="H47" s="6"/>
      <c r="I47" s="86"/>
      <c r="J47" s="79"/>
      <c r="K47" s="4"/>
      <c r="L47" s="4"/>
      <c r="M47" s="4"/>
    </row>
    <row r="48" spans="1:13" x14ac:dyDescent="0.25">
      <c r="B48" s="7" t="s">
        <v>94</v>
      </c>
      <c r="C48" s="21" t="s">
        <v>136</v>
      </c>
      <c r="D48" s="35"/>
      <c r="E48" s="35"/>
      <c r="F48" s="38"/>
      <c r="G48" s="68"/>
      <c r="H48" s="6"/>
      <c r="I48" s="86"/>
      <c r="J48" s="79"/>
      <c r="K48" s="4"/>
      <c r="L48" s="4"/>
      <c r="M48" s="4"/>
    </row>
    <row r="49" spans="1:13" x14ac:dyDescent="0.25">
      <c r="E49" s="35"/>
      <c r="F49" s="38"/>
      <c r="G49" s="68"/>
      <c r="H49" s="6"/>
      <c r="I49" s="86"/>
      <c r="J49" s="79"/>
      <c r="K49" s="4"/>
      <c r="L49" s="4"/>
      <c r="M49" s="4"/>
    </row>
    <row r="50" spans="1:13" ht="13" x14ac:dyDescent="0.25">
      <c r="A50" s="9"/>
      <c r="B50" s="7" t="s">
        <v>98</v>
      </c>
      <c r="C50" s="57" t="s">
        <v>125</v>
      </c>
      <c r="D50" s="64" t="s">
        <v>126</v>
      </c>
      <c r="E50" s="39"/>
      <c r="F50" s="38"/>
      <c r="G50" s="68"/>
      <c r="H50" s="6"/>
      <c r="I50" s="86"/>
      <c r="J50" s="79"/>
      <c r="K50" s="4"/>
      <c r="L50" s="4"/>
      <c r="M50" s="4"/>
    </row>
    <row r="51" spans="1:13" ht="13" x14ac:dyDescent="0.25">
      <c r="B51" s="7" t="s">
        <v>92</v>
      </c>
      <c r="C51" s="123">
        <v>0</v>
      </c>
      <c r="D51" s="125">
        <v>0</v>
      </c>
      <c r="E51" s="41"/>
      <c r="F51" s="38"/>
      <c r="G51" s="66"/>
      <c r="H51" s="6"/>
      <c r="I51" s="63" t="s">
        <v>118</v>
      </c>
      <c r="J51" s="81">
        <f>(50*C51)+(100*D51)</f>
        <v>0</v>
      </c>
      <c r="K51" s="4"/>
      <c r="L51" s="4"/>
      <c r="M51" s="4"/>
    </row>
    <row r="52" spans="1:13" x14ac:dyDescent="0.25">
      <c r="B52" s="5"/>
      <c r="C52" s="24"/>
      <c r="D52" s="38"/>
      <c r="E52" s="24"/>
      <c r="F52" s="38"/>
      <c r="G52" s="68"/>
      <c r="H52" s="6"/>
      <c r="I52" s="86"/>
      <c r="J52" s="79"/>
      <c r="K52" s="4"/>
      <c r="L52" s="4"/>
      <c r="M52" s="4"/>
    </row>
    <row r="53" spans="1:13" ht="13" x14ac:dyDescent="0.25">
      <c r="A53" s="3">
        <v>6</v>
      </c>
      <c r="B53" s="172" t="s">
        <v>49</v>
      </c>
      <c r="C53" s="173"/>
      <c r="F53" s="38"/>
      <c r="G53" s="68"/>
      <c r="H53" s="6"/>
      <c r="I53" s="86"/>
      <c r="J53" s="79"/>
      <c r="K53" s="4"/>
      <c r="L53" s="4"/>
      <c r="M53" s="4"/>
    </row>
    <row r="54" spans="1:13" x14ac:dyDescent="0.25">
      <c r="B54" s="7" t="s">
        <v>93</v>
      </c>
      <c r="C54" s="27">
        <v>8000</v>
      </c>
      <c r="F54" s="38"/>
      <c r="G54" s="68"/>
      <c r="H54" s="6"/>
      <c r="I54" s="86"/>
      <c r="J54" s="79"/>
      <c r="K54" s="4"/>
      <c r="L54" s="4"/>
      <c r="M54" s="4"/>
    </row>
    <row r="55" spans="1:13" x14ac:dyDescent="0.25">
      <c r="B55" s="7" t="s">
        <v>6</v>
      </c>
      <c r="C55" s="25" t="s">
        <v>51</v>
      </c>
      <c r="F55" s="38"/>
      <c r="G55" s="68"/>
      <c r="H55" s="6"/>
      <c r="I55" s="86"/>
      <c r="J55" s="79"/>
      <c r="K55" s="4"/>
      <c r="L55" s="4"/>
      <c r="M55" s="4"/>
    </row>
    <row r="56" spans="1:13" x14ac:dyDescent="0.25">
      <c r="B56" s="7" t="s">
        <v>4</v>
      </c>
      <c r="C56" s="25" t="s">
        <v>50</v>
      </c>
      <c r="F56" s="38"/>
      <c r="G56" s="68"/>
      <c r="H56" s="6"/>
      <c r="I56" s="86"/>
      <c r="J56" s="79"/>
      <c r="K56" s="4"/>
      <c r="L56" s="4"/>
      <c r="M56" s="4"/>
    </row>
    <row r="57" spans="1:13" x14ac:dyDescent="0.25">
      <c r="B57" s="7" t="s">
        <v>96</v>
      </c>
      <c r="C57" s="21" t="s">
        <v>48</v>
      </c>
      <c r="F57" s="38"/>
      <c r="G57" s="68"/>
      <c r="H57" s="6"/>
      <c r="I57" s="86"/>
      <c r="J57" s="79"/>
      <c r="K57" s="4"/>
      <c r="L57" s="4"/>
      <c r="M57" s="4"/>
    </row>
    <row r="58" spans="1:13" x14ac:dyDescent="0.25">
      <c r="B58" s="7" t="s">
        <v>94</v>
      </c>
      <c r="C58" s="21" t="s">
        <v>137</v>
      </c>
      <c r="D58" s="35"/>
      <c r="F58" s="38"/>
      <c r="G58" s="68"/>
      <c r="H58" s="6"/>
      <c r="I58" s="86"/>
      <c r="J58" s="79"/>
      <c r="K58" s="4"/>
      <c r="L58" s="4"/>
      <c r="M58" s="4"/>
    </row>
    <row r="59" spans="1:13" x14ac:dyDescent="0.25">
      <c r="F59" s="38"/>
      <c r="G59" s="68"/>
      <c r="H59" s="6"/>
      <c r="I59" s="86"/>
      <c r="J59" s="79"/>
      <c r="K59" s="4"/>
      <c r="L59" s="4"/>
      <c r="M59" s="4"/>
    </row>
    <row r="60" spans="1:13" ht="26" x14ac:dyDescent="0.25">
      <c r="A60" s="9"/>
      <c r="B60" s="7" t="s">
        <v>98</v>
      </c>
      <c r="C60" s="57" t="s">
        <v>52</v>
      </c>
      <c r="D60" s="58" t="s">
        <v>33</v>
      </c>
      <c r="E60" s="57" t="s">
        <v>183</v>
      </c>
      <c r="F60" s="38"/>
      <c r="G60" s="68"/>
      <c r="H60" s="6"/>
      <c r="I60" s="86"/>
      <c r="J60" s="79"/>
      <c r="K60" s="4"/>
      <c r="L60" s="4"/>
      <c r="M60" s="4"/>
    </row>
    <row r="61" spans="1:13" ht="13" x14ac:dyDescent="0.25">
      <c r="B61" s="7" t="s">
        <v>92</v>
      </c>
      <c r="C61" s="123">
        <v>0</v>
      </c>
      <c r="D61" s="123">
        <v>0</v>
      </c>
      <c r="E61" s="123">
        <v>0</v>
      </c>
      <c r="F61" s="38"/>
      <c r="G61" s="66"/>
      <c r="H61" s="6"/>
      <c r="I61" s="63" t="s">
        <v>118</v>
      </c>
      <c r="J61" s="81">
        <f>(1000*C61) +(2500*D61)+(4000*E61)</f>
        <v>0</v>
      </c>
      <c r="K61" s="4"/>
      <c r="L61" s="4"/>
      <c r="M61" s="4"/>
    </row>
    <row r="62" spans="1:13" x14ac:dyDescent="0.25">
      <c r="B62" s="5"/>
      <c r="C62" s="24"/>
      <c r="D62" s="38"/>
      <c r="E62" s="24"/>
      <c r="F62" s="38"/>
      <c r="G62" s="68"/>
      <c r="H62" s="6"/>
      <c r="I62" s="86"/>
      <c r="J62" s="79"/>
      <c r="K62" s="4"/>
      <c r="L62" s="4"/>
      <c r="M62" s="4"/>
    </row>
    <row r="63" spans="1:13" ht="13" x14ac:dyDescent="0.25">
      <c r="A63" s="3">
        <v>7</v>
      </c>
      <c r="B63" s="172" t="s">
        <v>53</v>
      </c>
      <c r="C63" s="173"/>
      <c r="F63" s="38"/>
      <c r="G63" s="68"/>
      <c r="H63" s="6"/>
      <c r="I63" s="86"/>
      <c r="J63" s="79"/>
      <c r="K63" s="4"/>
      <c r="L63" s="4"/>
      <c r="M63" s="4"/>
    </row>
    <row r="64" spans="1:13" x14ac:dyDescent="0.25">
      <c r="B64" s="7" t="s">
        <v>93</v>
      </c>
      <c r="C64" s="27">
        <v>5000</v>
      </c>
      <c r="F64" s="38"/>
      <c r="G64" s="68"/>
      <c r="H64" s="6"/>
      <c r="I64" s="86"/>
      <c r="J64" s="79"/>
      <c r="K64" s="4"/>
      <c r="L64" s="4"/>
      <c r="M64" s="4"/>
    </row>
    <row r="65" spans="1:13" x14ac:dyDescent="0.25">
      <c r="B65" s="7" t="s">
        <v>6</v>
      </c>
      <c r="C65" s="25" t="s">
        <v>51</v>
      </c>
      <c r="E65" s="72"/>
      <c r="F65" s="38"/>
      <c r="G65" s="68"/>
      <c r="H65" s="6"/>
      <c r="I65" s="86"/>
      <c r="J65" s="79"/>
      <c r="K65" s="4"/>
      <c r="L65" s="4"/>
      <c r="M65" s="4"/>
    </row>
    <row r="66" spans="1:13" x14ac:dyDescent="0.25">
      <c r="B66" s="7" t="s">
        <v>4</v>
      </c>
      <c r="C66" s="25" t="s">
        <v>50</v>
      </c>
      <c r="E66" s="72"/>
      <c r="F66" s="38"/>
      <c r="G66" s="68"/>
      <c r="H66" s="6"/>
      <c r="I66" s="86"/>
      <c r="J66" s="79"/>
      <c r="K66" s="4"/>
      <c r="L66" s="4"/>
      <c r="M66" s="4"/>
    </row>
    <row r="67" spans="1:13" x14ac:dyDescent="0.25">
      <c r="B67" s="7" t="s">
        <v>96</v>
      </c>
      <c r="C67" s="21" t="s">
        <v>54</v>
      </c>
      <c r="E67" s="72"/>
      <c r="F67" s="38"/>
      <c r="G67" s="68"/>
      <c r="H67" s="6"/>
      <c r="I67" s="86"/>
      <c r="J67" s="79"/>
      <c r="K67" s="4"/>
      <c r="L67" s="4"/>
      <c r="M67" s="4"/>
    </row>
    <row r="68" spans="1:13" x14ac:dyDescent="0.25">
      <c r="B68" s="7" t="s">
        <v>94</v>
      </c>
      <c r="C68" s="21" t="s">
        <v>139</v>
      </c>
      <c r="D68" s="35"/>
      <c r="E68" s="72"/>
      <c r="F68" s="38"/>
      <c r="G68" s="68"/>
      <c r="H68" s="6"/>
      <c r="I68" s="86"/>
      <c r="J68" s="79"/>
      <c r="K68" s="4"/>
      <c r="L68" s="4"/>
      <c r="M68" s="4"/>
    </row>
    <row r="69" spans="1:13" x14ac:dyDescent="0.25">
      <c r="E69" s="72"/>
      <c r="F69" s="38"/>
      <c r="G69" s="68"/>
      <c r="H69" s="6"/>
      <c r="I69" s="86"/>
      <c r="J69" s="79"/>
      <c r="K69" s="4"/>
      <c r="L69" s="4"/>
      <c r="M69" s="4"/>
    </row>
    <row r="70" spans="1:13" ht="13" x14ac:dyDescent="0.25">
      <c r="A70" s="9"/>
      <c r="B70" s="7" t="s">
        <v>98</v>
      </c>
      <c r="C70" s="57" t="s">
        <v>52</v>
      </c>
      <c r="D70" s="58" t="s">
        <v>33</v>
      </c>
      <c r="E70" s="72"/>
      <c r="F70" s="38"/>
      <c r="G70" s="68"/>
      <c r="H70" s="6"/>
      <c r="I70" s="86"/>
      <c r="J70" s="79"/>
      <c r="K70" s="4"/>
      <c r="L70" s="4"/>
      <c r="M70" s="4"/>
    </row>
    <row r="71" spans="1:13" ht="13" x14ac:dyDescent="0.25">
      <c r="B71" s="7" t="s">
        <v>92</v>
      </c>
      <c r="C71" s="123">
        <v>0</v>
      </c>
      <c r="D71" s="124">
        <v>0</v>
      </c>
      <c r="E71" s="72"/>
      <c r="F71" s="38"/>
      <c r="G71" s="69"/>
      <c r="H71" s="6"/>
      <c r="I71" s="63" t="s">
        <v>118</v>
      </c>
      <c r="J71" s="81">
        <f>(1000*C71)+(2500*D71)</f>
        <v>0</v>
      </c>
      <c r="K71" s="4"/>
      <c r="L71" s="4"/>
      <c r="M71" s="4"/>
    </row>
    <row r="72" spans="1:13" x14ac:dyDescent="0.25">
      <c r="B72" s="5"/>
      <c r="C72" s="24"/>
      <c r="D72" s="38"/>
      <c r="E72" s="72"/>
      <c r="F72" s="38"/>
      <c r="G72" s="68"/>
      <c r="H72" s="6"/>
      <c r="I72" s="86"/>
      <c r="J72" s="79"/>
      <c r="K72" s="4"/>
      <c r="L72" s="4"/>
      <c r="M72" s="4"/>
    </row>
    <row r="73" spans="1:13" ht="13" x14ac:dyDescent="0.25">
      <c r="A73" s="3">
        <v>8</v>
      </c>
      <c r="B73" s="172" t="s">
        <v>103</v>
      </c>
      <c r="C73" s="173"/>
      <c r="E73" s="72"/>
      <c r="F73" s="38"/>
      <c r="G73" s="68"/>
      <c r="H73" s="6"/>
      <c r="I73" s="86"/>
      <c r="J73" s="79"/>
      <c r="K73" s="4"/>
      <c r="L73" s="4"/>
      <c r="M73" s="4"/>
    </row>
    <row r="74" spans="1:13" x14ac:dyDescent="0.25">
      <c r="B74" s="7" t="s">
        <v>93</v>
      </c>
      <c r="C74" s="21">
        <v>400</v>
      </c>
      <c r="E74" s="72"/>
      <c r="F74" s="38"/>
      <c r="G74" s="68"/>
      <c r="H74" s="6"/>
      <c r="I74" s="86"/>
      <c r="J74" s="79"/>
      <c r="K74" s="4"/>
      <c r="L74" s="4"/>
      <c r="M74" s="4"/>
    </row>
    <row r="75" spans="1:13" x14ac:dyDescent="0.25">
      <c r="B75" s="7" t="s">
        <v>6</v>
      </c>
      <c r="C75" s="25" t="s">
        <v>51</v>
      </c>
      <c r="E75" s="72"/>
      <c r="F75" s="38"/>
      <c r="G75" s="68"/>
      <c r="H75" s="6"/>
      <c r="I75" s="86"/>
      <c r="J75" s="79"/>
      <c r="K75" s="4"/>
      <c r="L75" s="4"/>
      <c r="M75" s="4"/>
    </row>
    <row r="76" spans="1:13" x14ac:dyDescent="0.25">
      <c r="B76" s="7" t="s">
        <v>7</v>
      </c>
      <c r="C76" s="25" t="s">
        <v>56</v>
      </c>
      <c r="E76" s="72"/>
      <c r="F76" s="38"/>
      <c r="G76" s="68"/>
      <c r="H76" s="6"/>
      <c r="I76" s="86"/>
      <c r="J76" s="79"/>
      <c r="K76" s="4"/>
      <c r="L76" s="4"/>
      <c r="M76" s="4"/>
    </row>
    <row r="77" spans="1:13" x14ac:dyDescent="0.25">
      <c r="B77" s="7" t="s">
        <v>4</v>
      </c>
      <c r="C77" s="25" t="s">
        <v>50</v>
      </c>
      <c r="E77" s="72"/>
      <c r="F77" s="38"/>
      <c r="G77" s="68"/>
      <c r="H77" s="6"/>
      <c r="I77" s="86"/>
      <c r="J77" s="79"/>
      <c r="K77" s="4"/>
      <c r="L77" s="4"/>
      <c r="M77" s="4"/>
    </row>
    <row r="78" spans="1:13" x14ac:dyDescent="0.25">
      <c r="B78" s="7" t="s">
        <v>96</v>
      </c>
      <c r="C78" s="21" t="s">
        <v>48</v>
      </c>
      <c r="E78" s="72"/>
      <c r="F78" s="38"/>
      <c r="G78" s="68"/>
      <c r="H78" s="6"/>
      <c r="I78" s="86"/>
      <c r="J78" s="79"/>
      <c r="K78" s="4"/>
      <c r="L78" s="4"/>
      <c r="M78" s="4"/>
    </row>
    <row r="79" spans="1:13" x14ac:dyDescent="0.25">
      <c r="B79" s="7" t="s">
        <v>94</v>
      </c>
      <c r="C79" s="21" t="s">
        <v>138</v>
      </c>
      <c r="D79" s="35"/>
      <c r="E79" s="72"/>
      <c r="F79" s="38"/>
      <c r="G79" s="68"/>
      <c r="H79" s="6"/>
      <c r="I79" s="86"/>
      <c r="J79" s="79"/>
      <c r="K79" s="4"/>
      <c r="L79" s="4"/>
      <c r="M79" s="4"/>
    </row>
    <row r="80" spans="1:13" x14ac:dyDescent="0.25">
      <c r="E80" s="72"/>
      <c r="F80" s="38"/>
      <c r="G80" s="68"/>
      <c r="H80" s="6"/>
      <c r="I80" s="86"/>
      <c r="J80" s="79"/>
      <c r="K80" s="4"/>
      <c r="L80" s="4"/>
      <c r="M80" s="4"/>
    </row>
    <row r="81" spans="1:13" ht="13" x14ac:dyDescent="0.25">
      <c r="A81" s="9"/>
      <c r="B81" s="7" t="s">
        <v>98</v>
      </c>
      <c r="C81" s="57" t="s">
        <v>125</v>
      </c>
      <c r="D81" s="64" t="s">
        <v>126</v>
      </c>
      <c r="E81" s="72"/>
      <c r="F81" s="38"/>
      <c r="G81" s="68"/>
      <c r="H81" s="6"/>
      <c r="I81" s="86"/>
      <c r="J81" s="79"/>
      <c r="K81" s="4"/>
      <c r="L81" s="4"/>
      <c r="M81" s="4"/>
    </row>
    <row r="82" spans="1:13" ht="13" x14ac:dyDescent="0.25">
      <c r="B82" s="7" t="s">
        <v>92</v>
      </c>
      <c r="C82" s="123">
        <v>0</v>
      </c>
      <c r="D82" s="123">
        <v>0</v>
      </c>
      <c r="E82" s="72"/>
      <c r="F82" s="38"/>
      <c r="G82" s="69"/>
      <c r="H82" s="6"/>
      <c r="I82" s="63" t="s">
        <v>118</v>
      </c>
      <c r="J82" s="81">
        <f>(50*C82)+(100*D82)</f>
        <v>0</v>
      </c>
      <c r="K82" s="4"/>
      <c r="L82" s="4"/>
      <c r="M82" s="4"/>
    </row>
    <row r="83" spans="1:13" x14ac:dyDescent="0.25">
      <c r="B83" s="5"/>
      <c r="C83" s="24"/>
      <c r="D83" s="38"/>
      <c r="E83" s="72"/>
      <c r="F83" s="38"/>
      <c r="G83" s="68"/>
      <c r="H83" s="6"/>
      <c r="I83" s="86"/>
      <c r="J83" s="79"/>
      <c r="K83" s="4"/>
      <c r="L83" s="4"/>
      <c r="M83" s="4"/>
    </row>
    <row r="84" spans="1:13" ht="13" x14ac:dyDescent="0.25">
      <c r="A84" s="3">
        <v>9</v>
      </c>
      <c r="B84" s="172" t="s">
        <v>104</v>
      </c>
      <c r="C84" s="173"/>
      <c r="E84" s="72"/>
      <c r="F84" s="38"/>
      <c r="G84" s="68"/>
      <c r="H84" s="6"/>
      <c r="I84" s="86"/>
      <c r="J84" s="79"/>
      <c r="K84" s="4"/>
      <c r="L84" s="4"/>
      <c r="M84" s="4"/>
    </row>
    <row r="85" spans="1:13" x14ac:dyDescent="0.25">
      <c r="B85" s="7" t="s">
        <v>93</v>
      </c>
      <c r="C85" s="27">
        <v>2000</v>
      </c>
      <c r="E85" s="72"/>
      <c r="F85" s="38"/>
      <c r="G85" s="68"/>
      <c r="H85" s="6"/>
      <c r="I85" s="86"/>
      <c r="J85" s="79"/>
      <c r="K85" s="4"/>
      <c r="L85" s="4"/>
      <c r="M85" s="4"/>
    </row>
    <row r="86" spans="1:13" x14ac:dyDescent="0.25">
      <c r="B86" s="7" t="s">
        <v>6</v>
      </c>
      <c r="C86" s="25" t="s">
        <v>51</v>
      </c>
      <c r="E86" s="72"/>
      <c r="F86" s="38"/>
      <c r="G86" s="68"/>
      <c r="H86" s="6"/>
      <c r="I86" s="86"/>
      <c r="J86" s="79"/>
      <c r="K86" s="4"/>
      <c r="L86" s="4"/>
      <c r="M86" s="4"/>
    </row>
    <row r="87" spans="1:13" x14ac:dyDescent="0.25">
      <c r="B87" s="7" t="s">
        <v>7</v>
      </c>
      <c r="C87" s="25" t="s">
        <v>56</v>
      </c>
      <c r="E87" s="72"/>
      <c r="F87" s="38"/>
      <c r="G87" s="68"/>
      <c r="H87" s="6"/>
      <c r="I87" s="86"/>
      <c r="J87" s="79"/>
      <c r="K87" s="4"/>
      <c r="L87" s="4"/>
      <c r="M87" s="4"/>
    </row>
    <row r="88" spans="1:13" x14ac:dyDescent="0.25">
      <c r="B88" s="7" t="s">
        <v>4</v>
      </c>
      <c r="C88" s="25" t="s">
        <v>58</v>
      </c>
      <c r="E88" s="72"/>
      <c r="F88" s="38"/>
      <c r="G88" s="68"/>
      <c r="H88" s="6"/>
      <c r="I88" s="86"/>
      <c r="J88" s="79"/>
      <c r="K88" s="4"/>
      <c r="L88" s="4"/>
      <c r="M88" s="4"/>
    </row>
    <row r="89" spans="1:13" x14ac:dyDescent="0.25">
      <c r="B89" s="7" t="s">
        <v>96</v>
      </c>
      <c r="C89" s="21" t="s">
        <v>54</v>
      </c>
      <c r="E89" s="72"/>
      <c r="F89" s="38"/>
      <c r="G89" s="68"/>
      <c r="H89" s="6"/>
      <c r="I89" s="86"/>
      <c r="J89" s="79"/>
      <c r="K89" s="4"/>
      <c r="L89" s="4"/>
      <c r="M89" s="4"/>
    </row>
    <row r="90" spans="1:13" x14ac:dyDescent="0.25">
      <c r="B90" s="7" t="s">
        <v>94</v>
      </c>
      <c r="C90" s="21" t="s">
        <v>137</v>
      </c>
      <c r="D90" s="35"/>
      <c r="E90" s="72"/>
      <c r="F90" s="38"/>
      <c r="G90" s="68"/>
      <c r="H90" s="6"/>
      <c r="I90" s="86"/>
      <c r="J90" s="79"/>
      <c r="K90" s="4"/>
      <c r="L90" s="4"/>
      <c r="M90" s="4"/>
    </row>
    <row r="91" spans="1:13" x14ac:dyDescent="0.25">
      <c r="E91" s="72"/>
      <c r="F91" s="38"/>
      <c r="G91" s="68"/>
      <c r="H91" s="6"/>
      <c r="I91" s="86"/>
      <c r="J91" s="79"/>
      <c r="K91" s="4"/>
      <c r="L91" s="4"/>
      <c r="M91" s="4"/>
    </row>
    <row r="92" spans="1:13" ht="13" x14ac:dyDescent="0.25">
      <c r="A92" s="9"/>
      <c r="B92" s="7" t="s">
        <v>98</v>
      </c>
      <c r="C92" s="57" t="s">
        <v>125</v>
      </c>
      <c r="D92" s="58" t="s">
        <v>126</v>
      </c>
      <c r="E92" s="72"/>
      <c r="F92" s="38"/>
      <c r="G92" s="68"/>
      <c r="H92" s="6"/>
      <c r="I92" s="86"/>
      <c r="J92" s="79"/>
      <c r="K92" s="4"/>
      <c r="L92" s="4"/>
      <c r="M92" s="4"/>
    </row>
    <row r="93" spans="1:13" ht="13" x14ac:dyDescent="0.25">
      <c r="B93" s="7" t="s">
        <v>92</v>
      </c>
      <c r="C93" s="123">
        <v>0</v>
      </c>
      <c r="D93" s="124">
        <v>0</v>
      </c>
      <c r="E93" s="72"/>
      <c r="F93" s="38"/>
      <c r="G93" s="69"/>
      <c r="H93" s="6"/>
      <c r="I93" s="63" t="s">
        <v>118</v>
      </c>
      <c r="J93" s="81">
        <f>(50*C93)+(100*D93)</f>
        <v>0</v>
      </c>
      <c r="K93" s="4"/>
      <c r="L93" s="4"/>
      <c r="M93" s="4"/>
    </row>
    <row r="94" spans="1:13" x14ac:dyDescent="0.25">
      <c r="B94" s="5"/>
      <c r="C94" s="24"/>
      <c r="D94" s="38"/>
      <c r="E94" s="72"/>
      <c r="F94" s="38"/>
      <c r="G94" s="68"/>
      <c r="H94" s="6"/>
      <c r="I94" s="86"/>
      <c r="J94" s="79"/>
      <c r="K94" s="4"/>
      <c r="L94" s="4"/>
      <c r="M94" s="4"/>
    </row>
    <row r="95" spans="1:13" ht="13" x14ac:dyDescent="0.25">
      <c r="A95" s="3">
        <v>10</v>
      </c>
      <c r="B95" s="172" t="s">
        <v>105</v>
      </c>
      <c r="C95" s="173"/>
      <c r="E95" s="72"/>
      <c r="F95" s="38"/>
      <c r="G95" s="68"/>
      <c r="H95" s="6"/>
      <c r="I95" s="86"/>
      <c r="J95" s="79"/>
      <c r="K95" s="4"/>
      <c r="L95" s="4"/>
      <c r="M95" s="4"/>
    </row>
    <row r="96" spans="1:13" x14ac:dyDescent="0.25">
      <c r="B96" s="7" t="s">
        <v>93</v>
      </c>
      <c r="C96" s="27">
        <v>2500</v>
      </c>
      <c r="E96" s="72"/>
      <c r="F96" s="38"/>
      <c r="G96" s="68"/>
      <c r="H96" s="6"/>
      <c r="I96" s="86"/>
      <c r="J96" s="79"/>
      <c r="K96" s="4"/>
      <c r="L96" s="4"/>
      <c r="M96" s="4"/>
    </row>
    <row r="97" spans="1:13" x14ac:dyDescent="0.25">
      <c r="B97" s="7" t="s">
        <v>6</v>
      </c>
      <c r="C97" s="25" t="s">
        <v>51</v>
      </c>
      <c r="E97" s="72"/>
      <c r="F97" s="38"/>
      <c r="G97" s="68"/>
      <c r="H97" s="6"/>
      <c r="I97" s="86"/>
      <c r="J97" s="79"/>
      <c r="K97" s="4"/>
      <c r="L97" s="4"/>
      <c r="M97" s="4"/>
    </row>
    <row r="98" spans="1:13" x14ac:dyDescent="0.25">
      <c r="B98" s="7" t="s">
        <v>7</v>
      </c>
      <c r="C98" s="25" t="s">
        <v>56</v>
      </c>
      <c r="E98" s="72"/>
      <c r="F98" s="38"/>
      <c r="G98" s="68"/>
      <c r="H98" s="6"/>
      <c r="I98" s="86"/>
      <c r="J98" s="79"/>
      <c r="K98" s="4"/>
      <c r="L98" s="4"/>
      <c r="M98" s="4"/>
    </row>
    <row r="99" spans="1:13" x14ac:dyDescent="0.25">
      <c r="B99" s="7" t="s">
        <v>4</v>
      </c>
      <c r="C99" s="25" t="s">
        <v>58</v>
      </c>
      <c r="E99" s="72"/>
      <c r="F99" s="38"/>
      <c r="G99" s="68"/>
      <c r="H99" s="6"/>
      <c r="I99" s="86"/>
      <c r="J99" s="79"/>
      <c r="K99" s="4"/>
      <c r="L99" s="4"/>
      <c r="M99" s="4"/>
    </row>
    <row r="100" spans="1:13" x14ac:dyDescent="0.25">
      <c r="B100" s="7" t="s">
        <v>96</v>
      </c>
      <c r="C100" s="21" t="s">
        <v>54</v>
      </c>
      <c r="E100" s="72"/>
      <c r="F100" s="38"/>
      <c r="G100" s="68"/>
      <c r="H100" s="6"/>
      <c r="I100" s="86"/>
      <c r="J100" s="79"/>
      <c r="K100" s="4"/>
      <c r="L100" s="4"/>
      <c r="M100" s="4"/>
    </row>
    <row r="101" spans="1:13" x14ac:dyDescent="0.25">
      <c r="B101" s="7" t="s">
        <v>94</v>
      </c>
      <c r="C101" s="21" t="s">
        <v>137</v>
      </c>
      <c r="D101" s="35"/>
      <c r="E101" s="72"/>
      <c r="F101" s="38"/>
      <c r="G101" s="68"/>
      <c r="H101" s="6"/>
      <c r="I101" s="86"/>
      <c r="J101" s="79"/>
      <c r="K101" s="4"/>
      <c r="L101" s="4"/>
      <c r="M101" s="4"/>
    </row>
    <row r="102" spans="1:13" x14ac:dyDescent="0.25">
      <c r="E102" s="72"/>
      <c r="F102" s="38"/>
      <c r="G102" s="68"/>
      <c r="H102" s="6"/>
      <c r="I102" s="86"/>
      <c r="J102" s="79"/>
      <c r="K102" s="4"/>
      <c r="L102" s="4"/>
      <c r="M102" s="4"/>
    </row>
    <row r="103" spans="1:13" ht="13" x14ac:dyDescent="0.25">
      <c r="A103" s="9"/>
      <c r="B103" s="7" t="s">
        <v>98</v>
      </c>
      <c r="C103" s="57" t="s">
        <v>52</v>
      </c>
      <c r="D103" s="64" t="s">
        <v>33</v>
      </c>
      <c r="E103" s="72"/>
      <c r="F103" s="38"/>
      <c r="G103" s="68"/>
      <c r="H103" s="6"/>
      <c r="I103" s="86"/>
      <c r="J103" s="79"/>
      <c r="K103" s="4"/>
      <c r="L103" s="4"/>
      <c r="M103" s="4"/>
    </row>
    <row r="104" spans="1:13" ht="13" x14ac:dyDescent="0.25">
      <c r="B104" s="7" t="s">
        <v>92</v>
      </c>
      <c r="C104" s="123">
        <v>0</v>
      </c>
      <c r="D104" s="123">
        <v>0</v>
      </c>
      <c r="E104" s="72"/>
      <c r="F104" s="38"/>
      <c r="G104" s="69"/>
      <c r="H104" s="6"/>
      <c r="I104" s="63" t="s">
        <v>118</v>
      </c>
      <c r="J104" s="81">
        <f>+(1000*C104)+(2500*D104)</f>
        <v>0</v>
      </c>
      <c r="K104" s="4"/>
      <c r="L104" s="4"/>
      <c r="M104" s="4"/>
    </row>
    <row r="105" spans="1:13" x14ac:dyDescent="0.25">
      <c r="B105" s="5"/>
      <c r="C105" s="24"/>
      <c r="D105" s="38"/>
      <c r="E105" s="72"/>
      <c r="F105" s="38"/>
      <c r="G105" s="68"/>
      <c r="H105" s="6"/>
      <c r="I105" s="86"/>
      <c r="J105" s="79"/>
      <c r="K105" s="4"/>
      <c r="L105" s="4"/>
      <c r="M105" s="4"/>
    </row>
    <row r="106" spans="1:13" ht="13" x14ac:dyDescent="0.25">
      <c r="A106" s="3">
        <v>11</v>
      </c>
      <c r="B106" s="172" t="s">
        <v>60</v>
      </c>
      <c r="C106" s="173"/>
      <c r="D106" s="72"/>
      <c r="E106" s="72"/>
      <c r="F106" s="72"/>
      <c r="G106" s="68"/>
      <c r="H106" s="6"/>
      <c r="I106" s="86"/>
      <c r="J106" s="79"/>
      <c r="K106" s="4"/>
      <c r="L106" s="4"/>
      <c r="M106" s="4"/>
    </row>
    <row r="107" spans="1:13" x14ac:dyDescent="0.25">
      <c r="B107" s="7" t="s">
        <v>93</v>
      </c>
      <c r="C107" s="28">
        <v>25000</v>
      </c>
      <c r="D107" s="72"/>
      <c r="E107" s="72"/>
      <c r="F107" s="72"/>
      <c r="G107" s="52"/>
      <c r="H107" s="6"/>
      <c r="I107" s="86"/>
      <c r="J107" s="79"/>
      <c r="K107" s="4"/>
      <c r="L107" s="4"/>
      <c r="M107" s="4"/>
    </row>
    <row r="108" spans="1:13" x14ac:dyDescent="0.25">
      <c r="B108" s="7" t="s">
        <v>6</v>
      </c>
      <c r="C108" s="25" t="s">
        <v>51</v>
      </c>
      <c r="D108" s="72"/>
      <c r="E108" s="72"/>
      <c r="F108" s="72"/>
      <c r="G108" s="52"/>
      <c r="H108" s="6"/>
      <c r="I108" s="86"/>
      <c r="J108" s="79"/>
      <c r="K108" s="4"/>
      <c r="L108" s="4"/>
      <c r="M108" s="4"/>
    </row>
    <row r="109" spans="1:13" x14ac:dyDescent="0.25">
      <c r="B109" s="7" t="s">
        <v>4</v>
      </c>
      <c r="C109" s="25" t="s">
        <v>50</v>
      </c>
      <c r="D109" s="72"/>
      <c r="E109" s="72"/>
      <c r="F109" s="72"/>
      <c r="G109" s="52"/>
      <c r="H109" s="6"/>
      <c r="I109" s="86"/>
      <c r="J109" s="79"/>
      <c r="K109" s="4"/>
      <c r="L109" s="4"/>
      <c r="M109" s="4"/>
    </row>
    <row r="110" spans="1:13" x14ac:dyDescent="0.25">
      <c r="B110" s="7" t="s">
        <v>96</v>
      </c>
      <c r="C110" s="21" t="s">
        <v>61</v>
      </c>
      <c r="D110" s="72"/>
      <c r="E110" s="72"/>
      <c r="F110" s="72"/>
      <c r="G110" s="52"/>
      <c r="H110" s="6"/>
      <c r="I110" s="86"/>
      <c r="J110" s="79"/>
      <c r="K110" s="4"/>
      <c r="L110" s="4"/>
      <c r="M110" s="4"/>
    </row>
    <row r="111" spans="1:13" x14ac:dyDescent="0.25">
      <c r="B111" s="7" t="s">
        <v>94</v>
      </c>
      <c r="C111" s="21" t="s">
        <v>140</v>
      </c>
      <c r="F111" s="72"/>
      <c r="G111" s="52"/>
      <c r="H111" s="6"/>
      <c r="I111" s="86"/>
      <c r="J111" s="79"/>
      <c r="K111" s="4"/>
      <c r="L111" s="4"/>
      <c r="M111" s="4"/>
    </row>
    <row r="112" spans="1:13" x14ac:dyDescent="0.25">
      <c r="F112" s="72"/>
      <c r="G112" s="52"/>
      <c r="H112" s="15"/>
      <c r="I112" s="86"/>
      <c r="J112" s="79"/>
      <c r="K112" s="4"/>
      <c r="L112" s="4"/>
      <c r="M112" s="4"/>
    </row>
    <row r="113" spans="1:13" ht="26" x14ac:dyDescent="0.25">
      <c r="A113" s="9"/>
      <c r="B113" s="7" t="s">
        <v>98</v>
      </c>
      <c r="C113" s="57" t="s">
        <v>122</v>
      </c>
      <c r="D113" s="58" t="s">
        <v>83</v>
      </c>
      <c r="E113" s="57" t="s">
        <v>181</v>
      </c>
      <c r="F113" s="72" t="s">
        <v>128</v>
      </c>
      <c r="G113" s="52"/>
      <c r="H113" s="15"/>
      <c r="I113" s="86"/>
      <c r="J113" s="79"/>
      <c r="K113" s="4"/>
      <c r="L113" s="4"/>
      <c r="M113" s="4"/>
    </row>
    <row r="114" spans="1:13" x14ac:dyDescent="0.25">
      <c r="B114" s="7" t="s">
        <v>92</v>
      </c>
      <c r="C114" s="123">
        <v>0</v>
      </c>
      <c r="D114" s="123">
        <v>0</v>
      </c>
      <c r="E114" s="123">
        <v>0</v>
      </c>
      <c r="F114" s="72"/>
      <c r="G114" s="52"/>
      <c r="H114" s="12"/>
      <c r="I114" s="82" t="s">
        <v>118</v>
      </c>
      <c r="J114" s="82">
        <f>(2500*C114)+(5000*D114)+(7500*E114)</f>
        <v>0</v>
      </c>
      <c r="K114" s="4"/>
      <c r="L114" s="4"/>
      <c r="M114" s="4"/>
    </row>
    <row r="115" spans="1:13" x14ac:dyDescent="0.25">
      <c r="B115" s="5"/>
      <c r="C115" s="24"/>
      <c r="D115" s="38"/>
      <c r="E115" s="24"/>
      <c r="F115" s="72"/>
      <c r="G115" s="52"/>
      <c r="H115" s="15"/>
      <c r="I115" s="86"/>
      <c r="J115" s="79"/>
      <c r="K115" s="4"/>
      <c r="L115" s="4"/>
      <c r="M115" s="4"/>
    </row>
    <row r="116" spans="1:13" ht="13" x14ac:dyDescent="0.25">
      <c r="A116" s="3">
        <v>12</v>
      </c>
      <c r="B116" s="172" t="s">
        <v>62</v>
      </c>
      <c r="C116" s="173"/>
      <c r="F116" s="72"/>
      <c r="G116" s="52"/>
      <c r="H116" s="15"/>
      <c r="I116" s="86"/>
      <c r="J116" s="79"/>
      <c r="K116" s="4"/>
      <c r="L116" s="4"/>
      <c r="M116" s="4"/>
    </row>
    <row r="117" spans="1:13" x14ac:dyDescent="0.25">
      <c r="B117" s="7" t="s">
        <v>93</v>
      </c>
      <c r="C117" s="27">
        <v>15000</v>
      </c>
      <c r="F117" s="72"/>
      <c r="G117" s="52"/>
      <c r="H117" s="15"/>
      <c r="I117" s="86"/>
      <c r="J117" s="79"/>
      <c r="K117" s="4"/>
      <c r="L117" s="4"/>
      <c r="M117" s="4"/>
    </row>
    <row r="118" spans="1:13" x14ac:dyDescent="0.25">
      <c r="B118" s="7" t="s">
        <v>6</v>
      </c>
      <c r="C118" s="25" t="s">
        <v>51</v>
      </c>
      <c r="F118" s="72"/>
      <c r="G118" s="52"/>
      <c r="H118" s="15"/>
      <c r="I118" s="86"/>
      <c r="J118" s="79"/>
      <c r="K118" s="4"/>
      <c r="L118" s="4"/>
      <c r="M118" s="4"/>
    </row>
    <row r="119" spans="1:13" x14ac:dyDescent="0.25">
      <c r="B119" s="7" t="s">
        <v>4</v>
      </c>
      <c r="C119" s="29" t="s">
        <v>64</v>
      </c>
      <c r="F119" s="72"/>
      <c r="G119" s="52"/>
      <c r="H119" s="15"/>
      <c r="I119" s="86"/>
      <c r="J119" s="79"/>
      <c r="K119" s="4"/>
      <c r="L119" s="4"/>
      <c r="M119" s="4"/>
    </row>
    <row r="120" spans="1:13" x14ac:dyDescent="0.25">
      <c r="B120" s="7" t="s">
        <v>96</v>
      </c>
      <c r="C120" s="26" t="s">
        <v>63</v>
      </c>
      <c r="F120" s="38"/>
      <c r="G120" s="52"/>
      <c r="H120" s="15"/>
      <c r="I120" s="86"/>
      <c r="J120" s="79"/>
      <c r="K120" s="4"/>
      <c r="L120" s="4"/>
      <c r="M120" s="4"/>
    </row>
    <row r="121" spans="1:13" x14ac:dyDescent="0.25">
      <c r="B121" s="7" t="s">
        <v>94</v>
      </c>
      <c r="C121" s="21" t="s">
        <v>141</v>
      </c>
      <c r="F121" s="38"/>
      <c r="G121" s="52"/>
      <c r="H121" s="15"/>
      <c r="I121" s="86"/>
      <c r="J121" s="79"/>
      <c r="K121" s="4"/>
      <c r="L121" s="4"/>
      <c r="M121" s="4"/>
    </row>
    <row r="122" spans="1:13" x14ac:dyDescent="0.25">
      <c r="F122" s="38"/>
      <c r="G122" s="52"/>
      <c r="H122" s="15"/>
      <c r="I122" s="86"/>
      <c r="J122" s="79"/>
      <c r="K122" s="4"/>
      <c r="L122" s="4"/>
      <c r="M122" s="4"/>
    </row>
    <row r="123" spans="1:13" ht="26" x14ac:dyDescent="0.25">
      <c r="B123" s="7" t="s">
        <v>98</v>
      </c>
      <c r="C123" s="57" t="s">
        <v>52</v>
      </c>
      <c r="D123" s="58" t="s">
        <v>33</v>
      </c>
      <c r="E123" s="57" t="s">
        <v>83</v>
      </c>
      <c r="F123" s="57" t="s">
        <v>181</v>
      </c>
      <c r="G123" s="52"/>
      <c r="H123" s="15"/>
      <c r="I123" s="86"/>
      <c r="J123" s="79"/>
      <c r="K123" s="4"/>
      <c r="L123" s="4"/>
      <c r="M123" s="4"/>
    </row>
    <row r="124" spans="1:13" ht="13" x14ac:dyDescent="0.25">
      <c r="A124" s="13"/>
      <c r="B124" s="7" t="s">
        <v>92</v>
      </c>
      <c r="C124" s="123">
        <v>0</v>
      </c>
      <c r="D124" s="123">
        <v>0</v>
      </c>
      <c r="E124" s="123">
        <v>0</v>
      </c>
      <c r="F124" s="123">
        <v>0</v>
      </c>
      <c r="G124" s="52"/>
      <c r="H124" s="12"/>
      <c r="I124" s="63" t="s">
        <v>118</v>
      </c>
      <c r="J124" s="81">
        <f>(1000*C124)+(2500*D124)+(5000*E124)+(7500*F124)</f>
        <v>0</v>
      </c>
      <c r="K124" s="4"/>
      <c r="L124" s="4"/>
      <c r="M124" s="4"/>
    </row>
    <row r="125" spans="1:13" x14ac:dyDescent="0.25">
      <c r="A125" s="13"/>
      <c r="B125" s="5"/>
      <c r="C125" s="24"/>
      <c r="D125" s="38"/>
      <c r="E125" s="24"/>
      <c r="F125" s="38"/>
      <c r="G125" s="52"/>
      <c r="H125" s="15"/>
      <c r="I125" s="86"/>
      <c r="J125" s="79"/>
      <c r="K125" s="4"/>
      <c r="L125" s="4"/>
      <c r="M125" s="4"/>
    </row>
    <row r="126" spans="1:13" ht="13" x14ac:dyDescent="0.25">
      <c r="A126" s="13">
        <v>13</v>
      </c>
      <c r="B126" s="172" t="s">
        <v>65</v>
      </c>
      <c r="C126" s="173"/>
      <c r="F126" s="38"/>
      <c r="G126" s="52"/>
      <c r="H126" s="15"/>
      <c r="I126" s="86"/>
      <c r="J126" s="79"/>
      <c r="K126" s="4"/>
      <c r="L126" s="4"/>
      <c r="M126" s="4"/>
    </row>
    <row r="127" spans="1:13" x14ac:dyDescent="0.25">
      <c r="A127" s="13"/>
      <c r="B127" s="7" t="s">
        <v>93</v>
      </c>
      <c r="C127" s="21">
        <v>400</v>
      </c>
      <c r="E127" s="71"/>
      <c r="F127" s="71"/>
      <c r="G127" s="52"/>
      <c r="H127" s="15"/>
      <c r="I127" s="86"/>
      <c r="J127" s="79"/>
      <c r="K127" s="4"/>
      <c r="L127" s="4"/>
      <c r="M127" s="4"/>
    </row>
    <row r="128" spans="1:13" x14ac:dyDescent="0.25">
      <c r="A128" s="13"/>
      <c r="B128" s="7" t="s">
        <v>6</v>
      </c>
      <c r="C128" s="25" t="s">
        <v>51</v>
      </c>
      <c r="E128" s="71"/>
      <c r="F128" s="71"/>
      <c r="G128" s="52"/>
      <c r="H128" s="15"/>
      <c r="I128" s="86"/>
      <c r="J128" s="79"/>
      <c r="K128" s="4"/>
      <c r="L128" s="4"/>
      <c r="M128" s="4"/>
    </row>
    <row r="129" spans="1:13" x14ac:dyDescent="0.25">
      <c r="A129" s="13"/>
      <c r="B129" s="7" t="s">
        <v>4</v>
      </c>
      <c r="C129" s="25" t="s">
        <v>64</v>
      </c>
      <c r="E129" s="71"/>
      <c r="F129" s="71"/>
      <c r="G129" s="52"/>
      <c r="H129" s="15"/>
      <c r="I129" s="86"/>
      <c r="J129" s="79"/>
      <c r="K129" s="4"/>
      <c r="L129" s="4"/>
      <c r="M129" s="4"/>
    </row>
    <row r="130" spans="1:13" x14ac:dyDescent="0.25">
      <c r="A130" s="13"/>
      <c r="B130" s="7" t="s">
        <v>96</v>
      </c>
      <c r="C130" s="21" t="s">
        <v>66</v>
      </c>
      <c r="E130" s="71"/>
      <c r="F130" s="71"/>
      <c r="G130" s="52"/>
      <c r="H130" s="15"/>
      <c r="I130" s="86"/>
      <c r="J130" s="79"/>
      <c r="K130" s="4"/>
      <c r="L130" s="4"/>
      <c r="M130" s="4"/>
    </row>
    <row r="131" spans="1:13" x14ac:dyDescent="0.25">
      <c r="A131" s="13"/>
      <c r="B131" s="7" t="s">
        <v>94</v>
      </c>
      <c r="C131" s="21" t="s">
        <v>142</v>
      </c>
      <c r="D131" s="33" t="s">
        <v>128</v>
      </c>
      <c r="E131" s="71"/>
      <c r="F131" s="71"/>
      <c r="G131" s="52"/>
      <c r="H131" s="15"/>
      <c r="I131" s="86"/>
      <c r="J131" s="79"/>
      <c r="K131" s="4"/>
      <c r="L131" s="4"/>
      <c r="M131" s="4"/>
    </row>
    <row r="132" spans="1:13" x14ac:dyDescent="0.25">
      <c r="A132" s="13"/>
      <c r="E132" s="71"/>
      <c r="F132" s="71"/>
      <c r="G132" s="52"/>
      <c r="H132" s="15"/>
      <c r="I132" s="86"/>
      <c r="J132" s="79"/>
      <c r="K132" s="4"/>
      <c r="L132" s="4"/>
      <c r="M132" s="4"/>
    </row>
    <row r="133" spans="1:13" ht="13" x14ac:dyDescent="0.25">
      <c r="A133" s="13"/>
      <c r="B133" s="7" t="s">
        <v>98</v>
      </c>
      <c r="C133" s="57" t="s">
        <v>127</v>
      </c>
      <c r="D133" s="57" t="s">
        <v>173</v>
      </c>
      <c r="E133" s="71" t="s">
        <v>128</v>
      </c>
      <c r="F133" s="71" t="s">
        <v>128</v>
      </c>
      <c r="G133" s="52"/>
      <c r="H133" s="15"/>
      <c r="I133" s="86"/>
      <c r="J133" s="79"/>
      <c r="K133" s="4"/>
      <c r="L133" s="4"/>
      <c r="M133" s="4"/>
    </row>
    <row r="134" spans="1:13" ht="13" x14ac:dyDescent="0.25">
      <c r="A134" s="13"/>
      <c r="B134" s="7" t="s">
        <v>92</v>
      </c>
      <c r="C134" s="123">
        <v>0</v>
      </c>
      <c r="D134" s="123">
        <v>0</v>
      </c>
      <c r="E134" s="71"/>
      <c r="F134" s="71"/>
      <c r="G134" s="52"/>
      <c r="H134" s="12"/>
      <c r="I134" s="63" t="s">
        <v>118</v>
      </c>
      <c r="J134" s="81">
        <f>(25*C134)+(50*D134)</f>
        <v>0</v>
      </c>
      <c r="K134" s="4"/>
      <c r="L134" s="4"/>
      <c r="M134" s="4"/>
    </row>
    <row r="135" spans="1:13" x14ac:dyDescent="0.25">
      <c r="A135" s="13"/>
      <c r="B135" s="5"/>
      <c r="C135" s="24"/>
      <c r="D135" s="38"/>
      <c r="E135" s="71"/>
      <c r="F135" s="71"/>
      <c r="G135" s="52"/>
      <c r="H135" s="15"/>
      <c r="I135" s="86"/>
      <c r="J135" s="79"/>
      <c r="K135" s="4"/>
      <c r="L135" s="4"/>
      <c r="M135" s="4"/>
    </row>
    <row r="136" spans="1:13" ht="13" x14ac:dyDescent="0.25">
      <c r="A136" s="13">
        <v>14</v>
      </c>
      <c r="B136" s="172" t="s">
        <v>67</v>
      </c>
      <c r="C136" s="173"/>
      <c r="E136" s="71"/>
      <c r="F136" s="71"/>
      <c r="G136" s="52"/>
      <c r="H136" s="15"/>
      <c r="I136" s="86"/>
      <c r="J136" s="79"/>
      <c r="K136" s="4"/>
      <c r="L136" s="4"/>
      <c r="M136" s="4"/>
    </row>
    <row r="137" spans="1:13" x14ac:dyDescent="0.25">
      <c r="A137" s="13"/>
      <c r="B137" s="7" t="s">
        <v>93</v>
      </c>
      <c r="C137" s="21">
        <v>300</v>
      </c>
      <c r="E137" s="71"/>
      <c r="F137" s="71"/>
      <c r="G137" s="52"/>
      <c r="H137" s="15"/>
      <c r="I137" s="86"/>
      <c r="J137" s="79"/>
      <c r="K137" s="4"/>
      <c r="L137" s="4"/>
      <c r="M137" s="4"/>
    </row>
    <row r="138" spans="1:13" x14ac:dyDescent="0.25">
      <c r="A138" s="13"/>
      <c r="B138" s="7" t="s">
        <v>6</v>
      </c>
      <c r="C138" s="25" t="s">
        <v>51</v>
      </c>
      <c r="E138" s="71"/>
      <c r="F138" s="71"/>
      <c r="G138" s="52"/>
      <c r="H138" s="15"/>
      <c r="I138" s="86"/>
      <c r="J138" s="79"/>
      <c r="K138" s="4"/>
      <c r="L138" s="4"/>
      <c r="M138" s="4"/>
    </row>
    <row r="139" spans="1:13" x14ac:dyDescent="0.25">
      <c r="A139" s="13"/>
      <c r="B139" s="7" t="s">
        <v>7</v>
      </c>
      <c r="C139" s="25" t="s">
        <v>56</v>
      </c>
      <c r="E139" s="71"/>
      <c r="F139" s="71"/>
      <c r="G139" s="52"/>
      <c r="H139" s="15"/>
      <c r="I139" s="86"/>
      <c r="J139" s="79"/>
      <c r="K139" s="4"/>
      <c r="L139" s="4"/>
      <c r="M139" s="4"/>
    </row>
    <row r="140" spans="1:13" x14ac:dyDescent="0.25">
      <c r="A140" s="13"/>
      <c r="B140" s="7" t="s">
        <v>4</v>
      </c>
      <c r="C140" s="25" t="s">
        <v>64</v>
      </c>
      <c r="E140" s="71"/>
      <c r="F140" s="71"/>
      <c r="G140" s="52"/>
      <c r="H140" s="15"/>
      <c r="I140" s="86"/>
      <c r="J140" s="79"/>
      <c r="K140" s="4"/>
      <c r="L140" s="4"/>
      <c r="M140" s="4"/>
    </row>
    <row r="141" spans="1:13" x14ac:dyDescent="0.25">
      <c r="A141" s="13"/>
      <c r="B141" s="7" t="s">
        <v>96</v>
      </c>
      <c r="C141" s="21" t="s">
        <v>66</v>
      </c>
      <c r="E141" s="71"/>
      <c r="F141" s="71"/>
      <c r="G141" s="52"/>
      <c r="H141" s="15"/>
      <c r="I141" s="86"/>
      <c r="J141" s="79"/>
      <c r="K141" s="4"/>
      <c r="L141" s="4"/>
      <c r="M141" s="4"/>
    </row>
    <row r="142" spans="1:13" x14ac:dyDescent="0.25">
      <c r="A142" s="13"/>
      <c r="B142" s="7" t="s">
        <v>94</v>
      </c>
      <c r="C142" s="21" t="s">
        <v>142</v>
      </c>
      <c r="D142" s="33" t="s">
        <v>128</v>
      </c>
      <c r="E142" s="71"/>
      <c r="F142" s="71"/>
      <c r="G142" s="52"/>
      <c r="H142" s="15"/>
      <c r="I142" s="86"/>
      <c r="J142" s="79"/>
      <c r="K142" s="4"/>
      <c r="L142" s="4"/>
      <c r="M142" s="4"/>
    </row>
    <row r="143" spans="1:13" x14ac:dyDescent="0.25">
      <c r="A143" s="13"/>
      <c r="E143" s="71"/>
      <c r="F143" s="71"/>
      <c r="G143" s="52"/>
      <c r="H143" s="15"/>
      <c r="I143" s="86"/>
      <c r="J143" s="79"/>
      <c r="K143" s="4"/>
      <c r="L143" s="4"/>
      <c r="M143" s="4"/>
    </row>
    <row r="144" spans="1:13" ht="13" x14ac:dyDescent="0.25">
      <c r="A144" s="13"/>
      <c r="B144" s="7" t="s">
        <v>98</v>
      </c>
      <c r="C144" s="57" t="s">
        <v>127</v>
      </c>
      <c r="D144" s="58" t="s">
        <v>173</v>
      </c>
      <c r="E144" s="71" t="s">
        <v>128</v>
      </c>
      <c r="F144" s="71" t="s">
        <v>128</v>
      </c>
      <c r="G144" s="52"/>
      <c r="H144" s="12"/>
      <c r="I144" s="86"/>
      <c r="J144" s="79"/>
      <c r="K144" s="4"/>
      <c r="L144" s="4"/>
      <c r="M144" s="4"/>
    </row>
    <row r="145" spans="1:13" ht="13" x14ac:dyDescent="0.25">
      <c r="A145" s="13"/>
      <c r="B145" s="8" t="s">
        <v>92</v>
      </c>
      <c r="C145" s="123">
        <v>0</v>
      </c>
      <c r="D145" s="123">
        <v>0</v>
      </c>
      <c r="E145" s="71"/>
      <c r="F145" s="71"/>
      <c r="G145" s="52"/>
      <c r="H145" s="15"/>
      <c r="I145" s="63" t="s">
        <v>118</v>
      </c>
      <c r="J145" s="81">
        <f>(25*C145)+(50*D145)</f>
        <v>0</v>
      </c>
      <c r="K145" s="4"/>
      <c r="L145" s="4"/>
      <c r="M145" s="4"/>
    </row>
    <row r="146" spans="1:13" x14ac:dyDescent="0.25">
      <c r="A146" s="13"/>
      <c r="B146" s="16"/>
      <c r="C146" s="30"/>
      <c r="D146" s="38"/>
      <c r="E146" s="71"/>
      <c r="F146" s="71"/>
      <c r="G146" s="52"/>
      <c r="H146" s="15"/>
      <c r="I146" s="86"/>
      <c r="J146" s="79"/>
      <c r="K146" s="4"/>
      <c r="L146" s="4"/>
      <c r="M146" s="4"/>
    </row>
    <row r="147" spans="1:13" ht="13" x14ac:dyDescent="0.25">
      <c r="A147" s="13">
        <v>15</v>
      </c>
      <c r="B147" s="172" t="s">
        <v>106</v>
      </c>
      <c r="C147" s="173"/>
      <c r="E147" s="71"/>
      <c r="F147" s="71"/>
      <c r="G147" s="52"/>
      <c r="H147" s="15"/>
      <c r="I147" s="86"/>
      <c r="J147" s="79"/>
      <c r="K147" s="17"/>
      <c r="L147" s="4"/>
      <c r="M147" s="4"/>
    </row>
    <row r="148" spans="1:13" x14ac:dyDescent="0.25">
      <c r="A148" s="13"/>
      <c r="B148" s="7" t="s">
        <v>93</v>
      </c>
      <c r="C148" s="27">
        <v>25000</v>
      </c>
      <c r="E148" s="71"/>
      <c r="F148" s="71"/>
      <c r="G148" s="52"/>
      <c r="H148" s="15"/>
      <c r="I148" s="86"/>
      <c r="J148" s="79"/>
      <c r="K148" s="17"/>
      <c r="L148" s="4"/>
      <c r="M148" s="4"/>
    </row>
    <row r="149" spans="1:13" x14ac:dyDescent="0.25">
      <c r="A149" s="13"/>
      <c r="B149" s="7" t="s">
        <v>6</v>
      </c>
      <c r="C149" s="25" t="s">
        <v>51</v>
      </c>
      <c r="E149" s="71"/>
      <c r="F149" s="71"/>
      <c r="G149" s="52"/>
      <c r="H149" s="15"/>
      <c r="I149" s="86"/>
      <c r="J149" s="79"/>
      <c r="K149" s="17"/>
      <c r="L149" s="4"/>
      <c r="M149" s="4"/>
    </row>
    <row r="150" spans="1:13" x14ac:dyDescent="0.25">
      <c r="A150" s="13"/>
      <c r="B150" s="7" t="s">
        <v>4</v>
      </c>
      <c r="C150" s="25" t="s">
        <v>64</v>
      </c>
      <c r="F150" s="71"/>
      <c r="G150" s="52"/>
      <c r="H150" s="15"/>
      <c r="I150" s="86"/>
      <c r="J150" s="79"/>
      <c r="K150" s="17"/>
      <c r="L150" s="4"/>
      <c r="M150" s="4"/>
    </row>
    <row r="151" spans="1:13" x14ac:dyDescent="0.25">
      <c r="A151" s="13"/>
      <c r="B151" s="7" t="s">
        <v>96</v>
      </c>
      <c r="C151" s="21" t="s">
        <v>54</v>
      </c>
      <c r="F151" s="71"/>
      <c r="G151" s="52"/>
      <c r="H151" s="15"/>
      <c r="I151" s="86"/>
      <c r="J151" s="79"/>
      <c r="K151" s="17"/>
      <c r="L151" s="4"/>
      <c r="M151" s="4"/>
    </row>
    <row r="152" spans="1:13" x14ac:dyDescent="0.25">
      <c r="A152" s="13"/>
      <c r="B152" s="7" t="s">
        <v>94</v>
      </c>
      <c r="C152" s="21" t="s">
        <v>143</v>
      </c>
      <c r="D152" s="33" t="s">
        <v>128</v>
      </c>
      <c r="F152" s="71"/>
      <c r="G152" s="52"/>
      <c r="H152" s="15"/>
      <c r="I152" s="86"/>
      <c r="J152" s="79"/>
      <c r="K152" s="17"/>
      <c r="L152" s="4"/>
      <c r="M152" s="4"/>
    </row>
    <row r="153" spans="1:13" x14ac:dyDescent="0.25">
      <c r="A153" s="13"/>
      <c r="F153" s="71"/>
      <c r="G153" s="52"/>
      <c r="H153" s="15"/>
      <c r="I153" s="86"/>
      <c r="J153" s="79"/>
      <c r="K153" s="17"/>
      <c r="L153" s="4"/>
      <c r="M153" s="4"/>
    </row>
    <row r="154" spans="1:13" ht="13" x14ac:dyDescent="0.25">
      <c r="A154" s="13"/>
      <c r="B154" s="7" t="s">
        <v>98</v>
      </c>
      <c r="C154" s="57" t="s">
        <v>52</v>
      </c>
      <c r="D154" s="58" t="s">
        <v>73</v>
      </c>
      <c r="E154" s="57" t="s">
        <v>17</v>
      </c>
      <c r="F154" s="71"/>
      <c r="G154" s="52"/>
      <c r="H154" s="15"/>
      <c r="I154" s="86"/>
      <c r="J154" s="79"/>
      <c r="K154" s="17"/>
      <c r="L154" s="4"/>
      <c r="M154" s="4"/>
    </row>
    <row r="155" spans="1:13" ht="13" x14ac:dyDescent="0.25">
      <c r="A155" s="13"/>
      <c r="B155" s="7" t="s">
        <v>92</v>
      </c>
      <c r="C155" s="123">
        <v>0</v>
      </c>
      <c r="D155" s="124">
        <v>0</v>
      </c>
      <c r="E155" s="123">
        <v>0</v>
      </c>
      <c r="F155" s="71"/>
      <c r="G155" s="52"/>
      <c r="H155" s="12"/>
      <c r="I155" s="63" t="s">
        <v>118</v>
      </c>
      <c r="J155" s="81">
        <f>(1000*C155)+(5000*D155)+(10000*E155)</f>
        <v>0</v>
      </c>
      <c r="K155" s="17"/>
      <c r="L155" s="4"/>
      <c r="M155" s="4"/>
    </row>
    <row r="156" spans="1:13" x14ac:dyDescent="0.25">
      <c r="A156" s="13"/>
      <c r="B156" s="5"/>
      <c r="C156" s="24"/>
      <c r="D156" s="38"/>
      <c r="E156" s="24"/>
      <c r="F156" s="71"/>
      <c r="G156" s="52"/>
      <c r="H156" s="15"/>
      <c r="I156" s="86"/>
      <c r="J156" s="79"/>
      <c r="K156" s="17"/>
      <c r="L156" s="4"/>
      <c r="M156" s="4"/>
    </row>
    <row r="157" spans="1:13" ht="13" x14ac:dyDescent="0.25">
      <c r="A157" s="13">
        <v>16</v>
      </c>
      <c r="B157" s="172" t="s">
        <v>107</v>
      </c>
      <c r="C157" s="173"/>
      <c r="F157" s="71"/>
      <c r="G157" s="52"/>
      <c r="H157" s="15"/>
      <c r="I157" s="86"/>
      <c r="J157" s="79"/>
      <c r="K157" s="17"/>
      <c r="L157" s="4"/>
      <c r="M157" s="4"/>
    </row>
    <row r="158" spans="1:13" x14ac:dyDescent="0.25">
      <c r="A158" s="13"/>
      <c r="B158" s="7" t="s">
        <v>93</v>
      </c>
      <c r="C158" s="21">
        <v>200</v>
      </c>
      <c r="F158" s="71"/>
      <c r="G158" s="52"/>
      <c r="H158" s="15"/>
      <c r="I158" s="86"/>
      <c r="J158" s="79"/>
      <c r="K158" s="17"/>
      <c r="L158" s="4"/>
      <c r="M158" s="4"/>
    </row>
    <row r="159" spans="1:13" x14ac:dyDescent="0.25">
      <c r="A159" s="13"/>
      <c r="B159" s="7" t="s">
        <v>6</v>
      </c>
      <c r="C159" s="25" t="s">
        <v>51</v>
      </c>
      <c r="F159" s="71"/>
      <c r="G159" s="52"/>
      <c r="H159" s="15"/>
      <c r="I159" s="86"/>
      <c r="J159" s="79"/>
      <c r="K159" s="17"/>
      <c r="L159" s="4"/>
      <c r="M159" s="4"/>
    </row>
    <row r="160" spans="1:13" x14ac:dyDescent="0.25">
      <c r="A160" s="13"/>
      <c r="B160" s="7" t="s">
        <v>7</v>
      </c>
      <c r="C160" s="25" t="s">
        <v>56</v>
      </c>
      <c r="F160" s="71"/>
      <c r="G160" s="52"/>
      <c r="H160" s="15"/>
      <c r="I160" s="86"/>
      <c r="J160" s="79"/>
      <c r="K160" s="17"/>
      <c r="L160" s="4"/>
      <c r="M160" s="4"/>
    </row>
    <row r="161" spans="1:13" x14ac:dyDescent="0.25">
      <c r="A161" s="13"/>
      <c r="B161" s="7" t="s">
        <v>4</v>
      </c>
      <c r="C161" s="25" t="s">
        <v>64</v>
      </c>
      <c r="F161" s="71"/>
      <c r="G161" s="52"/>
      <c r="H161" s="15"/>
      <c r="I161" s="86"/>
      <c r="J161" s="79"/>
      <c r="K161" s="17"/>
      <c r="L161" s="4"/>
      <c r="M161" s="4"/>
    </row>
    <row r="162" spans="1:13" x14ac:dyDescent="0.25">
      <c r="A162" s="13"/>
      <c r="B162" s="7" t="s">
        <v>96</v>
      </c>
      <c r="C162" s="21" t="s">
        <v>54</v>
      </c>
      <c r="F162" s="71"/>
      <c r="G162" s="52"/>
      <c r="H162" s="15"/>
      <c r="I162" s="86"/>
      <c r="J162" s="79"/>
      <c r="K162" s="17"/>
      <c r="L162" s="4"/>
      <c r="M162" s="4"/>
    </row>
    <row r="163" spans="1:13" x14ac:dyDescent="0.25">
      <c r="A163" s="13"/>
      <c r="B163" s="7" t="s">
        <v>94</v>
      </c>
      <c r="C163" s="21" t="s">
        <v>142</v>
      </c>
      <c r="D163" s="33" t="s">
        <v>128</v>
      </c>
      <c r="F163" s="71"/>
      <c r="G163" s="52"/>
      <c r="H163" s="15"/>
      <c r="I163" s="86"/>
      <c r="J163" s="79"/>
      <c r="K163" s="17"/>
      <c r="L163" s="4"/>
      <c r="M163" s="4"/>
    </row>
    <row r="164" spans="1:13" x14ac:dyDescent="0.25">
      <c r="A164" s="13"/>
      <c r="F164" s="71"/>
      <c r="G164" s="52"/>
      <c r="H164" s="15"/>
      <c r="I164" s="86"/>
      <c r="J164" s="79"/>
      <c r="K164" s="17"/>
      <c r="L164" s="4"/>
      <c r="M164" s="4"/>
    </row>
    <row r="165" spans="1:13" ht="13" x14ac:dyDescent="0.25">
      <c r="A165" s="13"/>
      <c r="B165" s="7" t="s">
        <v>98</v>
      </c>
      <c r="C165" s="57" t="s">
        <v>129</v>
      </c>
      <c r="D165" s="57" t="s">
        <v>174</v>
      </c>
      <c r="F165" s="71"/>
      <c r="G165" s="52"/>
      <c r="H165" s="15"/>
      <c r="I165" s="86"/>
      <c r="J165" s="79"/>
      <c r="K165" s="17"/>
      <c r="L165" s="4"/>
      <c r="M165" s="4"/>
    </row>
    <row r="166" spans="1:13" ht="13" x14ac:dyDescent="0.25">
      <c r="A166" s="13"/>
      <c r="B166" s="7" t="s">
        <v>92</v>
      </c>
      <c r="C166" s="123">
        <v>0</v>
      </c>
      <c r="D166" s="123">
        <v>0</v>
      </c>
      <c r="F166" s="71"/>
      <c r="G166" s="52"/>
      <c r="H166" s="12"/>
      <c r="I166" s="63" t="s">
        <v>118</v>
      </c>
      <c r="J166" s="81">
        <f>(50*C166)+(75*D166)</f>
        <v>0</v>
      </c>
      <c r="K166" s="17"/>
      <c r="L166" s="4"/>
      <c r="M166" s="4"/>
    </row>
    <row r="167" spans="1:13" x14ac:dyDescent="0.25">
      <c r="A167" s="13"/>
      <c r="B167" s="5"/>
      <c r="C167" s="24"/>
      <c r="D167" s="38"/>
      <c r="F167" s="71"/>
      <c r="G167" s="52"/>
      <c r="H167" s="15"/>
      <c r="I167" s="86"/>
      <c r="J167" s="79"/>
      <c r="K167" s="17"/>
      <c r="L167" s="4"/>
      <c r="M167" s="4"/>
    </row>
    <row r="168" spans="1:13" ht="13" x14ac:dyDescent="0.25">
      <c r="A168" s="13">
        <v>17</v>
      </c>
      <c r="B168" s="172" t="s">
        <v>108</v>
      </c>
      <c r="C168" s="173"/>
      <c r="F168" s="71"/>
      <c r="G168" s="52"/>
      <c r="H168" s="15"/>
      <c r="I168" s="86"/>
      <c r="J168" s="79"/>
      <c r="K168" s="17"/>
      <c r="L168" s="4"/>
      <c r="M168" s="4"/>
    </row>
    <row r="169" spans="1:13" x14ac:dyDescent="0.25">
      <c r="A169" s="13"/>
      <c r="B169" s="7" t="s">
        <v>93</v>
      </c>
      <c r="C169" s="27">
        <v>8000</v>
      </c>
      <c r="F169" s="71"/>
      <c r="G169" s="52"/>
      <c r="H169" s="15"/>
      <c r="I169" s="86"/>
      <c r="J169" s="79"/>
      <c r="K169" s="17"/>
      <c r="L169" s="4"/>
      <c r="M169" s="4"/>
    </row>
    <row r="170" spans="1:13" x14ac:dyDescent="0.25">
      <c r="A170" s="13"/>
      <c r="B170" s="7" t="s">
        <v>6</v>
      </c>
      <c r="C170" s="25" t="s">
        <v>70</v>
      </c>
      <c r="F170" s="71"/>
      <c r="G170" s="52"/>
      <c r="H170" s="15"/>
      <c r="I170" s="86"/>
      <c r="J170" s="79"/>
      <c r="K170" s="17"/>
      <c r="L170" s="4"/>
      <c r="M170" s="4"/>
    </row>
    <row r="171" spans="1:13" x14ac:dyDescent="0.25">
      <c r="A171" s="13"/>
      <c r="B171" s="7" t="s">
        <v>4</v>
      </c>
      <c r="C171" s="25" t="s">
        <v>64</v>
      </c>
      <c r="D171" s="71"/>
      <c r="F171" s="71"/>
      <c r="G171" s="52"/>
      <c r="H171" s="15"/>
      <c r="I171" s="86"/>
      <c r="J171" s="79"/>
      <c r="K171" s="17"/>
      <c r="L171" s="4"/>
      <c r="M171" s="4"/>
    </row>
    <row r="172" spans="1:13" x14ac:dyDescent="0.25">
      <c r="A172" s="13"/>
      <c r="B172" s="7" t="s">
        <v>96</v>
      </c>
      <c r="C172" s="21" t="s">
        <v>48</v>
      </c>
      <c r="D172" s="71"/>
      <c r="F172" s="71"/>
      <c r="G172" s="52"/>
      <c r="H172" s="15"/>
      <c r="I172" s="86"/>
      <c r="J172" s="79"/>
      <c r="K172" s="17"/>
      <c r="L172" s="4"/>
      <c r="M172" s="4"/>
    </row>
    <row r="173" spans="1:13" x14ac:dyDescent="0.25">
      <c r="A173" s="13"/>
      <c r="B173" s="7" t="s">
        <v>94</v>
      </c>
      <c r="C173" s="21" t="s">
        <v>137</v>
      </c>
      <c r="D173" s="71"/>
      <c r="F173" s="71"/>
      <c r="G173" s="52"/>
      <c r="H173" s="15"/>
      <c r="I173" s="86"/>
      <c r="J173" s="79"/>
      <c r="K173" s="17"/>
      <c r="L173" s="4"/>
      <c r="M173" s="4"/>
    </row>
    <row r="174" spans="1:13" x14ac:dyDescent="0.25">
      <c r="A174" s="13"/>
      <c r="D174" s="71"/>
      <c r="F174" s="71"/>
      <c r="G174" s="52"/>
      <c r="H174" s="15"/>
      <c r="I174" s="86"/>
      <c r="J174" s="79"/>
      <c r="K174" s="17"/>
      <c r="L174" s="4"/>
      <c r="M174" s="4"/>
    </row>
    <row r="175" spans="1:13" ht="13" x14ac:dyDescent="0.25">
      <c r="A175" s="13"/>
      <c r="B175" s="7" t="s">
        <v>98</v>
      </c>
      <c r="C175" s="57" t="s">
        <v>52</v>
      </c>
      <c r="D175" s="58" t="s">
        <v>33</v>
      </c>
      <c r="E175" s="57" t="s">
        <v>83</v>
      </c>
      <c r="F175" s="71"/>
      <c r="G175" s="52"/>
      <c r="H175" s="15"/>
      <c r="I175" s="86"/>
      <c r="J175" s="79"/>
      <c r="K175" s="17"/>
      <c r="L175" s="4"/>
      <c r="M175" s="4"/>
    </row>
    <row r="176" spans="1:13" ht="13" x14ac:dyDescent="0.25">
      <c r="A176" s="13"/>
      <c r="B176" s="7" t="s">
        <v>92</v>
      </c>
      <c r="C176" s="123">
        <v>0</v>
      </c>
      <c r="D176" s="124">
        <v>0</v>
      </c>
      <c r="E176" s="123">
        <v>0</v>
      </c>
      <c r="F176" s="71"/>
      <c r="G176" s="52"/>
      <c r="H176" s="12"/>
      <c r="I176" s="63" t="s">
        <v>118</v>
      </c>
      <c r="J176" s="81">
        <f>(1000*C176)+(2500*D176)+(5000*E176)</f>
        <v>0</v>
      </c>
      <c r="K176" s="17"/>
      <c r="L176" s="4"/>
      <c r="M176" s="4"/>
    </row>
    <row r="177" spans="1:13" x14ac:dyDescent="0.25">
      <c r="A177" s="13"/>
      <c r="B177" s="5"/>
      <c r="C177" s="24"/>
      <c r="D177" s="38"/>
      <c r="E177" s="24"/>
      <c r="F177" s="71"/>
      <c r="G177" s="52"/>
      <c r="H177" s="15"/>
      <c r="I177" s="86"/>
      <c r="J177" s="79"/>
      <c r="K177" s="4"/>
      <c r="L177" s="4"/>
      <c r="M177" s="4"/>
    </row>
    <row r="178" spans="1:13" ht="13" x14ac:dyDescent="0.25">
      <c r="A178" s="13">
        <v>18</v>
      </c>
      <c r="B178" s="172" t="s">
        <v>71</v>
      </c>
      <c r="C178" s="173"/>
      <c r="F178" s="71"/>
      <c r="G178" s="52"/>
      <c r="H178" s="15"/>
      <c r="I178" s="86"/>
      <c r="J178" s="79"/>
      <c r="K178" s="4"/>
      <c r="L178" s="4"/>
      <c r="M178" s="4"/>
    </row>
    <row r="179" spans="1:13" x14ac:dyDescent="0.25">
      <c r="A179" s="13"/>
      <c r="B179" s="7" t="s">
        <v>93</v>
      </c>
      <c r="C179" s="27">
        <v>15000</v>
      </c>
      <c r="F179" s="71"/>
      <c r="G179" s="52"/>
      <c r="H179" s="15"/>
      <c r="I179" s="86"/>
      <c r="J179" s="79"/>
      <c r="K179" s="4"/>
      <c r="L179" s="4"/>
      <c r="M179" s="4"/>
    </row>
    <row r="180" spans="1:13" x14ac:dyDescent="0.25">
      <c r="A180" s="13"/>
      <c r="B180" s="7" t="s">
        <v>6</v>
      </c>
      <c r="C180" s="25" t="s">
        <v>72</v>
      </c>
      <c r="F180" s="71"/>
      <c r="G180" s="52"/>
      <c r="H180" s="15"/>
      <c r="I180" s="86"/>
      <c r="J180" s="79"/>
      <c r="K180" s="4"/>
      <c r="L180" s="4"/>
      <c r="M180" s="4"/>
    </row>
    <row r="181" spans="1:13" x14ac:dyDescent="0.25">
      <c r="A181" s="13"/>
      <c r="B181" s="7" t="s">
        <v>7</v>
      </c>
      <c r="C181" s="25" t="s">
        <v>20</v>
      </c>
      <c r="F181" s="71"/>
      <c r="G181" s="52"/>
      <c r="H181" s="15"/>
      <c r="I181" s="86"/>
      <c r="J181" s="79"/>
      <c r="K181" s="4"/>
      <c r="L181" s="4"/>
      <c r="M181" s="4"/>
    </row>
    <row r="182" spans="1:13" x14ac:dyDescent="0.25">
      <c r="A182" s="13"/>
      <c r="B182" s="7" t="s">
        <v>4</v>
      </c>
      <c r="C182" s="25" t="s">
        <v>14</v>
      </c>
      <c r="D182" s="71"/>
      <c r="E182" s="71"/>
      <c r="F182" s="71"/>
      <c r="G182" s="52"/>
      <c r="H182" s="15"/>
      <c r="I182" s="86"/>
      <c r="J182" s="79"/>
      <c r="K182" s="4"/>
      <c r="L182" s="4"/>
      <c r="M182" s="4"/>
    </row>
    <row r="183" spans="1:13" x14ac:dyDescent="0.25">
      <c r="A183" s="13"/>
      <c r="B183" s="7" t="s">
        <v>96</v>
      </c>
      <c r="C183" s="21" t="s">
        <v>13</v>
      </c>
      <c r="D183" s="71"/>
      <c r="E183" s="71"/>
      <c r="F183" s="71"/>
      <c r="G183" s="52"/>
      <c r="H183" s="15"/>
      <c r="I183" s="86"/>
      <c r="J183" s="79"/>
      <c r="K183" s="4"/>
      <c r="L183" s="4"/>
      <c r="M183" s="4"/>
    </row>
    <row r="184" spans="1:13" x14ac:dyDescent="0.25">
      <c r="A184" s="13"/>
      <c r="B184" s="7" t="s">
        <v>94</v>
      </c>
      <c r="C184" s="21" t="s">
        <v>143</v>
      </c>
      <c r="D184" s="71" t="s">
        <v>128</v>
      </c>
      <c r="E184" s="71"/>
      <c r="F184" s="71"/>
      <c r="G184" s="52"/>
      <c r="H184" s="15"/>
      <c r="I184" s="86"/>
      <c r="J184" s="79"/>
      <c r="K184" s="4"/>
      <c r="L184" s="4"/>
      <c r="M184" s="4"/>
    </row>
    <row r="185" spans="1:13" x14ac:dyDescent="0.25">
      <c r="A185" s="13"/>
      <c r="D185" s="71"/>
      <c r="E185" s="71"/>
      <c r="F185" s="71"/>
      <c r="G185" s="52"/>
      <c r="H185" s="15"/>
      <c r="I185" s="86"/>
      <c r="J185" s="79"/>
      <c r="K185" s="4"/>
      <c r="L185" s="4"/>
      <c r="M185" s="4"/>
    </row>
    <row r="186" spans="1:13" ht="13" x14ac:dyDescent="0.25">
      <c r="A186" s="13"/>
      <c r="B186" s="7" t="s">
        <v>98</v>
      </c>
      <c r="C186" s="63" t="s">
        <v>52</v>
      </c>
      <c r="D186" s="63" t="s">
        <v>73</v>
      </c>
      <c r="E186" s="63" t="s">
        <v>17</v>
      </c>
      <c r="F186" s="71" t="s">
        <v>128</v>
      </c>
      <c r="G186" s="52"/>
      <c r="H186" s="15"/>
      <c r="I186" s="86"/>
      <c r="J186" s="79"/>
      <c r="K186" s="4"/>
      <c r="L186" s="4"/>
      <c r="M186" s="4"/>
    </row>
    <row r="187" spans="1:13" ht="13" x14ac:dyDescent="0.25">
      <c r="A187" s="13"/>
      <c r="B187" s="7" t="s">
        <v>92</v>
      </c>
      <c r="C187" s="123">
        <v>0</v>
      </c>
      <c r="D187" s="123">
        <v>0</v>
      </c>
      <c r="E187" s="123">
        <v>0</v>
      </c>
      <c r="F187" s="71"/>
      <c r="G187" s="52"/>
      <c r="H187" s="12"/>
      <c r="I187" s="63" t="s">
        <v>118</v>
      </c>
      <c r="J187" s="81">
        <f>(1000*C187)+(5000*D187)+(10000*E187)</f>
        <v>0</v>
      </c>
      <c r="K187" s="4"/>
      <c r="L187" s="4"/>
      <c r="M187" s="4"/>
    </row>
    <row r="188" spans="1:13" x14ac:dyDescent="0.25">
      <c r="A188" s="13"/>
      <c r="B188" s="5"/>
      <c r="C188" s="24"/>
      <c r="D188" s="38"/>
      <c r="E188" s="24"/>
      <c r="F188" s="71"/>
      <c r="G188" s="52"/>
      <c r="H188" s="6"/>
      <c r="I188" s="86"/>
      <c r="J188" s="79"/>
      <c r="K188" s="4"/>
      <c r="L188" s="4"/>
      <c r="M188" s="4"/>
    </row>
    <row r="189" spans="1:13" ht="13" x14ac:dyDescent="0.25">
      <c r="A189" s="13">
        <v>19</v>
      </c>
      <c r="B189" s="172" t="s">
        <v>74</v>
      </c>
      <c r="C189" s="173"/>
      <c r="F189" s="71"/>
      <c r="G189" s="52"/>
      <c r="H189" s="6"/>
      <c r="I189" s="86"/>
      <c r="J189" s="79"/>
      <c r="K189" s="4"/>
      <c r="L189" s="4"/>
      <c r="M189" s="4"/>
    </row>
    <row r="190" spans="1:13" x14ac:dyDescent="0.25">
      <c r="A190" s="13"/>
      <c r="B190" s="7" t="s">
        <v>93</v>
      </c>
      <c r="C190" s="21" t="s">
        <v>130</v>
      </c>
      <c r="F190" s="71"/>
      <c r="G190" s="52"/>
      <c r="H190" s="6"/>
      <c r="I190" s="86"/>
      <c r="J190" s="79"/>
      <c r="K190" s="4"/>
      <c r="L190" s="4"/>
      <c r="M190" s="4"/>
    </row>
    <row r="191" spans="1:13" x14ac:dyDescent="0.25">
      <c r="A191" s="13"/>
      <c r="B191" s="7" t="s">
        <v>6</v>
      </c>
      <c r="C191" s="25" t="s">
        <v>72</v>
      </c>
      <c r="F191" s="71"/>
      <c r="G191" s="52"/>
      <c r="H191" s="6"/>
      <c r="I191" s="86"/>
      <c r="J191" s="79"/>
      <c r="K191" s="4"/>
      <c r="L191" s="4"/>
      <c r="M191" s="4"/>
    </row>
    <row r="192" spans="1:13" x14ac:dyDescent="0.25">
      <c r="A192" s="13"/>
      <c r="B192" s="7" t="s">
        <v>7</v>
      </c>
      <c r="C192" s="25" t="s">
        <v>109</v>
      </c>
      <c r="F192" s="71"/>
      <c r="G192" s="52"/>
      <c r="H192" s="6"/>
      <c r="I192" s="86"/>
      <c r="J192" s="79"/>
      <c r="K192" s="4"/>
      <c r="L192" s="4"/>
      <c r="M192" s="4"/>
    </row>
    <row r="193" spans="1:13" x14ac:dyDescent="0.25">
      <c r="A193" s="13"/>
      <c r="B193" s="7" t="s">
        <v>4</v>
      </c>
      <c r="C193" s="25" t="s">
        <v>75</v>
      </c>
      <c r="F193" s="71"/>
      <c r="G193" s="52"/>
      <c r="H193" s="6"/>
      <c r="I193" s="86"/>
      <c r="J193" s="79"/>
      <c r="K193" s="4"/>
      <c r="L193" s="4"/>
      <c r="M193" s="4"/>
    </row>
    <row r="194" spans="1:13" x14ac:dyDescent="0.25">
      <c r="A194" s="13"/>
      <c r="B194" s="7" t="s">
        <v>96</v>
      </c>
      <c r="C194" s="21" t="s">
        <v>22</v>
      </c>
      <c r="F194" s="71"/>
      <c r="G194" s="52"/>
      <c r="H194" s="6"/>
      <c r="I194" s="86"/>
      <c r="J194" s="79"/>
      <c r="K194" s="4"/>
      <c r="L194" s="4"/>
      <c r="M194" s="4"/>
    </row>
    <row r="195" spans="1:13" x14ac:dyDescent="0.25">
      <c r="A195" s="13"/>
      <c r="B195" s="7" t="s">
        <v>94</v>
      </c>
      <c r="C195" s="21" t="s">
        <v>143</v>
      </c>
      <c r="D195" s="33" t="s">
        <v>128</v>
      </c>
      <c r="F195" s="71"/>
      <c r="G195" s="52"/>
      <c r="H195" s="6"/>
      <c r="I195" s="86"/>
      <c r="J195" s="79"/>
      <c r="K195" s="4"/>
      <c r="L195" s="4"/>
      <c r="M195" s="4"/>
    </row>
    <row r="196" spans="1:13" x14ac:dyDescent="0.25">
      <c r="A196" s="13"/>
      <c r="F196" s="71"/>
      <c r="G196" s="52"/>
      <c r="H196" s="6"/>
      <c r="I196" s="86"/>
      <c r="J196" s="79"/>
      <c r="K196" s="4"/>
      <c r="L196" s="4"/>
      <c r="M196" s="4"/>
    </row>
    <row r="197" spans="1:13" ht="13" x14ac:dyDescent="0.25">
      <c r="A197" s="13"/>
      <c r="B197" s="7" t="s">
        <v>98</v>
      </c>
      <c r="C197" s="63" t="s">
        <v>52</v>
      </c>
      <c r="D197" s="63" t="s">
        <v>73</v>
      </c>
      <c r="E197" s="63" t="s">
        <v>17</v>
      </c>
      <c r="F197" s="71" t="s">
        <v>128</v>
      </c>
      <c r="G197" s="52"/>
      <c r="H197" s="6"/>
      <c r="I197" s="86"/>
      <c r="J197" s="79"/>
      <c r="K197" s="4"/>
      <c r="L197" s="4"/>
      <c r="M197" s="4"/>
    </row>
    <row r="198" spans="1:13" ht="13" x14ac:dyDescent="0.25">
      <c r="A198" s="13"/>
      <c r="B198" s="7" t="s">
        <v>92</v>
      </c>
      <c r="C198" s="123">
        <v>0</v>
      </c>
      <c r="D198" s="123">
        <v>0</v>
      </c>
      <c r="E198" s="123">
        <v>0</v>
      </c>
      <c r="F198" s="71"/>
      <c r="G198" s="52"/>
      <c r="H198" s="12"/>
      <c r="I198" s="63" t="s">
        <v>118</v>
      </c>
      <c r="J198" s="81">
        <f>(1000*C198)+(5000*D198)+(10000*E198)</f>
        <v>0</v>
      </c>
      <c r="K198" s="4"/>
      <c r="L198" s="4"/>
      <c r="M198" s="4"/>
    </row>
    <row r="199" spans="1:13" x14ac:dyDescent="0.25">
      <c r="A199" s="13"/>
      <c r="B199" s="5"/>
      <c r="C199" s="24"/>
      <c r="E199" s="24"/>
      <c r="F199" s="71"/>
      <c r="G199" s="52"/>
      <c r="H199" s="6"/>
      <c r="I199" s="86"/>
      <c r="J199" s="79"/>
      <c r="K199" s="4"/>
      <c r="L199" s="4"/>
      <c r="M199" s="4"/>
    </row>
    <row r="200" spans="1:13" ht="13" x14ac:dyDescent="0.25">
      <c r="A200" s="13">
        <v>20</v>
      </c>
      <c r="B200" s="172" t="s">
        <v>76</v>
      </c>
      <c r="C200" s="173"/>
      <c r="F200" s="71"/>
      <c r="G200" s="52"/>
      <c r="H200" s="6"/>
      <c r="I200" s="86"/>
      <c r="J200" s="79"/>
      <c r="K200" s="4"/>
      <c r="L200" s="4"/>
      <c r="M200" s="4"/>
    </row>
    <row r="201" spans="1:13" x14ac:dyDescent="0.25">
      <c r="A201" s="13"/>
      <c r="B201" s="7" t="s">
        <v>93</v>
      </c>
      <c r="C201" s="21">
        <v>500</v>
      </c>
      <c r="D201" s="33" t="s">
        <v>128</v>
      </c>
      <c r="F201" s="71"/>
      <c r="G201" s="52"/>
      <c r="H201" s="6"/>
      <c r="I201" s="86"/>
      <c r="J201" s="79"/>
      <c r="K201" s="4"/>
      <c r="L201" s="4"/>
      <c r="M201" s="4"/>
    </row>
    <row r="202" spans="1:13" x14ac:dyDescent="0.25">
      <c r="A202" s="13"/>
      <c r="B202" s="7" t="s">
        <v>6</v>
      </c>
      <c r="C202" s="25" t="s">
        <v>79</v>
      </c>
      <c r="F202" s="71"/>
      <c r="G202" s="52"/>
      <c r="H202" s="6"/>
      <c r="I202" s="86"/>
      <c r="J202" s="79"/>
      <c r="K202" s="4"/>
      <c r="L202" s="4"/>
      <c r="M202" s="4"/>
    </row>
    <row r="203" spans="1:13" x14ac:dyDescent="0.25">
      <c r="A203" s="13"/>
      <c r="B203" s="7" t="s">
        <v>4</v>
      </c>
      <c r="C203" s="25" t="s">
        <v>78</v>
      </c>
      <c r="F203" s="71"/>
      <c r="G203" s="52"/>
      <c r="H203" s="6"/>
      <c r="I203" s="86"/>
      <c r="J203" s="79"/>
      <c r="K203" s="4"/>
      <c r="L203" s="4"/>
      <c r="M203" s="4"/>
    </row>
    <row r="204" spans="1:13" x14ac:dyDescent="0.25">
      <c r="A204" s="13"/>
      <c r="B204" s="7" t="s">
        <v>96</v>
      </c>
      <c r="C204" s="21" t="s">
        <v>48</v>
      </c>
      <c r="F204" s="71"/>
      <c r="G204" s="52"/>
      <c r="H204" s="6"/>
      <c r="I204" s="86"/>
      <c r="J204" s="79"/>
      <c r="K204" s="4"/>
      <c r="L204" s="4"/>
      <c r="M204" s="4"/>
    </row>
    <row r="205" spans="1:13" x14ac:dyDescent="0.25">
      <c r="A205" s="13"/>
      <c r="B205" s="7" t="s">
        <v>94</v>
      </c>
      <c r="C205" s="21" t="s">
        <v>138</v>
      </c>
      <c r="D205" s="33" t="s">
        <v>128</v>
      </c>
      <c r="F205" s="71"/>
      <c r="G205" s="52"/>
      <c r="H205" s="6"/>
      <c r="I205" s="86"/>
      <c r="J205" s="79"/>
      <c r="K205" s="4"/>
      <c r="L205" s="4"/>
      <c r="M205" s="4"/>
    </row>
    <row r="206" spans="1:13" x14ac:dyDescent="0.25">
      <c r="A206" s="13"/>
      <c r="F206" s="71"/>
      <c r="G206" s="52"/>
      <c r="H206" s="6"/>
      <c r="I206" s="86"/>
      <c r="J206" s="79"/>
      <c r="K206" s="4"/>
      <c r="L206" s="4"/>
      <c r="M206" s="4"/>
    </row>
    <row r="207" spans="1:13" ht="13" x14ac:dyDescent="0.25">
      <c r="A207" s="13"/>
      <c r="B207" s="7" t="s">
        <v>98</v>
      </c>
      <c r="C207" s="57" t="s">
        <v>125</v>
      </c>
      <c r="D207" s="58" t="s">
        <v>175</v>
      </c>
      <c r="E207" s="33" t="s">
        <v>128</v>
      </c>
      <c r="F207" s="71" t="s">
        <v>128</v>
      </c>
      <c r="G207" s="52"/>
      <c r="H207" s="6"/>
      <c r="I207" s="86"/>
      <c r="J207" s="79"/>
      <c r="K207" s="4"/>
      <c r="L207" s="4"/>
      <c r="M207" s="4"/>
    </row>
    <row r="208" spans="1:13" ht="13" x14ac:dyDescent="0.25">
      <c r="A208" s="13"/>
      <c r="B208" s="7" t="s">
        <v>92</v>
      </c>
      <c r="C208" s="123">
        <v>0</v>
      </c>
      <c r="D208" s="124">
        <v>0</v>
      </c>
      <c r="F208" s="71"/>
      <c r="G208" s="52"/>
      <c r="H208" s="12"/>
      <c r="I208" s="63" t="s">
        <v>118</v>
      </c>
      <c r="J208" s="81">
        <f>(50*C208)+(75*D208)</f>
        <v>0</v>
      </c>
      <c r="K208" s="4"/>
      <c r="L208" s="4"/>
      <c r="M208" s="4"/>
    </row>
    <row r="209" spans="1:13" ht="13" x14ac:dyDescent="0.25">
      <c r="A209" s="13"/>
      <c r="B209" s="5"/>
      <c r="C209" s="24"/>
      <c r="F209" s="71"/>
      <c r="G209" s="52"/>
      <c r="H209" s="12"/>
      <c r="I209" s="87"/>
      <c r="J209" s="83"/>
      <c r="K209" s="4"/>
      <c r="L209" s="4"/>
      <c r="M209" s="4"/>
    </row>
    <row r="210" spans="1:13" ht="13" x14ac:dyDescent="0.25">
      <c r="A210" s="13">
        <v>21</v>
      </c>
      <c r="B210" s="176" t="s">
        <v>80</v>
      </c>
      <c r="C210" s="176"/>
      <c r="F210" s="71"/>
      <c r="G210" s="52"/>
      <c r="H210" s="12"/>
      <c r="I210" s="87"/>
      <c r="J210" s="83"/>
      <c r="K210" s="4"/>
      <c r="L210" s="4"/>
      <c r="M210" s="4"/>
    </row>
    <row r="211" spans="1:13" ht="13" x14ac:dyDescent="0.25">
      <c r="A211" s="13"/>
      <c r="B211" s="7" t="s">
        <v>93</v>
      </c>
      <c r="C211" s="21">
        <v>500</v>
      </c>
      <c r="D211" s="33" t="s">
        <v>128</v>
      </c>
      <c r="F211" s="71"/>
      <c r="G211" s="52"/>
      <c r="H211" s="12"/>
      <c r="I211" s="87"/>
      <c r="J211" s="83"/>
      <c r="K211" s="4"/>
      <c r="L211" s="4"/>
      <c r="M211" s="4"/>
    </row>
    <row r="212" spans="1:13" ht="13" x14ac:dyDescent="0.25">
      <c r="A212" s="13"/>
      <c r="B212" s="7" t="s">
        <v>6</v>
      </c>
      <c r="C212" s="25" t="s">
        <v>119</v>
      </c>
      <c r="G212" s="52"/>
      <c r="H212" s="12"/>
      <c r="I212" s="87"/>
      <c r="J212" s="83"/>
      <c r="K212" s="4"/>
      <c r="L212" s="4"/>
      <c r="M212" s="4"/>
    </row>
    <row r="213" spans="1:13" ht="13" x14ac:dyDescent="0.25">
      <c r="A213" s="13"/>
      <c r="B213" s="7" t="s">
        <v>4</v>
      </c>
      <c r="C213" s="25" t="s">
        <v>78</v>
      </c>
      <c r="G213" s="52"/>
      <c r="H213" s="12"/>
      <c r="I213" s="87"/>
      <c r="J213" s="83"/>
      <c r="K213" s="4"/>
      <c r="L213" s="4"/>
      <c r="M213" s="4"/>
    </row>
    <row r="214" spans="1:13" ht="13" x14ac:dyDescent="0.25">
      <c r="A214" s="13"/>
      <c r="B214" s="7" t="s">
        <v>96</v>
      </c>
      <c r="C214" s="21" t="s">
        <v>48</v>
      </c>
      <c r="G214" s="52"/>
      <c r="H214" s="12"/>
      <c r="I214" s="87"/>
      <c r="J214" s="83"/>
      <c r="K214" s="4"/>
      <c r="L214" s="4"/>
      <c r="M214" s="4"/>
    </row>
    <row r="215" spans="1:13" ht="13" x14ac:dyDescent="0.25">
      <c r="A215" s="13"/>
      <c r="B215" s="7" t="s">
        <v>94</v>
      </c>
      <c r="C215" s="21" t="s">
        <v>138</v>
      </c>
      <c r="D215" s="33" t="s">
        <v>128</v>
      </c>
      <c r="G215" s="52"/>
      <c r="H215" s="12"/>
      <c r="I215" s="87"/>
      <c r="J215" s="83"/>
      <c r="K215" s="4"/>
      <c r="L215" s="4"/>
      <c r="M215" s="4"/>
    </row>
    <row r="216" spans="1:13" ht="13" x14ac:dyDescent="0.25">
      <c r="A216" s="13"/>
      <c r="B216" s="7"/>
      <c r="C216" s="21"/>
      <c r="G216" s="52"/>
      <c r="H216" s="12"/>
      <c r="I216" s="87"/>
      <c r="J216" s="83"/>
      <c r="K216" s="4"/>
      <c r="L216" s="4"/>
      <c r="M216" s="4"/>
    </row>
    <row r="217" spans="1:13" ht="13" x14ac:dyDescent="0.25">
      <c r="A217" s="13"/>
      <c r="B217" s="7" t="s">
        <v>98</v>
      </c>
      <c r="C217" s="57" t="s">
        <v>125</v>
      </c>
      <c r="D217" s="62" t="s">
        <v>174</v>
      </c>
      <c r="E217" s="33" t="s">
        <v>128</v>
      </c>
      <c r="F217" s="33" t="s">
        <v>128</v>
      </c>
      <c r="G217" s="52"/>
      <c r="H217" s="12"/>
      <c r="I217" s="87"/>
      <c r="J217" s="83"/>
      <c r="K217" s="4"/>
      <c r="L217" s="4"/>
      <c r="M217" s="4"/>
    </row>
    <row r="218" spans="1:13" ht="13" x14ac:dyDescent="0.25">
      <c r="A218" s="13"/>
      <c r="B218" s="7" t="s">
        <v>92</v>
      </c>
      <c r="C218" s="123">
        <v>0</v>
      </c>
      <c r="D218" s="124">
        <v>0</v>
      </c>
      <c r="G218" s="52"/>
      <c r="H218" s="12"/>
      <c r="I218" s="63" t="s">
        <v>118</v>
      </c>
      <c r="J218" s="81">
        <f>(50*C218)+(75*D218)</f>
        <v>0</v>
      </c>
      <c r="K218" s="4"/>
      <c r="L218" s="4"/>
      <c r="M218" s="4"/>
    </row>
    <row r="219" spans="1:13" x14ac:dyDescent="0.25">
      <c r="A219" s="13"/>
      <c r="B219" s="5"/>
      <c r="C219" s="24"/>
      <c r="G219" s="52"/>
      <c r="H219" s="6"/>
      <c r="I219" s="86"/>
      <c r="J219" s="79"/>
      <c r="K219" s="4"/>
      <c r="L219" s="4"/>
      <c r="M219" s="4"/>
    </row>
    <row r="220" spans="1:13" ht="13" x14ac:dyDescent="0.25">
      <c r="A220" s="13">
        <v>22</v>
      </c>
      <c r="B220" s="176" t="s">
        <v>81</v>
      </c>
      <c r="C220" s="176"/>
      <c r="G220" s="52"/>
      <c r="H220" s="6"/>
      <c r="I220" s="86"/>
      <c r="J220" s="79"/>
      <c r="K220" s="4"/>
      <c r="L220" s="4"/>
      <c r="M220" s="4"/>
    </row>
    <row r="221" spans="1:13" x14ac:dyDescent="0.25">
      <c r="A221" s="13"/>
      <c r="B221" s="7" t="s">
        <v>93</v>
      </c>
      <c r="C221" s="21">
        <v>500</v>
      </c>
      <c r="D221" s="33" t="s">
        <v>128</v>
      </c>
      <c r="G221" s="52"/>
      <c r="H221" s="6"/>
      <c r="I221" s="86"/>
      <c r="J221" s="79"/>
      <c r="K221" s="4"/>
      <c r="L221" s="4"/>
      <c r="M221" s="4"/>
    </row>
    <row r="222" spans="1:13" x14ac:dyDescent="0.25">
      <c r="A222" s="13"/>
      <c r="B222" s="7" t="s">
        <v>6</v>
      </c>
      <c r="C222" s="25" t="s">
        <v>82</v>
      </c>
      <c r="G222" s="52"/>
      <c r="H222" s="6"/>
      <c r="I222" s="86"/>
      <c r="J222" s="79"/>
      <c r="K222" s="4"/>
      <c r="L222" s="4"/>
      <c r="M222" s="4"/>
    </row>
    <row r="223" spans="1:13" x14ac:dyDescent="0.25">
      <c r="A223" s="13"/>
      <c r="B223" s="7" t="s">
        <v>4</v>
      </c>
      <c r="C223" s="25" t="s">
        <v>78</v>
      </c>
      <c r="G223" s="52"/>
      <c r="H223" s="6"/>
      <c r="I223" s="86"/>
      <c r="J223" s="79"/>
      <c r="K223" s="4"/>
      <c r="L223" s="4"/>
      <c r="M223" s="4"/>
    </row>
    <row r="224" spans="1:13" x14ac:dyDescent="0.25">
      <c r="A224" s="13"/>
      <c r="B224" s="7" t="s">
        <v>96</v>
      </c>
      <c r="C224" s="21" t="s">
        <v>77</v>
      </c>
      <c r="G224" s="52"/>
      <c r="H224" s="6"/>
      <c r="I224" s="86"/>
      <c r="J224" s="79"/>
      <c r="K224" s="4"/>
      <c r="L224" s="4"/>
      <c r="M224" s="4"/>
    </row>
    <row r="225" spans="1:13" x14ac:dyDescent="0.25">
      <c r="A225" s="13"/>
      <c r="B225" s="8" t="s">
        <v>94</v>
      </c>
      <c r="C225" s="23" t="s">
        <v>138</v>
      </c>
      <c r="D225" s="33" t="s">
        <v>128</v>
      </c>
      <c r="G225" s="52"/>
      <c r="H225" s="6"/>
      <c r="I225" s="86"/>
      <c r="J225" s="79"/>
      <c r="K225" s="4"/>
      <c r="L225" s="4"/>
      <c r="M225" s="4"/>
    </row>
    <row r="226" spans="1:13" x14ac:dyDescent="0.25">
      <c r="A226" s="13"/>
      <c r="B226" s="43"/>
      <c r="C226" s="44"/>
      <c r="D226" s="33" t="s">
        <v>128</v>
      </c>
      <c r="G226" s="52"/>
      <c r="H226" s="6"/>
      <c r="I226" s="86"/>
      <c r="J226" s="79"/>
      <c r="K226" s="4"/>
      <c r="L226" s="4"/>
      <c r="M226" s="4"/>
    </row>
    <row r="227" spans="1:13" ht="13" x14ac:dyDescent="0.25">
      <c r="A227" s="13"/>
      <c r="B227" s="14" t="s">
        <v>98</v>
      </c>
      <c r="C227" s="61" t="s">
        <v>125</v>
      </c>
      <c r="D227" s="58" t="s">
        <v>176</v>
      </c>
      <c r="E227" s="33" t="s">
        <v>128</v>
      </c>
      <c r="G227" s="52"/>
      <c r="H227" s="6"/>
      <c r="I227" s="86"/>
      <c r="J227" s="79"/>
      <c r="K227" s="4"/>
      <c r="L227" s="4"/>
      <c r="M227" s="4"/>
    </row>
    <row r="228" spans="1:13" ht="13" x14ac:dyDescent="0.25">
      <c r="A228" s="13"/>
      <c r="B228" s="7" t="s">
        <v>92</v>
      </c>
      <c r="C228" s="123">
        <v>0</v>
      </c>
      <c r="D228" s="124">
        <v>0</v>
      </c>
      <c r="G228" s="52"/>
      <c r="H228" s="18"/>
      <c r="I228" s="63" t="s">
        <v>118</v>
      </c>
      <c r="J228" s="81">
        <f>(50*C228)+(75*D228)</f>
        <v>0</v>
      </c>
      <c r="K228" s="4"/>
      <c r="L228" s="4"/>
      <c r="M228" s="4"/>
    </row>
    <row r="229" spans="1:13" x14ac:dyDescent="0.25">
      <c r="A229" s="13"/>
      <c r="B229" s="5"/>
      <c r="C229" s="24"/>
      <c r="D229" s="38"/>
      <c r="G229" s="52"/>
      <c r="H229" s="6"/>
      <c r="I229" s="86"/>
      <c r="J229" s="79"/>
      <c r="K229" s="4"/>
      <c r="L229" s="4"/>
      <c r="M229" s="4"/>
    </row>
    <row r="230" spans="1:13" ht="13" x14ac:dyDescent="0.25">
      <c r="A230" s="13">
        <v>23</v>
      </c>
      <c r="B230" s="172" t="s">
        <v>84</v>
      </c>
      <c r="C230" s="173"/>
      <c r="G230" s="52"/>
      <c r="H230" s="6"/>
      <c r="I230" s="86"/>
      <c r="J230" s="79"/>
      <c r="K230" s="4"/>
      <c r="L230" s="4"/>
      <c r="M230" s="4"/>
    </row>
    <row r="231" spans="1:13" x14ac:dyDescent="0.25">
      <c r="A231" s="13"/>
      <c r="B231" s="7" t="s">
        <v>93</v>
      </c>
      <c r="C231" s="27">
        <v>2000</v>
      </c>
      <c r="G231" s="52"/>
      <c r="H231" s="6"/>
      <c r="I231" s="86"/>
      <c r="J231" s="79"/>
      <c r="K231" s="4"/>
      <c r="L231" s="4"/>
      <c r="M231" s="4"/>
    </row>
    <row r="232" spans="1:13" x14ac:dyDescent="0.25">
      <c r="A232" s="13"/>
      <c r="B232" s="7" t="s">
        <v>6</v>
      </c>
      <c r="C232" s="31" t="s">
        <v>87</v>
      </c>
      <c r="D232" s="72"/>
      <c r="G232" s="52"/>
      <c r="H232" s="6"/>
      <c r="I232" s="86"/>
      <c r="J232" s="79"/>
      <c r="K232" s="4"/>
      <c r="L232" s="4"/>
      <c r="M232" s="4"/>
    </row>
    <row r="233" spans="1:13" ht="25" x14ac:dyDescent="0.25">
      <c r="A233" s="13"/>
      <c r="B233" s="7" t="s">
        <v>4</v>
      </c>
      <c r="C233" s="21" t="s">
        <v>86</v>
      </c>
      <c r="G233" s="52"/>
      <c r="H233" s="6"/>
      <c r="I233" s="86"/>
      <c r="J233" s="79"/>
      <c r="K233" s="4"/>
      <c r="L233" s="4"/>
      <c r="M233" s="4"/>
    </row>
    <row r="234" spans="1:13" ht="25" x14ac:dyDescent="0.25">
      <c r="A234" s="13"/>
      <c r="B234" s="7" t="s">
        <v>96</v>
      </c>
      <c r="C234" s="21" t="s">
        <v>85</v>
      </c>
      <c r="G234" s="52"/>
      <c r="H234" s="6"/>
      <c r="I234" s="86"/>
      <c r="J234" s="79"/>
      <c r="K234" s="4"/>
      <c r="L234" s="4"/>
      <c r="M234" s="4"/>
    </row>
    <row r="235" spans="1:13" x14ac:dyDescent="0.25">
      <c r="A235" s="13"/>
      <c r="B235" s="7" t="s">
        <v>94</v>
      </c>
      <c r="C235" s="21" t="s">
        <v>137</v>
      </c>
      <c r="D235" s="72"/>
      <c r="G235" s="52"/>
      <c r="H235" s="6"/>
      <c r="I235" s="86"/>
      <c r="J235" s="79"/>
      <c r="K235" s="4"/>
      <c r="L235" s="4"/>
      <c r="M235" s="4"/>
    </row>
    <row r="236" spans="1:13" x14ac:dyDescent="0.25">
      <c r="A236" s="13"/>
      <c r="G236" s="52"/>
      <c r="H236" s="6"/>
      <c r="I236" s="86"/>
      <c r="J236" s="79"/>
      <c r="K236" s="4"/>
      <c r="L236" s="4"/>
      <c r="M236" s="4"/>
    </row>
    <row r="237" spans="1:13" ht="13" x14ac:dyDescent="0.25">
      <c r="A237" s="13"/>
      <c r="B237" s="7" t="s">
        <v>98</v>
      </c>
      <c r="C237" s="57" t="s">
        <v>31</v>
      </c>
      <c r="D237" s="58" t="s">
        <v>177</v>
      </c>
      <c r="E237" s="33" t="s">
        <v>128</v>
      </c>
      <c r="G237" s="52"/>
      <c r="H237" s="6"/>
      <c r="I237" s="86"/>
      <c r="J237" s="79"/>
      <c r="K237" s="4"/>
      <c r="L237" s="4"/>
      <c r="M237" s="4"/>
    </row>
    <row r="238" spans="1:13" ht="13" x14ac:dyDescent="0.25">
      <c r="A238" s="13"/>
      <c r="B238" s="7" t="s">
        <v>92</v>
      </c>
      <c r="C238" s="123">
        <v>0</v>
      </c>
      <c r="D238" s="124">
        <v>0</v>
      </c>
      <c r="G238" s="52"/>
      <c r="H238" s="6"/>
      <c r="I238" s="63" t="s">
        <v>118</v>
      </c>
      <c r="J238" s="81">
        <f>(500*C238)+(1000*D238)</f>
        <v>0</v>
      </c>
      <c r="K238" s="4"/>
      <c r="L238" s="4"/>
      <c r="M238" s="4"/>
    </row>
    <row r="239" spans="1:13" x14ac:dyDescent="0.25">
      <c r="A239" s="13"/>
      <c r="B239" s="5"/>
      <c r="C239" s="24"/>
      <c r="D239" s="38"/>
      <c r="G239" s="52"/>
      <c r="H239" s="6"/>
      <c r="I239" s="86"/>
      <c r="J239" s="79"/>
      <c r="K239" s="4"/>
      <c r="L239" s="4"/>
      <c r="M239" s="4"/>
    </row>
    <row r="240" spans="1:13" ht="16" customHeight="1" x14ac:dyDescent="0.25">
      <c r="A240" s="175">
        <v>24</v>
      </c>
      <c r="B240" s="172" t="s">
        <v>110</v>
      </c>
      <c r="C240" s="173"/>
      <c r="G240" s="52"/>
      <c r="H240" s="6"/>
      <c r="I240" s="86"/>
      <c r="J240" s="79"/>
      <c r="K240" s="4"/>
      <c r="L240" s="4"/>
      <c r="M240" s="4"/>
    </row>
    <row r="241" spans="1:13" ht="16" customHeight="1" x14ac:dyDescent="0.25">
      <c r="A241" s="175"/>
      <c r="B241" s="7" t="s">
        <v>93</v>
      </c>
      <c r="C241" s="27">
        <v>12000</v>
      </c>
      <c r="G241" s="52"/>
      <c r="H241" s="6"/>
      <c r="I241" s="86"/>
      <c r="J241" s="79"/>
      <c r="K241" s="4"/>
      <c r="L241" s="4"/>
      <c r="M241" s="4"/>
    </row>
    <row r="242" spans="1:13" ht="16" customHeight="1" x14ac:dyDescent="0.25">
      <c r="A242" s="175"/>
      <c r="B242" s="7" t="s">
        <v>6</v>
      </c>
      <c r="C242" s="31" t="s">
        <v>87</v>
      </c>
      <c r="G242" s="52"/>
      <c r="H242" s="6"/>
      <c r="I242" s="86"/>
      <c r="J242" s="79"/>
      <c r="K242" s="4"/>
      <c r="L242" s="4"/>
      <c r="M242" s="4"/>
    </row>
    <row r="243" spans="1:13" ht="31.5" customHeight="1" x14ac:dyDescent="0.25">
      <c r="A243" s="175"/>
      <c r="B243" s="7" t="s">
        <v>4</v>
      </c>
      <c r="C243" s="21" t="s">
        <v>86</v>
      </c>
      <c r="G243" s="52"/>
      <c r="H243" s="6"/>
      <c r="I243" s="86"/>
      <c r="J243" s="79"/>
      <c r="K243" s="4"/>
      <c r="L243" s="4"/>
      <c r="M243" s="4"/>
    </row>
    <row r="244" spans="1:13" ht="34.5" customHeight="1" x14ac:dyDescent="0.25">
      <c r="A244" s="175"/>
      <c r="B244" s="7" t="s">
        <v>96</v>
      </c>
      <c r="C244" s="21" t="s">
        <v>85</v>
      </c>
      <c r="G244" s="52"/>
      <c r="H244" s="6"/>
      <c r="I244" s="86"/>
      <c r="J244" s="79"/>
      <c r="K244" s="4"/>
      <c r="L244" s="4"/>
      <c r="M244" s="4"/>
    </row>
    <row r="245" spans="1:13" ht="16" customHeight="1" x14ac:dyDescent="0.25">
      <c r="A245" s="175"/>
      <c r="B245" s="7" t="s">
        <v>94</v>
      </c>
      <c r="C245" s="21" t="s">
        <v>137</v>
      </c>
      <c r="G245" s="52"/>
      <c r="H245" s="6"/>
      <c r="I245" s="86"/>
      <c r="J245" s="79"/>
      <c r="K245" s="4"/>
      <c r="L245" s="4"/>
      <c r="M245" s="4"/>
    </row>
    <row r="246" spans="1:13" ht="16" customHeight="1" x14ac:dyDescent="0.25">
      <c r="A246" s="175"/>
      <c r="G246" s="52"/>
      <c r="H246" s="6"/>
      <c r="I246" s="86"/>
      <c r="J246" s="79"/>
      <c r="K246" s="4"/>
      <c r="L246" s="4"/>
      <c r="M246" s="4"/>
    </row>
    <row r="247" spans="1:13" ht="16" customHeight="1" x14ac:dyDescent="0.25">
      <c r="A247" s="175"/>
      <c r="B247" s="7" t="s">
        <v>98</v>
      </c>
      <c r="C247" s="59" t="s">
        <v>168</v>
      </c>
      <c r="D247" s="60" t="s">
        <v>88</v>
      </c>
      <c r="E247" s="59" t="s">
        <v>184</v>
      </c>
      <c r="G247" s="52"/>
      <c r="H247" s="6"/>
      <c r="I247" s="86"/>
      <c r="J247" s="79"/>
      <c r="K247" s="4"/>
      <c r="L247" s="4"/>
      <c r="M247" s="4"/>
    </row>
    <row r="248" spans="1:13" ht="16" customHeight="1" x14ac:dyDescent="0.25">
      <c r="A248" s="175"/>
      <c r="B248" s="7" t="s">
        <v>92</v>
      </c>
      <c r="C248" s="123">
        <v>0</v>
      </c>
      <c r="D248" s="124">
        <v>0</v>
      </c>
      <c r="E248" s="123">
        <v>0</v>
      </c>
      <c r="G248" s="52"/>
      <c r="H248" s="6"/>
      <c r="I248" s="63" t="s">
        <v>118</v>
      </c>
      <c r="J248" s="81">
        <f>(1000*C248)+(1500*D248)+(2000*E248)</f>
        <v>0</v>
      </c>
      <c r="K248" s="4"/>
      <c r="L248" s="4"/>
      <c r="M248" s="4"/>
    </row>
    <row r="249" spans="1:13" ht="16" customHeight="1" x14ac:dyDescent="0.25">
      <c r="A249" s="13"/>
      <c r="B249" s="5"/>
      <c r="C249" s="24"/>
      <c r="D249" s="38"/>
      <c r="E249" s="24"/>
      <c r="G249" s="52"/>
      <c r="H249" s="6"/>
      <c r="I249" s="86"/>
      <c r="J249" s="79"/>
      <c r="K249" s="4"/>
      <c r="L249" s="4"/>
      <c r="M249" s="4"/>
    </row>
    <row r="250" spans="1:13" s="11" customFormat="1" ht="29" customHeight="1" x14ac:dyDescent="0.25">
      <c r="A250" s="175">
        <v>25</v>
      </c>
      <c r="B250" s="172" t="s">
        <v>131</v>
      </c>
      <c r="C250" s="173"/>
      <c r="D250" s="33"/>
      <c r="E250" s="33"/>
      <c r="F250" s="33"/>
      <c r="G250" s="52"/>
      <c r="H250" s="6"/>
      <c r="I250" s="86"/>
      <c r="J250" s="80"/>
      <c r="K250" s="10"/>
      <c r="L250" s="10"/>
      <c r="M250" s="10"/>
    </row>
    <row r="251" spans="1:13" s="11" customFormat="1" x14ac:dyDescent="0.25">
      <c r="A251" s="175"/>
      <c r="B251" s="7" t="s">
        <v>93</v>
      </c>
      <c r="C251" s="27">
        <v>40000</v>
      </c>
      <c r="D251" s="33"/>
      <c r="E251" s="33"/>
      <c r="F251" s="33"/>
      <c r="G251" s="52"/>
      <c r="H251" s="6"/>
      <c r="I251" s="86"/>
      <c r="J251" s="80"/>
      <c r="K251" s="10"/>
      <c r="L251" s="10"/>
      <c r="M251" s="10"/>
    </row>
    <row r="252" spans="1:13" s="11" customFormat="1" x14ac:dyDescent="0.25">
      <c r="A252" s="175"/>
      <c r="B252" s="7" t="s">
        <v>6</v>
      </c>
      <c r="C252" s="29" t="s">
        <v>51</v>
      </c>
      <c r="D252" s="33"/>
      <c r="E252" s="33"/>
      <c r="F252" s="33"/>
      <c r="G252" s="52"/>
      <c r="H252" s="6"/>
      <c r="I252" s="86"/>
      <c r="J252" s="80"/>
      <c r="K252" s="10"/>
      <c r="L252" s="10"/>
      <c r="M252" s="10"/>
    </row>
    <row r="253" spans="1:13" s="11" customFormat="1" x14ac:dyDescent="0.25">
      <c r="A253" s="175"/>
      <c r="B253" s="7" t="s">
        <v>7</v>
      </c>
      <c r="C253" s="29" t="s">
        <v>90</v>
      </c>
      <c r="D253" s="33"/>
      <c r="E253" s="33"/>
      <c r="F253" s="33"/>
      <c r="G253" s="52"/>
      <c r="H253" s="6"/>
      <c r="I253" s="86"/>
      <c r="J253" s="80"/>
      <c r="K253" s="10"/>
      <c r="L253" s="10"/>
      <c r="M253" s="10"/>
    </row>
    <row r="254" spans="1:13" s="11" customFormat="1" x14ac:dyDescent="0.25">
      <c r="A254" s="175"/>
      <c r="B254" s="7" t="s">
        <v>4</v>
      </c>
      <c r="C254" s="29" t="s">
        <v>50</v>
      </c>
      <c r="D254" s="33"/>
      <c r="E254" s="33"/>
      <c r="F254" s="33"/>
      <c r="G254" s="52"/>
      <c r="H254" s="6"/>
      <c r="I254" s="86"/>
      <c r="J254" s="80"/>
      <c r="K254" s="10"/>
      <c r="L254" s="10"/>
      <c r="M254" s="10"/>
    </row>
    <row r="255" spans="1:13" s="11" customFormat="1" x14ac:dyDescent="0.25">
      <c r="A255" s="175"/>
      <c r="B255" s="7" t="s">
        <v>96</v>
      </c>
      <c r="C255" s="26" t="s">
        <v>77</v>
      </c>
      <c r="D255" s="33"/>
      <c r="E255" s="33"/>
      <c r="F255" s="33"/>
      <c r="G255" s="52"/>
      <c r="H255" s="6"/>
      <c r="I255" s="86"/>
      <c r="J255" s="80"/>
      <c r="K255" s="10"/>
      <c r="L255" s="10"/>
      <c r="M255" s="10"/>
    </row>
    <row r="256" spans="1:13" s="11" customFormat="1" ht="25" x14ac:dyDescent="0.25">
      <c r="A256" s="175"/>
      <c r="B256" s="7" t="s">
        <v>94</v>
      </c>
      <c r="C256" s="32" t="s">
        <v>132</v>
      </c>
      <c r="D256" s="33" t="s">
        <v>128</v>
      </c>
      <c r="E256" s="33"/>
      <c r="F256" s="33"/>
      <c r="G256" s="52"/>
      <c r="H256" s="6"/>
      <c r="I256" s="86"/>
      <c r="J256" s="80"/>
      <c r="K256" s="10"/>
      <c r="L256" s="10"/>
      <c r="M256" s="10"/>
    </row>
    <row r="257" spans="1:13" s="11" customFormat="1" x14ac:dyDescent="0.25">
      <c r="A257" s="175"/>
      <c r="B257" s="1"/>
      <c r="C257" s="20"/>
      <c r="D257" s="33"/>
      <c r="E257" s="33"/>
      <c r="F257" s="42"/>
      <c r="G257" s="52"/>
      <c r="H257" s="6"/>
      <c r="I257" s="86"/>
      <c r="J257" s="80"/>
      <c r="K257" s="10"/>
      <c r="L257" s="10"/>
      <c r="M257" s="10"/>
    </row>
    <row r="258" spans="1:13" s="11" customFormat="1" ht="13" x14ac:dyDescent="0.35">
      <c r="A258" s="175"/>
      <c r="B258" s="7" t="s">
        <v>98</v>
      </c>
      <c r="C258" s="57" t="s">
        <v>185</v>
      </c>
      <c r="D258" s="58" t="s">
        <v>32</v>
      </c>
      <c r="E258" s="57" t="s">
        <v>73</v>
      </c>
      <c r="F258" s="59" t="s">
        <v>17</v>
      </c>
      <c r="G258" s="59" t="s">
        <v>91</v>
      </c>
      <c r="H258" s="6"/>
      <c r="I258" s="86"/>
      <c r="J258" s="80"/>
      <c r="K258" s="10"/>
      <c r="L258" s="10"/>
      <c r="M258" s="10"/>
    </row>
    <row r="259" spans="1:13" s="11" customFormat="1" ht="13" x14ac:dyDescent="0.25">
      <c r="A259" s="175"/>
      <c r="B259" s="7" t="s">
        <v>92</v>
      </c>
      <c r="C259" s="123">
        <v>0</v>
      </c>
      <c r="D259" s="124">
        <v>0</v>
      </c>
      <c r="E259" s="123">
        <v>0</v>
      </c>
      <c r="F259" s="122">
        <v>0</v>
      </c>
      <c r="G259" s="121">
        <v>0</v>
      </c>
      <c r="H259" s="6"/>
      <c r="I259" s="63" t="s">
        <v>118</v>
      </c>
      <c r="J259" s="81">
        <f>(500*C259)+(1000*D259)+(5000*E259)+(10000*F259)+(20000*G259)</f>
        <v>0</v>
      </c>
      <c r="K259" s="10"/>
      <c r="L259" s="10"/>
      <c r="M259" s="10"/>
    </row>
    <row r="260" spans="1:13" s="11" customFormat="1" x14ac:dyDescent="0.35">
      <c r="A260" s="19"/>
      <c r="B260" s="5"/>
      <c r="C260" s="24"/>
      <c r="D260" s="24"/>
      <c r="E260" s="42"/>
      <c r="F260" s="42"/>
      <c r="G260" s="52"/>
      <c r="H260" s="6"/>
      <c r="I260" s="86"/>
      <c r="J260" s="80"/>
      <c r="K260" s="10"/>
      <c r="L260" s="10"/>
      <c r="M260" s="10"/>
    </row>
  </sheetData>
  <sheetProtection algorithmName="SHA-512" hashValue="Vxm/zXo9YLXwXaSck9t7GwzzRbvDA59j0gokyVffbVWhEftSvGrkFSzcZINrKFPmXAutGYteIgIQdf0o15Nb/g==" saltValue="JXPta192+FU5Kn1pZwqrrw==" spinCount="100000" sheet="1" objects="1" scenarios="1"/>
  <mergeCells count="27">
    <mergeCell ref="I2:J2"/>
    <mergeCell ref="A250:A259"/>
    <mergeCell ref="B220:C220"/>
    <mergeCell ref="B230:C230"/>
    <mergeCell ref="B240:C240"/>
    <mergeCell ref="B250:C250"/>
    <mergeCell ref="B168:C168"/>
    <mergeCell ref="B178:C178"/>
    <mergeCell ref="B189:C189"/>
    <mergeCell ref="A240:A248"/>
    <mergeCell ref="B200:C200"/>
    <mergeCell ref="B3:C3"/>
    <mergeCell ref="B210:C210"/>
    <mergeCell ref="B136:C136"/>
    <mergeCell ref="B23:C23"/>
    <mergeCell ref="B33:C33"/>
    <mergeCell ref="B43:C43"/>
    <mergeCell ref="B53:C53"/>
    <mergeCell ref="B63:C63"/>
    <mergeCell ref="B73:C73"/>
    <mergeCell ref="B84:C84"/>
    <mergeCell ref="B157:C157"/>
    <mergeCell ref="B95:C95"/>
    <mergeCell ref="B106:C106"/>
    <mergeCell ref="B116:C116"/>
    <mergeCell ref="B126:C126"/>
    <mergeCell ref="B147:C14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C2D0DEF28D524280AB161752F91CB4" ma:contentTypeVersion="4" ma:contentTypeDescription="Een nieuw document maken." ma:contentTypeScope="" ma:versionID="6beb350051a57053db6235808530d60b">
  <xsd:schema xmlns:xsd="http://www.w3.org/2001/XMLSchema" xmlns:xs="http://www.w3.org/2001/XMLSchema" xmlns:p="http://schemas.microsoft.com/office/2006/metadata/properties" xmlns:ns2="49aaa560-6d69-4efb-a657-0345b80ddd1b" xmlns:ns3="f646d5ac-cd73-4670-836d-8b6056c4bdb5" targetNamespace="http://schemas.microsoft.com/office/2006/metadata/properties" ma:root="true" ma:fieldsID="b85a7e0655908ae7a51410bf763140b6" ns2:_="" ns3:_="">
    <xsd:import namespace="49aaa560-6d69-4efb-a657-0345b80ddd1b"/>
    <xsd:import namespace="f646d5ac-cd73-4670-836d-8b6056c4bd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aa560-6d69-4efb-a657-0345b80ddd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6d5ac-cd73-4670-836d-8b6056c4bdb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87E055-4DCA-4116-9A9B-38ACBB8A3A2D}">
  <ds:schemaRefs>
    <ds:schemaRef ds:uri="http://schemas.microsoft.com/sharepoint/v3/contenttype/forms"/>
  </ds:schemaRefs>
</ds:datastoreItem>
</file>

<file path=customXml/itemProps2.xml><?xml version="1.0" encoding="utf-8"?>
<ds:datastoreItem xmlns:ds="http://schemas.openxmlformats.org/officeDocument/2006/customXml" ds:itemID="{05B90CFF-2466-47A3-8DFB-4D5593205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aa560-6d69-4efb-a657-0345b80ddd1b"/>
    <ds:schemaRef ds:uri="f646d5ac-cd73-4670-836d-8b6056c4bd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1A618B-74E6-45FB-8795-98293983E3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Prijzenblad</vt:lpstr>
      <vt:lpstr>Totaal Prijzenblad</vt:lpstr>
      <vt:lpstr>Kantoordrukwerk</vt:lpstr>
      <vt:lpstr>Promotioneel drukwerk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den Hartog</dc:creator>
  <cp:keywords/>
  <dc:description/>
  <cp:lastModifiedBy>Mirjam den Hartog</cp:lastModifiedBy>
  <cp:revision/>
  <dcterms:created xsi:type="dcterms:W3CDTF">2022-04-28T12:13:22Z</dcterms:created>
  <dcterms:modified xsi:type="dcterms:W3CDTF">2022-10-11T06:00:55Z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0x0101006FC2D0DEF28D524280AB161752F91CB4</vt:lpwstr>
  </property>
</Properties>
</file>