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VOWB\PROD\HOME\joheld\Desktop\Inschrijfstaat\"/>
    </mc:Choice>
  </mc:AlternateContent>
  <bookViews>
    <workbookView xWindow="3120" yWindow="4005" windowWidth="17280" windowHeight="10140"/>
  </bookViews>
  <sheets>
    <sheet name="Perceel 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3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F61" i="1" l="1"/>
  <c r="F59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33" i="1"/>
  <c r="F34" i="1"/>
  <c r="F35" i="1"/>
  <c r="F36" i="1"/>
  <c r="F37" i="1"/>
  <c r="F38" i="1"/>
  <c r="F39" i="1"/>
  <c r="F40" i="1"/>
  <c r="F41" i="1"/>
  <c r="F42" i="1"/>
  <c r="F43" i="1"/>
  <c r="F44" i="1"/>
  <c r="F51" i="1"/>
  <c r="F63" i="1"/>
  <c r="F65" i="1"/>
  <c r="F66" i="1"/>
  <c r="F68" i="1"/>
  <c r="F70" i="1"/>
  <c r="F72" i="1"/>
  <c r="F74" i="1"/>
  <c r="F76" i="1"/>
  <c r="F54" i="1" l="1"/>
  <c r="F79" i="1"/>
  <c r="F28" i="1"/>
  <c r="F46" i="1"/>
  <c r="F83" i="1" l="1"/>
</calcChain>
</file>

<file path=xl/sharedStrings.xml><?xml version="1.0" encoding="utf-8"?>
<sst xmlns="http://schemas.openxmlformats.org/spreadsheetml/2006/main" count="106" uniqueCount="52">
  <si>
    <t>Bestek Reiniging en inspectie 2021 - 2025</t>
  </si>
  <si>
    <t>statutaire 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</si>
  <si>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</si>
  <si>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</si>
  <si>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</si>
  <si>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</si>
  <si>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</si>
  <si>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</si>
  <si>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</si>
  <si>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</si>
  <si>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</si>
  <si>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</si>
  <si>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</si>
  <si>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</si>
  <si>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ø 300 en EI 250/375</t>
  </si>
  <si>
    <t>0 – 25 (std)</t>
  </si>
  <si>
    <t>25 – 50</t>
  </si>
  <si>
    <t>50 +</t>
  </si>
  <si>
    <t>ø 300 tot ø 500 en EI 300/450</t>
  </si>
  <si>
    <t>ø 500 tot ø 700 en EI 400/600 en 500/750</t>
  </si>
  <si>
    <t>ø 700 tot ø 1000 en EI 600/900 en 700/1050</t>
  </si>
  <si>
    <t>1000 en groter en EI 800/1200 en groter</t>
  </si>
  <si>
    <t>Reinigen van infiltratie leidingen inclusief afvoer en verwerking van slib</t>
  </si>
  <si>
    <t>Inspectie</t>
  </si>
  <si>
    <t>Eenheid</t>
  </si>
  <si>
    <t>Inspectie leiding met HD camera</t>
  </si>
  <si>
    <t>meter</t>
  </si>
  <si>
    <t>stuks</t>
  </si>
  <si>
    <r>
      <t xml:space="preserve">Optioneel </t>
    </r>
    <r>
      <rPr>
        <i/>
        <sz val="10"/>
        <color theme="1"/>
        <rFont val="Roboto"/>
      </rPr>
      <t>(te gebruiken per opdrachtgever)</t>
    </r>
  </si>
  <si>
    <t>Aanwezigheid</t>
  </si>
  <si>
    <t>€/eenheid</t>
  </si>
  <si>
    <t>St, km of uur</t>
  </si>
  <si>
    <t>Schouw</t>
  </si>
  <si>
    <t>per km reiniging</t>
  </si>
  <si>
    <t>Reinigen rioolputten met overstortmuur, terugslagkleppen of afsluiters</t>
  </si>
  <si>
    <t>Stuks</t>
  </si>
  <si>
    <t>Reinigingscombinatie</t>
  </si>
  <si>
    <t>Uur</t>
  </si>
  <si>
    <t>Inspectiewagen (HD camera)</t>
  </si>
  <si>
    <t>Stagnatiekosten reinigingscombinatie</t>
  </si>
  <si>
    <t>Stagnatiekosten inspectiewagen</t>
  </si>
  <si>
    <t>Waterjet</t>
  </si>
  <si>
    <t>Robotfrees</t>
  </si>
  <si>
    <t>inschrijfsom</t>
  </si>
  <si>
    <t>naam bevoegde persoon</t>
  </si>
  <si>
    <t>handtekening</t>
  </si>
  <si>
    <t>datum</t>
  </si>
  <si>
    <t>U dient op alle diameters een verrekenprijs in te dienen ook als er geen totaal meters vermeld staan.</t>
  </si>
  <si>
    <t>Buren, Culemborg, West Betuwe en Zaltbommel</t>
  </si>
  <si>
    <t>perceel 2 zonder SROI</t>
  </si>
  <si>
    <t>Putvideo inspectie. In beeld brengen streng.</t>
  </si>
  <si>
    <t>Putvideo inspectie. In beeld brengen put.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</si>
</sst>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i/>
      <sz val="10"/>
      <color theme="1"/>
      <name val="Roboto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" fontId="6" fillId="0" borderId="11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15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1" fontId="6" fillId="0" borderId="8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21" xfId="0" applyBorder="1"/>
    <xf numFmtId="164" fontId="0" fillId="0" borderId="22" xfId="0" applyNumberFormat="1" applyBorder="1"/>
    <xf numFmtId="0" fontId="0" fillId="0" borderId="23" xfId="0" applyBorder="1"/>
    <xf numFmtId="0" fontId="0" fillId="0" borderId="24" xfId="0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6" fillId="0" borderId="11" xfId="0" applyFont="1" applyBorder="1" applyAlignment="1" applyProtection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164" fontId="7" fillId="0" borderId="20" xfId="0" applyNumberFormat="1" applyFont="1" applyBorder="1" applyAlignment="1">
      <alignment vertical="center" wrapText="1"/>
    </xf>
    <xf numFmtId="164" fontId="7" fillId="0" borderId="27" xfId="0" applyNumberFormat="1" applyFont="1" applyBorder="1" applyAlignment="1">
      <alignment vertical="center" wrapText="1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164" fontId="6" fillId="0" borderId="15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64" fontId="6" fillId="0" borderId="12" xfId="0" applyNumberFormat="1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164" fontId="6" fillId="0" borderId="20" xfId="0" applyNumberFormat="1" applyFont="1" applyBorder="1" applyAlignment="1" applyProtection="1">
      <alignment vertical="center" wrapText="1"/>
      <protection locked="0"/>
    </xf>
    <xf numFmtId="0" fontId="6" fillId="0" borderId="26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zoomScale="120" zoomScaleNormal="120" workbookViewId="0">
      <selection activeCell="I15" sqref="I15"/>
    </sheetView>
  </sheetViews>
  <sheetFormatPr defaultRowHeight="15" x14ac:dyDescent="0.25"/>
  <cols>
    <col min="1" max="1" width="3" customWidth="1"/>
    <col min="2" max="2" width="32.7109375" customWidth="1"/>
    <col min="3" max="3" width="21.140625" customWidth="1"/>
    <col min="4" max="6" width="14.140625" customWidth="1"/>
  </cols>
  <sheetData>
    <row r="1" spans="1:6" ht="15.75" customHeight="1" x14ac:dyDescent="0.25">
      <c r="B1" s="1" t="s">
        <v>0</v>
      </c>
      <c r="C1" s="2"/>
      <c r="D1" s="3"/>
      <c r="E1" s="4" t="s">
        <v>49</v>
      </c>
      <c r="F1" s="3"/>
    </row>
    <row r="2" spans="1:6" ht="15.75" thickBot="1" x14ac:dyDescent="0.3">
      <c r="D2" t="s">
        <v>48</v>
      </c>
      <c r="F2" s="3"/>
    </row>
    <row r="3" spans="1:6" ht="15.75" thickBot="1" x14ac:dyDescent="0.3">
      <c r="B3" s="5" t="s">
        <v>1</v>
      </c>
      <c r="C3" s="50"/>
      <c r="D3" s="51"/>
      <c r="E3" s="52"/>
      <c r="F3" s="3"/>
    </row>
    <row r="4" spans="1:6" x14ac:dyDescent="0.25">
      <c r="D4" s="3"/>
      <c r="F4" s="3"/>
    </row>
    <row r="5" spans="1:6" ht="26.25" x14ac:dyDescent="0.4">
      <c r="B5" s="6" t="s">
        <v>2</v>
      </c>
      <c r="D5" s="3"/>
      <c r="F5" s="3"/>
    </row>
    <row r="6" spans="1:6" ht="14.25" customHeight="1" x14ac:dyDescent="0.4">
      <c r="B6" s="6"/>
      <c r="D6" s="3"/>
      <c r="F6" s="3"/>
    </row>
    <row r="7" spans="1:6" x14ac:dyDescent="0.25">
      <c r="B7" t="s">
        <v>47</v>
      </c>
      <c r="D7" s="3"/>
      <c r="F7" s="3"/>
    </row>
    <row r="8" spans="1:6" x14ac:dyDescent="0.25">
      <c r="D8" s="3"/>
      <c r="F8" s="3"/>
    </row>
    <row r="9" spans="1:6" ht="15.75" customHeight="1" thickBot="1" x14ac:dyDescent="0.3">
      <c r="A9" s="53" t="s">
        <v>3</v>
      </c>
      <c r="B9" s="53"/>
      <c r="C9" s="53"/>
      <c r="D9" s="53"/>
      <c r="E9" s="53"/>
      <c r="F9" s="53"/>
    </row>
    <row r="10" spans="1:6" x14ac:dyDescent="0.25">
      <c r="A10" s="7"/>
      <c r="B10" s="8" t="s">
        <v>4</v>
      </c>
      <c r="C10" s="8" t="s">
        <v>5</v>
      </c>
      <c r="D10" s="9" t="s">
        <v>6</v>
      </c>
      <c r="E10" s="8" t="s">
        <v>7</v>
      </c>
      <c r="F10" s="10" t="s">
        <v>8</v>
      </c>
    </row>
    <row r="11" spans="1:6" ht="15.75" thickBot="1" x14ac:dyDescent="0.3">
      <c r="A11" s="11"/>
      <c r="B11" s="12" t="s">
        <v>9</v>
      </c>
      <c r="C11" s="12" t="s">
        <v>10</v>
      </c>
      <c r="D11" s="13" t="s">
        <v>11</v>
      </c>
      <c r="E11" s="12" t="s">
        <v>12</v>
      </c>
      <c r="F11" s="14" t="s">
        <v>13</v>
      </c>
    </row>
    <row r="12" spans="1:6" ht="15" customHeight="1" x14ac:dyDescent="0.25">
      <c r="A12" s="54">
        <v>1</v>
      </c>
      <c r="B12" s="56" t="s">
        <v>14</v>
      </c>
      <c r="C12" s="45" t="s">
        <v>15</v>
      </c>
      <c r="D12" s="16"/>
      <c r="E12" s="17">
        <f>0.65*51344</f>
        <v>33373.599999999999</v>
      </c>
      <c r="F12" s="18">
        <f t="shared" ref="F12:F26" si="0">D12*E12</f>
        <v>0</v>
      </c>
    </row>
    <row r="13" spans="1:6" x14ac:dyDescent="0.25">
      <c r="A13" s="55"/>
      <c r="B13" s="57"/>
      <c r="C13" s="19" t="s">
        <v>16</v>
      </c>
      <c r="D13" s="20"/>
      <c r="E13" s="17">
        <f>0.3*51344</f>
        <v>15403.199999999999</v>
      </c>
      <c r="F13" s="21">
        <f t="shared" si="0"/>
        <v>0</v>
      </c>
    </row>
    <row r="14" spans="1:6" x14ac:dyDescent="0.25">
      <c r="A14" s="55"/>
      <c r="B14" s="57"/>
      <c r="C14" s="19" t="s">
        <v>17</v>
      </c>
      <c r="D14" s="20"/>
      <c r="E14" s="17">
        <f>0.05*51344</f>
        <v>2567.2000000000003</v>
      </c>
      <c r="F14" s="21">
        <f t="shared" si="0"/>
        <v>0</v>
      </c>
    </row>
    <row r="15" spans="1:6" ht="15" customHeight="1" x14ac:dyDescent="0.25">
      <c r="A15" s="55">
        <v>2</v>
      </c>
      <c r="B15" s="57" t="s">
        <v>18</v>
      </c>
      <c r="C15" s="19" t="s">
        <v>15</v>
      </c>
      <c r="D15" s="20"/>
      <c r="E15" s="17">
        <f>0.65*237004</f>
        <v>154052.6</v>
      </c>
      <c r="F15" s="21">
        <f t="shared" si="0"/>
        <v>0</v>
      </c>
    </row>
    <row r="16" spans="1:6" x14ac:dyDescent="0.25">
      <c r="A16" s="55"/>
      <c r="B16" s="57"/>
      <c r="C16" s="19" t="s">
        <v>16</v>
      </c>
      <c r="D16" s="20"/>
      <c r="E16" s="17">
        <f>0.3*237004</f>
        <v>71101.2</v>
      </c>
      <c r="F16" s="21">
        <f t="shared" si="0"/>
        <v>0</v>
      </c>
    </row>
    <row r="17" spans="1:6" x14ac:dyDescent="0.25">
      <c r="A17" s="55"/>
      <c r="B17" s="57"/>
      <c r="C17" s="19" t="s">
        <v>17</v>
      </c>
      <c r="D17" s="20"/>
      <c r="E17" s="17">
        <f>0.05*237004</f>
        <v>11850.2</v>
      </c>
      <c r="F17" s="21">
        <f t="shared" si="0"/>
        <v>0</v>
      </c>
    </row>
    <row r="18" spans="1:6" ht="15" customHeight="1" x14ac:dyDescent="0.25">
      <c r="A18" s="55">
        <v>3</v>
      </c>
      <c r="B18" s="57" t="s">
        <v>19</v>
      </c>
      <c r="C18" s="19" t="s">
        <v>15</v>
      </c>
      <c r="D18" s="20"/>
      <c r="E18" s="17">
        <f>0.65*49627</f>
        <v>32257.550000000003</v>
      </c>
      <c r="F18" s="21">
        <f t="shared" si="0"/>
        <v>0</v>
      </c>
    </row>
    <row r="19" spans="1:6" x14ac:dyDescent="0.25">
      <c r="A19" s="55"/>
      <c r="B19" s="57"/>
      <c r="C19" s="19" t="s">
        <v>16</v>
      </c>
      <c r="D19" s="20"/>
      <c r="E19" s="17">
        <f>0.3*49627</f>
        <v>14888.099999999999</v>
      </c>
      <c r="F19" s="21">
        <f t="shared" si="0"/>
        <v>0</v>
      </c>
    </row>
    <row r="20" spans="1:6" x14ac:dyDescent="0.25">
      <c r="A20" s="55"/>
      <c r="B20" s="57"/>
      <c r="C20" s="19" t="s">
        <v>17</v>
      </c>
      <c r="D20" s="20"/>
      <c r="E20" s="17">
        <f>0.05*49627</f>
        <v>2481.3500000000004</v>
      </c>
      <c r="F20" s="21">
        <f t="shared" si="0"/>
        <v>0</v>
      </c>
    </row>
    <row r="21" spans="1:6" ht="15" customHeight="1" x14ac:dyDescent="0.25">
      <c r="A21" s="55">
        <v>4</v>
      </c>
      <c r="B21" s="57" t="s">
        <v>20</v>
      </c>
      <c r="C21" s="19" t="s">
        <v>15</v>
      </c>
      <c r="D21" s="20"/>
      <c r="E21" s="17">
        <f>0.65*24194</f>
        <v>15726.1</v>
      </c>
      <c r="F21" s="21">
        <f t="shared" si="0"/>
        <v>0</v>
      </c>
    </row>
    <row r="22" spans="1:6" x14ac:dyDescent="0.25">
      <c r="A22" s="55"/>
      <c r="B22" s="57"/>
      <c r="C22" s="19" t="s">
        <v>16</v>
      </c>
      <c r="D22" s="20"/>
      <c r="E22" s="17">
        <f>0.3*24194</f>
        <v>7258.2</v>
      </c>
      <c r="F22" s="21">
        <f t="shared" si="0"/>
        <v>0</v>
      </c>
    </row>
    <row r="23" spans="1:6" x14ac:dyDescent="0.25">
      <c r="A23" s="55"/>
      <c r="B23" s="57"/>
      <c r="C23" s="19" t="s">
        <v>17</v>
      </c>
      <c r="D23" s="20"/>
      <c r="E23" s="17">
        <f>0.05*24194</f>
        <v>1209.7</v>
      </c>
      <c r="F23" s="21">
        <f t="shared" si="0"/>
        <v>0</v>
      </c>
    </row>
    <row r="24" spans="1:6" ht="15" customHeight="1" x14ac:dyDescent="0.25">
      <c r="A24" s="55">
        <v>5</v>
      </c>
      <c r="B24" s="57" t="s">
        <v>21</v>
      </c>
      <c r="C24" s="19" t="s">
        <v>15</v>
      </c>
      <c r="D24" s="20"/>
      <c r="E24" s="17">
        <f>0.65*9621</f>
        <v>6253.6500000000005</v>
      </c>
      <c r="F24" s="21">
        <f t="shared" si="0"/>
        <v>0</v>
      </c>
    </row>
    <row r="25" spans="1:6" x14ac:dyDescent="0.25">
      <c r="A25" s="55"/>
      <c r="B25" s="57"/>
      <c r="C25" s="19" t="s">
        <v>16</v>
      </c>
      <c r="D25" s="20"/>
      <c r="E25" s="17">
        <f>0.3*9621</f>
        <v>2886.2999999999997</v>
      </c>
      <c r="F25" s="21">
        <f t="shared" si="0"/>
        <v>0</v>
      </c>
    </row>
    <row r="26" spans="1:6" ht="15.75" thickBot="1" x14ac:dyDescent="0.3">
      <c r="A26" s="58"/>
      <c r="B26" s="59"/>
      <c r="C26" s="22" t="s">
        <v>17</v>
      </c>
      <c r="D26" s="23"/>
      <c r="E26" s="24">
        <f>0.05*9621</f>
        <v>481.05</v>
      </c>
      <c r="F26" s="25">
        <f t="shared" si="0"/>
        <v>0</v>
      </c>
    </row>
    <row r="27" spans="1:6" x14ac:dyDescent="0.25">
      <c r="A27" s="26"/>
      <c r="B27" s="26"/>
      <c r="C27" s="26"/>
      <c r="D27" s="27"/>
      <c r="E27" s="28"/>
      <c r="F27" s="27"/>
    </row>
    <row r="28" spans="1:6" x14ac:dyDescent="0.25">
      <c r="A28" s="26"/>
      <c r="B28" s="26"/>
      <c r="C28" s="26"/>
      <c r="D28" s="27"/>
      <c r="E28" s="28"/>
      <c r="F28" s="27">
        <f>SUM(F12:F26)</f>
        <v>0</v>
      </c>
    </row>
    <row r="29" spans="1:6" ht="15.75" thickBot="1" x14ac:dyDescent="0.3">
      <c r="D29" s="3"/>
      <c r="F29" s="3"/>
    </row>
    <row r="30" spans="1:6" ht="15.75" customHeight="1" thickBot="1" x14ac:dyDescent="0.3">
      <c r="A30" s="60" t="s">
        <v>22</v>
      </c>
      <c r="B30" s="61"/>
      <c r="C30" s="61"/>
      <c r="D30" s="61"/>
      <c r="E30" s="61"/>
      <c r="F30" s="62"/>
    </row>
    <row r="31" spans="1:6" x14ac:dyDescent="0.25">
      <c r="A31" s="7"/>
      <c r="B31" s="8" t="s">
        <v>4</v>
      </c>
      <c r="C31" s="8" t="s">
        <v>5</v>
      </c>
      <c r="D31" s="9" t="s">
        <v>6</v>
      </c>
      <c r="E31" s="8" t="s">
        <v>7</v>
      </c>
      <c r="F31" s="10" t="s">
        <v>8</v>
      </c>
    </row>
    <row r="32" spans="1:6" ht="15.75" thickBot="1" x14ac:dyDescent="0.3">
      <c r="A32" s="11"/>
      <c r="B32" s="12" t="s">
        <v>9</v>
      </c>
      <c r="C32" s="12" t="s">
        <v>10</v>
      </c>
      <c r="D32" s="13" t="s">
        <v>11</v>
      </c>
      <c r="E32" s="12" t="s">
        <v>12</v>
      </c>
      <c r="F32" s="14" t="s">
        <v>13</v>
      </c>
    </row>
    <row r="33" spans="1:6" ht="15" customHeight="1" x14ac:dyDescent="0.25">
      <c r="A33" s="54">
        <v>6</v>
      </c>
      <c r="B33" s="56" t="s">
        <v>14</v>
      </c>
      <c r="C33" s="15" t="s">
        <v>15</v>
      </c>
      <c r="D33" s="16"/>
      <c r="E33" s="17">
        <f>0.65*57</f>
        <v>37.050000000000004</v>
      </c>
      <c r="F33" s="18">
        <f t="shared" ref="F33:F44" si="1">D33*E33</f>
        <v>0</v>
      </c>
    </row>
    <row r="34" spans="1:6" x14ac:dyDescent="0.25">
      <c r="A34" s="55"/>
      <c r="B34" s="57"/>
      <c r="C34" s="19" t="s">
        <v>16</v>
      </c>
      <c r="D34" s="20"/>
      <c r="E34" s="17">
        <f>0.3*57</f>
        <v>17.099999999999998</v>
      </c>
      <c r="F34" s="21">
        <f t="shared" si="1"/>
        <v>0</v>
      </c>
    </row>
    <row r="35" spans="1:6" x14ac:dyDescent="0.25">
      <c r="A35" s="55"/>
      <c r="B35" s="57"/>
      <c r="C35" s="19" t="s">
        <v>17</v>
      </c>
      <c r="D35" s="20"/>
      <c r="E35" s="17">
        <f>0.05*57</f>
        <v>2.85</v>
      </c>
      <c r="F35" s="21">
        <f t="shared" si="1"/>
        <v>0</v>
      </c>
    </row>
    <row r="36" spans="1:6" ht="15" customHeight="1" x14ac:dyDescent="0.25">
      <c r="A36" s="55">
        <v>7</v>
      </c>
      <c r="B36" s="57" t="s">
        <v>18</v>
      </c>
      <c r="C36" s="19" t="s">
        <v>15</v>
      </c>
      <c r="D36" s="20"/>
      <c r="E36" s="17">
        <f>0.65*97</f>
        <v>63.050000000000004</v>
      </c>
      <c r="F36" s="21">
        <f t="shared" si="1"/>
        <v>0</v>
      </c>
    </row>
    <row r="37" spans="1:6" x14ac:dyDescent="0.25">
      <c r="A37" s="55"/>
      <c r="B37" s="57"/>
      <c r="C37" s="19" t="s">
        <v>16</v>
      </c>
      <c r="D37" s="20"/>
      <c r="E37" s="17">
        <f>0.3*97</f>
        <v>29.099999999999998</v>
      </c>
      <c r="F37" s="21">
        <f t="shared" si="1"/>
        <v>0</v>
      </c>
    </row>
    <row r="38" spans="1:6" x14ac:dyDescent="0.25">
      <c r="A38" s="55"/>
      <c r="B38" s="57"/>
      <c r="C38" s="19" t="s">
        <v>17</v>
      </c>
      <c r="D38" s="20"/>
      <c r="E38" s="17">
        <f>0.05*97</f>
        <v>4.8500000000000005</v>
      </c>
      <c r="F38" s="21">
        <f t="shared" si="1"/>
        <v>0</v>
      </c>
    </row>
    <row r="39" spans="1:6" ht="15" customHeight="1" x14ac:dyDescent="0.25">
      <c r="A39" s="55">
        <v>8</v>
      </c>
      <c r="B39" s="57" t="s">
        <v>19</v>
      </c>
      <c r="C39" s="19" t="s">
        <v>15</v>
      </c>
      <c r="D39" s="20"/>
      <c r="E39" s="29">
        <v>0</v>
      </c>
      <c r="F39" s="21">
        <f t="shared" si="1"/>
        <v>0</v>
      </c>
    </row>
    <row r="40" spans="1:6" x14ac:dyDescent="0.25">
      <c r="A40" s="55"/>
      <c r="B40" s="57"/>
      <c r="C40" s="19" t="s">
        <v>16</v>
      </c>
      <c r="D40" s="20"/>
      <c r="E40" s="29">
        <v>0</v>
      </c>
      <c r="F40" s="21">
        <f t="shared" si="1"/>
        <v>0</v>
      </c>
    </row>
    <row r="41" spans="1:6" x14ac:dyDescent="0.25">
      <c r="A41" s="55"/>
      <c r="B41" s="57"/>
      <c r="C41" s="19" t="s">
        <v>17</v>
      </c>
      <c r="D41" s="20"/>
      <c r="E41" s="29">
        <v>0</v>
      </c>
      <c r="F41" s="21">
        <f t="shared" si="1"/>
        <v>0</v>
      </c>
    </row>
    <row r="42" spans="1:6" ht="15" customHeight="1" x14ac:dyDescent="0.25">
      <c r="A42" s="55">
        <v>9</v>
      </c>
      <c r="B42" s="57" t="s">
        <v>20</v>
      </c>
      <c r="C42" s="19" t="s">
        <v>15</v>
      </c>
      <c r="D42" s="20"/>
      <c r="E42" s="29">
        <v>0</v>
      </c>
      <c r="F42" s="21">
        <f t="shared" si="1"/>
        <v>0</v>
      </c>
    </row>
    <row r="43" spans="1:6" x14ac:dyDescent="0.25">
      <c r="A43" s="55"/>
      <c r="B43" s="57"/>
      <c r="C43" s="19" t="s">
        <v>16</v>
      </c>
      <c r="D43" s="20"/>
      <c r="E43" s="29">
        <v>0</v>
      </c>
      <c r="F43" s="21">
        <f t="shared" si="1"/>
        <v>0</v>
      </c>
    </row>
    <row r="44" spans="1:6" ht="15.75" thickBot="1" x14ac:dyDescent="0.3">
      <c r="A44" s="58"/>
      <c r="B44" s="59"/>
      <c r="C44" s="22" t="s">
        <v>17</v>
      </c>
      <c r="D44" s="23"/>
      <c r="E44" s="24">
        <v>0</v>
      </c>
      <c r="F44" s="25">
        <f t="shared" si="1"/>
        <v>0</v>
      </c>
    </row>
    <row r="45" spans="1:6" x14ac:dyDescent="0.25">
      <c r="D45" s="3"/>
      <c r="F45" s="3"/>
    </row>
    <row r="46" spans="1:6" x14ac:dyDescent="0.25">
      <c r="D46" s="3"/>
      <c r="F46" s="3">
        <f>SUM(F33:F44)</f>
        <v>0</v>
      </c>
    </row>
    <row r="47" spans="1:6" ht="15.75" thickBot="1" x14ac:dyDescent="0.3">
      <c r="D47" s="3"/>
      <c r="F47" s="3"/>
    </row>
    <row r="48" spans="1:6" ht="15.75" thickBot="1" x14ac:dyDescent="0.3">
      <c r="A48" s="60" t="s">
        <v>23</v>
      </c>
      <c r="B48" s="61"/>
      <c r="C48" s="61"/>
      <c r="D48" s="61"/>
      <c r="E48" s="61"/>
      <c r="F48" s="62"/>
    </row>
    <row r="49" spans="1:6" x14ac:dyDescent="0.25">
      <c r="A49" s="30"/>
      <c r="B49" s="8"/>
      <c r="C49" s="8"/>
      <c r="D49" s="9" t="s">
        <v>6</v>
      </c>
      <c r="E49" s="8" t="s">
        <v>7</v>
      </c>
      <c r="F49" s="10" t="s">
        <v>8</v>
      </c>
    </row>
    <row r="50" spans="1:6" x14ac:dyDescent="0.25">
      <c r="A50" s="46"/>
      <c r="B50" s="47"/>
      <c r="C50" s="47" t="s">
        <v>24</v>
      </c>
      <c r="D50" s="48" t="s">
        <v>11</v>
      </c>
      <c r="E50" s="47" t="s">
        <v>12</v>
      </c>
      <c r="F50" s="49" t="s">
        <v>13</v>
      </c>
    </row>
    <row r="51" spans="1:6" ht="15" customHeight="1" x14ac:dyDescent="0.25">
      <c r="A51" s="55">
        <v>10</v>
      </c>
      <c r="B51" s="57" t="s">
        <v>25</v>
      </c>
      <c r="C51" s="57" t="s">
        <v>26</v>
      </c>
      <c r="D51" s="63"/>
      <c r="E51" s="57">
        <v>356674</v>
      </c>
      <c r="F51" s="65">
        <f>D51*E51</f>
        <v>0</v>
      </c>
    </row>
    <row r="52" spans="1:6" ht="15.75" thickBot="1" x14ac:dyDescent="0.3">
      <c r="A52" s="58"/>
      <c r="B52" s="59"/>
      <c r="C52" s="59"/>
      <c r="D52" s="64"/>
      <c r="E52" s="59"/>
      <c r="F52" s="66"/>
    </row>
    <row r="53" spans="1:6" x14ac:dyDescent="0.25">
      <c r="D53" s="3"/>
      <c r="F53" s="3"/>
    </row>
    <row r="54" spans="1:6" x14ac:dyDescent="0.25">
      <c r="D54" s="3"/>
      <c r="F54" s="3">
        <f>SUM(F51:F52)</f>
        <v>0</v>
      </c>
    </row>
    <row r="55" spans="1:6" ht="15.75" thickBot="1" x14ac:dyDescent="0.3">
      <c r="D55" s="3"/>
      <c r="F55" s="3"/>
    </row>
    <row r="56" spans="1:6" ht="15.75" customHeight="1" thickBot="1" x14ac:dyDescent="0.3">
      <c r="A56" s="60" t="s">
        <v>28</v>
      </c>
      <c r="B56" s="61"/>
      <c r="C56" s="61"/>
      <c r="D56" s="61"/>
      <c r="E56" s="61"/>
      <c r="F56" s="62"/>
    </row>
    <row r="57" spans="1:6" x14ac:dyDescent="0.25">
      <c r="A57" s="30"/>
      <c r="B57" s="8"/>
      <c r="C57" s="8"/>
      <c r="D57" s="9" t="s">
        <v>6</v>
      </c>
      <c r="E57" s="8" t="s">
        <v>29</v>
      </c>
      <c r="F57" s="10" t="s">
        <v>8</v>
      </c>
    </row>
    <row r="58" spans="1:6" ht="15.75" thickBot="1" x14ac:dyDescent="0.3">
      <c r="A58" s="31"/>
      <c r="B58" s="22"/>
      <c r="C58" s="12" t="s">
        <v>24</v>
      </c>
      <c r="D58" s="13" t="s">
        <v>30</v>
      </c>
      <c r="E58" s="12" t="s">
        <v>31</v>
      </c>
      <c r="F58" s="14" t="s">
        <v>13</v>
      </c>
    </row>
    <row r="59" spans="1:6" ht="15" customHeight="1" x14ac:dyDescent="0.25">
      <c r="A59" s="55">
        <v>11</v>
      </c>
      <c r="B59" s="57" t="s">
        <v>50</v>
      </c>
      <c r="C59" s="57" t="s">
        <v>27</v>
      </c>
      <c r="D59" s="63"/>
      <c r="E59" s="73">
        <v>800</v>
      </c>
      <c r="F59" s="68">
        <f>D59*E59</f>
        <v>0</v>
      </c>
    </row>
    <row r="60" spans="1:6" x14ac:dyDescent="0.25">
      <c r="A60" s="69"/>
      <c r="B60" s="70"/>
      <c r="C60" s="70"/>
      <c r="D60" s="72"/>
      <c r="E60" s="74"/>
      <c r="F60" s="65"/>
    </row>
    <row r="61" spans="1:6" ht="15" customHeight="1" x14ac:dyDescent="0.25">
      <c r="A61" s="55">
        <v>12</v>
      </c>
      <c r="B61" s="57" t="s">
        <v>51</v>
      </c>
      <c r="C61" s="57" t="s">
        <v>27</v>
      </c>
      <c r="D61" s="63"/>
      <c r="E61" s="57">
        <v>500</v>
      </c>
      <c r="F61" s="68">
        <f>D61*E61</f>
        <v>0</v>
      </c>
    </row>
    <row r="62" spans="1:6" x14ac:dyDescent="0.25">
      <c r="A62" s="55"/>
      <c r="B62" s="57"/>
      <c r="C62" s="57"/>
      <c r="D62" s="63"/>
      <c r="E62" s="57"/>
      <c r="F62" s="65"/>
    </row>
    <row r="63" spans="1:6" ht="15" customHeight="1" x14ac:dyDescent="0.25">
      <c r="A63" s="54">
        <v>13</v>
      </c>
      <c r="B63" s="56" t="s">
        <v>32</v>
      </c>
      <c r="C63" s="56" t="s">
        <v>33</v>
      </c>
      <c r="D63" s="67"/>
      <c r="E63" s="57">
        <v>40</v>
      </c>
      <c r="F63" s="68">
        <f>D63*E63</f>
        <v>0</v>
      </c>
    </row>
    <row r="64" spans="1:6" x14ac:dyDescent="0.25">
      <c r="A64" s="55"/>
      <c r="B64" s="57"/>
      <c r="C64" s="57"/>
      <c r="D64" s="63"/>
      <c r="E64" s="57"/>
      <c r="F64" s="65"/>
    </row>
    <row r="65" spans="1:6" ht="22.5" x14ac:dyDescent="0.25">
      <c r="A65" s="32">
        <v>14</v>
      </c>
      <c r="B65" s="19" t="s">
        <v>34</v>
      </c>
      <c r="C65" s="19" t="s">
        <v>35</v>
      </c>
      <c r="D65" s="20"/>
      <c r="E65" s="19">
        <v>20</v>
      </c>
      <c r="F65" s="21">
        <f>D65*E65</f>
        <v>0</v>
      </c>
    </row>
    <row r="66" spans="1:6" ht="15" customHeight="1" x14ac:dyDescent="0.25">
      <c r="A66" s="55">
        <v>15</v>
      </c>
      <c r="B66" s="57" t="s">
        <v>36</v>
      </c>
      <c r="C66" s="57" t="s">
        <v>37</v>
      </c>
      <c r="D66" s="63"/>
      <c r="E66" s="70">
        <v>200</v>
      </c>
      <c r="F66" s="65">
        <f>D66*E66</f>
        <v>0</v>
      </c>
    </row>
    <row r="67" spans="1:6" x14ac:dyDescent="0.25">
      <c r="A67" s="55"/>
      <c r="B67" s="57"/>
      <c r="C67" s="57"/>
      <c r="D67" s="63"/>
      <c r="E67" s="56"/>
      <c r="F67" s="65"/>
    </row>
    <row r="68" spans="1:6" ht="15" customHeight="1" x14ac:dyDescent="0.25">
      <c r="A68" s="55">
        <v>16</v>
      </c>
      <c r="B68" s="57" t="s">
        <v>38</v>
      </c>
      <c r="C68" s="57" t="s">
        <v>37</v>
      </c>
      <c r="D68" s="63"/>
      <c r="E68" s="70">
        <v>200</v>
      </c>
      <c r="F68" s="65">
        <f>D68*E68</f>
        <v>0</v>
      </c>
    </row>
    <row r="69" spans="1:6" x14ac:dyDescent="0.25">
      <c r="A69" s="55"/>
      <c r="B69" s="57"/>
      <c r="C69" s="57"/>
      <c r="D69" s="63"/>
      <c r="E69" s="56"/>
      <c r="F69" s="65"/>
    </row>
    <row r="70" spans="1:6" ht="15" customHeight="1" x14ac:dyDescent="0.25">
      <c r="A70" s="55">
        <v>17</v>
      </c>
      <c r="B70" s="57" t="s">
        <v>39</v>
      </c>
      <c r="C70" s="57" t="s">
        <v>37</v>
      </c>
      <c r="D70" s="63"/>
      <c r="E70" s="70">
        <v>100</v>
      </c>
      <c r="F70" s="65">
        <f>D70*E70</f>
        <v>0</v>
      </c>
    </row>
    <row r="71" spans="1:6" x14ac:dyDescent="0.25">
      <c r="A71" s="55"/>
      <c r="B71" s="57"/>
      <c r="C71" s="57"/>
      <c r="D71" s="63"/>
      <c r="E71" s="56"/>
      <c r="F71" s="65"/>
    </row>
    <row r="72" spans="1:6" ht="15" customHeight="1" x14ac:dyDescent="0.25">
      <c r="A72" s="55">
        <v>18</v>
      </c>
      <c r="B72" s="57" t="s">
        <v>40</v>
      </c>
      <c r="C72" s="57" t="s">
        <v>37</v>
      </c>
      <c r="D72" s="63"/>
      <c r="E72" s="70">
        <v>100</v>
      </c>
      <c r="F72" s="65">
        <f>D72*E72</f>
        <v>0</v>
      </c>
    </row>
    <row r="73" spans="1:6" x14ac:dyDescent="0.25">
      <c r="A73" s="55"/>
      <c r="B73" s="57"/>
      <c r="C73" s="57"/>
      <c r="D73" s="63"/>
      <c r="E73" s="56"/>
      <c r="F73" s="65"/>
    </row>
    <row r="74" spans="1:6" x14ac:dyDescent="0.25">
      <c r="A74" s="55">
        <v>19</v>
      </c>
      <c r="B74" s="57" t="s">
        <v>41</v>
      </c>
      <c r="C74" s="57" t="s">
        <v>37</v>
      </c>
      <c r="D74" s="63"/>
      <c r="E74" s="70">
        <v>40</v>
      </c>
      <c r="F74" s="65">
        <f>D74*E74</f>
        <v>0</v>
      </c>
    </row>
    <row r="75" spans="1:6" x14ac:dyDescent="0.25">
      <c r="A75" s="55"/>
      <c r="B75" s="57"/>
      <c r="C75" s="57"/>
      <c r="D75" s="63"/>
      <c r="E75" s="56"/>
      <c r="F75" s="65"/>
    </row>
    <row r="76" spans="1:6" x14ac:dyDescent="0.25">
      <c r="A76" s="55">
        <v>20</v>
      </c>
      <c r="B76" s="57" t="s">
        <v>42</v>
      </c>
      <c r="C76" s="57" t="s">
        <v>37</v>
      </c>
      <c r="D76" s="63"/>
      <c r="E76" s="70">
        <v>40</v>
      </c>
      <c r="F76" s="65">
        <f>D76*E76</f>
        <v>0</v>
      </c>
    </row>
    <row r="77" spans="1:6" ht="15.75" thickBot="1" x14ac:dyDescent="0.3">
      <c r="A77" s="58"/>
      <c r="B77" s="59"/>
      <c r="C77" s="59"/>
      <c r="D77" s="64"/>
      <c r="E77" s="71"/>
      <c r="F77" s="66"/>
    </row>
    <row r="78" spans="1:6" x14ac:dyDescent="0.25">
      <c r="D78" s="3"/>
      <c r="F78" s="3"/>
    </row>
    <row r="79" spans="1:6" x14ac:dyDescent="0.25">
      <c r="D79" s="3"/>
      <c r="F79" s="3">
        <f>SUM(F63:F77)</f>
        <v>0</v>
      </c>
    </row>
    <row r="80" spans="1:6" x14ac:dyDescent="0.25">
      <c r="D80" s="3"/>
      <c r="F80" s="3"/>
    </row>
    <row r="81" spans="1:6" ht="15.75" thickBot="1" x14ac:dyDescent="0.3">
      <c r="D81" s="3"/>
      <c r="F81" s="3"/>
    </row>
    <row r="82" spans="1:6" x14ac:dyDescent="0.25">
      <c r="A82" s="33"/>
      <c r="B82" s="34"/>
      <c r="C82" s="34"/>
      <c r="D82" s="35"/>
      <c r="E82" s="34"/>
      <c r="F82" s="36"/>
    </row>
    <row r="83" spans="1:6" x14ac:dyDescent="0.25">
      <c r="A83" s="37"/>
      <c r="B83" t="s">
        <v>43</v>
      </c>
      <c r="D83" s="3"/>
      <c r="F83" s="38">
        <f>F28+F46+F54+F79</f>
        <v>0</v>
      </c>
    </row>
    <row r="84" spans="1:6" ht="15.75" thickBot="1" x14ac:dyDescent="0.3">
      <c r="A84" s="39"/>
      <c r="B84" s="40"/>
      <c r="C84" s="40"/>
      <c r="D84" s="41"/>
      <c r="E84" s="40"/>
      <c r="F84" s="42"/>
    </row>
    <row r="85" spans="1:6" x14ac:dyDescent="0.25">
      <c r="D85" s="3"/>
      <c r="F85" s="3"/>
    </row>
    <row r="86" spans="1:6" x14ac:dyDescent="0.25">
      <c r="C86" s="43" t="s">
        <v>44</v>
      </c>
      <c r="D86" s="44"/>
      <c r="E86" s="43"/>
      <c r="F86" s="44"/>
    </row>
    <row r="87" spans="1:6" x14ac:dyDescent="0.25">
      <c r="C87" s="43"/>
      <c r="D87" s="44"/>
      <c r="E87" s="43"/>
      <c r="F87" s="44"/>
    </row>
    <row r="88" spans="1:6" x14ac:dyDescent="0.25">
      <c r="C88" s="43" t="s">
        <v>45</v>
      </c>
      <c r="D88" s="44"/>
      <c r="E88" s="43"/>
      <c r="F88" s="44"/>
    </row>
    <row r="89" spans="1:6" x14ac:dyDescent="0.25">
      <c r="C89" s="43"/>
      <c r="D89" s="44"/>
      <c r="E89" s="43"/>
      <c r="F89" s="44"/>
    </row>
    <row r="90" spans="1:6" x14ac:dyDescent="0.25">
      <c r="C90" s="43" t="s">
        <v>46</v>
      </c>
      <c r="D90" s="44"/>
      <c r="E90" s="43"/>
      <c r="F90" s="44"/>
    </row>
    <row r="91" spans="1:6" x14ac:dyDescent="0.25">
      <c r="D91" s="3"/>
      <c r="F91" s="3"/>
    </row>
  </sheetData>
  <mergeCells count="83">
    <mergeCell ref="D61:D62"/>
    <mergeCell ref="E61:E62"/>
    <mergeCell ref="F61:F62"/>
    <mergeCell ref="F76:F77"/>
    <mergeCell ref="A74:A75"/>
    <mergeCell ref="B74:B75"/>
    <mergeCell ref="C74:C75"/>
    <mergeCell ref="D74:D75"/>
    <mergeCell ref="E74:E75"/>
    <mergeCell ref="F74:F75"/>
    <mergeCell ref="A76:A77"/>
    <mergeCell ref="B76:B77"/>
    <mergeCell ref="C76:C77"/>
    <mergeCell ref="D76:D77"/>
    <mergeCell ref="E76:E77"/>
    <mergeCell ref="F72:F73"/>
    <mergeCell ref="A70:A71"/>
    <mergeCell ref="B70:B71"/>
    <mergeCell ref="C70:C71"/>
    <mergeCell ref="D70:D71"/>
    <mergeCell ref="E70:E71"/>
    <mergeCell ref="F70:F71"/>
    <mergeCell ref="A72:A73"/>
    <mergeCell ref="B72:B73"/>
    <mergeCell ref="C72:C73"/>
    <mergeCell ref="D72:D73"/>
    <mergeCell ref="E72:E73"/>
    <mergeCell ref="F68:F69"/>
    <mergeCell ref="A66:A67"/>
    <mergeCell ref="B66:B67"/>
    <mergeCell ref="C66:C67"/>
    <mergeCell ref="D66:D67"/>
    <mergeCell ref="E66:E67"/>
    <mergeCell ref="F66:F67"/>
    <mergeCell ref="A68:A69"/>
    <mergeCell ref="B68:B69"/>
    <mergeCell ref="C68:C69"/>
    <mergeCell ref="D68:D69"/>
    <mergeCell ref="E68:E69"/>
    <mergeCell ref="A56:F56"/>
    <mergeCell ref="A63:A64"/>
    <mergeCell ref="B63:B64"/>
    <mergeCell ref="C63:C64"/>
    <mergeCell ref="D63:D64"/>
    <mergeCell ref="E63:E64"/>
    <mergeCell ref="F63:F64"/>
    <mergeCell ref="A59:A60"/>
    <mergeCell ref="B59:B60"/>
    <mergeCell ref="C59:C60"/>
    <mergeCell ref="D59:D60"/>
    <mergeCell ref="E59:E60"/>
    <mergeCell ref="F59:F60"/>
    <mergeCell ref="A61:A62"/>
    <mergeCell ref="B61:B62"/>
    <mergeCell ref="C61:C62"/>
    <mergeCell ref="A42:A44"/>
    <mergeCell ref="B42:B44"/>
    <mergeCell ref="A48:F48"/>
    <mergeCell ref="A51:A52"/>
    <mergeCell ref="B51:B52"/>
    <mergeCell ref="C51:C52"/>
    <mergeCell ref="D51:D52"/>
    <mergeCell ref="E51:E52"/>
    <mergeCell ref="F51:F52"/>
    <mergeCell ref="A39:A41"/>
    <mergeCell ref="B39:B41"/>
    <mergeCell ref="A18:A20"/>
    <mergeCell ref="B18:B20"/>
    <mergeCell ref="A21:A23"/>
    <mergeCell ref="B21:B23"/>
    <mergeCell ref="A24:A26"/>
    <mergeCell ref="B24:B26"/>
    <mergeCell ref="A30:F30"/>
    <mergeCell ref="A33:A35"/>
    <mergeCell ref="B33:B35"/>
    <mergeCell ref="A36:A38"/>
    <mergeCell ref="B36:B38"/>
    <mergeCell ref="C3:E3"/>
    <mergeCell ref="A9:F9"/>
    <mergeCell ref="A12:A14"/>
    <mergeCell ref="B12:B14"/>
    <mergeCell ref="A15:A17"/>
    <mergeCell ref="B15:B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Hendriks</dc:creator>
  <cp:lastModifiedBy>Johan van Eldik</cp:lastModifiedBy>
  <dcterms:created xsi:type="dcterms:W3CDTF">2020-09-08T11:26:01Z</dcterms:created>
  <dcterms:modified xsi:type="dcterms:W3CDTF">2020-10-30T10:19:22Z</dcterms:modified>
</cp:coreProperties>
</file>