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uyor1-my.sharepoint.com/personal/paul_buyor_nl/Documents/Werk/OPDRACHTGEVERS/Regio Rivierenland/Riolering Reiniging  en Inspectie vrijverval/4 Bijlagen/"/>
    </mc:Choice>
  </mc:AlternateContent>
  <xr:revisionPtr revIDLastSave="23" documentId="8_{9F344AFB-B3F5-4059-93CC-0772857B699D}" xr6:coauthVersionLast="45" xr6:coauthVersionMax="45" xr10:uidLastSave="{DCE9DAD1-C36E-4E5E-BAF5-08577A6A7505}"/>
  <bookViews>
    <workbookView xWindow="3120" yWindow="4005" windowWidth="17280" windowHeight="10140" xr2:uid="{238ABBE7-15CC-4319-813E-77D0A44213A4}"/>
  </bookViews>
  <sheets>
    <sheet name="Perceel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" i="1" l="1"/>
  <c r="F12" i="1" s="1"/>
  <c r="E13" i="1"/>
  <c r="F13" i="1" s="1"/>
  <c r="E14" i="1"/>
  <c r="F14" i="1"/>
  <c r="E15" i="1"/>
  <c r="F15" i="1" s="1"/>
  <c r="E16" i="1"/>
  <c r="F16" i="1"/>
  <c r="E17" i="1"/>
  <c r="F17" i="1" s="1"/>
  <c r="E18" i="1"/>
  <c r="F18" i="1"/>
  <c r="E19" i="1"/>
  <c r="F19" i="1" s="1"/>
  <c r="E20" i="1"/>
  <c r="F20" i="1"/>
  <c r="E21" i="1"/>
  <c r="F21" i="1" s="1"/>
  <c r="E22" i="1"/>
  <c r="F22" i="1"/>
  <c r="E23" i="1"/>
  <c r="F23" i="1" s="1"/>
  <c r="E24" i="1"/>
  <c r="F24" i="1"/>
  <c r="E25" i="1"/>
  <c r="F25" i="1" s="1"/>
  <c r="E26" i="1"/>
  <c r="F26" i="1"/>
  <c r="E33" i="1"/>
  <c r="F33" i="1" s="1"/>
  <c r="E34" i="1"/>
  <c r="F34" i="1" s="1"/>
  <c r="E35" i="1"/>
  <c r="F35" i="1" s="1"/>
  <c r="F36" i="1"/>
  <c r="F37" i="1"/>
  <c r="F38" i="1"/>
  <c r="F39" i="1"/>
  <c r="F40" i="1"/>
  <c r="F41" i="1"/>
  <c r="F42" i="1"/>
  <c r="F43" i="1"/>
  <c r="F44" i="1"/>
  <c r="F51" i="1"/>
  <c r="F53" i="1"/>
  <c r="F55" i="1"/>
  <c r="F63" i="1"/>
  <c r="F65" i="1"/>
  <c r="F66" i="1"/>
  <c r="F68" i="1"/>
  <c r="F70" i="1"/>
  <c r="F72" i="1"/>
  <c r="F74" i="1"/>
  <c r="F76" i="1"/>
  <c r="F78" i="1"/>
  <c r="F58" i="1" l="1"/>
  <c r="F81" i="1"/>
  <c r="F28" i="1"/>
  <c r="F46" i="1"/>
  <c r="F85" i="1" l="1"/>
</calcChain>
</file>

<file path=xl/sharedStrings.xml><?xml version="1.0" encoding="utf-8"?>
<sst xmlns="http://schemas.openxmlformats.org/spreadsheetml/2006/main" count="108" uniqueCount="54">
  <si>
    <t>Bestek Reiniging en inspectie 2021 - 2025</t>
  </si>
  <si>
    <t>statutaire naam inschrijver:</t>
  </si>
  <si>
    <t>Inschrijfstaat</t>
  </si>
  <si>
    <t>Reinigen dichte leidingen inclusief afvoer en verwerking van slib</t>
  </si>
  <si>
    <t>Afmetingen leidingen</t>
  </si>
  <si>
    <t>Vullingsgraad</t>
  </si>
  <si>
    <t>Verrekenprijs</t>
  </si>
  <si>
    <t>Totaal meters</t>
  </si>
  <si>
    <t>Totaal kosten</t>
  </si>
  <si>
    <t>mm</t>
  </si>
  <si>
    <t>%</t>
  </si>
  <si>
    <t>€/m</t>
  </si>
  <si>
    <t>m</t>
  </si>
  <si>
    <t>€</t>
  </si>
  <si>
    <t>Tot ø 300 en EI 250/375</t>
  </si>
  <si>
    <t>0 – 25 (std)</t>
  </si>
  <si>
    <t>25 – 50</t>
  </si>
  <si>
    <t>50 +</t>
  </si>
  <si>
    <t>ø 300 tot ø 500 en EI 300/450</t>
  </si>
  <si>
    <t>ø 500 tot ø 700 en EI 400/600 en 500/750</t>
  </si>
  <si>
    <t>ø 700 tot ø 1000 en EI 600/900 en 700/1050</t>
  </si>
  <si>
    <t>1000 en groter en EI 800/1200 en groter</t>
  </si>
  <si>
    <t>Reinigen van infiltratie leidingen inclusief afvoer en verwerking van slib</t>
  </si>
  <si>
    <t>Inspectie</t>
  </si>
  <si>
    <t>Eenheid</t>
  </si>
  <si>
    <t>Inspectie leiding met HD camera</t>
  </si>
  <si>
    <t>meter</t>
  </si>
  <si>
    <t>Inspectie leiding vanuit de put</t>
  </si>
  <si>
    <t>stuks</t>
  </si>
  <si>
    <t>Putvideo inspectie</t>
  </si>
  <si>
    <r>
      <t xml:space="preserve">Optioneel </t>
    </r>
    <r>
      <rPr>
        <i/>
        <sz val="10"/>
        <color theme="1"/>
        <rFont val="Roboto"/>
      </rPr>
      <t>(te gebruiken per opdrachtgever)</t>
    </r>
  </si>
  <si>
    <t>Aanwezigheid</t>
  </si>
  <si>
    <t>€/eenheid</t>
  </si>
  <si>
    <t>St, km of uur</t>
  </si>
  <si>
    <t>Schouw</t>
  </si>
  <si>
    <t>per km reiniging</t>
  </si>
  <si>
    <t>Reinigen rioolputten met overstortmuur, terugslagkleppen of afsluiters</t>
  </si>
  <si>
    <t>Stuks</t>
  </si>
  <si>
    <t>Inmeten BOB’s leidingen</t>
  </si>
  <si>
    <t>Stuks putten</t>
  </si>
  <si>
    <t>Reinigingscombinatie</t>
  </si>
  <si>
    <t>Uur</t>
  </si>
  <si>
    <t>Inspectiewagen (HD camera)</t>
  </si>
  <si>
    <t>Stagnatiekosten reinigingscombinatie</t>
  </si>
  <si>
    <t>Stagnatiekosten inspectiewagen</t>
  </si>
  <si>
    <t>Waterjet</t>
  </si>
  <si>
    <t>Robotfrees</t>
  </si>
  <si>
    <t>inschrijfsom</t>
  </si>
  <si>
    <t>naam bevoegde persoon</t>
  </si>
  <si>
    <t>handtekening</t>
  </si>
  <si>
    <t>datum</t>
  </si>
  <si>
    <t>U dient op alle diameters een verrekenprijs in te dienen ook als er geen totaal meters vermeld staan.</t>
  </si>
  <si>
    <t>Buren, Culemborg, West Betuwe en Zaltbommel</t>
  </si>
  <si>
    <t>perceel 2 zonder SROI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</si>
</sst>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>
    <font>
      <sz val="11"/>
      <color theme="1"/>
      <name val="Calibri"/>
      <family val="2"/>
      <scheme val="minor"/>
    </font>
    <font>
      <b/>
      <sz val="12"/>
      <color theme="1"/>
      <name val="Roboto"/>
    </font>
    <font>
      <sz val="12"/>
      <color theme="1"/>
      <name val="Roboto"/>
    </font>
    <font>
      <b/>
      <sz val="10"/>
      <color theme="1"/>
      <name val="Roboto"/>
    </font>
    <font>
      <b/>
      <sz val="20"/>
      <color theme="1"/>
      <name val="Roboto"/>
    </font>
    <font>
      <sz val="10"/>
      <color theme="1"/>
      <name val="Roboto"/>
    </font>
    <font>
      <sz val="8"/>
      <color theme="1"/>
      <name val="Roboto"/>
    </font>
    <font>
      <i/>
      <sz val="8"/>
      <color theme="1"/>
      <name val="Roboto"/>
    </font>
    <font>
      <i/>
      <sz val="10"/>
      <color theme="1"/>
      <name val="Roboto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164" fontId="6" fillId="0" borderId="5" xfId="0" applyNumberFormat="1" applyFont="1" applyBorder="1" applyAlignment="1">
      <alignment vertical="center" wrapText="1"/>
    </xf>
    <xf numFmtId="164" fontId="6" fillId="0" borderId="6" xfId="0" applyNumberFormat="1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164" fontId="7" fillId="0" borderId="8" xfId="0" applyNumberFormat="1" applyFont="1" applyBorder="1" applyAlignment="1">
      <alignment vertical="center" wrapText="1"/>
    </xf>
    <xf numFmtId="164" fontId="7" fillId="0" borderId="9" xfId="0" applyNumberFormat="1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164" fontId="6" fillId="0" borderId="11" xfId="0" applyNumberFormat="1" applyFont="1" applyBorder="1" applyAlignment="1" applyProtection="1">
      <alignment vertical="center" wrapText="1"/>
      <protection locked="0"/>
    </xf>
    <xf numFmtId="1" fontId="6" fillId="0" borderId="11" xfId="0" applyNumberFormat="1" applyFont="1" applyBorder="1" applyAlignment="1">
      <alignment vertical="center" wrapText="1"/>
    </xf>
    <xf numFmtId="164" fontId="6" fillId="0" borderId="12" xfId="0" applyNumberFormat="1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164" fontId="6" fillId="0" borderId="14" xfId="0" applyNumberFormat="1" applyFont="1" applyBorder="1" applyAlignment="1" applyProtection="1">
      <alignment vertical="center" wrapText="1"/>
      <protection locked="0"/>
    </xf>
    <xf numFmtId="164" fontId="6" fillId="0" borderId="15" xfId="0" applyNumberFormat="1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164" fontId="6" fillId="0" borderId="8" xfId="0" applyNumberFormat="1" applyFont="1" applyBorder="1" applyAlignment="1" applyProtection="1">
      <alignment vertical="center" wrapText="1"/>
      <protection locked="0"/>
    </xf>
    <xf numFmtId="1" fontId="6" fillId="0" borderId="8" xfId="0" applyNumberFormat="1" applyFont="1" applyBorder="1" applyAlignment="1">
      <alignment vertical="center" wrapText="1"/>
    </xf>
    <xf numFmtId="164" fontId="6" fillId="0" borderId="9" xfId="0" applyNumberFormat="1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164" fontId="6" fillId="0" borderId="0" xfId="0" applyNumberFormat="1" applyFont="1" applyAlignment="1">
      <alignment vertical="center" wrapText="1"/>
    </xf>
    <xf numFmtId="1" fontId="6" fillId="0" borderId="0" xfId="0" applyNumberFormat="1" applyFont="1" applyAlignment="1">
      <alignment vertical="center" wrapText="1"/>
    </xf>
    <xf numFmtId="1" fontId="6" fillId="0" borderId="14" xfId="0" applyNumberFormat="1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0" fillId="0" borderId="16" xfId="0" applyBorder="1"/>
    <xf numFmtId="0" fontId="0" fillId="0" borderId="17" xfId="0" applyBorder="1"/>
    <xf numFmtId="164" fontId="0" fillId="0" borderId="17" xfId="0" applyNumberFormat="1" applyBorder="1"/>
    <xf numFmtId="164" fontId="0" fillId="0" borderId="18" xfId="0" applyNumberFormat="1" applyBorder="1"/>
    <xf numFmtId="0" fontId="0" fillId="0" borderId="21" xfId="0" applyBorder="1"/>
    <xf numFmtId="164" fontId="0" fillId="0" borderId="22" xfId="0" applyNumberFormat="1" applyBorder="1"/>
    <xf numFmtId="0" fontId="0" fillId="0" borderId="23" xfId="0" applyBorder="1"/>
    <xf numFmtId="0" fontId="0" fillId="0" borderId="24" xfId="0" applyBorder="1"/>
    <xf numFmtId="164" fontId="0" fillId="0" borderId="24" xfId="0" applyNumberFormat="1" applyBorder="1"/>
    <xf numFmtId="164" fontId="0" fillId="0" borderId="25" xfId="0" applyNumberFormat="1" applyBorder="1"/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0" fontId="6" fillId="0" borderId="11" xfId="0" applyFont="1" applyBorder="1" applyAlignment="1" applyProtection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164" fontId="6" fillId="0" borderId="14" xfId="0" applyNumberFormat="1" applyFont="1" applyBorder="1" applyAlignment="1" applyProtection="1">
      <alignment vertical="center" wrapText="1"/>
      <protection locked="0"/>
    </xf>
    <xf numFmtId="164" fontId="6" fillId="0" borderId="8" xfId="0" applyNumberFormat="1" applyFont="1" applyBorder="1" applyAlignment="1" applyProtection="1">
      <alignment vertical="center" wrapText="1"/>
      <protection locked="0"/>
    </xf>
    <xf numFmtId="164" fontId="6" fillId="0" borderId="15" xfId="0" applyNumberFormat="1" applyFont="1" applyBorder="1" applyAlignment="1">
      <alignment vertical="center" wrapText="1"/>
    </xf>
    <xf numFmtId="164" fontId="6" fillId="0" borderId="9" xfId="0" applyNumberFormat="1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164" fontId="6" fillId="0" borderId="11" xfId="0" applyNumberFormat="1" applyFont="1" applyBorder="1" applyAlignment="1" applyProtection="1">
      <alignment vertical="center" wrapText="1"/>
      <protection locked="0"/>
    </xf>
    <xf numFmtId="164" fontId="6" fillId="0" borderId="12" xfId="0" applyNumberFormat="1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164" fontId="6" fillId="0" borderId="20" xfId="0" applyNumberFormat="1" applyFont="1" applyBorder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5" fillId="0" borderId="0" xfId="0" applyFont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B42E4-1E7A-444B-B551-1B2ADEDFD3C7}">
  <dimension ref="A1:F93"/>
  <sheetViews>
    <sheetView tabSelected="1" zoomScale="120" zoomScaleNormal="120" workbookViewId="0">
      <selection activeCell="E2" sqref="E2"/>
    </sheetView>
  </sheetViews>
  <sheetFormatPr defaultRowHeight="15"/>
  <cols>
    <col min="1" max="1" width="3" customWidth="1"/>
    <col min="2" max="2" width="32.7109375" customWidth="1"/>
    <col min="3" max="3" width="21.140625" customWidth="1"/>
    <col min="4" max="6" width="14.140625" customWidth="1"/>
  </cols>
  <sheetData>
    <row r="1" spans="1:6" ht="15.75" customHeight="1">
      <c r="B1" s="1" t="s">
        <v>0</v>
      </c>
      <c r="C1" s="2"/>
      <c r="D1" s="3"/>
      <c r="E1" s="4" t="s">
        <v>53</v>
      </c>
      <c r="F1" s="3"/>
    </row>
    <row r="2" spans="1:6" ht="15.75" thickBot="1">
      <c r="D2" t="s">
        <v>52</v>
      </c>
      <c r="F2" s="3"/>
    </row>
    <row r="3" spans="1:6" ht="15.75" thickBot="1">
      <c r="B3" s="5" t="s">
        <v>1</v>
      </c>
      <c r="C3" s="64"/>
      <c r="D3" s="65"/>
      <c r="E3" s="66"/>
      <c r="F3" s="3"/>
    </row>
    <row r="4" spans="1:6">
      <c r="D4" s="3"/>
      <c r="F4" s="3"/>
    </row>
    <row r="5" spans="1:6" ht="26.25">
      <c r="B5" s="6" t="s">
        <v>2</v>
      </c>
      <c r="D5" s="3"/>
      <c r="F5" s="3"/>
    </row>
    <row r="6" spans="1:6" ht="14.25" customHeight="1">
      <c r="B6" s="6"/>
      <c r="D6" s="3"/>
      <c r="F6" s="3"/>
    </row>
    <row r="7" spans="1:6">
      <c r="B7" t="s">
        <v>51</v>
      </c>
      <c r="D7" s="3"/>
      <c r="F7" s="3"/>
    </row>
    <row r="8" spans="1:6">
      <c r="D8" s="3"/>
      <c r="F8" s="3"/>
    </row>
    <row r="9" spans="1:6" ht="15.75" customHeight="1" thickBot="1">
      <c r="A9" s="67" t="s">
        <v>3</v>
      </c>
      <c r="B9" s="67"/>
      <c r="C9" s="67"/>
      <c r="D9" s="67"/>
      <c r="E9" s="67"/>
      <c r="F9" s="67"/>
    </row>
    <row r="10" spans="1:6">
      <c r="A10" s="7"/>
      <c r="B10" s="8" t="s">
        <v>4</v>
      </c>
      <c r="C10" s="8" t="s">
        <v>5</v>
      </c>
      <c r="D10" s="9" t="s">
        <v>6</v>
      </c>
      <c r="E10" s="8" t="s">
        <v>7</v>
      </c>
      <c r="F10" s="10" t="s">
        <v>8</v>
      </c>
    </row>
    <row r="11" spans="1:6" ht="15.75" thickBot="1">
      <c r="A11" s="11"/>
      <c r="B11" s="12" t="s">
        <v>9</v>
      </c>
      <c r="C11" s="12" t="s">
        <v>10</v>
      </c>
      <c r="D11" s="13" t="s">
        <v>11</v>
      </c>
      <c r="E11" s="12" t="s">
        <v>12</v>
      </c>
      <c r="F11" s="14" t="s">
        <v>13</v>
      </c>
    </row>
    <row r="12" spans="1:6" ht="15" customHeight="1">
      <c r="A12" s="57">
        <v>1</v>
      </c>
      <c r="B12" s="58" t="s">
        <v>14</v>
      </c>
      <c r="C12" s="45" t="s">
        <v>15</v>
      </c>
      <c r="D12" s="16"/>
      <c r="E12" s="17">
        <f>0.65*49239</f>
        <v>32005.350000000002</v>
      </c>
      <c r="F12" s="18">
        <f t="shared" ref="F12:F26" si="0">D12*E12</f>
        <v>0</v>
      </c>
    </row>
    <row r="13" spans="1:6">
      <c r="A13" s="46"/>
      <c r="B13" s="48"/>
      <c r="C13" s="19" t="s">
        <v>16</v>
      </c>
      <c r="D13" s="20"/>
      <c r="E13" s="17">
        <f>0.3*49239</f>
        <v>14771.699999999999</v>
      </c>
      <c r="F13" s="21">
        <f t="shared" si="0"/>
        <v>0</v>
      </c>
    </row>
    <row r="14" spans="1:6">
      <c r="A14" s="46"/>
      <c r="B14" s="48"/>
      <c r="C14" s="19" t="s">
        <v>17</v>
      </c>
      <c r="D14" s="20"/>
      <c r="E14" s="17">
        <f>0.05*49239</f>
        <v>2461.9500000000003</v>
      </c>
      <c r="F14" s="21">
        <f t="shared" si="0"/>
        <v>0</v>
      </c>
    </row>
    <row r="15" spans="1:6" ht="15" customHeight="1">
      <c r="A15" s="46">
        <v>2</v>
      </c>
      <c r="B15" s="48" t="s">
        <v>18</v>
      </c>
      <c r="C15" s="19" t="s">
        <v>15</v>
      </c>
      <c r="D15" s="20"/>
      <c r="E15" s="17">
        <f>0.65*81677</f>
        <v>53090.05</v>
      </c>
      <c r="F15" s="21">
        <f t="shared" si="0"/>
        <v>0</v>
      </c>
    </row>
    <row r="16" spans="1:6">
      <c r="A16" s="46"/>
      <c r="B16" s="48"/>
      <c r="C16" s="19" t="s">
        <v>16</v>
      </c>
      <c r="D16" s="20"/>
      <c r="E16" s="17">
        <f>0.3*81677</f>
        <v>24503.1</v>
      </c>
      <c r="F16" s="21">
        <f t="shared" si="0"/>
        <v>0</v>
      </c>
    </row>
    <row r="17" spans="1:6">
      <c r="A17" s="46"/>
      <c r="B17" s="48"/>
      <c r="C17" s="19" t="s">
        <v>17</v>
      </c>
      <c r="D17" s="20"/>
      <c r="E17" s="17">
        <f>0.05*81677</f>
        <v>4083.8500000000004</v>
      </c>
      <c r="F17" s="21">
        <f t="shared" si="0"/>
        <v>0</v>
      </c>
    </row>
    <row r="18" spans="1:6" ht="15" customHeight="1">
      <c r="A18" s="46">
        <v>3</v>
      </c>
      <c r="B18" s="48" t="s">
        <v>19</v>
      </c>
      <c r="C18" s="19" t="s">
        <v>15</v>
      </c>
      <c r="D18" s="20"/>
      <c r="E18" s="17">
        <f>0.65*22159</f>
        <v>14403.35</v>
      </c>
      <c r="F18" s="21">
        <f t="shared" si="0"/>
        <v>0</v>
      </c>
    </row>
    <row r="19" spans="1:6">
      <c r="A19" s="46"/>
      <c r="B19" s="48"/>
      <c r="C19" s="19" t="s">
        <v>16</v>
      </c>
      <c r="D19" s="20"/>
      <c r="E19" s="17">
        <f>0.3*22159</f>
        <v>6647.7</v>
      </c>
      <c r="F19" s="21">
        <f t="shared" si="0"/>
        <v>0</v>
      </c>
    </row>
    <row r="20" spans="1:6">
      <c r="A20" s="46"/>
      <c r="B20" s="48"/>
      <c r="C20" s="19" t="s">
        <v>17</v>
      </c>
      <c r="D20" s="20"/>
      <c r="E20" s="17">
        <f>0.05*22159</f>
        <v>1107.95</v>
      </c>
      <c r="F20" s="21">
        <f t="shared" si="0"/>
        <v>0</v>
      </c>
    </row>
    <row r="21" spans="1:6" ht="15" customHeight="1">
      <c r="A21" s="46">
        <v>4</v>
      </c>
      <c r="B21" s="48" t="s">
        <v>20</v>
      </c>
      <c r="C21" s="19" t="s">
        <v>15</v>
      </c>
      <c r="D21" s="20"/>
      <c r="E21" s="17">
        <f>0.65*11487</f>
        <v>7466.55</v>
      </c>
      <c r="F21" s="21">
        <f t="shared" si="0"/>
        <v>0</v>
      </c>
    </row>
    <row r="22" spans="1:6">
      <c r="A22" s="46"/>
      <c r="B22" s="48"/>
      <c r="C22" s="19" t="s">
        <v>16</v>
      </c>
      <c r="D22" s="20"/>
      <c r="E22" s="17">
        <f>0.3*11487</f>
        <v>3446.1</v>
      </c>
      <c r="F22" s="21">
        <f t="shared" si="0"/>
        <v>0</v>
      </c>
    </row>
    <row r="23" spans="1:6">
      <c r="A23" s="46"/>
      <c r="B23" s="48"/>
      <c r="C23" s="19" t="s">
        <v>17</v>
      </c>
      <c r="D23" s="20"/>
      <c r="E23" s="17">
        <f>0.05*11487</f>
        <v>574.35</v>
      </c>
      <c r="F23" s="21">
        <f t="shared" si="0"/>
        <v>0</v>
      </c>
    </row>
    <row r="24" spans="1:6" ht="15" customHeight="1">
      <c r="A24" s="46">
        <v>5</v>
      </c>
      <c r="B24" s="48" t="s">
        <v>21</v>
      </c>
      <c r="C24" s="19" t="s">
        <v>15</v>
      </c>
      <c r="D24" s="20"/>
      <c r="E24" s="17">
        <f>0.65*2491</f>
        <v>1619.15</v>
      </c>
      <c r="F24" s="21">
        <f t="shared" si="0"/>
        <v>0</v>
      </c>
    </row>
    <row r="25" spans="1:6">
      <c r="A25" s="46"/>
      <c r="B25" s="48"/>
      <c r="C25" s="19" t="s">
        <v>16</v>
      </c>
      <c r="D25" s="20"/>
      <c r="E25" s="17">
        <f>0.3*2491</f>
        <v>747.3</v>
      </c>
      <c r="F25" s="21">
        <f t="shared" si="0"/>
        <v>0</v>
      </c>
    </row>
    <row r="26" spans="1:6" ht="15.75" thickBot="1">
      <c r="A26" s="47"/>
      <c r="B26" s="49"/>
      <c r="C26" s="22" t="s">
        <v>17</v>
      </c>
      <c r="D26" s="23"/>
      <c r="E26" s="24">
        <f>0.05*2491</f>
        <v>124.55000000000001</v>
      </c>
      <c r="F26" s="25">
        <f t="shared" si="0"/>
        <v>0</v>
      </c>
    </row>
    <row r="27" spans="1:6">
      <c r="A27" s="26"/>
      <c r="B27" s="26"/>
      <c r="C27" s="26"/>
      <c r="D27" s="27"/>
      <c r="E27" s="28"/>
      <c r="F27" s="27"/>
    </row>
    <row r="28" spans="1:6">
      <c r="A28" s="26"/>
      <c r="B28" s="26"/>
      <c r="C28" s="26"/>
      <c r="D28" s="27"/>
      <c r="E28" s="28"/>
      <c r="F28" s="27">
        <f>SUM(F12:F26)</f>
        <v>0</v>
      </c>
    </row>
    <row r="29" spans="1:6" ht="15.75" thickBot="1">
      <c r="D29" s="3"/>
      <c r="F29" s="3"/>
    </row>
    <row r="30" spans="1:6" ht="15.75" customHeight="1" thickBot="1">
      <c r="A30" s="54" t="s">
        <v>22</v>
      </c>
      <c r="B30" s="55"/>
      <c r="C30" s="55"/>
      <c r="D30" s="55"/>
      <c r="E30" s="55"/>
      <c r="F30" s="56"/>
    </row>
    <row r="31" spans="1:6">
      <c r="A31" s="7"/>
      <c r="B31" s="8" t="s">
        <v>4</v>
      </c>
      <c r="C31" s="8" t="s">
        <v>5</v>
      </c>
      <c r="D31" s="9" t="s">
        <v>6</v>
      </c>
      <c r="E31" s="8" t="s">
        <v>7</v>
      </c>
      <c r="F31" s="10" t="s">
        <v>8</v>
      </c>
    </row>
    <row r="32" spans="1:6" ht="15.75" thickBot="1">
      <c r="A32" s="11"/>
      <c r="B32" s="12" t="s">
        <v>9</v>
      </c>
      <c r="C32" s="12" t="s">
        <v>10</v>
      </c>
      <c r="D32" s="13" t="s">
        <v>11</v>
      </c>
      <c r="E32" s="12" t="s">
        <v>12</v>
      </c>
      <c r="F32" s="14" t="s">
        <v>13</v>
      </c>
    </row>
    <row r="33" spans="1:6" ht="15" customHeight="1">
      <c r="A33" s="57">
        <v>6</v>
      </c>
      <c r="B33" s="58" t="s">
        <v>14</v>
      </c>
      <c r="C33" s="15" t="s">
        <v>15</v>
      </c>
      <c r="D33" s="16"/>
      <c r="E33" s="17">
        <f>0.65*14913</f>
        <v>9693.4500000000007</v>
      </c>
      <c r="F33" s="18">
        <f t="shared" ref="F33:F44" si="1">D33*E33</f>
        <v>0</v>
      </c>
    </row>
    <row r="34" spans="1:6">
      <c r="A34" s="46"/>
      <c r="B34" s="48"/>
      <c r="C34" s="19" t="s">
        <v>16</v>
      </c>
      <c r="D34" s="20"/>
      <c r="E34" s="17">
        <f>0.3*14913</f>
        <v>4473.8999999999996</v>
      </c>
      <c r="F34" s="21">
        <f t="shared" si="1"/>
        <v>0</v>
      </c>
    </row>
    <row r="35" spans="1:6">
      <c r="A35" s="46"/>
      <c r="B35" s="48"/>
      <c r="C35" s="19" t="s">
        <v>17</v>
      </c>
      <c r="D35" s="20"/>
      <c r="E35" s="17">
        <f>0.05*14913</f>
        <v>745.65000000000009</v>
      </c>
      <c r="F35" s="21">
        <f t="shared" si="1"/>
        <v>0</v>
      </c>
    </row>
    <row r="36" spans="1:6" ht="15" customHeight="1">
      <c r="A36" s="46">
        <v>7</v>
      </c>
      <c r="B36" s="48" t="s">
        <v>18</v>
      </c>
      <c r="C36" s="19" t="s">
        <v>15</v>
      </c>
      <c r="D36" s="20"/>
      <c r="E36" s="17">
        <v>0</v>
      </c>
      <c r="F36" s="21">
        <f t="shared" si="1"/>
        <v>0</v>
      </c>
    </row>
    <row r="37" spans="1:6">
      <c r="A37" s="46"/>
      <c r="B37" s="48"/>
      <c r="C37" s="19" t="s">
        <v>16</v>
      </c>
      <c r="D37" s="20"/>
      <c r="E37" s="17">
        <v>0</v>
      </c>
      <c r="F37" s="21">
        <f t="shared" si="1"/>
        <v>0</v>
      </c>
    </row>
    <row r="38" spans="1:6">
      <c r="A38" s="46"/>
      <c r="B38" s="48"/>
      <c r="C38" s="19" t="s">
        <v>17</v>
      </c>
      <c r="D38" s="20"/>
      <c r="E38" s="17">
        <v>0</v>
      </c>
      <c r="F38" s="21">
        <f t="shared" si="1"/>
        <v>0</v>
      </c>
    </row>
    <row r="39" spans="1:6" ht="15" customHeight="1">
      <c r="A39" s="46">
        <v>8</v>
      </c>
      <c r="B39" s="48" t="s">
        <v>19</v>
      </c>
      <c r="C39" s="19" t="s">
        <v>15</v>
      </c>
      <c r="D39" s="20"/>
      <c r="E39" s="29">
        <v>0</v>
      </c>
      <c r="F39" s="21">
        <f t="shared" si="1"/>
        <v>0</v>
      </c>
    </row>
    <row r="40" spans="1:6">
      <c r="A40" s="46"/>
      <c r="B40" s="48"/>
      <c r="C40" s="19" t="s">
        <v>16</v>
      </c>
      <c r="D40" s="20"/>
      <c r="E40" s="29">
        <v>0</v>
      </c>
      <c r="F40" s="21">
        <f t="shared" si="1"/>
        <v>0</v>
      </c>
    </row>
    <row r="41" spans="1:6">
      <c r="A41" s="46"/>
      <c r="B41" s="48"/>
      <c r="C41" s="19" t="s">
        <v>17</v>
      </c>
      <c r="D41" s="20"/>
      <c r="E41" s="29">
        <v>0</v>
      </c>
      <c r="F41" s="21">
        <f t="shared" si="1"/>
        <v>0</v>
      </c>
    </row>
    <row r="42" spans="1:6" ht="15" customHeight="1">
      <c r="A42" s="46">
        <v>9</v>
      </c>
      <c r="B42" s="48" t="s">
        <v>20</v>
      </c>
      <c r="C42" s="19" t="s">
        <v>15</v>
      </c>
      <c r="D42" s="20"/>
      <c r="E42" s="29">
        <v>0</v>
      </c>
      <c r="F42" s="21">
        <f t="shared" si="1"/>
        <v>0</v>
      </c>
    </row>
    <row r="43" spans="1:6">
      <c r="A43" s="46"/>
      <c r="B43" s="48"/>
      <c r="C43" s="19" t="s">
        <v>16</v>
      </c>
      <c r="D43" s="20"/>
      <c r="E43" s="29">
        <v>0</v>
      </c>
      <c r="F43" s="21">
        <f t="shared" si="1"/>
        <v>0</v>
      </c>
    </row>
    <row r="44" spans="1:6" ht="15.75" thickBot="1">
      <c r="A44" s="47"/>
      <c r="B44" s="49"/>
      <c r="C44" s="22" t="s">
        <v>17</v>
      </c>
      <c r="D44" s="23"/>
      <c r="E44" s="24">
        <v>0</v>
      </c>
      <c r="F44" s="25">
        <f t="shared" si="1"/>
        <v>0</v>
      </c>
    </row>
    <row r="45" spans="1:6">
      <c r="D45" s="3"/>
      <c r="F45" s="3"/>
    </row>
    <row r="46" spans="1:6">
      <c r="D46" s="3"/>
      <c r="F46" s="3">
        <f>SUM(F33:F44)</f>
        <v>0</v>
      </c>
    </row>
    <row r="47" spans="1:6" ht="15.75" thickBot="1">
      <c r="D47" s="3"/>
      <c r="F47" s="3"/>
    </row>
    <row r="48" spans="1:6" ht="15.75" thickBot="1">
      <c r="A48" s="54" t="s">
        <v>23</v>
      </c>
      <c r="B48" s="55"/>
      <c r="C48" s="55"/>
      <c r="D48" s="55"/>
      <c r="E48" s="55"/>
      <c r="F48" s="56"/>
    </row>
    <row r="49" spans="1:6">
      <c r="A49" s="30"/>
      <c r="B49" s="8"/>
      <c r="C49" s="8"/>
      <c r="D49" s="9" t="s">
        <v>6</v>
      </c>
      <c r="E49" s="8" t="s">
        <v>7</v>
      </c>
      <c r="F49" s="10" t="s">
        <v>8</v>
      </c>
    </row>
    <row r="50" spans="1:6" ht="15.75" thickBot="1">
      <c r="A50" s="31"/>
      <c r="B50" s="12"/>
      <c r="C50" s="12" t="s">
        <v>24</v>
      </c>
      <c r="D50" s="13" t="s">
        <v>11</v>
      </c>
      <c r="E50" s="12" t="s">
        <v>12</v>
      </c>
      <c r="F50" s="14" t="s">
        <v>13</v>
      </c>
    </row>
    <row r="51" spans="1:6" ht="15" customHeight="1">
      <c r="A51" s="57">
        <v>10</v>
      </c>
      <c r="B51" s="58" t="s">
        <v>25</v>
      </c>
      <c r="C51" s="58" t="s">
        <v>26</v>
      </c>
      <c r="D51" s="59"/>
      <c r="E51" s="58">
        <v>120324</v>
      </c>
      <c r="F51" s="60">
        <f>D51*E51</f>
        <v>0</v>
      </c>
    </row>
    <row r="52" spans="1:6">
      <c r="A52" s="46"/>
      <c r="B52" s="48"/>
      <c r="C52" s="48"/>
      <c r="D52" s="50"/>
      <c r="E52" s="48"/>
      <c r="F52" s="52"/>
    </row>
    <row r="53" spans="1:6" ht="15" customHeight="1">
      <c r="A53" s="46">
        <v>11</v>
      </c>
      <c r="B53" s="48" t="s">
        <v>27</v>
      </c>
      <c r="C53" s="48" t="s">
        <v>28</v>
      </c>
      <c r="D53" s="50"/>
      <c r="E53" s="48">
        <v>50</v>
      </c>
      <c r="F53" s="60">
        <f>D53*E53</f>
        <v>0</v>
      </c>
    </row>
    <row r="54" spans="1:6">
      <c r="A54" s="61"/>
      <c r="B54" s="62"/>
      <c r="C54" s="62"/>
      <c r="D54" s="63"/>
      <c r="E54" s="62"/>
      <c r="F54" s="52"/>
    </row>
    <row r="55" spans="1:6" ht="15" customHeight="1">
      <c r="A55" s="46">
        <v>12</v>
      </c>
      <c r="B55" s="48" t="s">
        <v>29</v>
      </c>
      <c r="C55" s="48" t="s">
        <v>28</v>
      </c>
      <c r="D55" s="50"/>
      <c r="E55" s="48">
        <v>10</v>
      </c>
      <c r="F55" s="60">
        <f>D55*E55</f>
        <v>0</v>
      </c>
    </row>
    <row r="56" spans="1:6" ht="15.75" thickBot="1">
      <c r="A56" s="47"/>
      <c r="B56" s="49"/>
      <c r="C56" s="49"/>
      <c r="D56" s="51"/>
      <c r="E56" s="49"/>
      <c r="F56" s="53"/>
    </row>
    <row r="57" spans="1:6">
      <c r="D57" s="3"/>
      <c r="F57" s="3"/>
    </row>
    <row r="58" spans="1:6">
      <c r="D58" s="3"/>
      <c r="F58" s="3">
        <f>SUM(F51:F56)</f>
        <v>0</v>
      </c>
    </row>
    <row r="59" spans="1:6" ht="15.75" thickBot="1">
      <c r="D59" s="3"/>
      <c r="F59" s="3"/>
    </row>
    <row r="60" spans="1:6" ht="15.75" customHeight="1" thickBot="1">
      <c r="A60" s="54" t="s">
        <v>30</v>
      </c>
      <c r="B60" s="55"/>
      <c r="C60" s="55"/>
      <c r="D60" s="55"/>
      <c r="E60" s="55"/>
      <c r="F60" s="56"/>
    </row>
    <row r="61" spans="1:6">
      <c r="A61" s="30"/>
      <c r="B61" s="8"/>
      <c r="C61" s="8"/>
      <c r="D61" s="9" t="s">
        <v>6</v>
      </c>
      <c r="E61" s="8" t="s">
        <v>31</v>
      </c>
      <c r="F61" s="10" t="s">
        <v>8</v>
      </c>
    </row>
    <row r="62" spans="1:6" ht="15.75" thickBot="1">
      <c r="A62" s="31"/>
      <c r="B62" s="22"/>
      <c r="C62" s="12" t="s">
        <v>24</v>
      </c>
      <c r="D62" s="13" t="s">
        <v>32</v>
      </c>
      <c r="E62" s="12" t="s">
        <v>33</v>
      </c>
      <c r="F62" s="14" t="s">
        <v>13</v>
      </c>
    </row>
    <row r="63" spans="1:6" ht="15" customHeight="1">
      <c r="A63" s="57">
        <v>13</v>
      </c>
      <c r="B63" s="58" t="s">
        <v>34</v>
      </c>
      <c r="C63" s="58" t="s">
        <v>35</v>
      </c>
      <c r="D63" s="59"/>
      <c r="E63" s="58">
        <v>20</v>
      </c>
      <c r="F63" s="60">
        <f>D63*E63</f>
        <v>0</v>
      </c>
    </row>
    <row r="64" spans="1:6">
      <c r="A64" s="46"/>
      <c r="B64" s="48"/>
      <c r="C64" s="48"/>
      <c r="D64" s="50"/>
      <c r="E64" s="48"/>
      <c r="F64" s="52"/>
    </row>
    <row r="65" spans="1:6" ht="22.5">
      <c r="A65" s="32">
        <v>14</v>
      </c>
      <c r="B65" s="19" t="s">
        <v>36</v>
      </c>
      <c r="C65" s="19" t="s">
        <v>37</v>
      </c>
      <c r="D65" s="20"/>
      <c r="E65" s="19">
        <v>122</v>
      </c>
      <c r="F65" s="21">
        <f>D65*E65</f>
        <v>0</v>
      </c>
    </row>
    <row r="66" spans="1:6" ht="15" customHeight="1">
      <c r="A66" s="46">
        <v>15</v>
      </c>
      <c r="B66" s="48" t="s">
        <v>38</v>
      </c>
      <c r="C66" s="48" t="s">
        <v>39</v>
      </c>
      <c r="D66" s="50"/>
      <c r="E66" s="48">
        <v>150</v>
      </c>
      <c r="F66" s="52">
        <f>D66*E66</f>
        <v>0</v>
      </c>
    </row>
    <row r="67" spans="1:6">
      <c r="A67" s="46"/>
      <c r="B67" s="48"/>
      <c r="C67" s="48"/>
      <c r="D67" s="50"/>
      <c r="E67" s="48"/>
      <c r="F67" s="52"/>
    </row>
    <row r="68" spans="1:6" ht="15" customHeight="1">
      <c r="A68" s="46">
        <v>16</v>
      </c>
      <c r="B68" s="48" t="s">
        <v>40</v>
      </c>
      <c r="C68" s="48" t="s">
        <v>41</v>
      </c>
      <c r="D68" s="50"/>
      <c r="E68" s="48">
        <v>100</v>
      </c>
      <c r="F68" s="52">
        <f>D68*E68</f>
        <v>0</v>
      </c>
    </row>
    <row r="69" spans="1:6">
      <c r="A69" s="46"/>
      <c r="B69" s="48"/>
      <c r="C69" s="48"/>
      <c r="D69" s="50"/>
      <c r="E69" s="48"/>
      <c r="F69" s="52"/>
    </row>
    <row r="70" spans="1:6" ht="15" customHeight="1">
      <c r="A70" s="46">
        <v>17</v>
      </c>
      <c r="B70" s="48" t="s">
        <v>42</v>
      </c>
      <c r="C70" s="48" t="s">
        <v>41</v>
      </c>
      <c r="D70" s="50"/>
      <c r="E70" s="48">
        <v>100</v>
      </c>
      <c r="F70" s="52">
        <f>D70*E70</f>
        <v>0</v>
      </c>
    </row>
    <row r="71" spans="1:6">
      <c r="A71" s="46"/>
      <c r="B71" s="48"/>
      <c r="C71" s="48"/>
      <c r="D71" s="50"/>
      <c r="E71" s="48"/>
      <c r="F71" s="52"/>
    </row>
    <row r="72" spans="1:6" ht="15" customHeight="1">
      <c r="A72" s="46">
        <v>18</v>
      </c>
      <c r="B72" s="48" t="s">
        <v>43</v>
      </c>
      <c r="C72" s="48" t="s">
        <v>41</v>
      </c>
      <c r="D72" s="50"/>
      <c r="E72" s="48">
        <v>50</v>
      </c>
      <c r="F72" s="52">
        <f>D72*E72</f>
        <v>0</v>
      </c>
    </row>
    <row r="73" spans="1:6">
      <c r="A73" s="46"/>
      <c r="B73" s="48"/>
      <c r="C73" s="48"/>
      <c r="D73" s="50"/>
      <c r="E73" s="48"/>
      <c r="F73" s="52"/>
    </row>
    <row r="74" spans="1:6" ht="15" customHeight="1">
      <c r="A74" s="46">
        <v>19</v>
      </c>
      <c r="B74" s="48" t="s">
        <v>44</v>
      </c>
      <c r="C74" s="48" t="s">
        <v>41</v>
      </c>
      <c r="D74" s="50"/>
      <c r="E74" s="48">
        <v>50</v>
      </c>
      <c r="F74" s="52">
        <f>D74*E74</f>
        <v>0</v>
      </c>
    </row>
    <row r="75" spans="1:6">
      <c r="A75" s="46"/>
      <c r="B75" s="48"/>
      <c r="C75" s="48"/>
      <c r="D75" s="50"/>
      <c r="E75" s="48"/>
      <c r="F75" s="52"/>
    </row>
    <row r="76" spans="1:6">
      <c r="A76" s="46">
        <v>20</v>
      </c>
      <c r="B76" s="48" t="s">
        <v>45</v>
      </c>
      <c r="C76" s="48" t="s">
        <v>41</v>
      </c>
      <c r="D76" s="50"/>
      <c r="E76" s="48">
        <v>20</v>
      </c>
      <c r="F76" s="52">
        <f>D76*E76</f>
        <v>0</v>
      </c>
    </row>
    <row r="77" spans="1:6">
      <c r="A77" s="46"/>
      <c r="B77" s="48"/>
      <c r="C77" s="48"/>
      <c r="D77" s="50"/>
      <c r="E77" s="48"/>
      <c r="F77" s="52"/>
    </row>
    <row r="78" spans="1:6">
      <c r="A78" s="46">
        <v>21</v>
      </c>
      <c r="B78" s="48" t="s">
        <v>46</v>
      </c>
      <c r="C78" s="48" t="s">
        <v>41</v>
      </c>
      <c r="D78" s="50"/>
      <c r="E78" s="48">
        <v>20</v>
      </c>
      <c r="F78" s="52">
        <f>D78*E78</f>
        <v>0</v>
      </c>
    </row>
    <row r="79" spans="1:6" ht="15.75" thickBot="1">
      <c r="A79" s="47"/>
      <c r="B79" s="49"/>
      <c r="C79" s="49"/>
      <c r="D79" s="51"/>
      <c r="E79" s="49"/>
      <c r="F79" s="53"/>
    </row>
    <row r="80" spans="1:6">
      <c r="D80" s="3"/>
      <c r="F80" s="3"/>
    </row>
    <row r="81" spans="1:6">
      <c r="D81" s="3"/>
      <c r="F81" s="3">
        <f>SUM(F63:F79)</f>
        <v>0</v>
      </c>
    </row>
    <row r="82" spans="1:6">
      <c r="D82" s="3"/>
      <c r="F82" s="3"/>
    </row>
    <row r="83" spans="1:6" ht="15.75" thickBot="1">
      <c r="D83" s="3"/>
      <c r="F83" s="3"/>
    </row>
    <row r="84" spans="1:6">
      <c r="A84" s="33"/>
      <c r="B84" s="34"/>
      <c r="C84" s="34"/>
      <c r="D84" s="35"/>
      <c r="E84" s="34"/>
      <c r="F84" s="36"/>
    </row>
    <row r="85" spans="1:6">
      <c r="A85" s="37"/>
      <c r="B85" t="s">
        <v>47</v>
      </c>
      <c r="D85" s="3"/>
      <c r="F85" s="38">
        <f>F28+F46+F58+F81</f>
        <v>0</v>
      </c>
    </row>
    <row r="86" spans="1:6" ht="15.75" thickBot="1">
      <c r="A86" s="39"/>
      <c r="B86" s="40"/>
      <c r="C86" s="40"/>
      <c r="D86" s="41"/>
      <c r="E86" s="40"/>
      <c r="F86" s="42"/>
    </row>
    <row r="87" spans="1:6">
      <c r="D87" s="3"/>
      <c r="F87" s="3"/>
    </row>
    <row r="88" spans="1:6">
      <c r="C88" s="43" t="s">
        <v>48</v>
      </c>
      <c r="D88" s="44"/>
      <c r="E88" s="43"/>
      <c r="F88" s="44"/>
    </row>
    <row r="89" spans="1:6">
      <c r="C89" s="43"/>
      <c r="D89" s="44"/>
      <c r="E89" s="43"/>
      <c r="F89" s="44"/>
    </row>
    <row r="90" spans="1:6">
      <c r="C90" s="43" t="s">
        <v>49</v>
      </c>
      <c r="D90" s="44"/>
      <c r="E90" s="43"/>
      <c r="F90" s="44"/>
    </row>
    <row r="91" spans="1:6">
      <c r="C91" s="43"/>
      <c r="D91" s="44"/>
      <c r="E91" s="43"/>
      <c r="F91" s="44"/>
    </row>
    <row r="92" spans="1:6">
      <c r="C92" s="43" t="s">
        <v>50</v>
      </c>
      <c r="D92" s="44"/>
      <c r="E92" s="43"/>
      <c r="F92" s="44"/>
    </row>
    <row r="93" spans="1:6">
      <c r="D93" s="3"/>
      <c r="F93" s="3"/>
    </row>
  </sheetData>
  <sheetProtection algorithmName="SHA-512" hashValue="ozMUld02n7gT1xAyDIOiEjSJatLFmcpThQBgrSl2EJsm3iPdf8jAE1KLnimzBRr9LbRELhFqkTD6qKN6Sjo2BQ==" saltValue="3xvd4EnKh3yu39LWIRg6TA==" spinCount="100000" sheet="1" objects="1" scenarios="1"/>
  <mergeCells count="89">
    <mergeCell ref="C3:E3"/>
    <mergeCell ref="A9:F9"/>
    <mergeCell ref="A12:A14"/>
    <mergeCell ref="B12:B14"/>
    <mergeCell ref="A15:A17"/>
    <mergeCell ref="B15:B17"/>
    <mergeCell ref="A39:A41"/>
    <mergeCell ref="B39:B41"/>
    <mergeCell ref="A18:A20"/>
    <mergeCell ref="B18:B20"/>
    <mergeCell ref="A21:A23"/>
    <mergeCell ref="B21:B23"/>
    <mergeCell ref="A24:A26"/>
    <mergeCell ref="B24:B26"/>
    <mergeCell ref="A30:F30"/>
    <mergeCell ref="A33:A35"/>
    <mergeCell ref="B33:B35"/>
    <mergeCell ref="A36:A38"/>
    <mergeCell ref="B36:B38"/>
    <mergeCell ref="A42:A44"/>
    <mergeCell ref="B42:B44"/>
    <mergeCell ref="A48:F48"/>
    <mergeCell ref="A51:A52"/>
    <mergeCell ref="B51:B52"/>
    <mergeCell ref="C51:C52"/>
    <mergeCell ref="D51:D52"/>
    <mergeCell ref="E51:E52"/>
    <mergeCell ref="F51:F52"/>
    <mergeCell ref="F55:F56"/>
    <mergeCell ref="A53:A54"/>
    <mergeCell ref="B53:B54"/>
    <mergeCell ref="C53:C54"/>
    <mergeCell ref="D53:D54"/>
    <mergeCell ref="E53:E54"/>
    <mergeCell ref="F53:F54"/>
    <mergeCell ref="A55:A56"/>
    <mergeCell ref="B55:B56"/>
    <mergeCell ref="C55:C56"/>
    <mergeCell ref="D55:D56"/>
    <mergeCell ref="E55:E56"/>
    <mergeCell ref="F66:F67"/>
    <mergeCell ref="A60:F60"/>
    <mergeCell ref="A63:A64"/>
    <mergeCell ref="B63:B64"/>
    <mergeCell ref="C63:C64"/>
    <mergeCell ref="D63:D64"/>
    <mergeCell ref="E63:E64"/>
    <mergeCell ref="F63:F64"/>
    <mergeCell ref="A66:A67"/>
    <mergeCell ref="B66:B67"/>
    <mergeCell ref="C66:C67"/>
    <mergeCell ref="D66:D67"/>
    <mergeCell ref="E66:E67"/>
    <mergeCell ref="F70:F71"/>
    <mergeCell ref="A68:A69"/>
    <mergeCell ref="B68:B69"/>
    <mergeCell ref="C68:C69"/>
    <mergeCell ref="D68:D69"/>
    <mergeCell ref="E68:E69"/>
    <mergeCell ref="F68:F69"/>
    <mergeCell ref="A70:A71"/>
    <mergeCell ref="B70:B71"/>
    <mergeCell ref="C70:C71"/>
    <mergeCell ref="D70:D71"/>
    <mergeCell ref="E70:E71"/>
    <mergeCell ref="F74:F75"/>
    <mergeCell ref="A72:A73"/>
    <mergeCell ref="B72:B73"/>
    <mergeCell ref="C72:C73"/>
    <mergeCell ref="D72:D73"/>
    <mergeCell ref="E72:E73"/>
    <mergeCell ref="F72:F73"/>
    <mergeCell ref="A74:A75"/>
    <mergeCell ref="B74:B75"/>
    <mergeCell ref="C74:C75"/>
    <mergeCell ref="D74:D75"/>
    <mergeCell ref="E74:E75"/>
    <mergeCell ref="F78:F79"/>
    <mergeCell ref="A76:A77"/>
    <mergeCell ref="B76:B77"/>
    <mergeCell ref="C76:C77"/>
    <mergeCell ref="D76:D77"/>
    <mergeCell ref="E76:E77"/>
    <mergeCell ref="F76:F77"/>
    <mergeCell ref="A78:A79"/>
    <mergeCell ref="B78:B79"/>
    <mergeCell ref="C78:C79"/>
    <mergeCell ref="D78:D79"/>
    <mergeCell ref="E78:E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Hendriks</dc:creator>
  <cp:lastModifiedBy>Paul Hendriks</cp:lastModifiedBy>
  <dcterms:created xsi:type="dcterms:W3CDTF">2020-09-08T11:26:01Z</dcterms:created>
  <dcterms:modified xsi:type="dcterms:W3CDTF">2020-09-14T21:55:30Z</dcterms:modified>
</cp:coreProperties>
</file>