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B:\BOR\0 Staf\08 Verzekeringen\Verzekeringen\BUCH polissen\Factuurafhandeling\Naverrekening Brand\2022\Nota van inlichtingen aanbesteding brand 2022\Perceel 4 - Heiloo\"/>
    </mc:Choice>
  </mc:AlternateContent>
  <bookViews>
    <workbookView xWindow="13755" yWindow="0" windowWidth="14910" windowHeight="15465"/>
  </bookViews>
  <sheets>
    <sheet name="specificatie" sheetId="1" r:id="rId1"/>
  </sheets>
  <definedNames>
    <definedName name="_xlnm.Print_Area" localSheetId="0">specificatie!$B$1:$K$67</definedName>
    <definedName name="_xlnm.Print_Titles" localSheetId="0">specificatie!$1:$3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 s="1"/>
  <c r="J14" i="1" s="1"/>
  <c r="G38" i="1"/>
  <c r="H38" i="1" s="1"/>
  <c r="J38" i="1" s="1"/>
  <c r="G39" i="1"/>
  <c r="H39" i="1" s="1"/>
  <c r="J39" i="1" s="1"/>
  <c r="G40" i="1"/>
  <c r="H40" i="1" s="1"/>
  <c r="J40" i="1" s="1"/>
  <c r="G41" i="1"/>
  <c r="H41" i="1" s="1"/>
  <c r="J41" i="1" s="1"/>
  <c r="G42" i="1"/>
  <c r="H42" i="1" s="1"/>
  <c r="J42" i="1" s="1"/>
  <c r="G43" i="1"/>
  <c r="H43" i="1" s="1"/>
  <c r="J43" i="1" s="1"/>
  <c r="G44" i="1"/>
  <c r="H44" i="1" s="1"/>
  <c r="J44" i="1" s="1"/>
  <c r="G45" i="1"/>
  <c r="H45" i="1" s="1"/>
  <c r="J45" i="1" s="1"/>
  <c r="G46" i="1"/>
  <c r="H46" i="1" s="1"/>
  <c r="J46" i="1" s="1"/>
  <c r="G47" i="1"/>
  <c r="H47" i="1" s="1"/>
  <c r="J47" i="1" s="1"/>
  <c r="G48" i="1"/>
  <c r="H48" i="1" s="1"/>
  <c r="J48" i="1" s="1"/>
  <c r="G49" i="1"/>
  <c r="H49" i="1" s="1"/>
  <c r="J49" i="1" s="1"/>
  <c r="G50" i="1"/>
  <c r="H50" i="1" s="1"/>
  <c r="J50" i="1" s="1"/>
  <c r="G51" i="1"/>
  <c r="H51" i="1" s="1"/>
  <c r="J51" i="1" s="1"/>
  <c r="G52" i="1"/>
  <c r="H52" i="1" s="1"/>
  <c r="J52" i="1" s="1"/>
  <c r="G53" i="1"/>
  <c r="H53" i="1" s="1"/>
  <c r="J53" i="1" s="1"/>
  <c r="G54" i="1"/>
  <c r="H54" i="1" s="1"/>
  <c r="J54" i="1" s="1"/>
  <c r="G55" i="1"/>
  <c r="H55" i="1" s="1"/>
  <c r="J55" i="1" s="1"/>
  <c r="G56" i="1"/>
  <c r="H56" i="1" s="1"/>
  <c r="J56" i="1" s="1"/>
  <c r="G57" i="1"/>
  <c r="H57" i="1" s="1"/>
  <c r="J57" i="1" s="1"/>
  <c r="G58" i="1"/>
  <c r="H58" i="1" s="1"/>
  <c r="J58" i="1" s="1"/>
  <c r="G59" i="1"/>
  <c r="H59" i="1" s="1"/>
  <c r="J59" i="1" s="1"/>
  <c r="G5" i="1"/>
  <c r="H5" i="1" s="1"/>
  <c r="J5" i="1" s="1"/>
  <c r="G6" i="1"/>
  <c r="H6" i="1" s="1"/>
  <c r="J6" i="1" s="1"/>
  <c r="G7" i="1"/>
  <c r="H7" i="1" s="1"/>
  <c r="J7" i="1" s="1"/>
  <c r="G8" i="1"/>
  <c r="H8" i="1" s="1"/>
  <c r="J8" i="1" s="1"/>
  <c r="G9" i="1"/>
  <c r="H9" i="1" s="1"/>
  <c r="J9" i="1" s="1"/>
  <c r="G10" i="1"/>
  <c r="H10" i="1" s="1"/>
  <c r="J10" i="1" s="1"/>
  <c r="G11" i="1"/>
  <c r="H11" i="1" s="1"/>
  <c r="J11" i="1" s="1"/>
  <c r="G12" i="1"/>
  <c r="H12" i="1" s="1"/>
  <c r="J12" i="1" s="1"/>
  <c r="G13" i="1"/>
  <c r="H13" i="1" s="1"/>
  <c r="J13" i="1" s="1"/>
  <c r="G15" i="1"/>
  <c r="H15" i="1" s="1"/>
  <c r="J15" i="1" s="1"/>
  <c r="G16" i="1"/>
  <c r="H16" i="1" s="1"/>
  <c r="J16" i="1" s="1"/>
  <c r="G17" i="1"/>
  <c r="H17" i="1" s="1"/>
  <c r="J17" i="1" s="1"/>
  <c r="G18" i="1"/>
  <c r="H18" i="1" s="1"/>
  <c r="J18" i="1" s="1"/>
  <c r="G19" i="1"/>
  <c r="H19" i="1" s="1"/>
  <c r="J19" i="1" s="1"/>
  <c r="G20" i="1"/>
  <c r="H20" i="1" s="1"/>
  <c r="J20" i="1" s="1"/>
  <c r="G21" i="1"/>
  <c r="H21" i="1" s="1"/>
  <c r="J21" i="1" s="1"/>
  <c r="G22" i="1"/>
  <c r="H22" i="1" s="1"/>
  <c r="J22" i="1" s="1"/>
  <c r="G23" i="1"/>
  <c r="H23" i="1" s="1"/>
  <c r="J23" i="1" s="1"/>
  <c r="G24" i="1"/>
  <c r="H24" i="1" s="1"/>
  <c r="J24" i="1" s="1"/>
  <c r="G25" i="1"/>
  <c r="H25" i="1" s="1"/>
  <c r="J25" i="1" s="1"/>
  <c r="G26" i="1"/>
  <c r="H26" i="1" s="1"/>
  <c r="J26" i="1" s="1"/>
  <c r="G27" i="1"/>
  <c r="H27" i="1" s="1"/>
  <c r="J27" i="1" s="1"/>
  <c r="G28" i="1"/>
  <c r="H28" i="1" s="1"/>
  <c r="J28" i="1" s="1"/>
  <c r="G29" i="1"/>
  <c r="H29" i="1" s="1"/>
  <c r="J29" i="1" s="1"/>
  <c r="G30" i="1"/>
  <c r="H30" i="1" s="1"/>
  <c r="J30" i="1" s="1"/>
  <c r="G31" i="1"/>
  <c r="H31" i="1" s="1"/>
  <c r="J31" i="1" s="1"/>
  <c r="G32" i="1"/>
  <c r="H32" i="1" s="1"/>
  <c r="J32" i="1" s="1"/>
  <c r="I44" i="1"/>
  <c r="I61" i="1"/>
  <c r="I63" i="1"/>
  <c r="I34" i="1"/>
  <c r="I65" i="1"/>
  <c r="G37" i="1"/>
  <c r="H37" i="1" s="1"/>
  <c r="J37" i="1" s="1"/>
  <c r="G36" i="1" l="1"/>
  <c r="H36" i="1" s="1"/>
  <c r="G62" i="1"/>
  <c r="H62" i="1" s="1"/>
  <c r="G4" i="1"/>
  <c r="H4" i="1" s="1"/>
  <c r="J62" i="1" l="1"/>
  <c r="H63" i="1"/>
  <c r="J4" i="1"/>
  <c r="H34" i="1"/>
  <c r="J36" i="1"/>
  <c r="H61" i="1"/>
  <c r="G34" i="1"/>
  <c r="G63" i="1"/>
  <c r="G61" i="1"/>
  <c r="H65" i="1" l="1"/>
  <c r="J61" i="1"/>
  <c r="J63" i="1"/>
  <c r="G65" i="1"/>
  <c r="J34" i="1"/>
  <c r="J65" i="1" s="1"/>
</calcChain>
</file>

<file path=xl/comments1.xml><?xml version="1.0" encoding="utf-8"?>
<comments xmlns="http://schemas.openxmlformats.org/spreadsheetml/2006/main">
  <authors>
    <author>dbiersteker</author>
  </authors>
  <commentList>
    <comment ref="E16" authorId="0" shapeId="0">
      <text>
        <r>
          <rPr>
            <b/>
            <sz val="8"/>
            <color indexed="81"/>
            <rFont val="Tahoma"/>
            <family val="2"/>
          </rPr>
          <t>dbiersteker:</t>
        </r>
        <r>
          <rPr>
            <sz val="8"/>
            <color indexed="81"/>
            <rFont val="Tahoma"/>
            <family val="2"/>
          </rPr>
          <t xml:space="preserve">
Bovengronds
</t>
        </r>
      </text>
    </comment>
    <comment ref="E17" authorId="0" shapeId="0">
      <text>
        <r>
          <rPr>
            <b/>
            <sz val="8"/>
            <color indexed="81"/>
            <rFont val="Tahoma"/>
            <family val="2"/>
          </rPr>
          <t>dbiersteker:</t>
        </r>
        <r>
          <rPr>
            <sz val="8"/>
            <color indexed="81"/>
            <rFont val="Tahoma"/>
            <family val="2"/>
          </rPr>
          <t xml:space="preserve">
Bovengronds
</t>
        </r>
      </text>
    </comment>
  </commentList>
</comments>
</file>

<file path=xl/sharedStrings.xml><?xml version="1.0" encoding="utf-8"?>
<sst xmlns="http://schemas.openxmlformats.org/spreadsheetml/2006/main" count="268" uniqueCount="157">
  <si>
    <t>Risicoadres</t>
  </si>
  <si>
    <t>Totaal</t>
  </si>
  <si>
    <t>Gemeentehuis</t>
  </si>
  <si>
    <t>Raadhuisplein 1</t>
  </si>
  <si>
    <t>Breedelaan 6</t>
  </si>
  <si>
    <t>Slimpad 18</t>
  </si>
  <si>
    <t>Gymzaal</t>
  </si>
  <si>
    <t>Theater De Beun</t>
  </si>
  <si>
    <t>Gymlokaal</t>
  </si>
  <si>
    <t>Sluysweijdt 9</t>
  </si>
  <si>
    <t>RK Basiss. St. Benedictus</t>
  </si>
  <si>
    <t>Brandweerkazerne</t>
  </si>
  <si>
    <t xml:space="preserve">Muziekschool </t>
  </si>
  <si>
    <t>Het Veld 1</t>
  </si>
  <si>
    <t>Het Zevenhuizen 48</t>
  </si>
  <si>
    <t>Boekenstein 46/47</t>
  </si>
  <si>
    <t>Chr. Basisschool De Duif</t>
  </si>
  <si>
    <t>Mariënstein 180</t>
  </si>
  <si>
    <t>Trompenburg 49</t>
  </si>
  <si>
    <t>De Dors 2</t>
  </si>
  <si>
    <t>Boekenstein 45</t>
  </si>
  <si>
    <t>OBS De Zuidwester/speelwerktuigen</t>
  </si>
  <si>
    <t>RKBS Radboud</t>
  </si>
  <si>
    <t>RKBS Radboud/speelwerktuigen</t>
  </si>
  <si>
    <t>RK Basiss. St. Benedictus/speelwerktuigen</t>
  </si>
  <si>
    <t>R.K. Basisschool Willibrord/speelwerktuigen</t>
  </si>
  <si>
    <t>De Omloop 11</t>
  </si>
  <si>
    <t>Holleweg 149A</t>
  </si>
  <si>
    <t>Breedelaan 4</t>
  </si>
  <si>
    <t>Burenweg 2</t>
  </si>
  <si>
    <t>Peuterspeelzaal</t>
  </si>
  <si>
    <t>Hucht 6</t>
  </si>
  <si>
    <t>Schoolgebouw R.K. Basisschool Willibrord</t>
  </si>
  <si>
    <t>TOTAAL</t>
  </si>
  <si>
    <t>Sportcentrum Het Vennewater</t>
  </si>
  <si>
    <t>Het Zevenhuizen 48 (nabij)</t>
  </si>
  <si>
    <t>Geen tax</t>
  </si>
  <si>
    <t>Risico object</t>
  </si>
  <si>
    <t>Inventaris</t>
  </si>
  <si>
    <t>Totaal Primair Onderwijs</t>
  </si>
  <si>
    <t>Totaal Voortgezet Onderwijs</t>
  </si>
  <si>
    <t>St. Paulusschool                      Complex</t>
  </si>
  <si>
    <t xml:space="preserve">OBS Meander                          </t>
  </si>
  <si>
    <t>Kerktoren</t>
  </si>
  <si>
    <t>Rosendaal 2a</t>
  </si>
  <si>
    <t>Rosendaal 2</t>
  </si>
  <si>
    <t>Totaal overige eigendommen</t>
  </si>
  <si>
    <t>Chr. Basisschool De Duif/speelwerktuigen</t>
  </si>
  <si>
    <t>St. Paulusschool/speelwerktuigen</t>
  </si>
  <si>
    <t>Scouting</t>
  </si>
  <si>
    <t>vrijstaande woning</t>
  </si>
  <si>
    <t>OBS De Springschans/speeltoestellen</t>
  </si>
  <si>
    <t>aggregaat + hekwerk</t>
  </si>
  <si>
    <t>Runxputteweg 32A</t>
  </si>
  <si>
    <t>Basisschool Elckerlyc</t>
  </si>
  <si>
    <t>Basisschool Elckerlyc/speelwerktuigen</t>
  </si>
  <si>
    <t>Parkeerterrein Sportpark Het Vennewater</t>
  </si>
  <si>
    <t>Parkeerterrein Het Baafje</t>
  </si>
  <si>
    <t>De Capel-acker 1</t>
  </si>
  <si>
    <t>OBS De Springschans 2 Nieuwbouw</t>
  </si>
  <si>
    <t>Ter Coulsterlaan 1a</t>
  </si>
  <si>
    <t>Holleweg 131a</t>
  </si>
  <si>
    <t>Aula</t>
  </si>
  <si>
    <t>Knekelhuisje</t>
  </si>
  <si>
    <t>Willibrordusweg 2</t>
  </si>
  <si>
    <t>Heerenweg 32 TOR</t>
  </si>
  <si>
    <t>Bruno gebouw</t>
  </si>
  <si>
    <t>Zwembad het Baafje</t>
  </si>
  <si>
    <t>Naschoolse opvang</t>
  </si>
  <si>
    <t>J.P. Hasebroekweg 21</t>
  </si>
  <si>
    <t>tax.rapp.nrs 36, 59 en 60 zijn samen één gebouw</t>
  </si>
  <si>
    <t>Papiercontainer</t>
  </si>
  <si>
    <t>Slimpad 18a</t>
  </si>
  <si>
    <t>modulair gebouw Radboudschool</t>
  </si>
  <si>
    <t>Gebouwen</t>
  </si>
  <si>
    <t>Tax.rapp</t>
  </si>
  <si>
    <t>Zoutloods + opslagtank pekel</t>
  </si>
  <si>
    <t>Opslagloods WNK</t>
  </si>
  <si>
    <t>Hucht 2 de</t>
  </si>
  <si>
    <t>Hucht 6 de</t>
  </si>
  <si>
    <t>Hucht 4 de</t>
  </si>
  <si>
    <t>OBS Rijckenborgh J. van</t>
  </si>
  <si>
    <t>Postcode</t>
  </si>
  <si>
    <t>Plaats</t>
  </si>
  <si>
    <t>1851 JL</t>
  </si>
  <si>
    <t>1851 KA</t>
  </si>
  <si>
    <t>1851 KE</t>
  </si>
  <si>
    <t>1851 KG</t>
  </si>
  <si>
    <t>1851 HB</t>
  </si>
  <si>
    <t>1851 KS</t>
  </si>
  <si>
    <t>1851 RL</t>
  </si>
  <si>
    <t>1852 SN</t>
  </si>
  <si>
    <t>1852 GG</t>
  </si>
  <si>
    <t>1852 GW</t>
  </si>
  <si>
    <t>1852 JC</t>
  </si>
  <si>
    <t>1852 EH</t>
  </si>
  <si>
    <t>1852 RJ</t>
  </si>
  <si>
    <t>1851 CP</t>
  </si>
  <si>
    <t>1852 GX</t>
  </si>
  <si>
    <t>1851 PM</t>
  </si>
  <si>
    <t>Heiloo</t>
  </si>
  <si>
    <t>1851 MA</t>
  </si>
  <si>
    <t>1851 LB</t>
  </si>
  <si>
    <t>1851 ME</t>
  </si>
  <si>
    <t>1851 CK</t>
  </si>
  <si>
    <t>1851 ZC</t>
  </si>
  <si>
    <t>1852 WS</t>
  </si>
  <si>
    <t>1852 CC</t>
  </si>
  <si>
    <t>1852 RG</t>
  </si>
  <si>
    <t>Bedrijfsgebouw met opslag en kantoor</t>
  </si>
  <si>
    <t>Opslagruimte met werkplaats</t>
  </si>
  <si>
    <t>Kantoor</t>
  </si>
  <si>
    <t>Opslag / Kantoor</t>
  </si>
  <si>
    <t>Kistenmaker 11</t>
  </si>
  <si>
    <t>Pastoor van Muijenweg 12</t>
  </si>
  <si>
    <t>13-4-2015, 626597-22</t>
  </si>
  <si>
    <t>rapportnummer</t>
  </si>
  <si>
    <t>taxatiedatum,</t>
  </si>
  <si>
    <t>13-4-2015, 626597-26</t>
  </si>
  <si>
    <t>13-4-2015, 626597-19</t>
  </si>
  <si>
    <t>13-4-2015, 626597-14</t>
  </si>
  <si>
    <t>22-4-2015, 626597-13</t>
  </si>
  <si>
    <t>13-4-2015, 626597-21</t>
  </si>
  <si>
    <t>22-4-2015, 626597-6</t>
  </si>
  <si>
    <t>13-4-2015, 626597-25</t>
  </si>
  <si>
    <t>22-4-2015, 626597-8</t>
  </si>
  <si>
    <t>13-4-2015, 626597-4</t>
  </si>
  <si>
    <t>13-4-2015, 626597-3</t>
  </si>
  <si>
    <t>13-4-2015, 626597-2</t>
  </si>
  <si>
    <t>13-4-2015, 626597-1</t>
  </si>
  <si>
    <t>22-4-2015, 626597-5</t>
  </si>
  <si>
    <t>13-4-2015, 626597-9</t>
  </si>
  <si>
    <t>22-4-2015, 626597-15</t>
  </si>
  <si>
    <t>9-4-2015, 626597-20</t>
  </si>
  <si>
    <t>9-4-2015, 626597-10</t>
  </si>
  <si>
    <t>13-4-2015, 626597-23</t>
  </si>
  <si>
    <t>21-5-2015, 626597-12</t>
  </si>
  <si>
    <t>22-4-2015, 626597-11</t>
  </si>
  <si>
    <t>22-4-2015, 626597-7</t>
  </si>
  <si>
    <r>
      <t xml:space="preserve">Hertenkamp </t>
    </r>
    <r>
      <rPr>
        <i/>
        <sz val="10"/>
        <rFont val="Arial"/>
        <family val="2"/>
      </rPr>
      <t>(nachtverblijf)</t>
    </r>
  </si>
  <si>
    <r>
      <t xml:space="preserve">Hertenkamp </t>
    </r>
    <r>
      <rPr>
        <i/>
        <sz val="10"/>
        <rFont val="Arial"/>
        <family val="2"/>
      </rPr>
      <t>(blokhut)</t>
    </r>
  </si>
  <si>
    <t>Boekenstein 45 "De Hoed"</t>
  </si>
  <si>
    <t>Boekenstein 43 "De Hoed"</t>
  </si>
  <si>
    <t>Wijkcentrum Ypsalon               De Kring</t>
  </si>
  <si>
    <t>OBS Rijckenborgh J. van (speelwerktuig)</t>
  </si>
  <si>
    <t>OBS De Zuidwester</t>
  </si>
  <si>
    <t>Boekenstein 43</t>
  </si>
  <si>
    <t>Petrus Canisius College incl. gymzaal 
De Dors/Kits Oonlie</t>
  </si>
  <si>
    <t>per 31-12-2020</t>
  </si>
  <si>
    <t>indexcijfer 150,8</t>
  </si>
  <si>
    <t>Kanaalweg 11a</t>
  </si>
  <si>
    <t>1851 LR</t>
  </si>
  <si>
    <t>Motorclubhuis</t>
  </si>
  <si>
    <t>per 31-12-2021</t>
  </si>
  <si>
    <t>indexcijfer 158,3</t>
  </si>
  <si>
    <t>per 31-12-2022</t>
  </si>
  <si>
    <t>indexcijfer 167,0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</si>
</sst>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.00_-;_-&quot;€&quot;\ * #,##0.00\-;_-&quot;€&quot;\ * &quot;-&quot;??_-;_-@_-"/>
    <numFmt numFmtId="165" formatCode="_-[$€]\ * #,##0.00_-;_-[$€]\ * #,##0.00\-;_-[$€]\ * &quot;-&quot;??_-;_-@_-"/>
    <numFmt numFmtId="166" formatCode="#,##0_ ;\-#,##0\ 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indexed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0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0" borderId="0" xfId="0" applyBorder="1" applyAlignment="1"/>
    <xf numFmtId="164" fontId="0" fillId="0" borderId="0" xfId="0" applyNumberFormat="1" applyBorder="1" applyAlignment="1"/>
    <xf numFmtId="0" fontId="0" fillId="0" borderId="0" xfId="0" applyFill="1" applyBorder="1" applyAlignment="1"/>
    <xf numFmtId="164" fontId="3" fillId="0" borderId="3" xfId="0" applyNumberFormat="1" applyFont="1" applyFill="1" applyBorder="1" applyAlignment="1"/>
    <xf numFmtId="0" fontId="3" fillId="0" borderId="0" xfId="0" applyFont="1" applyFill="1" applyBorder="1" applyAlignment="1"/>
    <xf numFmtId="164" fontId="3" fillId="0" borderId="0" xfId="0" applyNumberFormat="1" applyFont="1" applyBorder="1" applyAlignment="1"/>
    <xf numFmtId="164" fontId="3" fillId="0" borderId="0" xfId="0" applyNumberFormat="1" applyFont="1" applyFill="1" applyBorder="1" applyAlignment="1"/>
    <xf numFmtId="0" fontId="2" fillId="2" borderId="4" xfId="0" applyFont="1" applyFill="1" applyBorder="1" applyAlignment="1"/>
    <xf numFmtId="164" fontId="2" fillId="2" borderId="4" xfId="0" applyNumberFormat="1" applyFont="1" applyFill="1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/>
    <xf numFmtId="164" fontId="2" fillId="0" borderId="0" xfId="0" applyNumberFormat="1" applyFont="1" applyFill="1" applyBorder="1" applyAlignment="1"/>
    <xf numFmtId="0" fontId="3" fillId="0" borderId="0" xfId="0" applyFont="1" applyBorder="1" applyAlignment="1"/>
    <xf numFmtId="0" fontId="3" fillId="2" borderId="4" xfId="0" applyFont="1" applyFill="1" applyBorder="1" applyAlignment="1"/>
    <xf numFmtId="49" fontId="3" fillId="0" borderId="0" xfId="0" applyNumberFormat="1" applyFont="1" applyFill="1" applyBorder="1" applyAlignment="1"/>
    <xf numFmtId="0" fontId="2" fillId="2" borderId="5" xfId="0" applyFont="1" applyFill="1" applyBorder="1" applyAlignment="1"/>
    <xf numFmtId="0" fontId="3" fillId="2" borderId="6" xfId="0" applyFont="1" applyFill="1" applyBorder="1" applyAlignment="1"/>
    <xf numFmtId="0" fontId="2" fillId="2" borderId="6" xfId="0" applyFont="1" applyFill="1" applyBorder="1" applyAlignment="1"/>
    <xf numFmtId="164" fontId="2" fillId="2" borderId="6" xfId="0" applyNumberFormat="1" applyFont="1" applyFill="1" applyBorder="1" applyAlignment="1"/>
    <xf numFmtId="0" fontId="3" fillId="2" borderId="7" xfId="0" applyFont="1" applyFill="1" applyBorder="1" applyAlignment="1"/>
    <xf numFmtId="164" fontId="3" fillId="2" borderId="7" xfId="0" applyNumberFormat="1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0" xfId="0" applyFont="1" applyFill="1" applyBorder="1" applyAlignment="1"/>
    <xf numFmtId="164" fontId="1" fillId="0" borderId="4" xfId="0" applyNumberFormat="1" applyFont="1" applyFill="1" applyBorder="1" applyAlignment="1"/>
    <xf numFmtId="0" fontId="1" fillId="0" borderId="1" xfId="0" applyFont="1" applyBorder="1" applyAlignment="1">
      <alignment horizontal="center"/>
    </xf>
    <xf numFmtId="0" fontId="3" fillId="0" borderId="4" xfId="0" applyFont="1" applyFill="1" applyBorder="1" applyAlignment="1"/>
    <xf numFmtId="165" fontId="2" fillId="2" borderId="0" xfId="1" applyFont="1" applyFill="1" applyBorder="1" applyAlignment="1">
      <alignment horizontal="center"/>
    </xf>
    <xf numFmtId="164" fontId="3" fillId="0" borderId="4" xfId="0" applyNumberFormat="1" applyFont="1" applyFill="1" applyBorder="1" applyAlignment="1"/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Fill="1" applyBorder="1" applyAlignment="1"/>
    <xf numFmtId="0" fontId="0" fillId="0" borderId="0" xfId="0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164" fontId="3" fillId="0" borderId="12" xfId="0" applyNumberFormat="1" applyFont="1" applyFill="1" applyBorder="1" applyAlignment="1"/>
    <xf numFmtId="0" fontId="3" fillId="3" borderId="3" xfId="0" applyFont="1" applyFill="1" applyBorder="1" applyAlignment="1"/>
    <xf numFmtId="0" fontId="3" fillId="0" borderId="4" xfId="0" applyFont="1" applyBorder="1" applyAlignment="1"/>
    <xf numFmtId="0" fontId="3" fillId="0" borderId="3" xfId="0" applyFont="1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164" fontId="3" fillId="0" borderId="13" xfId="0" applyNumberFormat="1" applyFont="1" applyFill="1" applyBorder="1" applyAlignment="1"/>
    <xf numFmtId="164" fontId="1" fillId="0" borderId="13" xfId="0" applyNumberFormat="1" applyFont="1" applyFill="1" applyBorder="1" applyAlignment="1"/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164" fontId="2" fillId="2" borderId="6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14" fontId="2" fillId="2" borderId="7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166" fontId="2" fillId="2" borderId="7" xfId="1" applyNumberFormat="1" applyFont="1" applyFill="1" applyBorder="1" applyAlignment="1">
      <alignment horizontal="center"/>
    </xf>
    <xf numFmtId="0" fontId="11" fillId="4" borderId="17" xfId="0" applyFont="1" applyFill="1" applyBorder="1" applyAlignment="1">
      <alignment vertical="top" wrapText="1"/>
    </xf>
    <xf numFmtId="0" fontId="2" fillId="2" borderId="14" xfId="0" applyFont="1" applyFill="1" applyBorder="1" applyAlignment="1"/>
    <xf numFmtId="0" fontId="3" fillId="2" borderId="2" xfId="0" applyFont="1" applyFill="1" applyBorder="1" applyAlignment="1"/>
    <xf numFmtId="0" fontId="3" fillId="2" borderId="17" xfId="0" applyFont="1" applyFill="1" applyBorder="1" applyAlignment="1"/>
    <xf numFmtId="0" fontId="10" fillId="0" borderId="1" xfId="0" applyFont="1" applyFill="1" applyBorder="1" applyAlignment="1">
      <alignment horizontal="center"/>
    </xf>
    <xf numFmtId="0" fontId="11" fillId="0" borderId="4" xfId="0" applyFont="1" applyFill="1" applyBorder="1" applyAlignment="1"/>
    <xf numFmtId="0" fontId="11" fillId="0" borderId="3" xfId="0" applyFont="1" applyFill="1" applyBorder="1" applyAlignment="1"/>
    <xf numFmtId="164" fontId="11" fillId="0" borderId="4" xfId="0" applyNumberFormat="1" applyFont="1" applyFill="1" applyBorder="1" applyAlignment="1"/>
    <xf numFmtId="0" fontId="11" fillId="0" borderId="4" xfId="0" applyFont="1" applyFill="1" applyBorder="1" applyAlignment="1">
      <alignment vertical="top" wrapText="1"/>
    </xf>
    <xf numFmtId="0" fontId="11" fillId="0" borderId="0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/>
    </xf>
    <xf numFmtId="164" fontId="3" fillId="0" borderId="18" xfId="0" applyNumberFormat="1" applyFont="1" applyFill="1" applyBorder="1" applyAlignment="1"/>
    <xf numFmtId="164" fontId="3" fillId="0" borderId="3" xfId="0" applyNumberFormat="1" applyFont="1" applyBorder="1" applyAlignment="1"/>
    <xf numFmtId="0" fontId="2" fillId="0" borderId="1" xfId="0" applyFont="1" applyFill="1" applyBorder="1" applyAlignment="1">
      <alignment horizontal="left"/>
    </xf>
    <xf numFmtId="0" fontId="2" fillId="0" borderId="4" xfId="0" applyFont="1" applyFill="1" applyBorder="1" applyAlignment="1"/>
    <xf numFmtId="164" fontId="2" fillId="0" borderId="18" xfId="0" applyNumberFormat="1" applyFont="1" applyFill="1" applyBorder="1" applyAlignment="1"/>
    <xf numFmtId="164" fontId="2" fillId="0" borderId="4" xfId="0" applyNumberFormat="1" applyFont="1" applyFill="1" applyBorder="1" applyAlignment="1"/>
    <xf numFmtId="0" fontId="3" fillId="0" borderId="11" xfId="0" applyFont="1" applyFill="1" applyBorder="1" applyAlignment="1"/>
    <xf numFmtId="164" fontId="0" fillId="0" borderId="0" xfId="0" applyNumberFormat="1" applyFill="1" applyBorder="1" applyAlignment="1"/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164" fontId="11" fillId="0" borderId="3" xfId="0" applyNumberFormat="1" applyFont="1" applyBorder="1" applyAlignment="1"/>
    <xf numFmtId="0" fontId="11" fillId="0" borderId="3" xfId="0" applyFont="1" applyBorder="1" applyAlignment="1">
      <alignment vertical="top" wrapText="1"/>
    </xf>
    <xf numFmtId="0" fontId="0" fillId="0" borderId="8" xfId="0" applyFill="1" applyBorder="1" applyAlignment="1">
      <alignment horizontal="center" vertical="top"/>
    </xf>
    <xf numFmtId="0" fontId="3" fillId="0" borderId="8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3" fillId="0" borderId="8" xfId="0" applyFont="1" applyFill="1" applyBorder="1" applyAlignment="1">
      <alignment vertical="top" wrapText="1"/>
    </xf>
    <xf numFmtId="164" fontId="3" fillId="0" borderId="13" xfId="0" applyNumberFormat="1" applyFont="1" applyFill="1" applyBorder="1" applyAlignment="1">
      <alignment vertical="top"/>
    </xf>
    <xf numFmtId="164" fontId="3" fillId="0" borderId="8" xfId="0" applyNumberFormat="1" applyFont="1" applyFill="1" applyBorder="1" applyAlignment="1">
      <alignment vertical="top"/>
    </xf>
    <xf numFmtId="164" fontId="1" fillId="0" borderId="13" xfId="0" applyNumberFormat="1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1" fillId="0" borderId="3" xfId="0" applyFont="1" applyFill="1" applyBorder="1" applyAlignment="1">
      <alignment horizontal="center" vertical="top"/>
    </xf>
    <xf numFmtId="164" fontId="3" fillId="0" borderId="3" xfId="0" applyNumberFormat="1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</cellXfs>
  <cellStyles count="2">
    <cellStyle name="Euro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1552575</xdr:colOff>
      <xdr:row>55</xdr:row>
      <xdr:rowOff>38100</xdr:rowOff>
    </xdr:from>
    <xdr:to>
      <xdr:col>4</xdr:col>
      <xdr:colOff>1714500</xdr:colOff>
      <xdr:row>58</xdr:row>
      <xdr:rowOff>0</xdr:rowOff>
    </xdr:to>
    <xdr:sp macro="" textlink="">
      <xdr:nvSpPr>
        <xdr:cNvPr id="1268" name="AutoShape 1">
          <a:extLst>
            <a:ext uri="{FF2B5EF4-FFF2-40B4-BE49-F238E27FC236}">
              <a16:creationId xmlns:a16="http://schemas.microsoft.com/office/drawing/2014/main" xmlns="" id="{92F61875-D798-4FA1-9D76-3541B40FD8C1}"/>
            </a:ext>
          </a:extLst>
        </xdr:cNvPr>
        <xdr:cNvSpPr>
          <a:spLocks/>
        </xdr:cNvSpPr>
      </xdr:nvSpPr>
      <xdr:spPr bwMode="auto">
        <a:xfrm>
          <a:off x="5172075" y="8982075"/>
          <a:ext cx="161925" cy="1095375"/>
        </a:xfrm>
        <a:prstGeom prst="rightBrace">
          <a:avLst>
            <a:gd name="adj1" fmla="val 5637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tabSelected="1" topLeftCell="C1" zoomScaleNormal="100" workbookViewId="0">
      <pane ySplit="3" topLeftCell="A52" activePane="bottomLeft" state="frozen"/>
      <selection activeCell="D1" sqref="D1"/>
      <selection pane="bottomLeft" activeCell="H34" sqref="H34"/>
    </sheetView>
  </sheetViews>
  <sheetFormatPr defaultRowHeight="12.75" x14ac:dyDescent="0.2"/>
  <cols>
    <col min="1" max="1" width="28.42578125" style="2" hidden="1" customWidth="1"/>
    <col min="2" max="2" width="38.42578125" style="17" bestFit="1" customWidth="1"/>
    <col min="3" max="3" width="9.28515625" style="17" bestFit="1" customWidth="1"/>
    <col min="4" max="4" width="6.5703125" style="17" bestFit="1" customWidth="1"/>
    <col min="5" max="5" width="38.5703125" style="17" bestFit="1" customWidth="1"/>
    <col min="6" max="7" width="21.85546875" style="10" hidden="1" customWidth="1"/>
    <col min="8" max="8" width="21.85546875" style="10" customWidth="1"/>
    <col min="9" max="9" width="20.5703125" style="10" bestFit="1" customWidth="1"/>
    <col min="10" max="10" width="21.85546875" style="6" bestFit="1" customWidth="1"/>
    <col min="11" max="11" width="19.140625" style="49" customWidth="1"/>
    <col min="12" max="12" width="49.42578125" style="7" bestFit="1" customWidth="1"/>
    <col min="13" max="16384" width="9.140625" style="5"/>
  </cols>
  <sheetData>
    <row r="1" spans="1:12" ht="12.75" customHeight="1" x14ac:dyDescent="0.2">
      <c r="A1" s="30" t="s">
        <v>75</v>
      </c>
      <c r="B1" s="59" t="s">
        <v>0</v>
      </c>
      <c r="C1" s="60" t="s">
        <v>82</v>
      </c>
      <c r="D1" s="60" t="s">
        <v>83</v>
      </c>
      <c r="E1" s="60" t="s">
        <v>37</v>
      </c>
      <c r="F1" s="61" t="s">
        <v>74</v>
      </c>
      <c r="G1" s="61" t="s">
        <v>74</v>
      </c>
      <c r="H1" s="61" t="s">
        <v>74</v>
      </c>
      <c r="I1" s="61" t="s">
        <v>38</v>
      </c>
      <c r="J1" s="61" t="s">
        <v>1</v>
      </c>
      <c r="K1" s="62" t="s">
        <v>117</v>
      </c>
    </row>
    <row r="2" spans="1:12" s="7" customFormat="1" ht="13.5" customHeight="1" x14ac:dyDescent="0.2">
      <c r="A2" s="31"/>
      <c r="B2" s="63"/>
      <c r="C2" s="26"/>
      <c r="D2" s="26"/>
      <c r="E2" s="27"/>
      <c r="F2" s="42" t="s">
        <v>148</v>
      </c>
      <c r="G2" s="42" t="s">
        <v>153</v>
      </c>
      <c r="H2" s="42" t="s">
        <v>155</v>
      </c>
      <c r="I2" s="28"/>
      <c r="J2" s="29"/>
      <c r="K2" s="64" t="s">
        <v>116</v>
      </c>
    </row>
    <row r="3" spans="1:12" s="7" customFormat="1" ht="13.5" customHeight="1" thickBot="1" x14ac:dyDescent="0.25">
      <c r="A3" s="32"/>
      <c r="B3" s="65"/>
      <c r="C3" s="66"/>
      <c r="D3" s="66"/>
      <c r="E3" s="67"/>
      <c r="F3" s="70" t="s">
        <v>149</v>
      </c>
      <c r="G3" s="70" t="s">
        <v>154</v>
      </c>
      <c r="H3" s="70" t="s">
        <v>156</v>
      </c>
      <c r="I3" s="69"/>
      <c r="J3" s="68"/>
      <c r="K3" s="71"/>
    </row>
    <row r="4" spans="1:12" s="7" customFormat="1" ht="12.75" customHeight="1" x14ac:dyDescent="0.2">
      <c r="A4" s="44">
        <v>30</v>
      </c>
      <c r="B4" s="47" t="s">
        <v>29</v>
      </c>
      <c r="C4" s="47" t="s">
        <v>97</v>
      </c>
      <c r="D4" s="47" t="s">
        <v>100</v>
      </c>
      <c r="E4" s="47" t="s">
        <v>8</v>
      </c>
      <c r="F4" s="57">
        <v>845432</v>
      </c>
      <c r="G4" s="57">
        <f>ROUND(F4/150.8*158.3,0)</f>
        <v>887479</v>
      </c>
      <c r="H4" s="57">
        <f>ROUND(G4/158.3*167,0)</f>
        <v>936254</v>
      </c>
      <c r="I4" s="8">
        <v>75000</v>
      </c>
      <c r="J4" s="58">
        <f>H4+I4</f>
        <v>1011254</v>
      </c>
      <c r="K4" s="53" t="s">
        <v>136</v>
      </c>
    </row>
    <row r="5" spans="1:12" s="7" customFormat="1" ht="12.75" customHeight="1" x14ac:dyDescent="0.2">
      <c r="A5" s="44">
        <v>32</v>
      </c>
      <c r="B5" s="47" t="s">
        <v>58</v>
      </c>
      <c r="C5" s="47" t="s">
        <v>98</v>
      </c>
      <c r="D5" s="47" t="s">
        <v>100</v>
      </c>
      <c r="E5" s="47" t="s">
        <v>6</v>
      </c>
      <c r="F5" s="57">
        <v>845432</v>
      </c>
      <c r="G5" s="57">
        <f t="shared" ref="G5:G59" si="0">ROUND(F5/150.8*158.3,0)</f>
        <v>887479</v>
      </c>
      <c r="H5" s="57">
        <f t="shared" ref="H5:H32" si="1">ROUND(G5/158.3*167,0)</f>
        <v>936254</v>
      </c>
      <c r="I5" s="8">
        <v>70000</v>
      </c>
      <c r="J5" s="58">
        <f t="shared" ref="J5:J32" si="2">H5+I5</f>
        <v>1006254</v>
      </c>
      <c r="K5" s="53" t="s">
        <v>137</v>
      </c>
    </row>
    <row r="6" spans="1:12" s="7" customFormat="1" ht="12.75" customHeight="1" x14ac:dyDescent="0.2">
      <c r="A6" s="44">
        <v>24</v>
      </c>
      <c r="B6" s="47" t="s">
        <v>26</v>
      </c>
      <c r="C6" s="47" t="s">
        <v>96</v>
      </c>
      <c r="D6" s="47" t="s">
        <v>100</v>
      </c>
      <c r="E6" s="47" t="s">
        <v>67</v>
      </c>
      <c r="F6" s="57">
        <v>3256477</v>
      </c>
      <c r="G6" s="57">
        <f t="shared" si="0"/>
        <v>3418437</v>
      </c>
      <c r="H6" s="57">
        <f t="shared" si="1"/>
        <v>3606311</v>
      </c>
      <c r="I6" s="8">
        <v>65000</v>
      </c>
      <c r="J6" s="58">
        <f t="shared" si="2"/>
        <v>3671311</v>
      </c>
      <c r="K6" s="53" t="s">
        <v>135</v>
      </c>
    </row>
    <row r="7" spans="1:12" s="7" customFormat="1" ht="12.75" customHeight="1" x14ac:dyDescent="0.2">
      <c r="A7" s="44">
        <v>9</v>
      </c>
      <c r="B7" s="47" t="s">
        <v>65</v>
      </c>
      <c r="C7" s="47" t="s">
        <v>89</v>
      </c>
      <c r="D7" s="47" t="s">
        <v>100</v>
      </c>
      <c r="E7" s="47" t="s">
        <v>43</v>
      </c>
      <c r="F7" s="57">
        <v>1252493</v>
      </c>
      <c r="G7" s="57">
        <f t="shared" si="0"/>
        <v>1314785</v>
      </c>
      <c r="H7" s="57">
        <f t="shared" si="1"/>
        <v>1387044</v>
      </c>
      <c r="I7" s="8">
        <v>154000</v>
      </c>
      <c r="J7" s="58">
        <f t="shared" si="2"/>
        <v>1541044</v>
      </c>
      <c r="K7" s="53" t="s">
        <v>124</v>
      </c>
    </row>
    <row r="8" spans="1:12" s="7" customFormat="1" ht="12.75" customHeight="1" x14ac:dyDescent="0.2">
      <c r="A8" s="44">
        <v>20</v>
      </c>
      <c r="B8" s="47" t="s">
        <v>13</v>
      </c>
      <c r="C8" s="47" t="s">
        <v>92</v>
      </c>
      <c r="D8" s="47" t="s">
        <v>100</v>
      </c>
      <c r="E8" s="47" t="s">
        <v>12</v>
      </c>
      <c r="F8" s="57">
        <v>1816112</v>
      </c>
      <c r="G8" s="57">
        <f t="shared" si="0"/>
        <v>1906436</v>
      </c>
      <c r="H8" s="57">
        <f t="shared" si="1"/>
        <v>2011212</v>
      </c>
      <c r="I8" s="8"/>
      <c r="J8" s="58">
        <f t="shared" si="2"/>
        <v>2011212</v>
      </c>
      <c r="K8" s="53" t="s">
        <v>131</v>
      </c>
    </row>
    <row r="9" spans="1:12" s="7" customFormat="1" ht="12.75" customHeight="1" x14ac:dyDescent="0.2">
      <c r="A9" s="44">
        <v>22</v>
      </c>
      <c r="B9" s="47" t="s">
        <v>14</v>
      </c>
      <c r="C9" s="47" t="s">
        <v>94</v>
      </c>
      <c r="D9" s="47" t="s">
        <v>100</v>
      </c>
      <c r="E9" s="47" t="s">
        <v>34</v>
      </c>
      <c r="F9" s="57">
        <v>5385714</v>
      </c>
      <c r="G9" s="57">
        <f t="shared" si="0"/>
        <v>5653571</v>
      </c>
      <c r="H9" s="57">
        <f t="shared" si="1"/>
        <v>5964285</v>
      </c>
      <c r="I9" s="8">
        <v>145000</v>
      </c>
      <c r="J9" s="58">
        <f t="shared" si="2"/>
        <v>6109285</v>
      </c>
      <c r="K9" s="53" t="s">
        <v>133</v>
      </c>
    </row>
    <row r="10" spans="1:12" s="7" customFormat="1" ht="12.75" customHeight="1" x14ac:dyDescent="0.2">
      <c r="A10" s="44">
        <v>29</v>
      </c>
      <c r="B10" s="47" t="s">
        <v>35</v>
      </c>
      <c r="C10" s="47" t="s">
        <v>94</v>
      </c>
      <c r="D10" s="47" t="s">
        <v>100</v>
      </c>
      <c r="E10" s="47" t="s">
        <v>77</v>
      </c>
      <c r="F10" s="57">
        <v>31735</v>
      </c>
      <c r="G10" s="57">
        <f t="shared" si="0"/>
        <v>33313</v>
      </c>
      <c r="H10" s="57">
        <f t="shared" si="1"/>
        <v>35144</v>
      </c>
      <c r="I10" s="8">
        <v>5000</v>
      </c>
      <c r="J10" s="58">
        <f t="shared" si="2"/>
        <v>40144</v>
      </c>
      <c r="K10" s="54"/>
    </row>
    <row r="11" spans="1:12" s="7" customFormat="1" ht="12.75" customHeight="1" x14ac:dyDescent="0.2">
      <c r="A11" s="44">
        <v>4</v>
      </c>
      <c r="B11" s="47" t="s">
        <v>61</v>
      </c>
      <c r="C11" s="47" t="s">
        <v>86</v>
      </c>
      <c r="D11" s="47" t="s">
        <v>100</v>
      </c>
      <c r="E11" s="47" t="s">
        <v>62</v>
      </c>
      <c r="F11" s="57">
        <v>344436</v>
      </c>
      <c r="G11" s="57">
        <f t="shared" si="0"/>
        <v>361566</v>
      </c>
      <c r="H11" s="57">
        <f t="shared" si="1"/>
        <v>381437</v>
      </c>
      <c r="I11" s="8">
        <v>60000</v>
      </c>
      <c r="J11" s="58">
        <f t="shared" si="2"/>
        <v>441437</v>
      </c>
      <c r="K11" s="53" t="s">
        <v>121</v>
      </c>
    </row>
    <row r="12" spans="1:12" s="34" customFormat="1" ht="12.75" customHeight="1" x14ac:dyDescent="0.2">
      <c r="A12" s="44">
        <v>5</v>
      </c>
      <c r="B12" s="47" t="s">
        <v>61</v>
      </c>
      <c r="C12" s="47" t="s">
        <v>86</v>
      </c>
      <c r="D12" s="47" t="s">
        <v>100</v>
      </c>
      <c r="E12" s="47" t="s">
        <v>63</v>
      </c>
      <c r="F12" s="57">
        <v>56361</v>
      </c>
      <c r="G12" s="57">
        <f t="shared" si="0"/>
        <v>59164</v>
      </c>
      <c r="H12" s="57">
        <f t="shared" si="1"/>
        <v>62416</v>
      </c>
      <c r="I12" s="8">
        <v>12000</v>
      </c>
      <c r="J12" s="58">
        <f t="shared" si="2"/>
        <v>74416</v>
      </c>
      <c r="K12" s="53" t="s">
        <v>120</v>
      </c>
      <c r="L12" s="7"/>
    </row>
    <row r="13" spans="1:12" s="35" customFormat="1" ht="12.75" customHeight="1" x14ac:dyDescent="0.2">
      <c r="A13" s="44">
        <v>6</v>
      </c>
      <c r="B13" s="47" t="s">
        <v>27</v>
      </c>
      <c r="C13" s="47" t="s">
        <v>87</v>
      </c>
      <c r="D13" s="47" t="s">
        <v>100</v>
      </c>
      <c r="E13" s="47" t="s">
        <v>30</v>
      </c>
      <c r="F13" s="57">
        <v>356960</v>
      </c>
      <c r="G13" s="57">
        <f t="shared" si="0"/>
        <v>374713</v>
      </c>
      <c r="H13" s="57">
        <f t="shared" si="1"/>
        <v>395307</v>
      </c>
      <c r="I13" s="8"/>
      <c r="J13" s="58">
        <f t="shared" si="2"/>
        <v>395307</v>
      </c>
      <c r="K13" s="53" t="s">
        <v>122</v>
      </c>
      <c r="L13" s="7"/>
    </row>
    <row r="14" spans="1:12" s="93" customFormat="1" ht="14.25" customHeight="1" x14ac:dyDescent="0.2">
      <c r="A14" s="94"/>
      <c r="B14" s="46" t="s">
        <v>150</v>
      </c>
      <c r="C14" s="46" t="s">
        <v>151</v>
      </c>
      <c r="D14" s="46" t="s">
        <v>100</v>
      </c>
      <c r="E14" s="46" t="s">
        <v>152</v>
      </c>
      <c r="F14" s="86">
        <v>400000</v>
      </c>
      <c r="G14" s="57">
        <f>F14</f>
        <v>400000</v>
      </c>
      <c r="H14" s="57">
        <f t="shared" si="1"/>
        <v>421984</v>
      </c>
      <c r="I14" s="95"/>
      <c r="J14" s="58">
        <f t="shared" si="2"/>
        <v>421984</v>
      </c>
      <c r="K14" s="96"/>
      <c r="L14" s="80"/>
    </row>
    <row r="15" spans="1:12" s="35" customFormat="1" ht="12.75" customHeight="1" x14ac:dyDescent="0.2">
      <c r="A15" s="44">
        <v>21</v>
      </c>
      <c r="B15" s="47" t="s">
        <v>113</v>
      </c>
      <c r="C15" s="47" t="s">
        <v>93</v>
      </c>
      <c r="D15" s="47" t="s">
        <v>100</v>
      </c>
      <c r="E15" s="47" t="s">
        <v>49</v>
      </c>
      <c r="F15" s="57">
        <v>482210</v>
      </c>
      <c r="G15" s="57">
        <f t="shared" si="0"/>
        <v>506193</v>
      </c>
      <c r="H15" s="57">
        <f t="shared" si="1"/>
        <v>534013</v>
      </c>
      <c r="I15" s="8"/>
      <c r="J15" s="58">
        <f t="shared" si="2"/>
        <v>534013</v>
      </c>
      <c r="K15" s="53" t="s">
        <v>132</v>
      </c>
      <c r="L15" s="7"/>
    </row>
    <row r="16" spans="1:12" s="35" customFormat="1" ht="12.75" customHeight="1" x14ac:dyDescent="0.2">
      <c r="A16" s="45"/>
      <c r="B16" s="47" t="s">
        <v>57</v>
      </c>
      <c r="C16" s="47"/>
      <c r="D16" s="47" t="s">
        <v>100</v>
      </c>
      <c r="E16" s="47" t="s">
        <v>71</v>
      </c>
      <c r="F16" s="57">
        <v>0</v>
      </c>
      <c r="G16" s="57">
        <f t="shared" si="0"/>
        <v>0</v>
      </c>
      <c r="H16" s="57">
        <f t="shared" si="1"/>
        <v>0</v>
      </c>
      <c r="I16" s="8">
        <v>8000</v>
      </c>
      <c r="J16" s="58">
        <f t="shared" si="2"/>
        <v>8000</v>
      </c>
      <c r="K16" s="55"/>
    </row>
    <row r="17" spans="1:12" s="35" customFormat="1" ht="12.75" customHeight="1" x14ac:dyDescent="0.2">
      <c r="A17" s="45"/>
      <c r="B17" s="47" t="s">
        <v>56</v>
      </c>
      <c r="C17" s="47"/>
      <c r="D17" s="47" t="s">
        <v>100</v>
      </c>
      <c r="E17" s="47" t="s">
        <v>71</v>
      </c>
      <c r="F17" s="57">
        <v>0</v>
      </c>
      <c r="G17" s="57">
        <f t="shared" si="0"/>
        <v>0</v>
      </c>
      <c r="H17" s="57">
        <f t="shared" si="1"/>
        <v>0</v>
      </c>
      <c r="I17" s="8">
        <v>8000</v>
      </c>
      <c r="J17" s="58">
        <f t="shared" si="2"/>
        <v>8000</v>
      </c>
      <c r="K17" s="55"/>
    </row>
    <row r="18" spans="1:12" s="35" customFormat="1" ht="12.75" customHeight="1" x14ac:dyDescent="0.2">
      <c r="A18" s="44">
        <v>23</v>
      </c>
      <c r="B18" s="47" t="s">
        <v>114</v>
      </c>
      <c r="C18" s="47" t="s">
        <v>95</v>
      </c>
      <c r="D18" s="47" t="s">
        <v>100</v>
      </c>
      <c r="E18" s="47" t="s">
        <v>66</v>
      </c>
      <c r="F18" s="57">
        <v>1277543</v>
      </c>
      <c r="G18" s="57">
        <f t="shared" si="0"/>
        <v>1341081</v>
      </c>
      <c r="H18" s="57">
        <f t="shared" si="1"/>
        <v>1414785</v>
      </c>
      <c r="I18" s="8">
        <v>153000</v>
      </c>
      <c r="J18" s="58">
        <f t="shared" si="2"/>
        <v>1567785</v>
      </c>
      <c r="K18" s="53" t="s">
        <v>134</v>
      </c>
      <c r="L18" s="7"/>
    </row>
    <row r="19" spans="1:12" s="35" customFormat="1" ht="12.75" customHeight="1" x14ac:dyDescent="0.2">
      <c r="A19" s="44">
        <v>38</v>
      </c>
      <c r="B19" s="47" t="s">
        <v>3</v>
      </c>
      <c r="C19" s="47" t="s">
        <v>84</v>
      </c>
      <c r="D19" s="47" t="s">
        <v>100</v>
      </c>
      <c r="E19" s="47" t="s">
        <v>52</v>
      </c>
      <c r="F19" s="57">
        <v>82508</v>
      </c>
      <c r="G19" s="57">
        <f t="shared" si="0"/>
        <v>86612</v>
      </c>
      <c r="H19" s="57">
        <f t="shared" si="1"/>
        <v>91372</v>
      </c>
      <c r="I19" s="8"/>
      <c r="J19" s="58">
        <f t="shared" si="2"/>
        <v>91372</v>
      </c>
      <c r="K19" s="55"/>
    </row>
    <row r="20" spans="1:12" s="35" customFormat="1" ht="12.75" customHeight="1" x14ac:dyDescent="0.2">
      <c r="A20" s="44">
        <v>1</v>
      </c>
      <c r="B20" s="47" t="s">
        <v>3</v>
      </c>
      <c r="C20" s="47" t="s">
        <v>84</v>
      </c>
      <c r="D20" s="47" t="s">
        <v>100</v>
      </c>
      <c r="E20" s="47" t="s">
        <v>2</v>
      </c>
      <c r="F20" s="57">
        <v>8391693</v>
      </c>
      <c r="G20" s="57">
        <f t="shared" si="0"/>
        <v>8809052</v>
      </c>
      <c r="H20" s="57">
        <f t="shared" si="1"/>
        <v>9293188</v>
      </c>
      <c r="I20" s="8">
        <v>1960000</v>
      </c>
      <c r="J20" s="58">
        <f t="shared" si="2"/>
        <v>11253188</v>
      </c>
      <c r="K20" s="53" t="s">
        <v>118</v>
      </c>
      <c r="L20" s="7"/>
    </row>
    <row r="21" spans="1:12" s="35" customFormat="1" ht="12.75" customHeight="1" x14ac:dyDescent="0.2">
      <c r="A21" s="44">
        <v>13</v>
      </c>
      <c r="B21" s="47" t="s">
        <v>45</v>
      </c>
      <c r="C21" s="47" t="s">
        <v>90</v>
      </c>
      <c r="D21" s="47" t="s">
        <v>100</v>
      </c>
      <c r="E21" s="47" t="s">
        <v>109</v>
      </c>
      <c r="F21" s="57">
        <v>544834</v>
      </c>
      <c r="G21" s="57">
        <f t="shared" si="0"/>
        <v>571931</v>
      </c>
      <c r="H21" s="57">
        <f t="shared" si="1"/>
        <v>603364</v>
      </c>
      <c r="I21" s="8">
        <v>0</v>
      </c>
      <c r="J21" s="58">
        <f t="shared" si="2"/>
        <v>603364</v>
      </c>
      <c r="K21" s="53" t="s">
        <v>126</v>
      </c>
      <c r="L21" s="7"/>
    </row>
    <row r="22" spans="1:12" s="35" customFormat="1" ht="12.75" customHeight="1" x14ac:dyDescent="0.2">
      <c r="A22" s="44">
        <v>15</v>
      </c>
      <c r="B22" s="47" t="s">
        <v>45</v>
      </c>
      <c r="C22" s="47" t="s">
        <v>90</v>
      </c>
      <c r="D22" s="47" t="s">
        <v>100</v>
      </c>
      <c r="E22" s="47" t="s">
        <v>111</v>
      </c>
      <c r="F22" s="57">
        <v>1265019</v>
      </c>
      <c r="G22" s="57">
        <f t="shared" si="0"/>
        <v>1327934</v>
      </c>
      <c r="H22" s="57">
        <f t="shared" si="1"/>
        <v>1400916</v>
      </c>
      <c r="I22" s="8">
        <v>265000</v>
      </c>
      <c r="J22" s="58">
        <f t="shared" si="2"/>
        <v>1665916</v>
      </c>
      <c r="K22" s="53" t="s">
        <v>128</v>
      </c>
      <c r="L22" s="7"/>
    </row>
    <row r="23" spans="1:12" s="38" customFormat="1" ht="12.75" customHeight="1" x14ac:dyDescent="0.2">
      <c r="A23" s="44">
        <v>18</v>
      </c>
      <c r="B23" s="47" t="s">
        <v>45</v>
      </c>
      <c r="C23" s="47" t="s">
        <v>90</v>
      </c>
      <c r="D23" s="47" t="s">
        <v>100</v>
      </c>
      <c r="E23" s="47" t="s">
        <v>112</v>
      </c>
      <c r="F23" s="57">
        <v>106463</v>
      </c>
      <c r="G23" s="57">
        <f t="shared" si="0"/>
        <v>111758</v>
      </c>
      <c r="H23" s="57">
        <f t="shared" si="1"/>
        <v>117900</v>
      </c>
      <c r="I23" s="50">
        <v>39000</v>
      </c>
      <c r="J23" s="58">
        <f t="shared" si="2"/>
        <v>156900</v>
      </c>
      <c r="K23" s="53" t="s">
        <v>129</v>
      </c>
      <c r="L23" s="7"/>
    </row>
    <row r="24" spans="1:12" s="38" customFormat="1" ht="12.75" customHeight="1" x14ac:dyDescent="0.2">
      <c r="A24" s="44">
        <v>14</v>
      </c>
      <c r="B24" s="47" t="s">
        <v>45</v>
      </c>
      <c r="C24" s="47" t="s">
        <v>90</v>
      </c>
      <c r="D24" s="47" t="s">
        <v>100</v>
      </c>
      <c r="E24" s="47" t="s">
        <v>110</v>
      </c>
      <c r="F24" s="57">
        <v>413322</v>
      </c>
      <c r="G24" s="57">
        <f t="shared" si="0"/>
        <v>433878</v>
      </c>
      <c r="H24" s="57">
        <f t="shared" si="1"/>
        <v>457723</v>
      </c>
      <c r="I24" s="50">
        <v>115000</v>
      </c>
      <c r="J24" s="58">
        <f t="shared" si="2"/>
        <v>572723</v>
      </c>
      <c r="K24" s="53" t="s">
        <v>127</v>
      </c>
      <c r="L24" s="7"/>
    </row>
    <row r="25" spans="1:12" s="38" customFormat="1" ht="12.75" customHeight="1" x14ac:dyDescent="0.2">
      <c r="A25" s="44">
        <v>17</v>
      </c>
      <c r="B25" s="47" t="s">
        <v>45</v>
      </c>
      <c r="C25" s="47" t="s">
        <v>90</v>
      </c>
      <c r="D25" s="47" t="s">
        <v>100</v>
      </c>
      <c r="E25" s="47" t="s">
        <v>76</v>
      </c>
      <c r="F25" s="57">
        <v>125249</v>
      </c>
      <c r="G25" s="57">
        <f t="shared" si="0"/>
        <v>131478</v>
      </c>
      <c r="H25" s="57">
        <f t="shared" si="1"/>
        <v>138704</v>
      </c>
      <c r="I25" s="50"/>
      <c r="J25" s="58">
        <f t="shared" si="2"/>
        <v>138704</v>
      </c>
      <c r="K25" s="53" t="s">
        <v>130</v>
      </c>
      <c r="L25" s="7"/>
    </row>
    <row r="26" spans="1:12" s="38" customFormat="1" ht="12.75" customHeight="1" x14ac:dyDescent="0.2">
      <c r="A26" s="44">
        <v>39</v>
      </c>
      <c r="B26" s="47" t="s">
        <v>44</v>
      </c>
      <c r="C26" s="47" t="s">
        <v>90</v>
      </c>
      <c r="D26" s="47" t="s">
        <v>100</v>
      </c>
      <c r="E26" s="47" t="s">
        <v>52</v>
      </c>
      <c r="F26" s="57">
        <v>57120</v>
      </c>
      <c r="G26" s="57">
        <f t="shared" si="0"/>
        <v>59961</v>
      </c>
      <c r="H26" s="57">
        <f t="shared" si="1"/>
        <v>63256</v>
      </c>
      <c r="I26" s="50"/>
      <c r="J26" s="58">
        <f t="shared" si="2"/>
        <v>63256</v>
      </c>
      <c r="K26" s="55"/>
      <c r="L26" s="35"/>
    </row>
    <row r="27" spans="1:12" s="38" customFormat="1" ht="12.75" customHeight="1" x14ac:dyDescent="0.2">
      <c r="A27" s="44">
        <v>12</v>
      </c>
      <c r="B27" s="47" t="s">
        <v>44</v>
      </c>
      <c r="C27" s="47" t="s">
        <v>90</v>
      </c>
      <c r="D27" s="47" t="s">
        <v>100</v>
      </c>
      <c r="E27" s="47" t="s">
        <v>11</v>
      </c>
      <c r="F27" s="57">
        <v>1866213</v>
      </c>
      <c r="G27" s="57">
        <f t="shared" si="0"/>
        <v>1959029</v>
      </c>
      <c r="H27" s="57">
        <f t="shared" si="1"/>
        <v>2066695</v>
      </c>
      <c r="I27" s="50">
        <v>0</v>
      </c>
      <c r="J27" s="58">
        <f t="shared" si="2"/>
        <v>2066695</v>
      </c>
      <c r="K27" s="53" t="s">
        <v>125</v>
      </c>
      <c r="L27" s="7"/>
    </row>
    <row r="28" spans="1:12" s="35" customFormat="1" ht="12.75" customHeight="1" x14ac:dyDescent="0.2">
      <c r="A28" s="44">
        <v>41</v>
      </c>
      <c r="B28" s="47" t="s">
        <v>53</v>
      </c>
      <c r="C28" s="47" t="s">
        <v>99</v>
      </c>
      <c r="D28" s="47" t="s">
        <v>100</v>
      </c>
      <c r="E28" s="47" t="s">
        <v>50</v>
      </c>
      <c r="F28" s="57">
        <v>701395</v>
      </c>
      <c r="G28" s="57">
        <f t="shared" si="0"/>
        <v>736279</v>
      </c>
      <c r="H28" s="57">
        <f t="shared" si="1"/>
        <v>776744</v>
      </c>
      <c r="I28" s="8"/>
      <c r="J28" s="58">
        <f t="shared" si="2"/>
        <v>776744</v>
      </c>
      <c r="K28" s="53" t="s">
        <v>138</v>
      </c>
    </row>
    <row r="29" spans="1:12" s="35" customFormat="1" ht="12.75" customHeight="1" x14ac:dyDescent="0.2">
      <c r="A29" s="84">
        <v>56</v>
      </c>
      <c r="B29" s="47" t="s">
        <v>9</v>
      </c>
      <c r="C29" s="47" t="s">
        <v>103</v>
      </c>
      <c r="D29" s="47" t="s">
        <v>100</v>
      </c>
      <c r="E29" s="47"/>
      <c r="F29" s="57">
        <v>1114465</v>
      </c>
      <c r="G29" s="57">
        <f t="shared" si="0"/>
        <v>1169893</v>
      </c>
      <c r="H29" s="57">
        <f t="shared" si="1"/>
        <v>1234189</v>
      </c>
      <c r="I29" s="8">
        <v>0</v>
      </c>
      <c r="J29" s="58">
        <f t="shared" si="2"/>
        <v>1234189</v>
      </c>
      <c r="K29" s="53"/>
      <c r="L29" s="9"/>
    </row>
    <row r="30" spans="1:12" s="35" customFormat="1" ht="12.75" customHeight="1" x14ac:dyDescent="0.2">
      <c r="A30" s="44">
        <v>3</v>
      </c>
      <c r="B30" s="47" t="s">
        <v>60</v>
      </c>
      <c r="C30" s="47" t="s">
        <v>85</v>
      </c>
      <c r="D30" s="47" t="s">
        <v>100</v>
      </c>
      <c r="E30" s="47" t="s">
        <v>140</v>
      </c>
      <c r="F30" s="57">
        <v>11272</v>
      </c>
      <c r="G30" s="57">
        <f t="shared" si="0"/>
        <v>11833</v>
      </c>
      <c r="H30" s="57">
        <f t="shared" si="1"/>
        <v>12483</v>
      </c>
      <c r="I30" s="8"/>
      <c r="J30" s="58">
        <f t="shared" si="2"/>
        <v>12483</v>
      </c>
      <c r="K30" s="53" t="s">
        <v>119</v>
      </c>
      <c r="L30" s="7"/>
    </row>
    <row r="31" spans="1:12" s="35" customFormat="1" ht="12.75" customHeight="1" x14ac:dyDescent="0.2">
      <c r="A31" s="44">
        <v>2</v>
      </c>
      <c r="B31" s="47" t="s">
        <v>60</v>
      </c>
      <c r="C31" s="47" t="s">
        <v>85</v>
      </c>
      <c r="D31" s="47" t="s">
        <v>100</v>
      </c>
      <c r="E31" s="47" t="s">
        <v>139</v>
      </c>
      <c r="F31" s="57">
        <v>100200</v>
      </c>
      <c r="G31" s="57">
        <f t="shared" si="0"/>
        <v>105183</v>
      </c>
      <c r="H31" s="57">
        <f t="shared" si="1"/>
        <v>110964</v>
      </c>
      <c r="I31" s="8"/>
      <c r="J31" s="58">
        <f t="shared" si="2"/>
        <v>110964</v>
      </c>
      <c r="K31" s="53" t="s">
        <v>119</v>
      </c>
      <c r="L31" s="7"/>
    </row>
    <row r="32" spans="1:12" s="9" customFormat="1" ht="12.75" customHeight="1" x14ac:dyDescent="0.2">
      <c r="A32" s="44">
        <v>8</v>
      </c>
      <c r="B32" s="91" t="s">
        <v>64</v>
      </c>
      <c r="C32" s="47" t="s">
        <v>88</v>
      </c>
      <c r="D32" s="47" t="s">
        <v>100</v>
      </c>
      <c r="E32" s="47" t="s">
        <v>7</v>
      </c>
      <c r="F32" s="57">
        <v>2526159</v>
      </c>
      <c r="G32" s="57">
        <f t="shared" si="0"/>
        <v>2651797</v>
      </c>
      <c r="H32" s="57">
        <f t="shared" si="1"/>
        <v>2797537</v>
      </c>
      <c r="I32" s="8">
        <v>620000</v>
      </c>
      <c r="J32" s="58">
        <f t="shared" si="2"/>
        <v>3417537</v>
      </c>
      <c r="K32" s="53" t="s">
        <v>123</v>
      </c>
      <c r="L32" s="7"/>
    </row>
    <row r="33" spans="1:12" s="7" customFormat="1" ht="12.75" customHeight="1" x14ac:dyDescent="0.2">
      <c r="A33" s="75"/>
      <c r="B33" s="76"/>
      <c r="C33" s="76"/>
      <c r="D33" s="77"/>
      <c r="E33" s="76"/>
      <c r="F33" s="85"/>
      <c r="G33" s="85"/>
      <c r="H33" s="85"/>
      <c r="I33" s="78"/>
      <c r="J33" s="78"/>
      <c r="K33" s="79"/>
      <c r="L33" s="80"/>
    </row>
    <row r="34" spans="1:12" s="14" customFormat="1" ht="12.75" customHeight="1" x14ac:dyDescent="0.2">
      <c r="A34" s="3"/>
      <c r="B34" s="3" t="s">
        <v>46</v>
      </c>
      <c r="C34" s="12"/>
      <c r="D34" s="51"/>
      <c r="E34" s="12"/>
      <c r="F34" s="13">
        <v>33656817</v>
      </c>
      <c r="G34" s="13">
        <f t="shared" ref="G34:J34" si="3">SUM(G4:G32)</f>
        <v>35310835</v>
      </c>
      <c r="H34" s="13">
        <f t="shared" si="3"/>
        <v>37251481</v>
      </c>
      <c r="I34" s="13">
        <f t="shared" si="3"/>
        <v>3754000</v>
      </c>
      <c r="J34" s="13">
        <f t="shared" si="3"/>
        <v>41005481</v>
      </c>
      <c r="K34" s="12"/>
      <c r="L34" s="15"/>
    </row>
    <row r="35" spans="1:12" s="15" customFormat="1" ht="12.75" customHeight="1" x14ac:dyDescent="0.2">
      <c r="A35" s="87"/>
      <c r="B35" s="88"/>
      <c r="C35" s="88"/>
      <c r="D35" s="47"/>
      <c r="E35" s="88"/>
      <c r="F35" s="89"/>
      <c r="G35" s="89"/>
      <c r="H35" s="89"/>
      <c r="I35" s="90"/>
      <c r="J35" s="89"/>
      <c r="K35" s="88"/>
    </row>
    <row r="36" spans="1:12" s="7" customFormat="1" ht="12.75" customHeight="1" x14ac:dyDescent="0.2">
      <c r="A36" s="82" t="s">
        <v>36</v>
      </c>
      <c r="B36" s="46" t="s">
        <v>146</v>
      </c>
      <c r="C36" s="47" t="s">
        <v>106</v>
      </c>
      <c r="D36" s="47" t="s">
        <v>100</v>
      </c>
      <c r="E36" s="46" t="s">
        <v>21</v>
      </c>
      <c r="F36" s="57">
        <v>0</v>
      </c>
      <c r="G36" s="57">
        <f t="shared" si="0"/>
        <v>0</v>
      </c>
      <c r="H36" s="57">
        <f t="shared" ref="H36:H59" si="4">ROUND(G36/158.3*167,0)</f>
        <v>0</v>
      </c>
      <c r="I36" s="8">
        <v>10000</v>
      </c>
      <c r="J36" s="58">
        <f t="shared" ref="J36:J59" si="5">H36+I36</f>
        <v>10000</v>
      </c>
      <c r="K36" s="83"/>
      <c r="L36" s="9"/>
    </row>
    <row r="37" spans="1:12" s="7" customFormat="1" ht="12.75" customHeight="1" x14ac:dyDescent="0.2">
      <c r="A37" s="81">
        <v>66</v>
      </c>
      <c r="B37" s="47" t="s">
        <v>142</v>
      </c>
      <c r="C37" s="47" t="s">
        <v>106</v>
      </c>
      <c r="D37" s="47" t="s">
        <v>100</v>
      </c>
      <c r="E37" s="47" t="s">
        <v>145</v>
      </c>
      <c r="F37" s="57">
        <v>2660329</v>
      </c>
      <c r="G37" s="57">
        <f t="shared" si="0"/>
        <v>2792640</v>
      </c>
      <c r="H37" s="57">
        <f t="shared" si="4"/>
        <v>2946121</v>
      </c>
      <c r="I37" s="8">
        <v>485000</v>
      </c>
      <c r="J37" s="58">
        <f t="shared" si="5"/>
        <v>3431121</v>
      </c>
      <c r="K37" s="53"/>
      <c r="L37" s="9"/>
    </row>
    <row r="38" spans="1:12" s="17" customFormat="1" ht="12.75" customHeight="1" x14ac:dyDescent="0.2">
      <c r="A38" s="82" t="s">
        <v>36</v>
      </c>
      <c r="B38" s="46" t="s">
        <v>20</v>
      </c>
      <c r="C38" s="47" t="s">
        <v>106</v>
      </c>
      <c r="D38" s="47" t="s">
        <v>100</v>
      </c>
      <c r="E38" s="46" t="s">
        <v>55</v>
      </c>
      <c r="F38" s="57">
        <v>0</v>
      </c>
      <c r="G38" s="57">
        <f t="shared" si="0"/>
        <v>0</v>
      </c>
      <c r="H38" s="57">
        <f t="shared" si="4"/>
        <v>0</v>
      </c>
      <c r="I38" s="8">
        <v>14000</v>
      </c>
      <c r="J38" s="58">
        <f t="shared" si="5"/>
        <v>14000</v>
      </c>
      <c r="K38" s="83"/>
      <c r="L38" s="9"/>
    </row>
    <row r="39" spans="1:12" s="7" customFormat="1" ht="12.75" customHeight="1" x14ac:dyDescent="0.2">
      <c r="A39" s="81">
        <v>65</v>
      </c>
      <c r="B39" s="47" t="s">
        <v>141</v>
      </c>
      <c r="C39" s="47" t="s">
        <v>106</v>
      </c>
      <c r="D39" s="47" t="s">
        <v>100</v>
      </c>
      <c r="E39" s="47" t="s">
        <v>54</v>
      </c>
      <c r="F39" s="57">
        <v>1905373</v>
      </c>
      <c r="G39" s="57">
        <f t="shared" si="0"/>
        <v>2000136</v>
      </c>
      <c r="H39" s="57">
        <f t="shared" si="4"/>
        <v>2110061</v>
      </c>
      <c r="I39" s="8">
        <v>245000</v>
      </c>
      <c r="J39" s="58">
        <f t="shared" si="5"/>
        <v>2355061</v>
      </c>
      <c r="K39" s="53"/>
      <c r="L39" s="9"/>
    </row>
    <row r="40" spans="1:12" s="17" customFormat="1" ht="12.75" customHeight="1" x14ac:dyDescent="0.2">
      <c r="A40" s="82" t="s">
        <v>36</v>
      </c>
      <c r="B40" s="46" t="s">
        <v>15</v>
      </c>
      <c r="C40" s="47" t="s">
        <v>106</v>
      </c>
      <c r="D40" s="47" t="s">
        <v>100</v>
      </c>
      <c r="E40" s="46" t="s">
        <v>25</v>
      </c>
      <c r="F40" s="57">
        <v>0</v>
      </c>
      <c r="G40" s="57">
        <f t="shared" si="0"/>
        <v>0</v>
      </c>
      <c r="H40" s="57">
        <f t="shared" si="4"/>
        <v>0</v>
      </c>
      <c r="I40" s="8">
        <v>14000</v>
      </c>
      <c r="J40" s="58">
        <f t="shared" si="5"/>
        <v>14000</v>
      </c>
      <c r="K40" s="83"/>
      <c r="L40" s="9"/>
    </row>
    <row r="41" spans="1:12" ht="12.75" customHeight="1" x14ac:dyDescent="0.2">
      <c r="A41" s="81">
        <v>62</v>
      </c>
      <c r="B41" s="47" t="s">
        <v>15</v>
      </c>
      <c r="C41" s="47" t="s">
        <v>106</v>
      </c>
      <c r="D41" s="47" t="s">
        <v>100</v>
      </c>
      <c r="E41" s="47" t="s">
        <v>32</v>
      </c>
      <c r="F41" s="57">
        <v>1905373</v>
      </c>
      <c r="G41" s="57">
        <f t="shared" si="0"/>
        <v>2000136</v>
      </c>
      <c r="H41" s="57">
        <f t="shared" si="4"/>
        <v>2110061</v>
      </c>
      <c r="I41" s="8">
        <v>365000</v>
      </c>
      <c r="J41" s="58">
        <f t="shared" si="5"/>
        <v>2475061</v>
      </c>
      <c r="K41" s="53"/>
      <c r="L41" s="9"/>
    </row>
    <row r="42" spans="1:12" s="7" customFormat="1" ht="12.75" customHeight="1" x14ac:dyDescent="0.2">
      <c r="A42" s="36">
        <v>55</v>
      </c>
      <c r="B42" s="47" t="s">
        <v>28</v>
      </c>
      <c r="C42" s="47" t="s">
        <v>101</v>
      </c>
      <c r="D42" s="47" t="s">
        <v>100</v>
      </c>
      <c r="E42" s="47" t="s">
        <v>6</v>
      </c>
      <c r="F42" s="57">
        <v>953477</v>
      </c>
      <c r="G42" s="57">
        <f t="shared" si="0"/>
        <v>1000898</v>
      </c>
      <c r="H42" s="57">
        <f t="shared" si="4"/>
        <v>1055906</v>
      </c>
      <c r="I42" s="8">
        <v>70000</v>
      </c>
      <c r="J42" s="58">
        <f t="shared" si="5"/>
        <v>1125906</v>
      </c>
      <c r="K42" s="53" t="s">
        <v>115</v>
      </c>
    </row>
    <row r="43" spans="1:12" s="7" customFormat="1" ht="12.75" customHeight="1" x14ac:dyDescent="0.2">
      <c r="A43" s="36"/>
      <c r="B43" s="47" t="s">
        <v>4</v>
      </c>
      <c r="C43" s="47" t="s">
        <v>101</v>
      </c>
      <c r="D43" s="47" t="s">
        <v>100</v>
      </c>
      <c r="E43" s="47" t="s">
        <v>68</v>
      </c>
      <c r="F43" s="57">
        <v>689358</v>
      </c>
      <c r="G43" s="57">
        <f t="shared" si="0"/>
        <v>723643</v>
      </c>
      <c r="H43" s="57">
        <f t="shared" si="4"/>
        <v>763414</v>
      </c>
      <c r="I43" s="8"/>
      <c r="J43" s="58">
        <f t="shared" si="5"/>
        <v>763414</v>
      </c>
      <c r="K43" s="54"/>
    </row>
    <row r="44" spans="1:12" s="7" customFormat="1" ht="12.75" customHeight="1" x14ac:dyDescent="0.2">
      <c r="A44" s="36"/>
      <c r="B44" s="47" t="s">
        <v>4</v>
      </c>
      <c r="C44" s="47" t="s">
        <v>101</v>
      </c>
      <c r="D44" s="47" t="s">
        <v>100</v>
      </c>
      <c r="E44" s="47" t="s">
        <v>59</v>
      </c>
      <c r="F44" s="57">
        <v>3008115</v>
      </c>
      <c r="G44" s="57">
        <f t="shared" si="0"/>
        <v>3157723</v>
      </c>
      <c r="H44" s="57">
        <f t="shared" si="4"/>
        <v>3331268</v>
      </c>
      <c r="I44" s="8">
        <f>385000+14000</f>
        <v>399000</v>
      </c>
      <c r="J44" s="58">
        <f t="shared" si="5"/>
        <v>3730268</v>
      </c>
      <c r="K44" s="54"/>
    </row>
    <row r="45" spans="1:12" s="17" customFormat="1" ht="12.75" customHeight="1" x14ac:dyDescent="0.2">
      <c r="A45" s="82" t="s">
        <v>36</v>
      </c>
      <c r="B45" s="46" t="s">
        <v>4</v>
      </c>
      <c r="C45" s="46" t="s">
        <v>101</v>
      </c>
      <c r="D45" s="47" t="s">
        <v>100</v>
      </c>
      <c r="E45" s="47" t="s">
        <v>51</v>
      </c>
      <c r="F45" s="57">
        <v>0</v>
      </c>
      <c r="G45" s="57">
        <f t="shared" si="0"/>
        <v>0</v>
      </c>
      <c r="H45" s="57">
        <f t="shared" si="4"/>
        <v>0</v>
      </c>
      <c r="I45" s="8">
        <v>6000</v>
      </c>
      <c r="J45" s="58">
        <f t="shared" si="5"/>
        <v>6000</v>
      </c>
      <c r="K45" s="83"/>
      <c r="L45" s="9"/>
    </row>
    <row r="46" spans="1:12" s="9" customFormat="1" ht="12.75" customHeight="1" x14ac:dyDescent="0.2">
      <c r="A46" s="36">
        <v>58</v>
      </c>
      <c r="B46" s="47" t="s">
        <v>69</v>
      </c>
      <c r="C46" s="47" t="s">
        <v>104</v>
      </c>
      <c r="D46" s="47" t="s">
        <v>100</v>
      </c>
      <c r="E46" s="47" t="s">
        <v>30</v>
      </c>
      <c r="F46" s="57">
        <v>64710</v>
      </c>
      <c r="G46" s="57">
        <f t="shared" si="0"/>
        <v>67928</v>
      </c>
      <c r="H46" s="57">
        <f t="shared" si="4"/>
        <v>71661</v>
      </c>
      <c r="I46" s="8"/>
      <c r="J46" s="58">
        <f t="shared" si="5"/>
        <v>71661</v>
      </c>
      <c r="K46" s="54"/>
      <c r="L46" s="7"/>
    </row>
    <row r="47" spans="1:12" s="17" customFormat="1" ht="12.75" customHeight="1" x14ac:dyDescent="0.2">
      <c r="A47" s="36"/>
      <c r="B47" s="47" t="s">
        <v>69</v>
      </c>
      <c r="C47" s="47" t="s">
        <v>104</v>
      </c>
      <c r="D47" s="47" t="s">
        <v>100</v>
      </c>
      <c r="E47" s="47" t="s">
        <v>10</v>
      </c>
      <c r="F47" s="57">
        <v>2251988</v>
      </c>
      <c r="G47" s="57">
        <f t="shared" si="0"/>
        <v>2363990</v>
      </c>
      <c r="H47" s="57">
        <f t="shared" si="4"/>
        <v>2493912</v>
      </c>
      <c r="I47" s="8">
        <v>362000</v>
      </c>
      <c r="J47" s="58">
        <f t="shared" si="5"/>
        <v>2855912</v>
      </c>
      <c r="K47" s="54"/>
      <c r="L47" s="7"/>
    </row>
    <row r="48" spans="1:12" s="9" customFormat="1" ht="12.75" customHeight="1" x14ac:dyDescent="0.2">
      <c r="A48" s="82" t="s">
        <v>36</v>
      </c>
      <c r="B48" s="46" t="s">
        <v>69</v>
      </c>
      <c r="C48" s="46" t="s">
        <v>104</v>
      </c>
      <c r="D48" s="47" t="s">
        <v>100</v>
      </c>
      <c r="E48" s="46" t="s">
        <v>24</v>
      </c>
      <c r="F48" s="57">
        <v>0</v>
      </c>
      <c r="G48" s="57">
        <f t="shared" si="0"/>
        <v>0</v>
      </c>
      <c r="H48" s="57">
        <f t="shared" si="4"/>
        <v>0</v>
      </c>
      <c r="I48" s="8">
        <v>10000</v>
      </c>
      <c r="J48" s="58">
        <f t="shared" si="5"/>
        <v>10000</v>
      </c>
      <c r="K48" s="83"/>
    </row>
    <row r="49" spans="1:12" s="17" customFormat="1" ht="12.75" customHeight="1" x14ac:dyDescent="0.2">
      <c r="A49" s="81">
        <v>63</v>
      </c>
      <c r="B49" s="47" t="s">
        <v>17</v>
      </c>
      <c r="C49" s="47" t="s">
        <v>91</v>
      </c>
      <c r="D49" s="47" t="s">
        <v>100</v>
      </c>
      <c r="E49" s="47" t="s">
        <v>16</v>
      </c>
      <c r="F49" s="57">
        <v>1890993</v>
      </c>
      <c r="G49" s="57">
        <f t="shared" si="0"/>
        <v>1985041</v>
      </c>
      <c r="H49" s="57">
        <f t="shared" si="4"/>
        <v>2094137</v>
      </c>
      <c r="I49" s="11">
        <v>345000</v>
      </c>
      <c r="J49" s="58">
        <f t="shared" si="5"/>
        <v>2439137</v>
      </c>
      <c r="K49" s="53"/>
      <c r="L49" s="9"/>
    </row>
    <row r="50" spans="1:12" s="9" customFormat="1" ht="12.75" customHeight="1" x14ac:dyDescent="0.2">
      <c r="A50" s="82" t="s">
        <v>36</v>
      </c>
      <c r="B50" s="46" t="s">
        <v>17</v>
      </c>
      <c r="C50" s="46" t="s">
        <v>91</v>
      </c>
      <c r="D50" s="47" t="s">
        <v>100</v>
      </c>
      <c r="E50" s="46" t="s">
        <v>47</v>
      </c>
      <c r="F50" s="57">
        <v>0</v>
      </c>
      <c r="G50" s="57">
        <f t="shared" si="0"/>
        <v>0</v>
      </c>
      <c r="H50" s="57">
        <f t="shared" si="4"/>
        <v>0</v>
      </c>
      <c r="I50" s="86">
        <v>14000</v>
      </c>
      <c r="J50" s="58">
        <f t="shared" si="5"/>
        <v>14000</v>
      </c>
      <c r="K50" s="83"/>
    </row>
    <row r="51" spans="1:12" s="9" customFormat="1" ht="12.75" customHeight="1" x14ac:dyDescent="0.2">
      <c r="A51" s="36">
        <v>53</v>
      </c>
      <c r="B51" s="47" t="s">
        <v>5</v>
      </c>
      <c r="C51" s="47" t="s">
        <v>102</v>
      </c>
      <c r="D51" s="47" t="s">
        <v>100</v>
      </c>
      <c r="E51" s="47" t="s">
        <v>22</v>
      </c>
      <c r="F51" s="57">
        <v>2273504</v>
      </c>
      <c r="G51" s="57">
        <f t="shared" si="0"/>
        <v>2386576</v>
      </c>
      <c r="H51" s="57">
        <f t="shared" si="4"/>
        <v>2517740</v>
      </c>
      <c r="I51" s="8">
        <v>551000</v>
      </c>
      <c r="J51" s="58">
        <f t="shared" si="5"/>
        <v>3068740</v>
      </c>
      <c r="K51" s="54"/>
      <c r="L51" s="7"/>
    </row>
    <row r="52" spans="1:12" s="9" customFormat="1" ht="12.75" customHeight="1" x14ac:dyDescent="0.2">
      <c r="A52" s="82" t="s">
        <v>36</v>
      </c>
      <c r="B52" s="46" t="s">
        <v>5</v>
      </c>
      <c r="C52" s="46" t="s">
        <v>102</v>
      </c>
      <c r="D52" s="47" t="s">
        <v>100</v>
      </c>
      <c r="E52" s="46" t="s">
        <v>23</v>
      </c>
      <c r="F52" s="57">
        <v>0</v>
      </c>
      <c r="G52" s="57">
        <f t="shared" si="0"/>
        <v>0</v>
      </c>
      <c r="H52" s="57">
        <f t="shared" si="4"/>
        <v>0</v>
      </c>
      <c r="I52" s="8">
        <v>15000</v>
      </c>
      <c r="J52" s="58">
        <f t="shared" si="5"/>
        <v>15000</v>
      </c>
      <c r="K52" s="83"/>
    </row>
    <row r="53" spans="1:12" s="17" customFormat="1" ht="12.75" customHeight="1" x14ac:dyDescent="0.2">
      <c r="A53" s="37"/>
      <c r="B53" s="46" t="s">
        <v>72</v>
      </c>
      <c r="C53" s="46" t="s">
        <v>102</v>
      </c>
      <c r="D53" s="47" t="s">
        <v>100</v>
      </c>
      <c r="E53" s="46" t="s">
        <v>73</v>
      </c>
      <c r="F53" s="57">
        <v>470410</v>
      </c>
      <c r="G53" s="57">
        <f t="shared" si="0"/>
        <v>493806</v>
      </c>
      <c r="H53" s="57">
        <f t="shared" si="4"/>
        <v>520945</v>
      </c>
      <c r="I53" s="8"/>
      <c r="J53" s="58">
        <f t="shared" si="5"/>
        <v>520945</v>
      </c>
      <c r="K53" s="56"/>
      <c r="L53" s="7"/>
    </row>
    <row r="54" spans="1:12" s="9" customFormat="1" ht="12.75" customHeight="1" x14ac:dyDescent="0.2">
      <c r="A54" s="81">
        <v>64</v>
      </c>
      <c r="B54" s="47" t="s">
        <v>18</v>
      </c>
      <c r="C54" s="47" t="s">
        <v>107</v>
      </c>
      <c r="D54" s="47" t="s">
        <v>100</v>
      </c>
      <c r="E54" s="47" t="s">
        <v>81</v>
      </c>
      <c r="F54" s="57">
        <v>927519</v>
      </c>
      <c r="G54" s="57">
        <f t="shared" si="0"/>
        <v>973649</v>
      </c>
      <c r="H54" s="57">
        <f t="shared" si="4"/>
        <v>1027160</v>
      </c>
      <c r="I54" s="8">
        <v>215000</v>
      </c>
      <c r="J54" s="58">
        <f t="shared" si="5"/>
        <v>1242160</v>
      </c>
      <c r="K54" s="53"/>
    </row>
    <row r="55" spans="1:12" s="17" customFormat="1" ht="12.75" customHeight="1" x14ac:dyDescent="0.2">
      <c r="A55" s="81">
        <v>64</v>
      </c>
      <c r="B55" s="47" t="s">
        <v>18</v>
      </c>
      <c r="C55" s="47" t="s">
        <v>107</v>
      </c>
      <c r="D55" s="47" t="s">
        <v>100</v>
      </c>
      <c r="E55" s="47" t="s">
        <v>144</v>
      </c>
      <c r="F55" s="57">
        <v>0</v>
      </c>
      <c r="G55" s="57">
        <f t="shared" si="0"/>
        <v>0</v>
      </c>
      <c r="H55" s="57">
        <f t="shared" si="4"/>
        <v>0</v>
      </c>
      <c r="I55" s="8">
        <v>15000</v>
      </c>
      <c r="J55" s="58">
        <f t="shared" si="5"/>
        <v>15000</v>
      </c>
      <c r="K55" s="53"/>
      <c r="L55" s="9"/>
    </row>
    <row r="56" spans="1:12" s="104" customFormat="1" ht="38.25" x14ac:dyDescent="0.2">
      <c r="A56" s="105">
        <v>59</v>
      </c>
      <c r="B56" s="99" t="s">
        <v>78</v>
      </c>
      <c r="C56" s="99" t="s">
        <v>105</v>
      </c>
      <c r="D56" s="99" t="s">
        <v>100</v>
      </c>
      <c r="E56" s="99" t="s">
        <v>42</v>
      </c>
      <c r="F56" s="101">
        <v>1322977</v>
      </c>
      <c r="G56" s="101">
        <f t="shared" si="0"/>
        <v>1388775</v>
      </c>
      <c r="H56" s="101">
        <f t="shared" si="4"/>
        <v>1465101</v>
      </c>
      <c r="I56" s="106">
        <v>540000</v>
      </c>
      <c r="J56" s="103">
        <f t="shared" si="5"/>
        <v>2005101</v>
      </c>
      <c r="K56" s="54" t="s">
        <v>70</v>
      </c>
    </row>
    <row r="57" spans="1:12" s="108" customFormat="1" ht="38.25" x14ac:dyDescent="0.2">
      <c r="A57" s="107">
        <v>60</v>
      </c>
      <c r="B57" s="99" t="s">
        <v>79</v>
      </c>
      <c r="C57" s="99" t="s">
        <v>105</v>
      </c>
      <c r="D57" s="99" t="s">
        <v>100</v>
      </c>
      <c r="E57" s="99" t="s">
        <v>41</v>
      </c>
      <c r="F57" s="101">
        <v>1294213</v>
      </c>
      <c r="G57" s="101">
        <f t="shared" si="0"/>
        <v>1358580</v>
      </c>
      <c r="H57" s="101">
        <f t="shared" si="4"/>
        <v>1433246</v>
      </c>
      <c r="I57" s="106">
        <v>620000</v>
      </c>
      <c r="J57" s="103">
        <f t="shared" si="5"/>
        <v>2053246</v>
      </c>
      <c r="K57" s="53" t="s">
        <v>70</v>
      </c>
    </row>
    <row r="58" spans="1:12" s="9" customFormat="1" ht="12.75" customHeight="1" x14ac:dyDescent="0.2">
      <c r="A58" s="81">
        <v>44</v>
      </c>
      <c r="B58" s="47" t="s">
        <v>80</v>
      </c>
      <c r="C58" s="47" t="s">
        <v>105</v>
      </c>
      <c r="D58" s="47" t="s">
        <v>100</v>
      </c>
      <c r="E58" s="47" t="s">
        <v>143</v>
      </c>
      <c r="F58" s="57">
        <v>577560</v>
      </c>
      <c r="G58" s="57">
        <f t="shared" si="0"/>
        <v>606285</v>
      </c>
      <c r="H58" s="57">
        <f t="shared" si="4"/>
        <v>639606</v>
      </c>
      <c r="I58" s="8">
        <v>60000</v>
      </c>
      <c r="J58" s="58">
        <f t="shared" si="5"/>
        <v>699606</v>
      </c>
      <c r="K58" s="53"/>
    </row>
    <row r="59" spans="1:12" s="17" customFormat="1" ht="12.75" customHeight="1" x14ac:dyDescent="0.2">
      <c r="A59" s="82" t="s">
        <v>36</v>
      </c>
      <c r="B59" s="46" t="s">
        <v>31</v>
      </c>
      <c r="C59" s="46" t="s">
        <v>105</v>
      </c>
      <c r="D59" s="47" t="s">
        <v>100</v>
      </c>
      <c r="E59" s="46" t="s">
        <v>48</v>
      </c>
      <c r="F59" s="57">
        <v>0</v>
      </c>
      <c r="G59" s="57">
        <f t="shared" si="0"/>
        <v>0</v>
      </c>
      <c r="H59" s="57">
        <f t="shared" si="4"/>
        <v>0</v>
      </c>
      <c r="I59" s="8">
        <v>25000</v>
      </c>
      <c r="J59" s="58">
        <f t="shared" si="5"/>
        <v>25000</v>
      </c>
      <c r="K59" s="83"/>
      <c r="L59" s="9"/>
    </row>
    <row r="60" spans="1:12" ht="12.75" customHeight="1" x14ac:dyDescent="0.2">
      <c r="A60" s="40"/>
      <c r="B60" s="52"/>
      <c r="C60" s="52"/>
      <c r="D60" s="47"/>
      <c r="E60" s="41"/>
      <c r="F60" s="43"/>
      <c r="G60" s="57"/>
      <c r="H60" s="85"/>
      <c r="I60" s="43"/>
      <c r="J60" s="39"/>
    </row>
    <row r="61" spans="1:12" ht="12.75" customHeight="1" x14ac:dyDescent="0.2">
      <c r="A61" s="3"/>
      <c r="B61" s="3" t="s">
        <v>39</v>
      </c>
      <c r="C61" s="18"/>
      <c r="D61" s="51"/>
      <c r="E61" s="12"/>
      <c r="F61" s="13">
        <v>22195899</v>
      </c>
      <c r="G61" s="13">
        <f t="shared" ref="G61:J61" si="6">SUM(G36:G59)</f>
        <v>23299806</v>
      </c>
      <c r="H61" s="13">
        <f t="shared" si="6"/>
        <v>24580339</v>
      </c>
      <c r="I61" s="13">
        <f t="shared" si="6"/>
        <v>4380000</v>
      </c>
      <c r="J61" s="13">
        <f t="shared" si="6"/>
        <v>28960339</v>
      </c>
      <c r="K61" s="12"/>
    </row>
    <row r="62" spans="1:12" s="104" customFormat="1" ht="25.5" x14ac:dyDescent="0.2">
      <c r="A62" s="97">
        <v>68</v>
      </c>
      <c r="B62" s="98" t="s">
        <v>19</v>
      </c>
      <c r="C62" s="98" t="s">
        <v>108</v>
      </c>
      <c r="D62" s="99" t="s">
        <v>100</v>
      </c>
      <c r="E62" s="100" t="s">
        <v>147</v>
      </c>
      <c r="F62" s="101">
        <v>5392562</v>
      </c>
      <c r="G62" s="101">
        <f>ROUND(F62/140.3*150.8,0)</f>
        <v>5796139</v>
      </c>
      <c r="H62" s="101">
        <f t="shared" ref="H62" si="7">ROUND(G62/158.3*167,0)</f>
        <v>6114689</v>
      </c>
      <c r="I62" s="102">
        <v>760000</v>
      </c>
      <c r="J62" s="103">
        <f t="shared" ref="J62" si="8">H62+I62</f>
        <v>6874689</v>
      </c>
      <c r="K62" s="54"/>
    </row>
    <row r="63" spans="1:12" s="6" customFormat="1" ht="12.75" customHeight="1" x14ac:dyDescent="0.2">
      <c r="A63" s="33"/>
      <c r="B63" s="33" t="s">
        <v>40</v>
      </c>
      <c r="C63" s="13"/>
      <c r="D63" s="13"/>
      <c r="E63" s="13"/>
      <c r="F63" s="13">
        <v>5392562</v>
      </c>
      <c r="G63" s="13">
        <f t="shared" ref="G63:J63" si="9">SUM(G62)</f>
        <v>5796139</v>
      </c>
      <c r="H63" s="13">
        <f t="shared" si="9"/>
        <v>6114689</v>
      </c>
      <c r="I63" s="13">
        <f t="shared" si="9"/>
        <v>760000</v>
      </c>
      <c r="J63" s="13">
        <f t="shared" si="9"/>
        <v>6874689</v>
      </c>
      <c r="K63" s="13"/>
      <c r="L63" s="92"/>
    </row>
    <row r="64" spans="1:12" s="7" customFormat="1" ht="12.75" customHeight="1" thickBot="1" x14ac:dyDescent="0.25">
      <c r="A64" s="1"/>
      <c r="B64" s="1"/>
      <c r="C64" s="15"/>
      <c r="D64" s="15"/>
      <c r="E64" s="19"/>
      <c r="F64" s="11"/>
      <c r="G64" s="11"/>
      <c r="H64" s="11"/>
      <c r="I64" s="11"/>
      <c r="J64" s="16"/>
      <c r="K64" s="15"/>
    </row>
    <row r="65" spans="1:12" s="17" customFormat="1" ht="12.75" customHeight="1" x14ac:dyDescent="0.2">
      <c r="A65" s="20"/>
      <c r="B65" s="20" t="s">
        <v>33</v>
      </c>
      <c r="C65" s="21"/>
      <c r="D65" s="22"/>
      <c r="E65" s="22"/>
      <c r="F65" s="23">
        <v>61245278</v>
      </c>
      <c r="G65" s="23">
        <f>SUM(G34,G61,G63)</f>
        <v>64406780</v>
      </c>
      <c r="H65" s="23">
        <f>SUM(H34,H61,H63)</f>
        <v>67946509</v>
      </c>
      <c r="I65" s="23">
        <f>SUM(I34,I61,I63)</f>
        <v>8894000</v>
      </c>
      <c r="J65" s="23">
        <f>J34+J61+J63</f>
        <v>76840509</v>
      </c>
      <c r="K65" s="72"/>
      <c r="L65" s="9"/>
    </row>
    <row r="66" spans="1:12" ht="12.75" customHeight="1" thickBot="1" x14ac:dyDescent="0.25">
      <c r="A66" s="4"/>
      <c r="B66" s="73"/>
      <c r="C66" s="24"/>
      <c r="D66" s="24"/>
      <c r="E66" s="24"/>
      <c r="F66" s="25"/>
      <c r="G66" s="25"/>
      <c r="H66" s="25"/>
      <c r="I66" s="25"/>
      <c r="J66" s="25"/>
      <c r="K66" s="74"/>
    </row>
    <row r="67" spans="1:12" s="7" customFormat="1" ht="13.5" customHeight="1" x14ac:dyDescent="0.2">
      <c r="A67" s="1"/>
      <c r="B67" s="9"/>
      <c r="C67" s="9"/>
      <c r="D67" s="9"/>
      <c r="E67" s="9"/>
      <c r="F67" s="11"/>
      <c r="G67" s="11"/>
      <c r="H67" s="11"/>
      <c r="I67" s="11"/>
      <c r="J67" s="11"/>
      <c r="K67" s="48"/>
    </row>
  </sheetData>
  <phoneticPr fontId="0" type="noConversion"/>
  <pageMargins left="0.59055118110236227" right="0.59055118110236227" top="1.5748031496062993" bottom="0.9055118110236221" header="1.1811023622047245" footer="0.62992125984251968"/>
  <pageSetup paperSize="9" scale="77" fitToHeight="3" orientation="landscape" r:id="rId1"/>
  <headerFooter alignWithMargins="0">
    <oddFooter>&amp;L&amp;F &amp;A&amp;C&amp;P&amp;R&amp;D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Raetsheren Van Orden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BeNoo51</cp:lastModifiedBy>
  <cp:lastPrinted>2022-02-09T14:36:56Z</cp:lastPrinted>
  <dcterms:created xsi:type="dcterms:W3CDTF">2001-03-06T14:35:03Z</dcterms:created>
  <dcterms:modified xsi:type="dcterms:W3CDTF">2022-10-21T09:56:41Z</dcterms:modified>
</cp:coreProperties>
</file>