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BOR\0 Staf\08 Verzekeringen\Verzekeringen\BUCH polissen\Factuurafhandeling\Naverrekening Brand\2022\Nota van inlichtingen aanbesteding brand 2022\Perceel 3 - Castricum\"/>
    </mc:Choice>
  </mc:AlternateContent>
  <bookViews>
    <workbookView xWindow="13740" yWindow="150" windowWidth="14910" windowHeight="15465"/>
  </bookViews>
  <sheets>
    <sheet name="specificatie" sheetId="1" r:id="rId1"/>
  </sheets>
  <definedNames>
    <definedName name="_xlnm._FilterDatabase" localSheetId="0" hidden="1">specificatie!$A$4:$X$36</definedName>
    <definedName name="_xlnm.Print_Area" localSheetId="0">specificatie!$B$1:$K$65</definedName>
    <definedName name="_xlnm.Print_Titles" localSheetId="0">specificatie!$1:$4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3" i="1" l="1"/>
  <c r="K73" i="1" s="1"/>
  <c r="H70" i="1"/>
  <c r="I70" i="1" s="1"/>
  <c r="K70" i="1" s="1"/>
  <c r="H41" i="1"/>
  <c r="I41" i="1" s="1"/>
  <c r="K41" i="1" s="1"/>
  <c r="J74" i="1"/>
  <c r="H58" i="1"/>
  <c r="I58" i="1" s="1"/>
  <c r="K58" i="1" s="1"/>
  <c r="H72" i="1"/>
  <c r="I72" i="1" s="1"/>
  <c r="K72" i="1" s="1"/>
  <c r="H22" i="1"/>
  <c r="I22" i="1" s="1"/>
  <c r="K22" i="1" s="1"/>
  <c r="H67" i="1" l="1"/>
  <c r="I67" i="1" s="1"/>
  <c r="K67" i="1" s="1"/>
  <c r="H9" i="1" l="1"/>
  <c r="I9" i="1" s="1"/>
  <c r="K9" i="1" s="1"/>
  <c r="H10" i="1"/>
  <c r="I10" i="1" s="1"/>
  <c r="K10" i="1" s="1"/>
  <c r="H6" i="1" l="1"/>
  <c r="I6" i="1" s="1"/>
  <c r="K6" i="1" s="1"/>
  <c r="H44" i="1"/>
  <c r="I44" i="1" s="1"/>
  <c r="K44" i="1" s="1"/>
  <c r="H71" i="1"/>
  <c r="I71" i="1" s="1"/>
  <c r="K71" i="1" s="1"/>
  <c r="H7" i="1" l="1"/>
  <c r="I7" i="1" s="1"/>
  <c r="K7" i="1" s="1"/>
  <c r="H8" i="1"/>
  <c r="I8" i="1" s="1"/>
  <c r="K8" i="1" s="1"/>
  <c r="H11" i="1"/>
  <c r="I11" i="1" s="1"/>
  <c r="K11" i="1" s="1"/>
  <c r="H12" i="1"/>
  <c r="I12" i="1" s="1"/>
  <c r="K12" i="1" s="1"/>
  <c r="H13" i="1"/>
  <c r="I13" i="1" s="1"/>
  <c r="K13" i="1" s="1"/>
  <c r="H14" i="1"/>
  <c r="I14" i="1" s="1"/>
  <c r="K14" i="1" s="1"/>
  <c r="H15" i="1"/>
  <c r="I15" i="1" s="1"/>
  <c r="K15" i="1" s="1"/>
  <c r="H16" i="1"/>
  <c r="I16" i="1" s="1"/>
  <c r="K16" i="1" s="1"/>
  <c r="H17" i="1"/>
  <c r="I17" i="1" s="1"/>
  <c r="K17" i="1" s="1"/>
  <c r="H18" i="1"/>
  <c r="I18" i="1" s="1"/>
  <c r="K18" i="1" s="1"/>
  <c r="H19" i="1"/>
  <c r="I19" i="1" s="1"/>
  <c r="K19" i="1" s="1"/>
  <c r="H20" i="1"/>
  <c r="I20" i="1" s="1"/>
  <c r="K20" i="1" s="1"/>
  <c r="H21" i="1"/>
  <c r="I21" i="1" s="1"/>
  <c r="K21" i="1" s="1"/>
  <c r="H23" i="1"/>
  <c r="I23" i="1" s="1"/>
  <c r="K23" i="1" s="1"/>
  <c r="H24" i="1"/>
  <c r="I24" i="1" s="1"/>
  <c r="K24" i="1" s="1"/>
  <c r="H25" i="1"/>
  <c r="I25" i="1" s="1"/>
  <c r="K25" i="1" s="1"/>
  <c r="H26" i="1"/>
  <c r="I26" i="1" s="1"/>
  <c r="K26" i="1" s="1"/>
  <c r="H27" i="1"/>
  <c r="I27" i="1" s="1"/>
  <c r="K27" i="1" s="1"/>
  <c r="H28" i="1"/>
  <c r="I28" i="1" s="1"/>
  <c r="K28" i="1" s="1"/>
  <c r="H29" i="1"/>
  <c r="I29" i="1" s="1"/>
  <c r="K29" i="1" s="1"/>
  <c r="H30" i="1"/>
  <c r="I30" i="1" s="1"/>
  <c r="K30" i="1" s="1"/>
  <c r="H31" i="1"/>
  <c r="I31" i="1" s="1"/>
  <c r="K31" i="1" s="1"/>
  <c r="H32" i="1"/>
  <c r="I32" i="1" s="1"/>
  <c r="K32" i="1" s="1"/>
  <c r="H33" i="1"/>
  <c r="I33" i="1" s="1"/>
  <c r="K33" i="1" s="1"/>
  <c r="H34" i="1"/>
  <c r="I34" i="1" s="1"/>
  <c r="K34" i="1" s="1"/>
  <c r="H35" i="1"/>
  <c r="I35" i="1" s="1"/>
  <c r="K35" i="1" s="1"/>
  <c r="H36" i="1"/>
  <c r="I36" i="1" s="1"/>
  <c r="K36" i="1" s="1"/>
  <c r="H38" i="1"/>
  <c r="I38" i="1" s="1"/>
  <c r="K38" i="1" s="1"/>
  <c r="H40" i="1"/>
  <c r="I40" i="1" s="1"/>
  <c r="K40" i="1" s="1"/>
  <c r="H42" i="1"/>
  <c r="I42" i="1" s="1"/>
  <c r="K42" i="1" s="1"/>
  <c r="H43" i="1"/>
  <c r="I43" i="1" s="1"/>
  <c r="K43" i="1" s="1"/>
  <c r="H45" i="1"/>
  <c r="I45" i="1" s="1"/>
  <c r="K45" i="1" s="1"/>
  <c r="H46" i="1"/>
  <c r="I46" i="1" s="1"/>
  <c r="K46" i="1" s="1"/>
  <c r="H47" i="1"/>
  <c r="I47" i="1" s="1"/>
  <c r="K47" i="1" s="1"/>
  <c r="H48" i="1"/>
  <c r="I48" i="1" s="1"/>
  <c r="K48" i="1" s="1"/>
  <c r="H49" i="1"/>
  <c r="I49" i="1" s="1"/>
  <c r="K49" i="1" s="1"/>
  <c r="H50" i="1"/>
  <c r="I50" i="1" s="1"/>
  <c r="K50" i="1" s="1"/>
  <c r="H51" i="1"/>
  <c r="I51" i="1" s="1"/>
  <c r="K51" i="1" s="1"/>
  <c r="H52" i="1"/>
  <c r="I52" i="1" s="1"/>
  <c r="K52" i="1" s="1"/>
  <c r="H53" i="1"/>
  <c r="I53" i="1" s="1"/>
  <c r="K53" i="1" s="1"/>
  <c r="H54" i="1"/>
  <c r="I54" i="1" s="1"/>
  <c r="K54" i="1" s="1"/>
  <c r="H55" i="1"/>
  <c r="I55" i="1" s="1"/>
  <c r="K55" i="1" s="1"/>
  <c r="H56" i="1"/>
  <c r="I56" i="1" s="1"/>
  <c r="K56" i="1" s="1"/>
  <c r="H57" i="1"/>
  <c r="I57" i="1" s="1"/>
  <c r="K57" i="1" s="1"/>
  <c r="H59" i="1"/>
  <c r="I59" i="1" s="1"/>
  <c r="K59" i="1" s="1"/>
  <c r="H60" i="1"/>
  <c r="I60" i="1" s="1"/>
  <c r="K60" i="1" s="1"/>
  <c r="H62" i="1"/>
  <c r="I62" i="1" s="1"/>
  <c r="K62" i="1" s="1"/>
  <c r="H63" i="1"/>
  <c r="I63" i="1" s="1"/>
  <c r="K63" i="1" s="1"/>
  <c r="H64" i="1"/>
  <c r="I64" i="1" s="1"/>
  <c r="K64" i="1" s="1"/>
  <c r="H65" i="1"/>
  <c r="I65" i="1" s="1"/>
  <c r="K65" i="1" s="1"/>
  <c r="H66" i="1"/>
  <c r="I66" i="1" s="1"/>
  <c r="K66" i="1" s="1"/>
  <c r="H68" i="1"/>
  <c r="I68" i="1" s="1"/>
  <c r="K68" i="1" s="1"/>
  <c r="H69" i="1"/>
  <c r="I69" i="1" s="1"/>
  <c r="K69" i="1" s="1"/>
  <c r="H5" i="1" l="1"/>
  <c r="H74" i="1" l="1"/>
  <c r="I5" i="1"/>
  <c r="K5" i="1" l="1"/>
  <c r="K74" i="1" s="1"/>
  <c r="I74" i="1"/>
</calcChain>
</file>

<file path=xl/comments1.xml><?xml version="1.0" encoding="utf-8"?>
<comments xmlns="http://schemas.openxmlformats.org/spreadsheetml/2006/main">
  <authors>
    <author>Marscha Lieveld</author>
  </authors>
  <commentList>
    <comment ref="J22" authorId="0" shapeId="0">
      <text>
        <r>
          <rPr>
            <b/>
            <sz val="9"/>
            <color indexed="81"/>
            <rFont val="Tahoma"/>
            <family val="2"/>
          </rPr>
          <t xml:space="preserve">1 lokaal eerste  inrichting à € 13.862,-
</t>
        </r>
      </text>
    </comment>
  </commentList>
</comments>
</file>

<file path=xl/sharedStrings.xml><?xml version="1.0" encoding="utf-8"?>
<sst xmlns="http://schemas.openxmlformats.org/spreadsheetml/2006/main" count="384" uniqueCount="209">
  <si>
    <t>Sub</t>
  </si>
  <si>
    <t>Adres</t>
  </si>
  <si>
    <t>Bestemming</t>
  </si>
  <si>
    <t>Opmerkingen</t>
  </si>
  <si>
    <t>Inventaris</t>
  </si>
  <si>
    <t>Jac. P. Thijsse college</t>
  </si>
  <si>
    <t>Bonhoeffer college</t>
  </si>
  <si>
    <t>De Klimop school</t>
  </si>
  <si>
    <t>vergader-,cursusruimte</t>
  </si>
  <si>
    <t>Cunera school incl.aula</t>
  </si>
  <si>
    <t>Helmgras school</t>
  </si>
  <si>
    <t>Visser 't Hooft school</t>
  </si>
  <si>
    <t>Inventaris Sokkerwei school (multif.gebouw elders verz.)</t>
  </si>
  <si>
    <t>J.v.Stolbergschool</t>
  </si>
  <si>
    <t>Montessori school</t>
  </si>
  <si>
    <t>vm molenweid</t>
  </si>
  <si>
    <t>Kleurenorkest school</t>
  </si>
  <si>
    <t xml:space="preserve">Kerkuil school </t>
  </si>
  <si>
    <t>noodlokalen bibliotheek</t>
  </si>
  <si>
    <t>Rembrandt school</t>
  </si>
  <si>
    <t>Gymnastieklokaal</t>
  </si>
  <si>
    <t>Kazerne</t>
  </si>
  <si>
    <t>Brandweerkazerne incl. groenonderkomen</t>
  </si>
  <si>
    <t xml:space="preserve">Kazerne/garage </t>
  </si>
  <si>
    <t>Buitendienstgebouwen/vuilstraat</t>
  </si>
  <si>
    <t>garage/werkplts;</t>
  </si>
  <si>
    <t>wagenpark</t>
  </si>
  <si>
    <t>groenonderkomen</t>
  </si>
  <si>
    <t>Onderlangs plantsoenonderkomen/begr.plaats</t>
  </si>
  <si>
    <t>Woonwagencentrum/ bergingen</t>
  </si>
  <si>
    <t>Kerktoren klokken e.d.</t>
  </si>
  <si>
    <t>Jeugdhuis Discovery</t>
  </si>
  <si>
    <t>woningen brandweerkazerne</t>
  </si>
  <si>
    <t>Sporthal De Bloemen+horeca</t>
  </si>
  <si>
    <t xml:space="preserve">vm Brandweerspuithuisje trafo </t>
  </si>
  <si>
    <t>Trafo de bloemen gebouw</t>
  </si>
  <si>
    <t>Sportcomplex De Enterij</t>
  </si>
  <si>
    <t>woonhuis en welzijnsruimte (vm brw.)</t>
  </si>
  <si>
    <t>Storeyclub buurthuis</t>
  </si>
  <si>
    <t>Thuiszorggebouw</t>
  </si>
  <si>
    <t>Sportcomplex De Lelie</t>
  </si>
  <si>
    <t>Bibliotheek</t>
  </si>
  <si>
    <t>Zwembad De Witte Brug</t>
  </si>
  <si>
    <t>Tuin van Kapitein Rommel(casco gebouw en houten bruggen)</t>
  </si>
  <si>
    <t>hertenkampje/houten schuurtje/ rieten overkapping</t>
  </si>
  <si>
    <t>Gemeentehuis Castricum</t>
  </si>
  <si>
    <t>Inventaris Paulus school (elder verz. In VVE)</t>
  </si>
  <si>
    <t xml:space="preserve">Gebouwen </t>
  </si>
  <si>
    <t xml:space="preserve">getaxeerd </t>
  </si>
  <si>
    <t>36</t>
  </si>
  <si>
    <t>De Bloemen 67</t>
  </si>
  <si>
    <t>68</t>
  </si>
  <si>
    <t>Pontwachtershuisje</t>
  </si>
  <si>
    <t>Vrije school</t>
  </si>
  <si>
    <t>Postcode</t>
  </si>
  <si>
    <t>Plaats</t>
  </si>
  <si>
    <t>Castricum</t>
  </si>
  <si>
    <t>Limmen</t>
  </si>
  <si>
    <t>Akersloot</t>
  </si>
  <si>
    <t>De Bloemen 65</t>
  </si>
  <si>
    <t>P. Kieftstraat 20</t>
  </si>
  <si>
    <t>Rooseveltlaan 1</t>
  </si>
  <si>
    <t>Vondelstraat 25</t>
  </si>
  <si>
    <t>Het Korte Land 3</t>
  </si>
  <si>
    <t>Kemphaan 17</t>
  </si>
  <si>
    <t>Sokkerwei 2-4</t>
  </si>
  <si>
    <t>P. Kieftstraat 20 (opslag boeken)</t>
  </si>
  <si>
    <t>Rooseveltlaan 1 (zonnepanelen)</t>
  </si>
  <si>
    <t>Koekoeksbloem 55</t>
  </si>
  <si>
    <t>Prof. Winklerlaan 2</t>
  </si>
  <si>
    <t>Hogeweg 55</t>
  </si>
  <si>
    <t>digitale Smartborden</t>
  </si>
  <si>
    <t>Buurtweg 20</t>
  </si>
  <si>
    <t>Mozartlaan 65</t>
  </si>
  <si>
    <t>Walingstuin 1</t>
  </si>
  <si>
    <t>Rooseveltlaan 3</t>
  </si>
  <si>
    <t>Vondelstraat 23</t>
  </si>
  <si>
    <t>Hogeweg 61</t>
  </si>
  <si>
    <t>Buurtweg 51</t>
  </si>
  <si>
    <t>Rijksweg 51</t>
  </si>
  <si>
    <t>Woude 30</t>
  </si>
  <si>
    <t>Schulpstet 26</t>
  </si>
  <si>
    <t>Schulpstet 17</t>
  </si>
  <si>
    <t>Walingstuin 1a</t>
  </si>
  <si>
    <t>Van haerlemlaan 27</t>
  </si>
  <si>
    <t>De bloemen 71 d ( Noord End)</t>
  </si>
  <si>
    <t>Puikman 2</t>
  </si>
  <si>
    <t>Onderlangs 1</t>
  </si>
  <si>
    <t>De Bloemenhof (ongenummerd)</t>
  </si>
  <si>
    <t>Dorpsstraat (50A) Kerkpad 1 ongenum.</t>
  </si>
  <si>
    <t>Dorpsstraat 2a</t>
  </si>
  <si>
    <t>Brakenburgstr. 34/36</t>
  </si>
  <si>
    <t>De Bloemen 71</t>
  </si>
  <si>
    <t>Dr. Ramaerlaan 1a</t>
  </si>
  <si>
    <t>De Bloemen 65a</t>
  </si>
  <si>
    <t>Middenweg 3b</t>
  </si>
  <si>
    <t>Wilhelminaplein 1</t>
  </si>
  <si>
    <t>Mozartlaan 1a</t>
  </si>
  <si>
    <t>Rembrandtsingel 3</t>
  </si>
  <si>
    <t>Rembrandtsingel 1</t>
  </si>
  <si>
    <t>Tuin van Kaptein Rommel 2</t>
  </si>
  <si>
    <t>Julianaplein</t>
  </si>
  <si>
    <t>Raadhuisplein 1</t>
  </si>
  <si>
    <t>de woude pont aan de N246</t>
  </si>
  <si>
    <t>1902 GT</t>
  </si>
  <si>
    <t>1902 RA</t>
  </si>
  <si>
    <t>1902 DH</t>
  </si>
  <si>
    <t>1901 HT</t>
  </si>
  <si>
    <t>Eerste Groenelaan 88</t>
  </si>
  <si>
    <t>Eerste Groenelaan 62</t>
  </si>
  <si>
    <t>1901 TD</t>
  </si>
  <si>
    <t>Albert Schweitzerlaan 2</t>
  </si>
  <si>
    <t>1902 EE</t>
  </si>
  <si>
    <t>Burgemeester Boreelstraat 1a</t>
  </si>
  <si>
    <t>1901 BC</t>
  </si>
  <si>
    <t>1901 AM</t>
  </si>
  <si>
    <t>1901 EL</t>
  </si>
  <si>
    <t>1901 EM</t>
  </si>
  <si>
    <t>Dokter van Nieveltweg 20</t>
  </si>
  <si>
    <t>1901 GD</t>
  </si>
  <si>
    <t>1901 KV</t>
  </si>
  <si>
    <t>1902 BA</t>
  </si>
  <si>
    <t>Juliana van Stolbergtraat 3</t>
  </si>
  <si>
    <t>Juliana van Stolbergtraat 3a</t>
  </si>
  <si>
    <t>1901 CE</t>
  </si>
  <si>
    <t>1902 KA</t>
  </si>
  <si>
    <t>1902 GK</t>
  </si>
  <si>
    <t>1901 NE</t>
  </si>
  <si>
    <t>Mr. Gilles van den Bempdenstraat 5</t>
  </si>
  <si>
    <t>1901 AZ</t>
  </si>
  <si>
    <t>1901 NN</t>
  </si>
  <si>
    <t>Jacob Rensdorpstraat 1</t>
  </si>
  <si>
    <t>1901 RG</t>
  </si>
  <si>
    <t>1902 CA</t>
  </si>
  <si>
    <t>1901 KZ</t>
  </si>
  <si>
    <t>1901 JJ</t>
  </si>
  <si>
    <t>1901 JH</t>
  </si>
  <si>
    <t>1901 DZ</t>
  </si>
  <si>
    <t>1902 BB</t>
  </si>
  <si>
    <t>1901 JM</t>
  </si>
  <si>
    <t>1921 CK</t>
  </si>
  <si>
    <t>1921 CJ</t>
  </si>
  <si>
    <t>1921 XC</t>
  </si>
  <si>
    <t>1921 AZ</t>
  </si>
  <si>
    <t>1921 CV</t>
  </si>
  <si>
    <t>1921 EK</t>
  </si>
  <si>
    <t>1901 KS</t>
  </si>
  <si>
    <t>1906 CC</t>
  </si>
  <si>
    <t>Lage Weide 2</t>
  </si>
  <si>
    <t>1906 XC</t>
  </si>
  <si>
    <t>Lage Weide 2a</t>
  </si>
  <si>
    <t>1906 BD</t>
  </si>
  <si>
    <t>1906 AP</t>
  </si>
  <si>
    <t>Zuiderkerkenlaan 27/ 
Schoolweg 1,3,5</t>
  </si>
  <si>
    <t>1906 AC
1906 AD</t>
  </si>
  <si>
    <t>Juliana van Stolbergtraat 3 (zonnepanelen)</t>
  </si>
  <si>
    <t>1489 NC</t>
  </si>
  <si>
    <t>De Woude</t>
  </si>
  <si>
    <t>Totaal</t>
  </si>
  <si>
    <t>verzekerd bedrag</t>
  </si>
  <si>
    <t>getaxeerd</t>
  </si>
  <si>
    <t>Bonhoeffer college + 4 noodlokalen</t>
  </si>
  <si>
    <t>de Brug basisschool</t>
  </si>
  <si>
    <t>Opslagruimte garageboxen</t>
  </si>
  <si>
    <t>overloop Cunera/4 lokalen 1e inrichting</t>
  </si>
  <si>
    <t>Koning Willemstraat 1</t>
  </si>
  <si>
    <t>1901 CA</t>
  </si>
  <si>
    <t>62</t>
  </si>
  <si>
    <t>Strandpost EHBO en CRB</t>
  </si>
  <si>
    <t>Op het strand Castricum</t>
  </si>
  <si>
    <t>per 31-12-2020</t>
  </si>
  <si>
    <t>Indexcijfer 150,8</t>
  </si>
  <si>
    <t>Damphegeestlaan 2a</t>
  </si>
  <si>
    <t>Duivenvereniging De Gouden Wieken</t>
  </si>
  <si>
    <t>1906 WB</t>
  </si>
  <si>
    <t>per 31-12-2021</t>
  </si>
  <si>
    <t>Indexcijfer 158,3</t>
  </si>
  <si>
    <t>Rijksweg 121/121a</t>
  </si>
  <si>
    <t>Sloopand</t>
  </si>
  <si>
    <t>Maranthakerk/Supremie College</t>
  </si>
  <si>
    <t>1609 BG</t>
  </si>
  <si>
    <t>Limmen
Limmen</t>
  </si>
  <si>
    <t>per 31-12-2022</t>
  </si>
  <si>
    <t>Indexcijfer 167,0</t>
  </si>
  <si>
    <t>omtruiming</t>
  </si>
  <si>
    <t>inbraak</t>
  </si>
  <si>
    <t>brandmelders</t>
  </si>
  <si>
    <t>zonnepanelen</t>
  </si>
  <si>
    <t>asbest</t>
  </si>
  <si>
    <t>leegstand</t>
  </si>
  <si>
    <t>insPectie electrische installaties ALTIJD NAVCOTROLE NEN 1010</t>
  </si>
  <si>
    <t>scope 10</t>
  </si>
  <si>
    <t>ja</t>
  </si>
  <si>
    <t>b- gebouw / 20</t>
  </si>
  <si>
    <t>nee</t>
  </si>
  <si>
    <t>2016 (voor 2022 nwe inspectie gepland)</t>
  </si>
  <si>
    <t>inbraak en ontruimings installatie</t>
  </si>
  <si>
    <t>5-4-2017 (voor 2022 nwe inspectie gepland)</t>
  </si>
  <si>
    <t>10-4-2017 (voor 2022 nwe inspectie gepland)</t>
  </si>
  <si>
    <t>Het visueel zichtbare asbest is gesaneerd</t>
  </si>
  <si>
    <t>Ja, in 2017 uitgevoerd. In 2023 weer.</t>
  </si>
  <si>
    <t>30-12-2016 (voor 2022 nwe inspectie gepland)</t>
  </si>
  <si>
    <t>inbraak installatie</t>
  </si>
  <si>
    <t>brandmeld installatie</t>
  </si>
  <si>
    <t>ontruimings installatie</t>
  </si>
  <si>
    <t>?</t>
  </si>
  <si>
    <t>brand en inbraakalarm en ontruimingsalarm</t>
  </si>
  <si>
    <t>taxatie 2016</t>
  </si>
  <si>
    <t>anti kraak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</si>
</sst>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-&quot;EUR&quot;\ * #,##0.00_-;_-&quot;EUR&quot;\ * #,##0.00\-;_-&quot;EUR&quot;\ * &quot;-&quot;??_-;_-@_-"/>
    <numFmt numFmtId="166" formatCode="0_ ;\-0\ "/>
    <numFmt numFmtId="167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u val="singleAccounting"/>
      <sz val="10"/>
      <color rgb="FFFF000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name val="Calibri"/>
      <family val="2"/>
    </font>
    <font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</cellStyleXfs>
  <cellXfs count="77">
    <xf numFmtId="0" fontId="0" fillId="0" borderId="0" xfId="0"/>
    <xf numFmtId="0" fontId="2" fillId="2" borderId="0" xfId="0" applyFont="1" applyFill="1" applyBorder="1" applyAlignment="1">
      <alignment horizontal="center" wrapText="1"/>
    </xf>
    <xf numFmtId="44" fontId="2" fillId="2" borderId="0" xfId="1" applyFont="1" applyFill="1" applyBorder="1" applyAlignment="1"/>
    <xf numFmtId="49" fontId="2" fillId="2" borderId="0" xfId="1" applyNumberFormat="1" applyFont="1" applyFill="1" applyBorder="1" applyAlignment="1"/>
    <xf numFmtId="44" fontId="2" fillId="2" borderId="0" xfId="1" applyFont="1" applyFill="1" applyAlignment="1"/>
    <xf numFmtId="49" fontId="2" fillId="2" borderId="0" xfId="1" applyNumberFormat="1" applyFont="1" applyFill="1" applyAlignment="1">
      <alignment wrapText="1"/>
    </xf>
    <xf numFmtId="49" fontId="2" fillId="2" borderId="0" xfId="1" applyNumberFormat="1" applyFont="1" applyFill="1" applyAlignment="1"/>
    <xf numFmtId="166" fontId="2" fillId="2" borderId="0" xfId="1" applyNumberFormat="1" applyFont="1" applyFill="1" applyBorder="1" applyAlignment="1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5" fillId="0" borderId="0" xfId="0" applyFont="1"/>
    <xf numFmtId="49" fontId="3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Fill="1"/>
    <xf numFmtId="0" fontId="3" fillId="0" borderId="1" xfId="0" applyFont="1" applyFill="1" applyBorder="1" applyAlignment="1">
      <alignment horizontal="left" vertical="top"/>
    </xf>
    <xf numFmtId="49" fontId="3" fillId="0" borderId="1" xfId="2" applyNumberFormat="1" applyFont="1" applyFill="1" applyBorder="1" applyAlignment="1">
      <alignment horizontal="left" vertical="top"/>
    </xf>
    <xf numFmtId="164" fontId="3" fillId="0" borderId="1" xfId="1" applyNumberFormat="1" applyFont="1" applyFill="1" applyBorder="1" applyAlignment="1">
      <alignment horizontal="left" vertical="top"/>
    </xf>
    <xf numFmtId="0" fontId="5" fillId="0" borderId="0" xfId="0" applyFont="1" applyFill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2" fillId="0" borderId="0" xfId="0" applyNumberFormat="1" applyFont="1" applyAlignme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44" fontId="2" fillId="0" borderId="2" xfId="1" applyFont="1" applyFill="1" applyBorder="1" applyAlignment="1"/>
    <xf numFmtId="165" fontId="7" fillId="0" borderId="0" xfId="0" applyNumberFormat="1" applyFont="1" applyAlignment="1">
      <alignment horizontal="left"/>
    </xf>
    <xf numFmtId="164" fontId="3" fillId="0" borderId="0" xfId="1" applyNumberFormat="1" applyFont="1" applyFill="1" applyAlignment="1"/>
    <xf numFmtId="44" fontId="2" fillId="0" borderId="0" xfId="1" applyFont="1" applyAlignment="1">
      <alignment horizontal="left"/>
    </xf>
    <xf numFmtId="49" fontId="5" fillId="0" borderId="0" xfId="0" applyNumberFormat="1" applyFont="1"/>
    <xf numFmtId="0" fontId="5" fillId="0" borderId="0" xfId="0" applyFont="1" applyAlignment="1">
      <alignment horizontal="left"/>
    </xf>
    <xf numFmtId="49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vertical="top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3" fillId="0" borderId="0" xfId="0" applyFont="1" applyBorder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vertical="top"/>
    </xf>
    <xf numFmtId="44" fontId="3" fillId="0" borderId="0" xfId="1" applyFont="1" applyBorder="1" applyAlignment="1">
      <alignment horizontal="left"/>
    </xf>
    <xf numFmtId="44" fontId="3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1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14" fontId="3" fillId="0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3" fillId="0" borderId="1" xfId="2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164" fontId="3" fillId="0" borderId="1" xfId="1" applyNumberFormat="1" applyFont="1" applyFill="1" applyBorder="1" applyAlignment="1">
      <alignment vertical="top"/>
    </xf>
    <xf numFmtId="44" fontId="6" fillId="0" borderId="1" xfId="1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3" fillId="0" borderId="1" xfId="0" applyNumberFormat="1" applyFont="1" applyFill="1" applyBorder="1" applyAlignment="1">
      <alignment horizontal="left" vertical="top"/>
    </xf>
    <xf numFmtId="165" fontId="7" fillId="0" borderId="1" xfId="0" applyNumberFormat="1" applyFont="1" applyBorder="1" applyAlignment="1">
      <alignment horizontal="left" vertical="top"/>
    </xf>
    <xf numFmtId="49" fontId="3" fillId="0" borderId="1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4" fontId="3" fillId="0" borderId="1" xfId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vertical="top"/>
    </xf>
    <xf numFmtId="44" fontId="3" fillId="0" borderId="1" xfId="1" applyFont="1" applyBorder="1" applyAlignment="1">
      <alignment vertical="top"/>
    </xf>
    <xf numFmtId="0" fontId="2" fillId="2" borderId="0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textRotation="90" wrapText="1"/>
    </xf>
    <xf numFmtId="0" fontId="3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/>
    <xf numFmtId="0" fontId="10" fillId="0" borderId="0" xfId="0" applyFont="1" applyFill="1"/>
    <xf numFmtId="0" fontId="0" fillId="0" borderId="0" xfId="0" applyFill="1" applyAlignment="1">
      <alignment vertical="top"/>
    </xf>
    <xf numFmtId="0" fontId="11" fillId="0" borderId="0" xfId="0" applyFont="1"/>
    <xf numFmtId="0" fontId="11" fillId="0" borderId="0" xfId="0" applyFont="1" applyAlignment="1"/>
  </cellXfs>
  <cellStyles count="4">
    <cellStyle name="Euro" xfId="3"/>
    <cellStyle name="Standaard" xfId="0" builtinId="0"/>
    <cellStyle name="Standaard 3" xfId="2"/>
    <cellStyle name="Valuta" xfId="1" builtinId="4"/>
  </cellStyles>
  <dxfs count="0"/>
  <tableStyles count="0" defaultTableStyle="TableStyleMedium2" defaultPivotStyle="PivotStyleLight16"/>
  <colors>
    <mruColors>
      <color rgb="FFC2B5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84"/>
  <sheetViews>
    <sheetView tabSelected="1" topLeftCell="J61" zoomScaleNormal="100" zoomScaleSheetLayoutView="100" workbookViewId="0">
      <selection activeCell="O73" sqref="O73"/>
    </sheetView>
  </sheetViews>
  <sheetFormatPr defaultRowHeight="15" x14ac:dyDescent="0.25"/>
  <cols>
    <col min="1" max="1" width="4.7109375" style="31" bestFit="1" customWidth="1"/>
    <col min="2" max="2" width="32.42578125" style="43" bestFit="1" customWidth="1"/>
    <col min="3" max="3" width="9.28515625" style="11" bestFit="1" customWidth="1"/>
    <col min="4" max="4" width="9.28515625" style="44" bestFit="1" customWidth="1"/>
    <col min="5" max="5" width="35.140625" style="11" bestFit="1" customWidth="1"/>
    <col min="6" max="6" width="8.7109375" style="11" hidden="1" customWidth="1"/>
    <col min="7" max="8" width="19" style="14" hidden="1" customWidth="1"/>
    <col min="9" max="10" width="19" style="14" customWidth="1"/>
    <col min="11" max="11" width="17.42578125" style="14" bestFit="1" customWidth="1"/>
    <col min="12" max="12" width="33.42578125" style="32" hidden="1" customWidth="1"/>
    <col min="13" max="14" width="9.140625" style="11"/>
    <col min="15" max="15" width="40.5703125" customWidth="1"/>
    <col min="21" max="21" width="10.28515625" bestFit="1" customWidth="1"/>
    <col min="22" max="22" width="59.5703125" bestFit="1" customWidth="1"/>
    <col min="25" max="16384" width="9.140625" style="11"/>
  </cols>
  <sheetData>
    <row r="1" spans="1:24" x14ac:dyDescent="0.25">
      <c r="A1" s="8" t="s">
        <v>0</v>
      </c>
      <c r="B1" s="9" t="s">
        <v>1</v>
      </c>
      <c r="C1" s="1" t="s">
        <v>54</v>
      </c>
      <c r="D1" s="10" t="s">
        <v>55</v>
      </c>
      <c r="E1" s="1" t="s">
        <v>2</v>
      </c>
      <c r="F1" s="68" t="s">
        <v>160</v>
      </c>
      <c r="G1" s="3" t="s">
        <v>47</v>
      </c>
      <c r="H1" s="3" t="s">
        <v>47</v>
      </c>
      <c r="I1" s="3" t="s">
        <v>47</v>
      </c>
      <c r="J1" s="5" t="s">
        <v>4</v>
      </c>
      <c r="K1" s="6" t="s">
        <v>158</v>
      </c>
      <c r="L1" s="4" t="s">
        <v>3</v>
      </c>
    </row>
    <row r="2" spans="1:24" x14ac:dyDescent="0.25">
      <c r="A2" s="8"/>
      <c r="B2" s="9"/>
      <c r="C2" s="1"/>
      <c r="D2" s="10"/>
      <c r="E2" s="1"/>
      <c r="F2" s="68"/>
      <c r="G2" s="3" t="s">
        <v>48</v>
      </c>
      <c r="H2" s="3" t="s">
        <v>48</v>
      </c>
      <c r="I2" s="3" t="s">
        <v>48</v>
      </c>
      <c r="J2" s="3" t="s">
        <v>48</v>
      </c>
      <c r="K2" s="3" t="s">
        <v>159</v>
      </c>
      <c r="L2" s="2"/>
    </row>
    <row r="3" spans="1:24" x14ac:dyDescent="0.25">
      <c r="A3" s="8"/>
      <c r="B3" s="9"/>
      <c r="C3" s="1"/>
      <c r="D3" s="10"/>
      <c r="E3" s="1"/>
      <c r="F3" s="68"/>
      <c r="G3" s="3" t="s">
        <v>170</v>
      </c>
      <c r="H3" s="3" t="s">
        <v>175</v>
      </c>
      <c r="I3" s="3" t="s">
        <v>182</v>
      </c>
      <c r="J3" s="3" t="s">
        <v>182</v>
      </c>
      <c r="K3" s="3" t="s">
        <v>182</v>
      </c>
      <c r="L3" s="7"/>
    </row>
    <row r="4" spans="1:24" ht="18.75" customHeight="1" x14ac:dyDescent="0.25">
      <c r="A4" s="8"/>
      <c r="B4" s="9"/>
      <c r="C4" s="1"/>
      <c r="D4" s="10"/>
      <c r="E4" s="1"/>
      <c r="F4" s="69"/>
      <c r="G4" s="3" t="s">
        <v>171</v>
      </c>
      <c r="H4" s="3" t="s">
        <v>176</v>
      </c>
      <c r="I4" s="3" t="s">
        <v>183</v>
      </c>
      <c r="J4" s="3"/>
      <c r="K4" s="3"/>
      <c r="L4" s="7"/>
      <c r="M4" s="11" t="s">
        <v>207</v>
      </c>
      <c r="P4" t="s">
        <v>184</v>
      </c>
      <c r="Q4" s="70" t="s">
        <v>185</v>
      </c>
      <c r="R4" s="71" t="s">
        <v>186</v>
      </c>
      <c r="S4" s="71" t="s">
        <v>187</v>
      </c>
      <c r="T4" s="71" t="s">
        <v>188</v>
      </c>
      <c r="U4" s="71" t="s">
        <v>189</v>
      </c>
      <c r="V4" s="70" t="s">
        <v>190</v>
      </c>
      <c r="W4" s="70" t="s">
        <v>191</v>
      </c>
      <c r="X4" s="71" t="s">
        <v>208</v>
      </c>
    </row>
    <row r="5" spans="1:24" s="18" customFormat="1" x14ac:dyDescent="0.25">
      <c r="A5" s="12">
        <v>1</v>
      </c>
      <c r="B5" s="12" t="s">
        <v>59</v>
      </c>
      <c r="C5" s="12" t="s">
        <v>104</v>
      </c>
      <c r="D5" s="12" t="s">
        <v>56</v>
      </c>
      <c r="E5" s="12" t="s">
        <v>5</v>
      </c>
      <c r="F5" s="12"/>
      <c r="G5" s="17">
        <v>20757900</v>
      </c>
      <c r="H5" s="17">
        <f>ROUND(G5/150.9*158.3,-2)</f>
        <v>21775800</v>
      </c>
      <c r="I5" s="17">
        <f>ROUND(H5/158.3*167,-2)</f>
        <v>22972600</v>
      </c>
      <c r="J5" s="17">
        <v>4490000</v>
      </c>
      <c r="K5" s="17">
        <f>I5+J5</f>
        <v>27462600</v>
      </c>
      <c r="L5" s="15"/>
      <c r="O5" s="72"/>
      <c r="P5" s="72" t="s">
        <v>192</v>
      </c>
      <c r="Q5" s="72" t="s">
        <v>192</v>
      </c>
      <c r="R5" s="72" t="s">
        <v>192</v>
      </c>
      <c r="S5" s="72" t="s">
        <v>193</v>
      </c>
      <c r="T5" s="72" t="s">
        <v>194</v>
      </c>
      <c r="U5" s="72" t="s">
        <v>194</v>
      </c>
      <c r="V5" s="72" t="s">
        <v>192</v>
      </c>
      <c r="W5" s="72"/>
      <c r="X5" s="72"/>
    </row>
    <row r="6" spans="1:24" s="18" customFormat="1" x14ac:dyDescent="0.25">
      <c r="A6" s="12">
        <v>2</v>
      </c>
      <c r="B6" s="12" t="s">
        <v>60</v>
      </c>
      <c r="C6" s="12" t="s">
        <v>105</v>
      </c>
      <c r="D6" s="12" t="s">
        <v>56</v>
      </c>
      <c r="E6" s="12" t="s">
        <v>161</v>
      </c>
      <c r="F6" s="12"/>
      <c r="G6" s="17">
        <v>20671300</v>
      </c>
      <c r="H6" s="17">
        <f t="shared" ref="H6:H56" si="0">ROUND(G6/150.9*158.3,-2)</f>
        <v>21685000</v>
      </c>
      <c r="I6" s="17">
        <f t="shared" ref="I6:I56" si="1">ROUND(H6/158.3*167,-2)</f>
        <v>22876800</v>
      </c>
      <c r="J6" s="17">
        <v>3950000</v>
      </c>
      <c r="K6" s="17">
        <f t="shared" ref="K6:K56" si="2">I6+J6</f>
        <v>26826800</v>
      </c>
      <c r="L6" s="15"/>
      <c r="O6" s="72"/>
      <c r="P6" s="72"/>
      <c r="Q6" s="72"/>
      <c r="R6" s="72"/>
      <c r="S6" s="72"/>
      <c r="T6" s="72"/>
      <c r="U6" s="72"/>
      <c r="V6" s="72"/>
      <c r="W6" s="72"/>
      <c r="X6" s="72"/>
    </row>
    <row r="7" spans="1:24" s="18" customFormat="1" x14ac:dyDescent="0.25">
      <c r="A7" s="12">
        <v>2</v>
      </c>
      <c r="B7" s="12" t="s">
        <v>66</v>
      </c>
      <c r="C7" s="12" t="s">
        <v>105</v>
      </c>
      <c r="D7" s="12" t="s">
        <v>56</v>
      </c>
      <c r="E7" s="12" t="s">
        <v>6</v>
      </c>
      <c r="F7" s="12"/>
      <c r="G7" s="17">
        <v>0</v>
      </c>
      <c r="H7" s="17">
        <f t="shared" si="0"/>
        <v>0</v>
      </c>
      <c r="I7" s="17">
        <f t="shared" si="1"/>
        <v>0</v>
      </c>
      <c r="J7" s="17">
        <v>0</v>
      </c>
      <c r="K7" s="17">
        <f t="shared" si="2"/>
        <v>0</v>
      </c>
      <c r="L7" s="15"/>
      <c r="O7" s="72"/>
      <c r="P7" s="72"/>
      <c r="Q7" s="72"/>
      <c r="R7" s="72"/>
      <c r="S7" s="72"/>
      <c r="T7" s="72"/>
      <c r="U7" s="72"/>
      <c r="V7" s="72"/>
      <c r="W7" s="72"/>
      <c r="X7" s="72"/>
    </row>
    <row r="8" spans="1:24" s="49" customFormat="1" x14ac:dyDescent="0.25">
      <c r="A8" s="12">
        <v>3</v>
      </c>
      <c r="B8" s="12" t="s">
        <v>61</v>
      </c>
      <c r="C8" s="12" t="s">
        <v>106</v>
      </c>
      <c r="D8" s="12" t="s">
        <v>56</v>
      </c>
      <c r="E8" s="12" t="s">
        <v>7</v>
      </c>
      <c r="F8" s="12"/>
      <c r="G8" s="17">
        <v>2272400</v>
      </c>
      <c r="H8" s="17">
        <f t="shared" si="0"/>
        <v>2383800</v>
      </c>
      <c r="I8" s="17">
        <f t="shared" si="1"/>
        <v>2514800</v>
      </c>
      <c r="J8" s="17">
        <v>380000</v>
      </c>
      <c r="K8" s="17">
        <f t="shared" si="2"/>
        <v>2894800</v>
      </c>
      <c r="L8" s="15"/>
      <c r="O8" s="73"/>
      <c r="P8" s="73" t="s">
        <v>192</v>
      </c>
      <c r="Q8" s="73" t="s">
        <v>192</v>
      </c>
      <c r="R8" s="73"/>
      <c r="S8" s="73">
        <v>18</v>
      </c>
      <c r="T8" s="73"/>
      <c r="U8" s="73"/>
      <c r="V8" s="73" t="s">
        <v>195</v>
      </c>
      <c r="W8" s="73"/>
      <c r="X8" s="73"/>
    </row>
    <row r="9" spans="1:24" s="18" customFormat="1" x14ac:dyDescent="0.25">
      <c r="A9" s="12">
        <v>3</v>
      </c>
      <c r="B9" s="12" t="s">
        <v>67</v>
      </c>
      <c r="C9" s="12" t="s">
        <v>106</v>
      </c>
      <c r="D9" s="12" t="s">
        <v>56</v>
      </c>
      <c r="E9" s="12" t="s">
        <v>7</v>
      </c>
      <c r="F9" s="12"/>
      <c r="G9" s="17">
        <v>0</v>
      </c>
      <c r="H9" s="17">
        <f t="shared" si="0"/>
        <v>0</v>
      </c>
      <c r="I9" s="17">
        <f t="shared" si="1"/>
        <v>0</v>
      </c>
      <c r="J9" s="17">
        <v>0</v>
      </c>
      <c r="K9" s="17">
        <f t="shared" si="2"/>
        <v>0</v>
      </c>
      <c r="L9" s="50"/>
      <c r="O9" s="72"/>
      <c r="P9" s="72"/>
      <c r="Q9" s="72"/>
      <c r="R9" s="72"/>
      <c r="S9" s="72"/>
      <c r="T9" s="72"/>
      <c r="U9" s="72"/>
      <c r="V9" s="72"/>
      <c r="W9" s="72"/>
      <c r="X9" s="72"/>
    </row>
    <row r="10" spans="1:24" s="18" customFormat="1" x14ac:dyDescent="0.25">
      <c r="A10" s="12">
        <v>3</v>
      </c>
      <c r="B10" s="12" t="s">
        <v>8</v>
      </c>
      <c r="C10" s="12"/>
      <c r="D10" s="12"/>
      <c r="E10" s="12"/>
      <c r="F10" s="12"/>
      <c r="G10" s="17">
        <v>0</v>
      </c>
      <c r="H10" s="17">
        <f t="shared" si="0"/>
        <v>0</v>
      </c>
      <c r="I10" s="17">
        <f t="shared" si="1"/>
        <v>0</v>
      </c>
      <c r="J10" s="17">
        <v>0</v>
      </c>
      <c r="K10" s="17">
        <f t="shared" si="2"/>
        <v>0</v>
      </c>
      <c r="L10" s="50"/>
      <c r="O10" s="72"/>
      <c r="P10" s="72"/>
      <c r="Q10" s="72"/>
      <c r="R10" s="72"/>
      <c r="S10" s="72"/>
      <c r="T10" s="72"/>
      <c r="U10" s="72"/>
      <c r="V10" s="72"/>
      <c r="W10" s="72"/>
      <c r="X10" s="72"/>
    </row>
    <row r="11" spans="1:24" s="18" customFormat="1" x14ac:dyDescent="0.25">
      <c r="A11" s="12">
        <v>4</v>
      </c>
      <c r="B11" s="12" t="s">
        <v>62</v>
      </c>
      <c r="C11" s="12" t="s">
        <v>107</v>
      </c>
      <c r="D11" s="12" t="s">
        <v>56</v>
      </c>
      <c r="E11" s="12" t="s">
        <v>9</v>
      </c>
      <c r="F11" s="12"/>
      <c r="G11" s="17">
        <v>1898800</v>
      </c>
      <c r="H11" s="17">
        <f t="shared" si="0"/>
        <v>1991900</v>
      </c>
      <c r="I11" s="17">
        <f t="shared" si="1"/>
        <v>2101400</v>
      </c>
      <c r="J11" s="17">
        <v>400000</v>
      </c>
      <c r="K11" s="17">
        <f t="shared" si="2"/>
        <v>2501400</v>
      </c>
      <c r="L11" s="51"/>
      <c r="O11" s="72"/>
      <c r="P11" s="72"/>
      <c r="Q11" s="72"/>
      <c r="R11" s="72"/>
      <c r="S11" s="72"/>
      <c r="T11" s="72"/>
      <c r="U11" s="72"/>
      <c r="V11" s="72"/>
      <c r="W11" s="72"/>
      <c r="X11" s="72"/>
    </row>
    <row r="12" spans="1:24" s="49" customFormat="1" ht="25.5" x14ac:dyDescent="0.25">
      <c r="A12" s="12">
        <v>5</v>
      </c>
      <c r="B12" s="16" t="s">
        <v>108</v>
      </c>
      <c r="C12" s="16" t="s">
        <v>110</v>
      </c>
      <c r="D12" s="16" t="s">
        <v>56</v>
      </c>
      <c r="E12" s="53" t="s">
        <v>46</v>
      </c>
      <c r="F12" s="16"/>
      <c r="G12" s="17">
        <v>0</v>
      </c>
      <c r="H12" s="17">
        <f t="shared" si="0"/>
        <v>0</v>
      </c>
      <c r="I12" s="17">
        <f t="shared" si="1"/>
        <v>0</v>
      </c>
      <c r="J12" s="17">
        <v>430000</v>
      </c>
      <c r="K12" s="17">
        <f t="shared" si="2"/>
        <v>430000</v>
      </c>
      <c r="L12" s="15"/>
      <c r="O12" s="73"/>
      <c r="P12" s="73"/>
      <c r="Q12" s="73"/>
      <c r="R12" s="73"/>
      <c r="S12" s="73"/>
      <c r="T12" s="73"/>
      <c r="U12" s="73"/>
      <c r="V12" s="73"/>
      <c r="W12" s="73"/>
      <c r="X12" s="73"/>
    </row>
    <row r="13" spans="1:24" s="49" customFormat="1" x14ac:dyDescent="0.25">
      <c r="A13" s="12">
        <v>6</v>
      </c>
      <c r="B13" s="12" t="s">
        <v>63</v>
      </c>
      <c r="C13" s="12" t="s">
        <v>121</v>
      </c>
      <c r="D13" s="12" t="s">
        <v>56</v>
      </c>
      <c r="E13" s="12" t="s">
        <v>10</v>
      </c>
      <c r="F13" s="12"/>
      <c r="G13" s="17">
        <v>5089900</v>
      </c>
      <c r="H13" s="17">
        <f t="shared" si="0"/>
        <v>5339500</v>
      </c>
      <c r="I13" s="17">
        <f t="shared" si="1"/>
        <v>5633000</v>
      </c>
      <c r="J13" s="17">
        <v>560000</v>
      </c>
      <c r="K13" s="17">
        <f t="shared" si="2"/>
        <v>6193000</v>
      </c>
      <c r="L13" s="15"/>
      <c r="O13" s="73"/>
      <c r="P13" s="73"/>
      <c r="Q13" s="73"/>
      <c r="R13" s="73"/>
      <c r="S13" s="73">
        <v>18</v>
      </c>
      <c r="T13" s="73"/>
      <c r="U13" s="73"/>
      <c r="V13" s="73"/>
      <c r="W13" s="73"/>
      <c r="X13" s="73"/>
    </row>
    <row r="14" spans="1:24" s="49" customFormat="1" x14ac:dyDescent="0.25">
      <c r="A14" s="12">
        <v>7</v>
      </c>
      <c r="B14" s="12" t="s">
        <v>118</v>
      </c>
      <c r="C14" s="12" t="s">
        <v>119</v>
      </c>
      <c r="D14" s="12" t="s">
        <v>56</v>
      </c>
      <c r="E14" s="12" t="s">
        <v>53</v>
      </c>
      <c r="F14" s="12"/>
      <c r="G14" s="17">
        <v>2511300</v>
      </c>
      <c r="H14" s="17">
        <f t="shared" si="0"/>
        <v>2634500</v>
      </c>
      <c r="I14" s="17">
        <f t="shared" si="1"/>
        <v>2779300</v>
      </c>
      <c r="J14" s="17">
        <v>61000</v>
      </c>
      <c r="K14" s="17">
        <f t="shared" si="2"/>
        <v>2840300</v>
      </c>
      <c r="L14" s="52"/>
      <c r="O14" s="72" t="s">
        <v>196</v>
      </c>
      <c r="P14" s="72" t="s">
        <v>192</v>
      </c>
      <c r="Q14" s="73" t="s">
        <v>192</v>
      </c>
      <c r="R14" s="73"/>
      <c r="S14" s="73" t="s">
        <v>192</v>
      </c>
      <c r="T14" s="73"/>
      <c r="U14" s="73"/>
      <c r="V14" s="73"/>
      <c r="W14" s="73"/>
      <c r="X14" s="73"/>
    </row>
    <row r="15" spans="1:24" s="18" customFormat="1" x14ac:dyDescent="0.25">
      <c r="A15" s="12">
        <v>8</v>
      </c>
      <c r="B15" s="12" t="s">
        <v>64</v>
      </c>
      <c r="C15" s="12" t="s">
        <v>125</v>
      </c>
      <c r="D15" s="12" t="s">
        <v>56</v>
      </c>
      <c r="E15" s="12" t="s">
        <v>11</v>
      </c>
      <c r="F15" s="12"/>
      <c r="G15" s="17">
        <v>2070400</v>
      </c>
      <c r="H15" s="17">
        <f t="shared" si="0"/>
        <v>2171900</v>
      </c>
      <c r="I15" s="17">
        <f t="shared" si="1"/>
        <v>2291300</v>
      </c>
      <c r="J15" s="17">
        <v>375000</v>
      </c>
      <c r="K15" s="17">
        <f t="shared" si="2"/>
        <v>2666300</v>
      </c>
      <c r="L15" s="15"/>
      <c r="O15" s="72"/>
      <c r="P15" s="72"/>
      <c r="Q15" s="72"/>
      <c r="R15" s="72"/>
      <c r="S15" s="72">
        <v>18</v>
      </c>
      <c r="T15" s="72"/>
      <c r="U15" s="72"/>
      <c r="V15" s="72"/>
      <c r="W15" s="72"/>
      <c r="X15" s="72"/>
    </row>
    <row r="16" spans="1:24" s="18" customFormat="1" ht="25.5" x14ac:dyDescent="0.25">
      <c r="A16" s="12">
        <v>9</v>
      </c>
      <c r="B16" s="12" t="s">
        <v>65</v>
      </c>
      <c r="C16" s="12" t="s">
        <v>134</v>
      </c>
      <c r="D16" s="12" t="s">
        <v>56</v>
      </c>
      <c r="E16" s="13" t="s">
        <v>12</v>
      </c>
      <c r="F16" s="12"/>
      <c r="G16" s="17">
        <v>0</v>
      </c>
      <c r="H16" s="17">
        <f t="shared" si="0"/>
        <v>0</v>
      </c>
      <c r="I16" s="17">
        <f t="shared" si="1"/>
        <v>0</v>
      </c>
      <c r="J16" s="17">
        <v>365000</v>
      </c>
      <c r="K16" s="17">
        <f t="shared" si="2"/>
        <v>365000</v>
      </c>
      <c r="L16" s="15"/>
      <c r="O16" s="72"/>
      <c r="P16" s="72" t="s">
        <v>192</v>
      </c>
      <c r="Q16" s="72" t="s">
        <v>192</v>
      </c>
      <c r="R16" s="72"/>
      <c r="S16" s="72">
        <v>46</v>
      </c>
      <c r="T16" s="72"/>
      <c r="U16" s="72"/>
      <c r="V16" s="72" t="s">
        <v>197</v>
      </c>
      <c r="W16" s="72"/>
      <c r="X16" s="72"/>
    </row>
    <row r="17" spans="1:24" s="18" customFormat="1" x14ac:dyDescent="0.25">
      <c r="A17" s="12">
        <v>10</v>
      </c>
      <c r="B17" s="12" t="s">
        <v>122</v>
      </c>
      <c r="C17" s="12" t="s">
        <v>124</v>
      </c>
      <c r="D17" s="12" t="s">
        <v>56</v>
      </c>
      <c r="E17" s="12" t="s">
        <v>13</v>
      </c>
      <c r="F17" s="12"/>
      <c r="G17" s="17">
        <v>2364300</v>
      </c>
      <c r="H17" s="17">
        <f t="shared" si="0"/>
        <v>2480200</v>
      </c>
      <c r="I17" s="17">
        <f t="shared" si="1"/>
        <v>2616500</v>
      </c>
      <c r="J17" s="17">
        <v>375000</v>
      </c>
      <c r="K17" s="17">
        <f t="shared" si="2"/>
        <v>2991500</v>
      </c>
      <c r="L17" s="15"/>
      <c r="O17" s="72"/>
      <c r="P17" s="72" t="s">
        <v>192</v>
      </c>
      <c r="Q17" s="72" t="s">
        <v>192</v>
      </c>
      <c r="R17" s="72"/>
      <c r="S17" s="72">
        <v>18</v>
      </c>
      <c r="T17" s="72"/>
      <c r="U17" s="72"/>
      <c r="V17" s="73" t="s">
        <v>198</v>
      </c>
      <c r="W17" s="72"/>
      <c r="X17" s="72"/>
    </row>
    <row r="18" spans="1:24" s="18" customFormat="1" ht="25.5" x14ac:dyDescent="0.25">
      <c r="A18" s="12">
        <v>10</v>
      </c>
      <c r="B18" s="13" t="s">
        <v>155</v>
      </c>
      <c r="C18" s="12" t="s">
        <v>124</v>
      </c>
      <c r="D18" s="12" t="s">
        <v>56</v>
      </c>
      <c r="E18" s="12" t="s">
        <v>13</v>
      </c>
      <c r="F18" s="12"/>
      <c r="G18" s="17">
        <v>0</v>
      </c>
      <c r="H18" s="17">
        <f t="shared" si="0"/>
        <v>0</v>
      </c>
      <c r="I18" s="17">
        <f t="shared" si="1"/>
        <v>0</v>
      </c>
      <c r="J18" s="17">
        <v>0</v>
      </c>
      <c r="K18" s="17">
        <f t="shared" si="2"/>
        <v>0</v>
      </c>
      <c r="L18" s="50"/>
      <c r="O18" s="72"/>
      <c r="P18" s="72"/>
      <c r="Q18" s="72"/>
      <c r="R18" s="72"/>
      <c r="S18" s="72"/>
      <c r="T18" s="72"/>
      <c r="U18" s="72"/>
      <c r="V18" s="72"/>
      <c r="W18" s="72"/>
      <c r="X18" s="72"/>
    </row>
    <row r="19" spans="1:24" s="18" customFormat="1" x14ac:dyDescent="0.25">
      <c r="A19" s="12">
        <v>11</v>
      </c>
      <c r="B19" s="12" t="s">
        <v>68</v>
      </c>
      <c r="C19" s="12" t="s">
        <v>126</v>
      </c>
      <c r="D19" s="12" t="s">
        <v>56</v>
      </c>
      <c r="E19" s="12" t="s">
        <v>14</v>
      </c>
      <c r="F19" s="12"/>
      <c r="G19" s="17">
        <v>2009000</v>
      </c>
      <c r="H19" s="17">
        <f t="shared" si="0"/>
        <v>2107500</v>
      </c>
      <c r="I19" s="17">
        <f t="shared" si="1"/>
        <v>2223300</v>
      </c>
      <c r="J19" s="17">
        <v>340000</v>
      </c>
      <c r="K19" s="17">
        <f t="shared" si="2"/>
        <v>2563300</v>
      </c>
      <c r="L19" s="15"/>
      <c r="O19" s="72" t="s">
        <v>196</v>
      </c>
      <c r="P19" s="72"/>
      <c r="Q19" s="72"/>
      <c r="R19" s="72"/>
      <c r="S19" s="72"/>
      <c r="T19" s="72"/>
      <c r="U19" s="72"/>
      <c r="V19" s="72"/>
      <c r="W19" s="72"/>
      <c r="X19" s="72" t="s">
        <v>192</v>
      </c>
    </row>
    <row r="20" spans="1:24" s="18" customFormat="1" x14ac:dyDescent="0.25">
      <c r="A20" s="12">
        <v>13</v>
      </c>
      <c r="B20" s="12" t="s">
        <v>111</v>
      </c>
      <c r="C20" s="12" t="s">
        <v>112</v>
      </c>
      <c r="D20" s="12" t="s">
        <v>56</v>
      </c>
      <c r="E20" s="12" t="s">
        <v>15</v>
      </c>
      <c r="F20" s="12"/>
      <c r="G20" s="17">
        <v>0</v>
      </c>
      <c r="H20" s="17">
        <f t="shared" si="0"/>
        <v>0</v>
      </c>
      <c r="I20" s="17">
        <f t="shared" si="1"/>
        <v>0</v>
      </c>
      <c r="J20" s="17">
        <v>0</v>
      </c>
      <c r="K20" s="17">
        <f t="shared" si="2"/>
        <v>0</v>
      </c>
      <c r="L20" s="17"/>
      <c r="O20" s="72"/>
      <c r="P20" s="72"/>
      <c r="Q20" s="72"/>
      <c r="R20" s="72"/>
      <c r="S20" s="72"/>
      <c r="T20" s="72"/>
      <c r="U20" s="72"/>
      <c r="V20" s="72"/>
      <c r="W20" s="72"/>
      <c r="X20" s="72"/>
    </row>
    <row r="21" spans="1:24" s="18" customFormat="1" x14ac:dyDescent="0.25">
      <c r="A21" s="12">
        <v>14</v>
      </c>
      <c r="B21" s="12" t="s">
        <v>69</v>
      </c>
      <c r="C21" s="12" t="s">
        <v>146</v>
      </c>
      <c r="D21" s="12" t="s">
        <v>57</v>
      </c>
      <c r="E21" s="12" t="s">
        <v>164</v>
      </c>
      <c r="F21" s="12"/>
      <c r="G21" s="17">
        <v>1286300</v>
      </c>
      <c r="H21" s="17">
        <f t="shared" si="0"/>
        <v>1349400</v>
      </c>
      <c r="I21" s="17">
        <f t="shared" si="1"/>
        <v>1423600</v>
      </c>
      <c r="J21" s="17">
        <v>55448</v>
      </c>
      <c r="K21" s="17">
        <f t="shared" si="2"/>
        <v>1479048</v>
      </c>
      <c r="L21" s="48"/>
      <c r="O21" s="72"/>
      <c r="P21" s="72"/>
      <c r="Q21" s="72"/>
      <c r="R21" s="72"/>
      <c r="S21" s="72">
        <v>18</v>
      </c>
      <c r="T21" s="72"/>
      <c r="U21" s="72"/>
      <c r="V21" s="72"/>
      <c r="W21" s="72"/>
      <c r="X21" s="72"/>
    </row>
    <row r="22" spans="1:24" s="18" customFormat="1" x14ac:dyDescent="0.25">
      <c r="A22" s="12">
        <v>15</v>
      </c>
      <c r="B22" s="12" t="s">
        <v>70</v>
      </c>
      <c r="C22" s="12" t="s">
        <v>147</v>
      </c>
      <c r="D22" s="12" t="s">
        <v>57</v>
      </c>
      <c r="E22" s="12" t="s">
        <v>16</v>
      </c>
      <c r="F22" s="12"/>
      <c r="G22" s="17">
        <v>2768600</v>
      </c>
      <c r="H22" s="17">
        <f t="shared" si="0"/>
        <v>2904400</v>
      </c>
      <c r="I22" s="17">
        <f t="shared" si="1"/>
        <v>3064000</v>
      </c>
      <c r="J22" s="17">
        <v>348862</v>
      </c>
      <c r="K22" s="17">
        <f t="shared" si="2"/>
        <v>3412862</v>
      </c>
      <c r="L22" s="48"/>
      <c r="O22" s="74"/>
      <c r="P22" s="74"/>
      <c r="Q22" s="74" t="s">
        <v>192</v>
      </c>
      <c r="R22" s="74" t="s">
        <v>192</v>
      </c>
      <c r="S22" s="74" t="s">
        <v>192</v>
      </c>
      <c r="T22" t="s">
        <v>199</v>
      </c>
      <c r="U22" s="74"/>
      <c r="V22" t="s">
        <v>200</v>
      </c>
      <c r="W22" s="74" t="s">
        <v>194</v>
      </c>
      <c r="X22" s="74"/>
    </row>
    <row r="23" spans="1:24" s="18" customFormat="1" x14ac:dyDescent="0.25">
      <c r="A23" s="12">
        <v>15</v>
      </c>
      <c r="B23" s="12" t="s">
        <v>70</v>
      </c>
      <c r="C23" s="12" t="s">
        <v>147</v>
      </c>
      <c r="D23" s="12" t="s">
        <v>57</v>
      </c>
      <c r="E23" s="12" t="s">
        <v>71</v>
      </c>
      <c r="F23" s="12"/>
      <c r="G23" s="17">
        <v>0</v>
      </c>
      <c r="H23" s="17">
        <f t="shared" si="0"/>
        <v>0</v>
      </c>
      <c r="I23" s="17">
        <f t="shared" si="1"/>
        <v>0</v>
      </c>
      <c r="J23" s="17">
        <v>0</v>
      </c>
      <c r="K23" s="17">
        <f t="shared" si="2"/>
        <v>0</v>
      </c>
      <c r="L23" s="15"/>
      <c r="O23" s="72"/>
      <c r="P23" s="72"/>
      <c r="Q23" s="72"/>
      <c r="R23" s="72"/>
      <c r="S23" s="72"/>
      <c r="T23" s="72"/>
      <c r="U23" s="72"/>
      <c r="V23" s="72"/>
      <c r="W23" s="72"/>
      <c r="X23" s="72"/>
    </row>
    <row r="24" spans="1:24" s="18" customFormat="1" x14ac:dyDescent="0.25">
      <c r="A24" s="12">
        <v>16</v>
      </c>
      <c r="B24" s="12" t="s">
        <v>148</v>
      </c>
      <c r="C24" s="12" t="s">
        <v>149</v>
      </c>
      <c r="D24" s="12" t="s">
        <v>57</v>
      </c>
      <c r="E24" s="12" t="s">
        <v>17</v>
      </c>
      <c r="F24" s="12"/>
      <c r="G24" s="17">
        <v>5867900</v>
      </c>
      <c r="H24" s="17">
        <f t="shared" si="0"/>
        <v>6155700</v>
      </c>
      <c r="I24" s="17">
        <f t="shared" si="1"/>
        <v>6494000</v>
      </c>
      <c r="J24" s="17">
        <v>830000</v>
      </c>
      <c r="K24" s="17">
        <f t="shared" si="2"/>
        <v>7324000</v>
      </c>
      <c r="L24" s="15"/>
      <c r="O24" s="72"/>
      <c r="P24" s="72"/>
      <c r="Q24" s="72" t="s">
        <v>192</v>
      </c>
      <c r="R24" s="72" t="s">
        <v>192</v>
      </c>
      <c r="S24" s="72" t="s">
        <v>192</v>
      </c>
      <c r="T24" t="s">
        <v>199</v>
      </c>
      <c r="U24" s="72"/>
      <c r="V24" t="s">
        <v>200</v>
      </c>
      <c r="W24" s="72" t="s">
        <v>194</v>
      </c>
      <c r="X24" s="72"/>
    </row>
    <row r="25" spans="1:24" s="18" customFormat="1" x14ac:dyDescent="0.25">
      <c r="A25" s="12">
        <v>16</v>
      </c>
      <c r="B25" s="12" t="s">
        <v>150</v>
      </c>
      <c r="C25" s="12" t="s">
        <v>149</v>
      </c>
      <c r="D25" s="12" t="s">
        <v>57</v>
      </c>
      <c r="E25" s="12" t="s">
        <v>18</v>
      </c>
      <c r="F25" s="12"/>
      <c r="G25" s="17">
        <v>300100</v>
      </c>
      <c r="H25" s="17">
        <f t="shared" si="0"/>
        <v>314800</v>
      </c>
      <c r="I25" s="17">
        <f t="shared" si="1"/>
        <v>332100</v>
      </c>
      <c r="J25" s="17">
        <v>0</v>
      </c>
      <c r="K25" s="17">
        <f t="shared" si="2"/>
        <v>332100</v>
      </c>
      <c r="L25" s="15"/>
      <c r="O25" s="72"/>
      <c r="P25" s="72"/>
      <c r="Q25" s="72"/>
      <c r="R25" s="72"/>
      <c r="S25" s="72"/>
      <c r="T25" s="72"/>
      <c r="U25" s="72"/>
      <c r="V25" s="72"/>
      <c r="W25" s="72"/>
      <c r="X25" s="72"/>
    </row>
    <row r="26" spans="1:24" s="18" customFormat="1" x14ac:dyDescent="0.25">
      <c r="A26" s="12">
        <v>18</v>
      </c>
      <c r="B26" s="12" t="s">
        <v>72</v>
      </c>
      <c r="C26" s="12" t="s">
        <v>140</v>
      </c>
      <c r="D26" s="12" t="s">
        <v>58</v>
      </c>
      <c r="E26" s="12" t="s">
        <v>162</v>
      </c>
      <c r="F26" s="12"/>
      <c r="G26" s="17">
        <v>2597100</v>
      </c>
      <c r="H26" s="17">
        <f t="shared" si="0"/>
        <v>2724500</v>
      </c>
      <c r="I26" s="17">
        <f t="shared" si="1"/>
        <v>2874200</v>
      </c>
      <c r="J26" s="17">
        <v>460000</v>
      </c>
      <c r="K26" s="17">
        <f t="shared" si="2"/>
        <v>3334200</v>
      </c>
      <c r="L26" s="15"/>
      <c r="O26" s="72"/>
      <c r="P26" s="72"/>
      <c r="Q26" s="72" t="s">
        <v>192</v>
      </c>
      <c r="R26" s="72" t="s">
        <v>192</v>
      </c>
      <c r="S26" s="72" t="s">
        <v>192</v>
      </c>
      <c r="T26" t="s">
        <v>199</v>
      </c>
      <c r="U26" s="72"/>
      <c r="V26" t="s">
        <v>200</v>
      </c>
      <c r="W26" s="72"/>
      <c r="X26" s="72"/>
    </row>
    <row r="27" spans="1:24" s="18" customFormat="1" x14ac:dyDescent="0.25">
      <c r="A27" s="12">
        <v>19</v>
      </c>
      <c r="B27" s="12" t="s">
        <v>73</v>
      </c>
      <c r="C27" s="12" t="s">
        <v>142</v>
      </c>
      <c r="D27" s="12" t="s">
        <v>58</v>
      </c>
      <c r="E27" s="12" t="s">
        <v>19</v>
      </c>
      <c r="F27" s="12"/>
      <c r="G27" s="17">
        <v>2051900</v>
      </c>
      <c r="H27" s="17">
        <f t="shared" si="0"/>
        <v>2152500</v>
      </c>
      <c r="I27" s="17">
        <f t="shared" si="1"/>
        <v>2270800</v>
      </c>
      <c r="J27" s="17">
        <v>365000</v>
      </c>
      <c r="K27" s="17">
        <f t="shared" si="2"/>
        <v>2635800</v>
      </c>
      <c r="L27" s="15"/>
      <c r="O27" s="72"/>
      <c r="P27" s="72" t="s">
        <v>192</v>
      </c>
      <c r="Q27" s="72" t="s">
        <v>192</v>
      </c>
      <c r="R27" s="72"/>
      <c r="S27" s="72" t="s">
        <v>194</v>
      </c>
      <c r="T27" s="72"/>
      <c r="U27" s="72"/>
      <c r="V27" s="72" t="s">
        <v>201</v>
      </c>
      <c r="W27" s="72"/>
      <c r="X27" s="72"/>
    </row>
    <row r="28" spans="1:24" s="18" customFormat="1" x14ac:dyDescent="0.25">
      <c r="A28" s="12">
        <v>21</v>
      </c>
      <c r="B28" s="12" t="s">
        <v>123</v>
      </c>
      <c r="C28" s="12" t="s">
        <v>124</v>
      </c>
      <c r="D28" s="12" t="s">
        <v>56</v>
      </c>
      <c r="E28" s="12" t="s">
        <v>20</v>
      </c>
      <c r="F28" s="12"/>
      <c r="G28" s="17">
        <v>1090200</v>
      </c>
      <c r="H28" s="17">
        <f t="shared" si="0"/>
        <v>1143700</v>
      </c>
      <c r="I28" s="17">
        <f t="shared" si="1"/>
        <v>1206600</v>
      </c>
      <c r="J28" s="17">
        <v>95000</v>
      </c>
      <c r="K28" s="17">
        <f t="shared" si="2"/>
        <v>1301600</v>
      </c>
      <c r="L28" s="15"/>
      <c r="O28" s="72"/>
      <c r="P28" s="72"/>
      <c r="Q28" s="72"/>
      <c r="R28" s="72"/>
      <c r="S28" s="72"/>
      <c r="T28" s="72"/>
      <c r="U28" s="72"/>
      <c r="V28" s="72"/>
      <c r="W28" s="72"/>
      <c r="X28" s="72"/>
    </row>
    <row r="29" spans="1:24" s="18" customFormat="1" x14ac:dyDescent="0.25">
      <c r="A29" s="12">
        <v>22</v>
      </c>
      <c r="B29" s="12" t="s">
        <v>74</v>
      </c>
      <c r="C29" s="12" t="s">
        <v>138</v>
      </c>
      <c r="D29" s="12" t="s">
        <v>56</v>
      </c>
      <c r="E29" s="12" t="s">
        <v>20</v>
      </c>
      <c r="F29" s="12"/>
      <c r="G29" s="17">
        <v>925000</v>
      </c>
      <c r="H29" s="17">
        <f t="shared" si="0"/>
        <v>970400</v>
      </c>
      <c r="I29" s="17">
        <f t="shared" si="1"/>
        <v>1023700</v>
      </c>
      <c r="J29" s="17">
        <v>75000</v>
      </c>
      <c r="K29" s="17">
        <f t="shared" si="2"/>
        <v>1098700</v>
      </c>
      <c r="L29" s="15"/>
      <c r="O29" s="72"/>
      <c r="P29" s="72"/>
      <c r="Q29" s="72"/>
      <c r="R29" s="72"/>
      <c r="S29" s="72"/>
      <c r="T29" s="72"/>
      <c r="U29" s="72"/>
      <c r="V29" s="72"/>
      <c r="W29" s="72"/>
      <c r="X29" s="72"/>
    </row>
    <row r="30" spans="1:24" s="18" customFormat="1" x14ac:dyDescent="0.25">
      <c r="A30" s="12">
        <v>23</v>
      </c>
      <c r="B30" s="12" t="s">
        <v>109</v>
      </c>
      <c r="C30" s="16" t="s">
        <v>110</v>
      </c>
      <c r="D30" s="12" t="s">
        <v>56</v>
      </c>
      <c r="E30" s="12" t="s">
        <v>20</v>
      </c>
      <c r="F30" s="12"/>
      <c r="G30" s="17">
        <v>925000</v>
      </c>
      <c r="H30" s="17">
        <f t="shared" si="0"/>
        <v>970400</v>
      </c>
      <c r="I30" s="17">
        <f t="shared" si="1"/>
        <v>1023700</v>
      </c>
      <c r="J30" s="17">
        <v>75000</v>
      </c>
      <c r="K30" s="17">
        <f t="shared" si="2"/>
        <v>1098700</v>
      </c>
      <c r="L30" s="15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1:24" s="18" customFormat="1" x14ac:dyDescent="0.25">
      <c r="A31" s="12">
        <v>24</v>
      </c>
      <c r="B31" s="12" t="s">
        <v>75</v>
      </c>
      <c r="C31" s="12" t="s">
        <v>106</v>
      </c>
      <c r="D31" s="12" t="s">
        <v>56</v>
      </c>
      <c r="E31" s="12" t="s">
        <v>20</v>
      </c>
      <c r="F31" s="12"/>
      <c r="G31" s="17">
        <v>925000</v>
      </c>
      <c r="H31" s="17">
        <f t="shared" si="0"/>
        <v>970400</v>
      </c>
      <c r="I31" s="17">
        <f t="shared" si="1"/>
        <v>1023700</v>
      </c>
      <c r="J31" s="17">
        <v>75000</v>
      </c>
      <c r="K31" s="17">
        <f t="shared" si="2"/>
        <v>1098700</v>
      </c>
      <c r="L31" s="15"/>
      <c r="O31" s="72"/>
      <c r="P31" s="72"/>
      <c r="Q31" s="72"/>
      <c r="R31" s="72"/>
      <c r="S31" s="72"/>
      <c r="T31" s="72"/>
      <c r="U31" s="72"/>
      <c r="V31" s="72"/>
      <c r="W31" s="72"/>
      <c r="X31" s="72"/>
    </row>
    <row r="32" spans="1:24" s="18" customFormat="1" x14ac:dyDescent="0.25">
      <c r="A32" s="12">
        <v>25</v>
      </c>
      <c r="B32" s="12" t="s">
        <v>76</v>
      </c>
      <c r="C32" s="12" t="s">
        <v>107</v>
      </c>
      <c r="D32" s="12" t="s">
        <v>56</v>
      </c>
      <c r="E32" s="12" t="s">
        <v>20</v>
      </c>
      <c r="F32" s="12"/>
      <c r="G32" s="17">
        <v>925000</v>
      </c>
      <c r="H32" s="17">
        <f t="shared" si="0"/>
        <v>970400</v>
      </c>
      <c r="I32" s="17">
        <f t="shared" si="1"/>
        <v>1023700</v>
      </c>
      <c r="J32" s="17">
        <v>75000</v>
      </c>
      <c r="K32" s="17">
        <f t="shared" si="2"/>
        <v>1098700</v>
      </c>
      <c r="L32" s="15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1:24" s="18" customFormat="1" x14ac:dyDescent="0.25">
      <c r="A33" s="12">
        <v>26</v>
      </c>
      <c r="B33" s="12" t="s">
        <v>77</v>
      </c>
      <c r="C33" s="12" t="s">
        <v>147</v>
      </c>
      <c r="D33" s="12" t="s">
        <v>57</v>
      </c>
      <c r="E33" s="12" t="s">
        <v>20</v>
      </c>
      <c r="F33" s="12"/>
      <c r="G33" s="17">
        <v>1310800</v>
      </c>
      <c r="H33" s="17">
        <f t="shared" si="0"/>
        <v>1375100</v>
      </c>
      <c r="I33" s="17">
        <f t="shared" si="1"/>
        <v>1450700</v>
      </c>
      <c r="J33" s="17">
        <v>90000</v>
      </c>
      <c r="K33" s="17">
        <f t="shared" si="2"/>
        <v>1540700</v>
      </c>
      <c r="L33" s="15"/>
      <c r="O33" s="72"/>
      <c r="P33" s="72"/>
      <c r="Q33" s="72"/>
      <c r="R33" s="72"/>
      <c r="S33" s="72"/>
      <c r="T33" s="72"/>
      <c r="U33" s="72"/>
      <c r="V33" s="72"/>
      <c r="W33" s="72"/>
      <c r="X33" s="72"/>
    </row>
    <row r="34" spans="1:24" s="18" customFormat="1" x14ac:dyDescent="0.25">
      <c r="A34" s="12">
        <v>27</v>
      </c>
      <c r="B34" s="12" t="s">
        <v>73</v>
      </c>
      <c r="C34" s="12" t="s">
        <v>142</v>
      </c>
      <c r="D34" s="12" t="s">
        <v>58</v>
      </c>
      <c r="E34" s="12" t="s">
        <v>20</v>
      </c>
      <c r="F34" s="12"/>
      <c r="G34" s="17">
        <v>1163700</v>
      </c>
      <c r="H34" s="17">
        <f t="shared" si="0"/>
        <v>1220800</v>
      </c>
      <c r="I34" s="17">
        <f t="shared" si="1"/>
        <v>1287900</v>
      </c>
      <c r="J34" s="17">
        <v>95000</v>
      </c>
      <c r="K34" s="17">
        <f t="shared" si="2"/>
        <v>1382900</v>
      </c>
      <c r="L34" s="15"/>
      <c r="O34" s="72"/>
      <c r="P34" s="72"/>
      <c r="Q34" s="72"/>
      <c r="R34" s="72"/>
      <c r="S34" s="72"/>
      <c r="T34" s="72"/>
      <c r="U34" s="72"/>
      <c r="V34" s="72"/>
      <c r="W34" s="72"/>
      <c r="X34" s="72"/>
    </row>
    <row r="35" spans="1:24" s="18" customFormat="1" x14ac:dyDescent="0.25">
      <c r="A35" s="12">
        <v>30</v>
      </c>
      <c r="B35" s="12" t="s">
        <v>113</v>
      </c>
      <c r="C35" s="12" t="s">
        <v>114</v>
      </c>
      <c r="D35" s="12" t="s">
        <v>56</v>
      </c>
      <c r="E35" s="12" t="s">
        <v>21</v>
      </c>
      <c r="F35" s="12"/>
      <c r="G35" s="17">
        <v>1592500</v>
      </c>
      <c r="H35" s="17">
        <f t="shared" si="0"/>
        <v>1670600</v>
      </c>
      <c r="I35" s="17">
        <f t="shared" si="1"/>
        <v>1762400</v>
      </c>
      <c r="J35" s="17">
        <v>0</v>
      </c>
      <c r="K35" s="17">
        <f t="shared" si="2"/>
        <v>1762400</v>
      </c>
      <c r="L35" s="15"/>
      <c r="O35" s="72" t="s">
        <v>196</v>
      </c>
      <c r="P35" s="72" t="s">
        <v>192</v>
      </c>
      <c r="Q35" s="72" t="s">
        <v>192</v>
      </c>
      <c r="R35" s="72"/>
      <c r="S35" s="72"/>
      <c r="T35" s="72"/>
      <c r="U35" s="72"/>
      <c r="V35" s="72"/>
      <c r="W35" s="72"/>
      <c r="X35" s="72"/>
    </row>
    <row r="36" spans="1:24" s="18" customFormat="1" ht="25.5" x14ac:dyDescent="0.25">
      <c r="A36" s="12">
        <v>31</v>
      </c>
      <c r="B36" s="12" t="s">
        <v>78</v>
      </c>
      <c r="C36" s="12" t="s">
        <v>141</v>
      </c>
      <c r="D36" s="12" t="s">
        <v>58</v>
      </c>
      <c r="E36" s="13" t="s">
        <v>22</v>
      </c>
      <c r="F36" s="12"/>
      <c r="G36" s="17">
        <v>1090200</v>
      </c>
      <c r="H36" s="17">
        <f t="shared" si="0"/>
        <v>1143700</v>
      </c>
      <c r="I36" s="17">
        <f t="shared" si="1"/>
        <v>1206600</v>
      </c>
      <c r="J36" s="17">
        <v>236000</v>
      </c>
      <c r="K36" s="17">
        <f t="shared" si="2"/>
        <v>1442600</v>
      </c>
      <c r="L36" s="15"/>
      <c r="O36" s="72" t="s">
        <v>202</v>
      </c>
      <c r="P36" s="72"/>
      <c r="Q36" s="72" t="s">
        <v>192</v>
      </c>
      <c r="R36" s="72"/>
      <c r="S36" s="72" t="s">
        <v>192</v>
      </c>
      <c r="T36" s="72"/>
      <c r="U36" s="72"/>
      <c r="V36" s="72"/>
      <c r="W36" s="72"/>
      <c r="X36" s="72"/>
    </row>
    <row r="37" spans="1:24" s="18" customFormat="1" x14ac:dyDescent="0.25">
      <c r="L37" s="15"/>
      <c r="O37" s="72" t="s">
        <v>202</v>
      </c>
      <c r="P37" s="72"/>
      <c r="Q37" s="72" t="s">
        <v>192</v>
      </c>
      <c r="R37" s="72"/>
      <c r="S37" s="72"/>
      <c r="T37" s="72"/>
      <c r="U37" s="72"/>
      <c r="V37" s="72"/>
      <c r="W37" s="72"/>
      <c r="X37" s="72"/>
    </row>
    <row r="38" spans="1:24" s="18" customFormat="1" ht="25.5" x14ac:dyDescent="0.25">
      <c r="A38" s="12">
        <v>32</v>
      </c>
      <c r="B38" s="12" t="s">
        <v>79</v>
      </c>
      <c r="C38" s="12" t="s">
        <v>151</v>
      </c>
      <c r="D38" s="12" t="s">
        <v>57</v>
      </c>
      <c r="E38" s="13" t="s">
        <v>22</v>
      </c>
      <c r="F38" s="12"/>
      <c r="G38" s="17">
        <v>1617100</v>
      </c>
      <c r="H38" s="17">
        <f>ROUND(G38/150.9*158.3,-2)</f>
        <v>1696400</v>
      </c>
      <c r="I38" s="17">
        <f>ROUND(H38/158.3*167,-2)</f>
        <v>1789600</v>
      </c>
      <c r="J38" s="17">
        <v>215000</v>
      </c>
      <c r="K38" s="17">
        <f>I38+J38</f>
        <v>2004600</v>
      </c>
      <c r="L38" s="15"/>
      <c r="O38" s="72" t="s">
        <v>196</v>
      </c>
      <c r="P38" s="72" t="s">
        <v>192</v>
      </c>
      <c r="Q38" s="72" t="s">
        <v>192</v>
      </c>
      <c r="R38" s="72"/>
      <c r="S38" s="72"/>
      <c r="T38" s="72"/>
      <c r="U38" s="72"/>
      <c r="V38" s="72"/>
      <c r="W38" s="72"/>
      <c r="X38" s="72"/>
    </row>
    <row r="39" spans="1:24" s="18" customFormat="1" x14ac:dyDescent="0.25">
      <c r="L39" s="48"/>
      <c r="O39" s="72" t="s">
        <v>196</v>
      </c>
      <c r="P39" s="72" t="s">
        <v>192</v>
      </c>
      <c r="Q39" s="72" t="s">
        <v>192</v>
      </c>
      <c r="R39" s="72"/>
      <c r="S39" s="72"/>
      <c r="T39" s="72"/>
      <c r="U39" s="72"/>
      <c r="V39" s="72"/>
      <c r="W39" s="72"/>
      <c r="X39" s="72"/>
    </row>
    <row r="40" spans="1:24" s="18" customFormat="1" x14ac:dyDescent="0.25">
      <c r="A40" s="12">
        <v>33</v>
      </c>
      <c r="B40" s="12" t="s">
        <v>80</v>
      </c>
      <c r="C40" s="12" t="s">
        <v>156</v>
      </c>
      <c r="D40" s="12" t="s">
        <v>157</v>
      </c>
      <c r="E40" s="12" t="s">
        <v>23</v>
      </c>
      <c r="F40" s="12"/>
      <c r="G40" s="17">
        <v>39200</v>
      </c>
      <c r="H40" s="17">
        <f>ROUND(G40/150.9*158.3,-2)</f>
        <v>41100</v>
      </c>
      <c r="I40" s="17">
        <f>ROUND(H40/158.3*167,-2)</f>
        <v>43400</v>
      </c>
      <c r="J40" s="17">
        <v>0</v>
      </c>
      <c r="K40" s="17">
        <f>I40+J40</f>
        <v>43400</v>
      </c>
      <c r="L40" s="15"/>
      <c r="O40" s="72"/>
      <c r="P40" s="72"/>
      <c r="Q40" s="72"/>
      <c r="R40" s="72"/>
      <c r="S40" s="72"/>
      <c r="T40" s="72"/>
      <c r="U40" s="72"/>
      <c r="V40" s="72"/>
      <c r="W40" s="72"/>
      <c r="X40" s="72"/>
    </row>
    <row r="41" spans="1:24" s="18" customFormat="1" x14ac:dyDescent="0.25">
      <c r="A41" s="12">
        <v>34</v>
      </c>
      <c r="B41" s="12" t="s">
        <v>81</v>
      </c>
      <c r="C41" s="12" t="s">
        <v>135</v>
      </c>
      <c r="D41" s="12" t="s">
        <v>56</v>
      </c>
      <c r="E41" s="12" t="s">
        <v>24</v>
      </c>
      <c r="F41" s="12"/>
      <c r="G41" s="17">
        <v>1751800</v>
      </c>
      <c r="H41" s="17">
        <f>ROUND(G41/150.9*158.3,-2)+25000</f>
        <v>1862700</v>
      </c>
      <c r="I41" s="17">
        <f>ROUND(H41/158.3*167,-2)</f>
        <v>1965100</v>
      </c>
      <c r="J41" s="17">
        <v>180000</v>
      </c>
      <c r="K41" s="17">
        <f>I41+J41</f>
        <v>2145100</v>
      </c>
      <c r="L41" s="15"/>
      <c r="O41" s="72"/>
      <c r="P41" s="72"/>
      <c r="Q41" s="72"/>
      <c r="R41" s="72"/>
      <c r="S41" s="72"/>
      <c r="T41" s="72"/>
      <c r="U41" s="72"/>
      <c r="V41" s="72"/>
      <c r="W41" s="72"/>
      <c r="X41" s="72"/>
    </row>
    <row r="42" spans="1:24" s="18" customFormat="1" x14ac:dyDescent="0.25">
      <c r="A42" s="12">
        <v>35</v>
      </c>
      <c r="B42" s="12" t="s">
        <v>82</v>
      </c>
      <c r="C42" s="12" t="s">
        <v>136</v>
      </c>
      <c r="D42" s="12" t="s">
        <v>56</v>
      </c>
      <c r="E42" s="12" t="s">
        <v>25</v>
      </c>
      <c r="F42" s="12"/>
      <c r="G42" s="17">
        <v>147000</v>
      </c>
      <c r="H42" s="17">
        <f>ROUND(G42/150.9*158.3,-2)</f>
        <v>154200</v>
      </c>
      <c r="I42" s="17">
        <f>ROUND(H42/158.3*167,-2)</f>
        <v>162700</v>
      </c>
      <c r="J42" s="17">
        <v>585000</v>
      </c>
      <c r="K42" s="17">
        <f>I42+J42</f>
        <v>747700</v>
      </c>
      <c r="L42" s="15"/>
      <c r="O42" s="72" t="s">
        <v>202</v>
      </c>
      <c r="P42" s="72"/>
      <c r="Q42" s="72" t="s">
        <v>192</v>
      </c>
      <c r="R42" s="72"/>
      <c r="S42" s="72"/>
      <c r="T42" s="72"/>
      <c r="U42" s="72"/>
      <c r="V42" s="72"/>
      <c r="W42" s="72"/>
      <c r="X42" s="72"/>
    </row>
    <row r="43" spans="1:24" s="18" customFormat="1" x14ac:dyDescent="0.25">
      <c r="A43" s="12">
        <v>35</v>
      </c>
      <c r="B43" s="12" t="s">
        <v>26</v>
      </c>
      <c r="C43" s="12"/>
      <c r="D43" s="12"/>
      <c r="E43" s="12" t="s">
        <v>26</v>
      </c>
      <c r="F43" s="12"/>
      <c r="G43" s="17">
        <v>0</v>
      </c>
      <c r="H43" s="17">
        <f>ROUND(G43/150.9*158.3,-2)</f>
        <v>0</v>
      </c>
      <c r="I43" s="17">
        <f>ROUND(H43/158.3*167,-2)</f>
        <v>0</v>
      </c>
      <c r="J43" s="17">
        <v>3534782</v>
      </c>
      <c r="K43" s="17">
        <f>I43+J43</f>
        <v>3534782</v>
      </c>
      <c r="L43" s="15"/>
      <c r="O43" s="72"/>
      <c r="P43" s="72"/>
      <c r="Q43" s="72"/>
      <c r="R43" s="72"/>
      <c r="S43" s="72"/>
      <c r="T43" s="72"/>
      <c r="U43" s="72"/>
      <c r="V43" s="72"/>
      <c r="W43" s="72"/>
      <c r="X43" s="72"/>
    </row>
    <row r="44" spans="1:24" s="18" customFormat="1" x14ac:dyDescent="0.25">
      <c r="A44" s="12" t="s">
        <v>49</v>
      </c>
      <c r="B44" s="12" t="s">
        <v>50</v>
      </c>
      <c r="C44" s="12" t="s">
        <v>104</v>
      </c>
      <c r="D44" s="12" t="s">
        <v>56</v>
      </c>
      <c r="E44" s="12" t="s">
        <v>27</v>
      </c>
      <c r="F44" s="12"/>
      <c r="G44" s="17">
        <v>485500</v>
      </c>
      <c r="H44" s="17">
        <f>ROUND(G44/150.9*158.3,-2)</f>
        <v>509300</v>
      </c>
      <c r="I44" s="17">
        <f>ROUND(H44/158.3*167,-2)</f>
        <v>537300</v>
      </c>
      <c r="J44" s="17">
        <v>170500</v>
      </c>
      <c r="K44" s="17">
        <f>I44+J44</f>
        <v>707800</v>
      </c>
      <c r="L44" s="15"/>
      <c r="O44" s="72" t="s">
        <v>202</v>
      </c>
      <c r="P44" s="72"/>
      <c r="Q44" s="72" t="s">
        <v>192</v>
      </c>
      <c r="R44" s="72"/>
      <c r="S44" s="72"/>
      <c r="T44" s="72"/>
      <c r="U44" s="72"/>
      <c r="V44" s="72"/>
      <c r="W44" s="72"/>
      <c r="X44" s="72"/>
    </row>
    <row r="45" spans="1:24" s="49" customFormat="1" x14ac:dyDescent="0.25">
      <c r="A45" s="12">
        <v>37</v>
      </c>
      <c r="B45" s="12" t="s">
        <v>83</v>
      </c>
      <c r="C45" s="12" t="s">
        <v>138</v>
      </c>
      <c r="D45" s="12" t="s">
        <v>56</v>
      </c>
      <c r="E45" s="12" t="s">
        <v>163</v>
      </c>
      <c r="F45" s="12"/>
      <c r="G45" s="17">
        <v>153100</v>
      </c>
      <c r="H45" s="17">
        <f>ROUND(G45/150.9*158.3,-2)</f>
        <v>160600</v>
      </c>
      <c r="I45" s="17">
        <f>ROUND(H45/158.3*167,-2)</f>
        <v>169400</v>
      </c>
      <c r="J45" s="17">
        <v>0</v>
      </c>
      <c r="K45" s="17">
        <f>I45+J45</f>
        <v>169400</v>
      </c>
      <c r="L45" s="15"/>
      <c r="O45" s="72"/>
      <c r="P45" s="72"/>
      <c r="Q45" s="72"/>
      <c r="R45" s="72"/>
      <c r="S45" s="72"/>
      <c r="T45" s="72"/>
      <c r="U45" s="72"/>
      <c r="V45" s="72"/>
      <c r="W45" s="72"/>
      <c r="X45" s="72"/>
    </row>
    <row r="46" spans="1:24" s="18" customFormat="1" x14ac:dyDescent="0.25">
      <c r="A46" s="12">
        <v>38</v>
      </c>
      <c r="B46" s="12" t="s">
        <v>84</v>
      </c>
      <c r="C46" s="12" t="s">
        <v>139</v>
      </c>
      <c r="D46" s="12" t="s">
        <v>56</v>
      </c>
      <c r="E46" s="12" t="s">
        <v>27</v>
      </c>
      <c r="F46" s="12"/>
      <c r="G46" s="17">
        <v>67300</v>
      </c>
      <c r="H46" s="17">
        <f>ROUND(G46/150.9*158.3,-2)</f>
        <v>70600</v>
      </c>
      <c r="I46" s="17">
        <f>ROUND(H46/158.3*167,-2)</f>
        <v>74500</v>
      </c>
      <c r="J46" s="17">
        <v>19000</v>
      </c>
      <c r="K46" s="17">
        <f>I46+J46</f>
        <v>93500</v>
      </c>
      <c r="L46" s="15"/>
      <c r="O46" s="72"/>
      <c r="P46" s="72"/>
      <c r="Q46" s="72"/>
      <c r="R46" s="72"/>
      <c r="S46" s="72"/>
      <c r="T46" s="72"/>
      <c r="U46" s="72"/>
      <c r="V46" s="72"/>
      <c r="W46" s="72"/>
      <c r="X46" s="72"/>
    </row>
    <row r="47" spans="1:24" s="18" customFormat="1" x14ac:dyDescent="0.25">
      <c r="A47" s="12">
        <v>39</v>
      </c>
      <c r="B47" s="12" t="s">
        <v>85</v>
      </c>
      <c r="C47" s="12" t="s">
        <v>104</v>
      </c>
      <c r="D47" s="12" t="s">
        <v>56</v>
      </c>
      <c r="E47" s="12" t="s">
        <v>27</v>
      </c>
      <c r="F47" s="12"/>
      <c r="G47" s="17">
        <v>147000</v>
      </c>
      <c r="H47" s="17">
        <f>ROUND(G47/150.9*158.3,-2)</f>
        <v>154200</v>
      </c>
      <c r="I47" s="17">
        <f>ROUND(H47/158.3*167,-2)</f>
        <v>162700</v>
      </c>
      <c r="J47" s="17">
        <v>49000</v>
      </c>
      <c r="K47" s="17">
        <f>I47+J47</f>
        <v>211700</v>
      </c>
      <c r="L47" s="15"/>
      <c r="O47" s="73"/>
      <c r="P47" s="73"/>
      <c r="Q47" s="73"/>
      <c r="R47" s="73"/>
      <c r="S47" s="73"/>
      <c r="T47" s="73"/>
      <c r="U47" s="73"/>
      <c r="V47" s="73"/>
      <c r="W47" s="73"/>
      <c r="X47" s="73"/>
    </row>
    <row r="48" spans="1:24" s="18" customFormat="1" x14ac:dyDescent="0.25">
      <c r="A48" s="12">
        <v>40</v>
      </c>
      <c r="B48" s="12" t="s">
        <v>86</v>
      </c>
      <c r="C48" s="12" t="s">
        <v>130</v>
      </c>
      <c r="D48" s="12" t="s">
        <v>56</v>
      </c>
      <c r="E48" s="12" t="s">
        <v>27</v>
      </c>
      <c r="F48" s="12"/>
      <c r="G48" s="17">
        <v>159300</v>
      </c>
      <c r="H48" s="17">
        <f>ROUND(G48/150.9*158.3,-2)</f>
        <v>167100</v>
      </c>
      <c r="I48" s="17">
        <f>ROUND(H48/158.3*167,-2)</f>
        <v>176300</v>
      </c>
      <c r="J48" s="17">
        <v>29000</v>
      </c>
      <c r="K48" s="17">
        <f>I48+J48</f>
        <v>205300</v>
      </c>
      <c r="L48" s="15"/>
      <c r="O48" s="72"/>
      <c r="P48" s="72"/>
      <c r="Q48" s="72"/>
      <c r="R48" s="72"/>
      <c r="S48" s="72"/>
      <c r="T48" s="72"/>
      <c r="U48" s="72"/>
      <c r="V48" s="72"/>
      <c r="W48" s="72"/>
      <c r="X48" s="72"/>
    </row>
    <row r="49" spans="1:24" s="18" customFormat="1" ht="25.5" x14ac:dyDescent="0.25">
      <c r="A49" s="12">
        <v>41</v>
      </c>
      <c r="B49" s="12" t="s">
        <v>87</v>
      </c>
      <c r="C49" s="12" t="s">
        <v>127</v>
      </c>
      <c r="D49" s="12" t="s">
        <v>56</v>
      </c>
      <c r="E49" s="13" t="s">
        <v>28</v>
      </c>
      <c r="F49" s="12"/>
      <c r="G49" s="17">
        <v>434900</v>
      </c>
      <c r="H49" s="17">
        <f>ROUND(G49/150.9*158.3,-2)</f>
        <v>456200</v>
      </c>
      <c r="I49" s="17">
        <f>ROUND(H49/158.3*167,-2)</f>
        <v>481300</v>
      </c>
      <c r="J49" s="17">
        <v>140000</v>
      </c>
      <c r="K49" s="17">
        <f>I49+J49</f>
        <v>621300</v>
      </c>
      <c r="L49" s="15"/>
      <c r="O49" s="72" t="s">
        <v>202</v>
      </c>
      <c r="P49" s="72"/>
      <c r="Q49" s="72" t="s">
        <v>192</v>
      </c>
      <c r="R49" s="72"/>
      <c r="S49" s="72"/>
      <c r="T49" s="72"/>
      <c r="U49" s="72"/>
      <c r="V49" s="72"/>
      <c r="W49" s="72"/>
      <c r="X49" s="72"/>
    </row>
    <row r="50" spans="1:24" s="18" customFormat="1" x14ac:dyDescent="0.25">
      <c r="A50" s="12">
        <v>42</v>
      </c>
      <c r="B50" s="12" t="s">
        <v>128</v>
      </c>
      <c r="C50" s="12" t="s">
        <v>129</v>
      </c>
      <c r="D50" s="12" t="s">
        <v>56</v>
      </c>
      <c r="E50" s="12" t="s">
        <v>27</v>
      </c>
      <c r="F50" s="12"/>
      <c r="G50" s="17">
        <v>477900</v>
      </c>
      <c r="H50" s="17">
        <f>ROUND(G50/150.9*158.3,-2)</f>
        <v>501300</v>
      </c>
      <c r="I50" s="17">
        <f>ROUND(H50/158.3*167,-2)</f>
        <v>528900</v>
      </c>
      <c r="J50" s="17">
        <v>178000</v>
      </c>
      <c r="K50" s="17">
        <f>I50+J50</f>
        <v>706900</v>
      </c>
      <c r="L50" s="15"/>
      <c r="O50" s="72" t="s">
        <v>202</v>
      </c>
      <c r="P50" s="72"/>
      <c r="Q50" s="72" t="s">
        <v>192</v>
      </c>
      <c r="R50" s="72"/>
      <c r="S50" s="72"/>
      <c r="T50" s="72"/>
      <c r="U50" s="72"/>
      <c r="V50" s="72"/>
      <c r="W50" s="72"/>
      <c r="X50" s="72"/>
    </row>
    <row r="51" spans="1:24" s="18" customFormat="1" x14ac:dyDescent="0.25">
      <c r="A51" s="12">
        <v>44</v>
      </c>
      <c r="B51" s="12" t="s">
        <v>88</v>
      </c>
      <c r="C51" s="12" t="s">
        <v>104</v>
      </c>
      <c r="D51" s="12" t="s">
        <v>56</v>
      </c>
      <c r="E51" s="12" t="s">
        <v>29</v>
      </c>
      <c r="F51" s="12"/>
      <c r="G51" s="17">
        <v>355200</v>
      </c>
      <c r="H51" s="17">
        <f>ROUND(G51/150.9*158.3,-2)</f>
        <v>372600</v>
      </c>
      <c r="I51" s="17">
        <f>ROUND(H51/158.3*167,-2)</f>
        <v>393100</v>
      </c>
      <c r="J51" s="17">
        <v>0</v>
      </c>
      <c r="K51" s="17">
        <f>I51+J51</f>
        <v>393100</v>
      </c>
      <c r="L51" s="15"/>
      <c r="O51" s="72"/>
      <c r="P51" s="72"/>
      <c r="Q51" s="72"/>
      <c r="R51" s="72"/>
      <c r="S51" s="72"/>
      <c r="T51" s="72"/>
      <c r="U51" s="72"/>
      <c r="V51" s="72"/>
      <c r="W51" s="72"/>
      <c r="X51" s="72"/>
    </row>
    <row r="52" spans="1:24" s="18" customFormat="1" ht="25.5" x14ac:dyDescent="0.25">
      <c r="A52" s="12">
        <v>46</v>
      </c>
      <c r="B52" s="13" t="s">
        <v>89</v>
      </c>
      <c r="C52" s="12" t="s">
        <v>117</v>
      </c>
      <c r="D52" s="12" t="s">
        <v>56</v>
      </c>
      <c r="E52" s="12" t="s">
        <v>30</v>
      </c>
      <c r="F52" s="12"/>
      <c r="G52" s="17">
        <v>1825300</v>
      </c>
      <c r="H52" s="17">
        <f>ROUND(G52/150.9*158.3,-2)</f>
        <v>1914800</v>
      </c>
      <c r="I52" s="17">
        <f>ROUND(H52/158.3*167,-2)</f>
        <v>2020000</v>
      </c>
      <c r="J52" s="17">
        <v>0</v>
      </c>
      <c r="K52" s="17">
        <f>I52+J52</f>
        <v>2020000</v>
      </c>
      <c r="L52" s="15"/>
      <c r="O52" s="72" t="s">
        <v>203</v>
      </c>
      <c r="P52" s="72"/>
      <c r="Q52" s="72"/>
      <c r="R52" s="72" t="s">
        <v>192</v>
      </c>
      <c r="S52" s="72"/>
      <c r="T52" s="72"/>
      <c r="U52" s="72"/>
      <c r="V52" s="72"/>
      <c r="W52" s="72"/>
      <c r="X52" s="72"/>
    </row>
    <row r="53" spans="1:24" s="18" customFormat="1" x14ac:dyDescent="0.25">
      <c r="A53" s="12">
        <v>49</v>
      </c>
      <c r="B53" s="12" t="s">
        <v>90</v>
      </c>
      <c r="C53" s="12" t="s">
        <v>116</v>
      </c>
      <c r="D53" s="12" t="s">
        <v>56</v>
      </c>
      <c r="E53" s="12" t="s">
        <v>31</v>
      </c>
      <c r="F53" s="12"/>
      <c r="G53" s="17">
        <v>355200</v>
      </c>
      <c r="H53" s="17">
        <f>ROUND(G53/150.9*158.3,-2)</f>
        <v>372600</v>
      </c>
      <c r="I53" s="17">
        <f>ROUND(H53/158.3*167,-2)</f>
        <v>393100</v>
      </c>
      <c r="J53" s="17">
        <v>0</v>
      </c>
      <c r="K53" s="17">
        <f>I53+J53</f>
        <v>393100</v>
      </c>
      <c r="L53" s="15"/>
      <c r="O53" s="72" t="s">
        <v>202</v>
      </c>
      <c r="P53" s="72"/>
      <c r="Q53" s="72" t="s">
        <v>192</v>
      </c>
      <c r="R53" s="72"/>
      <c r="S53" s="72"/>
      <c r="T53" s="72"/>
      <c r="U53" s="72" t="s">
        <v>192</v>
      </c>
      <c r="V53" s="72"/>
      <c r="W53" s="72"/>
      <c r="X53" s="72"/>
    </row>
    <row r="54" spans="1:24" s="18" customFormat="1" x14ac:dyDescent="0.25">
      <c r="A54" s="12">
        <v>50</v>
      </c>
      <c r="B54" s="12" t="s">
        <v>91</v>
      </c>
      <c r="C54" s="12" t="s">
        <v>115</v>
      </c>
      <c r="D54" s="12" t="s">
        <v>56</v>
      </c>
      <c r="E54" s="12" t="s">
        <v>32</v>
      </c>
      <c r="F54" s="12"/>
      <c r="G54" s="17">
        <v>300100</v>
      </c>
      <c r="H54" s="17">
        <f>ROUND(G54/150.9*158.3,-2)</f>
        <v>314800</v>
      </c>
      <c r="I54" s="17">
        <f>ROUND(H54/158.3*167,-2)</f>
        <v>332100</v>
      </c>
      <c r="J54" s="17">
        <v>0</v>
      </c>
      <c r="K54" s="17">
        <f>I54+J54</f>
        <v>332100</v>
      </c>
      <c r="L54" s="15"/>
      <c r="O54" s="72"/>
      <c r="P54" s="72"/>
      <c r="Q54" s="72"/>
      <c r="R54" s="72"/>
      <c r="S54" s="72"/>
      <c r="T54" s="72"/>
      <c r="U54" s="72"/>
      <c r="V54" s="72"/>
      <c r="W54" s="72"/>
      <c r="X54" s="72"/>
    </row>
    <row r="55" spans="1:24" s="18" customFormat="1" x14ac:dyDescent="0.25">
      <c r="A55" s="12">
        <v>51</v>
      </c>
      <c r="B55" s="12" t="s">
        <v>92</v>
      </c>
      <c r="C55" s="12" t="s">
        <v>104</v>
      </c>
      <c r="D55" s="12" t="s">
        <v>56</v>
      </c>
      <c r="E55" s="12" t="s">
        <v>33</v>
      </c>
      <c r="F55" s="12"/>
      <c r="G55" s="17">
        <v>6486400</v>
      </c>
      <c r="H55" s="17">
        <f>ROUND(G55/150.9*158.3,-2)</f>
        <v>6804500</v>
      </c>
      <c r="I55" s="17">
        <f>ROUND(H55/158.3*167,-2)</f>
        <v>7178500</v>
      </c>
      <c r="J55" s="17">
        <v>375000</v>
      </c>
      <c r="K55" s="17">
        <f>I55+J55</f>
        <v>7553500</v>
      </c>
      <c r="L55" s="15"/>
      <c r="O55" s="72" t="s">
        <v>196</v>
      </c>
      <c r="P55" s="72" t="s">
        <v>192</v>
      </c>
      <c r="Q55" s="72" t="s">
        <v>192</v>
      </c>
      <c r="R55" s="72"/>
      <c r="S55" s="72"/>
      <c r="T55" s="72"/>
      <c r="U55" s="72"/>
      <c r="V55" s="72"/>
      <c r="W55" s="72"/>
      <c r="X55" s="72"/>
    </row>
    <row r="56" spans="1:24" s="57" customFormat="1" x14ac:dyDescent="0.25">
      <c r="A56" s="12">
        <v>52</v>
      </c>
      <c r="B56" s="12" t="s">
        <v>93</v>
      </c>
      <c r="C56" s="12" t="s">
        <v>120</v>
      </c>
      <c r="D56" s="12" t="s">
        <v>56</v>
      </c>
      <c r="E56" s="12" t="s">
        <v>34</v>
      </c>
      <c r="F56" s="12"/>
      <c r="G56" s="17">
        <v>36800</v>
      </c>
      <c r="H56" s="17">
        <f>ROUND(G56/150.9*158.3,-2)</f>
        <v>38600</v>
      </c>
      <c r="I56" s="17">
        <f>ROUND(H56/158.3*167,-2)</f>
        <v>40700</v>
      </c>
      <c r="J56" s="17">
        <v>0</v>
      </c>
      <c r="K56" s="17">
        <f>I56+J56</f>
        <v>40700</v>
      </c>
      <c r="L56" s="56"/>
      <c r="O56" s="72"/>
      <c r="P56" s="72"/>
      <c r="Q56" s="72"/>
      <c r="R56" s="72"/>
      <c r="S56" s="72"/>
      <c r="T56" s="72"/>
      <c r="U56" s="72"/>
      <c r="V56" s="72"/>
      <c r="W56" s="72"/>
      <c r="X56" s="72"/>
    </row>
    <row r="57" spans="1:24" x14ac:dyDescent="0.25">
      <c r="A57" s="12">
        <v>54</v>
      </c>
      <c r="B57" s="12" t="s">
        <v>94</v>
      </c>
      <c r="C57" s="12" t="s">
        <v>104</v>
      </c>
      <c r="D57" s="12" t="s">
        <v>56</v>
      </c>
      <c r="E57" s="12" t="s">
        <v>35</v>
      </c>
      <c r="F57" s="12"/>
      <c r="G57" s="17">
        <v>22000</v>
      </c>
      <c r="H57" s="17">
        <f>ROUND(G57/150.9*158.3,-2)</f>
        <v>23100</v>
      </c>
      <c r="I57" s="17">
        <f>ROUND(H57/158.3*167,-2)</f>
        <v>24400</v>
      </c>
      <c r="J57" s="17">
        <v>0</v>
      </c>
      <c r="K57" s="17">
        <f>I57+J57</f>
        <v>24400</v>
      </c>
      <c r="O57" s="72"/>
      <c r="P57" s="72"/>
      <c r="Q57" s="72"/>
      <c r="R57" s="72"/>
      <c r="S57" s="72"/>
      <c r="T57" s="72"/>
      <c r="U57" s="72"/>
      <c r="V57" s="72"/>
      <c r="W57" s="72"/>
      <c r="X57" s="72"/>
    </row>
    <row r="58" spans="1:24" s="18" customFormat="1" x14ac:dyDescent="0.25">
      <c r="A58" s="19"/>
      <c r="B58" s="54" t="s">
        <v>172</v>
      </c>
      <c r="C58" s="54" t="s">
        <v>174</v>
      </c>
      <c r="D58" s="54" t="s">
        <v>57</v>
      </c>
      <c r="E58" s="54" t="s">
        <v>173</v>
      </c>
      <c r="F58" s="54"/>
      <c r="G58" s="55">
        <v>20000</v>
      </c>
      <c r="H58" s="17">
        <f>ROUND(G58/150.9*158.3,-2)</f>
        <v>21000</v>
      </c>
      <c r="I58" s="17">
        <f>ROUND(H58/158.3*167,-2)</f>
        <v>22200</v>
      </c>
      <c r="J58" s="55"/>
      <c r="K58" s="17">
        <f>I58+J58</f>
        <v>22200</v>
      </c>
      <c r="L58" s="15"/>
      <c r="M58" s="20"/>
      <c r="O58" s="75"/>
      <c r="P58" s="75"/>
      <c r="Q58" s="75"/>
      <c r="R58" s="75"/>
      <c r="S58" s="75"/>
      <c r="T58" s="75"/>
      <c r="U58" s="75"/>
      <c r="V58" s="75"/>
      <c r="W58" s="75"/>
      <c r="X58" s="75"/>
    </row>
    <row r="59" spans="1:24" s="18" customFormat="1" x14ac:dyDescent="0.25">
      <c r="A59" s="12">
        <v>55</v>
      </c>
      <c r="B59" s="12" t="s">
        <v>95</v>
      </c>
      <c r="C59" s="12" t="s">
        <v>152</v>
      </c>
      <c r="D59" s="12" t="s">
        <v>57</v>
      </c>
      <c r="E59" s="12" t="s">
        <v>36</v>
      </c>
      <c r="F59" s="12"/>
      <c r="G59" s="17">
        <v>2590900</v>
      </c>
      <c r="H59" s="17">
        <f>ROUND(G59/150.9*158.3,-2)</f>
        <v>2718000</v>
      </c>
      <c r="I59" s="17">
        <f>ROUND(H59/158.3*167,-2)</f>
        <v>2867400</v>
      </c>
      <c r="J59" s="17">
        <v>265000</v>
      </c>
      <c r="K59" s="17">
        <f>I59+J59</f>
        <v>3132400</v>
      </c>
      <c r="L59" s="15"/>
      <c r="O59" s="72" t="s">
        <v>204</v>
      </c>
      <c r="P59" s="72" t="s">
        <v>192</v>
      </c>
      <c r="Q59" s="72"/>
      <c r="R59" s="72"/>
      <c r="S59" s="72" t="s">
        <v>192</v>
      </c>
      <c r="T59" s="72"/>
      <c r="U59" s="72"/>
      <c r="V59" s="72"/>
      <c r="W59" s="72"/>
      <c r="X59" s="72"/>
    </row>
    <row r="60" spans="1:24" s="18" customFormat="1" ht="25.5" x14ac:dyDescent="0.25">
      <c r="A60" s="12">
        <v>56</v>
      </c>
      <c r="B60" s="13" t="s">
        <v>153</v>
      </c>
      <c r="C60" s="12" t="s">
        <v>154</v>
      </c>
      <c r="D60" s="12" t="s">
        <v>181</v>
      </c>
      <c r="E60" s="12" t="s">
        <v>37</v>
      </c>
      <c r="F60" s="12"/>
      <c r="G60" s="17">
        <v>1041300</v>
      </c>
      <c r="H60" s="17">
        <f>ROUND(G60/150.9*158.3,-2)</f>
        <v>1092400</v>
      </c>
      <c r="I60" s="17">
        <f>ROUND(H60/158.3*167,-2)</f>
        <v>1152400</v>
      </c>
      <c r="J60" s="17">
        <v>0</v>
      </c>
      <c r="K60" s="17">
        <f>I60+J60</f>
        <v>1152400</v>
      </c>
      <c r="L60" s="15"/>
      <c r="O60" s="74"/>
      <c r="P60" s="74"/>
      <c r="Q60" s="74"/>
      <c r="R60" s="74"/>
      <c r="S60" s="74"/>
      <c r="T60" s="74"/>
      <c r="U60" s="74" t="s">
        <v>192</v>
      </c>
      <c r="V60" s="74"/>
      <c r="W60" s="74"/>
      <c r="X60" s="74"/>
    </row>
    <row r="61" spans="1:24" x14ac:dyDescent="0.2">
      <c r="O61" s="74"/>
      <c r="P61" s="74"/>
      <c r="Q61" s="74"/>
      <c r="R61" s="74"/>
      <c r="S61" s="74"/>
      <c r="T61" s="74"/>
      <c r="U61" s="74"/>
      <c r="V61" s="74"/>
      <c r="W61" s="74"/>
      <c r="X61" s="74"/>
    </row>
    <row r="62" spans="1:24" s="18" customFormat="1" x14ac:dyDescent="0.25">
      <c r="A62" s="12">
        <v>57</v>
      </c>
      <c r="B62" s="12" t="s">
        <v>96</v>
      </c>
      <c r="C62" s="12" t="s">
        <v>144</v>
      </c>
      <c r="D62" s="12" t="s">
        <v>58</v>
      </c>
      <c r="E62" s="12" t="s">
        <v>38</v>
      </c>
      <c r="F62" s="12"/>
      <c r="G62" s="17">
        <v>514400</v>
      </c>
      <c r="H62" s="17">
        <f>ROUND(G62/150.9*158.3,-2)</f>
        <v>539600</v>
      </c>
      <c r="I62" s="17">
        <f>ROUND(H62/158.3*167,-2)</f>
        <v>569300</v>
      </c>
      <c r="J62" s="17">
        <v>0</v>
      </c>
      <c r="K62" s="17">
        <f>I62+J62</f>
        <v>569300</v>
      </c>
      <c r="L62" s="15"/>
      <c r="O62" s="72" t="s">
        <v>202</v>
      </c>
      <c r="P62" s="72"/>
      <c r="Q62" s="72" t="s">
        <v>192</v>
      </c>
      <c r="R62" s="72"/>
      <c r="S62" s="72"/>
      <c r="T62" s="72"/>
      <c r="U62" s="72"/>
      <c r="V62" s="72"/>
      <c r="W62" s="72"/>
      <c r="X62" s="72"/>
    </row>
    <row r="63" spans="1:24" s="18" customFormat="1" x14ac:dyDescent="0.25">
      <c r="A63" s="12">
        <v>58</v>
      </c>
      <c r="B63" s="12" t="s">
        <v>97</v>
      </c>
      <c r="C63" s="12" t="s">
        <v>142</v>
      </c>
      <c r="D63" s="12" t="s">
        <v>58</v>
      </c>
      <c r="E63" s="12" t="s">
        <v>39</v>
      </c>
      <c r="F63" s="12"/>
      <c r="G63" s="17">
        <v>422700</v>
      </c>
      <c r="H63" s="17">
        <f>ROUND(G63/150.9*158.3,-2)</f>
        <v>443400</v>
      </c>
      <c r="I63" s="17">
        <f>ROUND(H63/158.3*167,-2)</f>
        <v>467800</v>
      </c>
      <c r="J63" s="17">
        <v>0</v>
      </c>
      <c r="K63" s="17">
        <f>I63+J63</f>
        <v>467800</v>
      </c>
      <c r="O63" s="72" t="s">
        <v>202</v>
      </c>
      <c r="P63" s="72"/>
      <c r="Q63" s="72" t="s">
        <v>192</v>
      </c>
      <c r="R63" s="72"/>
      <c r="S63" s="72"/>
      <c r="T63" s="72"/>
      <c r="U63" s="72"/>
      <c r="V63" s="72"/>
      <c r="W63" s="72"/>
      <c r="X63" s="72"/>
    </row>
    <row r="64" spans="1:24" s="44" customFormat="1" x14ac:dyDescent="0.25">
      <c r="A64" s="12">
        <v>59</v>
      </c>
      <c r="B64" s="12" t="s">
        <v>98</v>
      </c>
      <c r="C64" s="12" t="s">
        <v>145</v>
      </c>
      <c r="D64" s="12" t="s">
        <v>58</v>
      </c>
      <c r="E64" s="12" t="s">
        <v>40</v>
      </c>
      <c r="F64" s="12"/>
      <c r="G64" s="17">
        <v>4642800</v>
      </c>
      <c r="H64" s="17">
        <f>ROUND(G64/150.9*158.3,-2)</f>
        <v>4870500</v>
      </c>
      <c r="I64" s="17">
        <f>ROUND(H64/158.3*167,-2)</f>
        <v>5138200</v>
      </c>
      <c r="J64" s="17">
        <v>260000</v>
      </c>
      <c r="K64" s="17">
        <f>I64+J64</f>
        <v>5398200</v>
      </c>
      <c r="O64" s="72" t="s">
        <v>204</v>
      </c>
      <c r="P64" s="72" t="s">
        <v>192</v>
      </c>
      <c r="Q64" s="72"/>
      <c r="R64" s="72"/>
      <c r="S64" s="72"/>
      <c r="T64" s="72"/>
      <c r="U64" s="72"/>
      <c r="V64" s="72"/>
      <c r="W64" s="72"/>
      <c r="X64" s="72"/>
    </row>
    <row r="65" spans="1:24" s="18" customFormat="1" x14ac:dyDescent="0.25">
      <c r="A65" s="12">
        <v>60</v>
      </c>
      <c r="B65" s="12" t="s">
        <v>99</v>
      </c>
      <c r="C65" s="12" t="s">
        <v>145</v>
      </c>
      <c r="D65" s="12" t="s">
        <v>58</v>
      </c>
      <c r="E65" s="12" t="s">
        <v>41</v>
      </c>
      <c r="F65" s="12"/>
      <c r="G65" s="17">
        <v>765600</v>
      </c>
      <c r="H65" s="17">
        <f>ROUND(G65/150.9*158.3,-2)</f>
        <v>803100</v>
      </c>
      <c r="I65" s="17">
        <f>ROUND(H65/158.3*167,-2)</f>
        <v>847200</v>
      </c>
      <c r="J65" s="17">
        <v>0</v>
      </c>
      <c r="K65" s="17">
        <f>I65+J65</f>
        <v>847200</v>
      </c>
      <c r="O65" s="72" t="s">
        <v>202</v>
      </c>
      <c r="P65" s="72"/>
      <c r="Q65" s="72" t="s">
        <v>192</v>
      </c>
      <c r="R65" s="72"/>
      <c r="S65" s="72"/>
      <c r="T65" s="72"/>
      <c r="U65" s="72"/>
      <c r="V65" s="72"/>
      <c r="W65" s="72"/>
      <c r="X65" s="72"/>
    </row>
    <row r="66" spans="1:24" s="18" customFormat="1" x14ac:dyDescent="0.25">
      <c r="A66" s="12">
        <v>61</v>
      </c>
      <c r="B66" s="12" t="s">
        <v>131</v>
      </c>
      <c r="C66" s="12" t="s">
        <v>132</v>
      </c>
      <c r="D66" s="12" t="s">
        <v>56</v>
      </c>
      <c r="E66" s="12" t="s">
        <v>42</v>
      </c>
      <c r="F66" s="12"/>
      <c r="G66" s="17">
        <v>6798800</v>
      </c>
      <c r="H66" s="17">
        <f>ROUND(G66/150.9*158.3,-2)</f>
        <v>7132200</v>
      </c>
      <c r="I66" s="17">
        <f>ROUND(H66/158.3*167,-2)</f>
        <v>7524200</v>
      </c>
      <c r="J66" s="17">
        <v>305000</v>
      </c>
      <c r="K66" s="17">
        <f>I66+J66</f>
        <v>7829200</v>
      </c>
      <c r="L66" s="15"/>
      <c r="O66" s="72" t="s">
        <v>205</v>
      </c>
      <c r="P66" s="72"/>
      <c r="Q66" s="72"/>
      <c r="R66" s="72"/>
      <c r="S66" s="72"/>
      <c r="T66" s="72"/>
      <c r="U66" s="72"/>
      <c r="V66" s="72"/>
      <c r="W66" s="72"/>
      <c r="X66" s="72"/>
    </row>
    <row r="67" spans="1:24" s="49" customFormat="1" x14ac:dyDescent="0.25">
      <c r="A67" s="21" t="s">
        <v>167</v>
      </c>
      <c r="B67" s="58" t="s">
        <v>168</v>
      </c>
      <c r="C67" s="66"/>
      <c r="D67" s="66"/>
      <c r="E67" s="12" t="s">
        <v>169</v>
      </c>
      <c r="F67" s="66"/>
      <c r="G67" s="17">
        <v>434900</v>
      </c>
      <c r="H67" s="17">
        <f>ROUND(G67/150.9*158.3,-2)</f>
        <v>456200</v>
      </c>
      <c r="I67" s="17">
        <f>ROUND(H67/158.3*167,-2)</f>
        <v>481300</v>
      </c>
      <c r="J67" s="55"/>
      <c r="K67" s="17">
        <f>I67+J67</f>
        <v>481300</v>
      </c>
      <c r="L67" s="59"/>
      <c r="M67" s="44"/>
      <c r="N67" s="44"/>
      <c r="O67"/>
      <c r="P67"/>
      <c r="Q67"/>
      <c r="R67"/>
      <c r="S67"/>
      <c r="T67"/>
      <c r="U67"/>
      <c r="V67"/>
      <c r="W67"/>
      <c r="X67"/>
    </row>
    <row r="68" spans="1:24" s="49" customFormat="1" ht="25.5" x14ac:dyDescent="0.25">
      <c r="A68" s="12">
        <v>64</v>
      </c>
      <c r="B68" s="12" t="s">
        <v>100</v>
      </c>
      <c r="C68" s="12" t="s">
        <v>137</v>
      </c>
      <c r="D68" s="12" t="s">
        <v>56</v>
      </c>
      <c r="E68" s="13" t="s">
        <v>43</v>
      </c>
      <c r="F68" s="12"/>
      <c r="G68" s="17">
        <v>220400</v>
      </c>
      <c r="H68" s="17">
        <f>ROUND(G68/150.9*158.3,-2)</f>
        <v>231200</v>
      </c>
      <c r="I68" s="17">
        <f>ROUND(H68/158.3*167,-2)</f>
        <v>243900</v>
      </c>
      <c r="J68" s="17">
        <v>0</v>
      </c>
      <c r="K68" s="17">
        <f>I68+J68</f>
        <v>243900</v>
      </c>
      <c r="L68" s="15"/>
      <c r="M68" s="18"/>
      <c r="N68" s="18"/>
      <c r="O68" s="72"/>
      <c r="P68" s="72"/>
      <c r="Q68" s="72"/>
      <c r="R68" s="72"/>
      <c r="S68" s="72"/>
      <c r="T68" s="72"/>
      <c r="U68" s="72"/>
      <c r="V68" s="72"/>
      <c r="W68" s="72"/>
      <c r="X68" s="72"/>
    </row>
    <row r="69" spans="1:24" s="61" customFormat="1" ht="25.5" x14ac:dyDescent="0.25">
      <c r="A69" s="12">
        <v>64</v>
      </c>
      <c r="B69" s="12" t="s">
        <v>101</v>
      </c>
      <c r="C69" s="12" t="s">
        <v>143</v>
      </c>
      <c r="D69" s="12" t="s">
        <v>58</v>
      </c>
      <c r="E69" s="13" t="s">
        <v>44</v>
      </c>
      <c r="F69" s="12"/>
      <c r="G69" s="17">
        <v>49100</v>
      </c>
      <c r="H69" s="17">
        <f>ROUND(G69/150.9*158.3,-2)</f>
        <v>51500</v>
      </c>
      <c r="I69" s="17">
        <f>ROUND(H69/158.3*167,-2)</f>
        <v>54300</v>
      </c>
      <c r="J69" s="17">
        <v>0</v>
      </c>
      <c r="K69" s="17">
        <f>I69+J69</f>
        <v>54300</v>
      </c>
      <c r="L69" s="15"/>
      <c r="M69" s="18"/>
      <c r="N69" s="18"/>
      <c r="O69" s="72"/>
      <c r="P69" s="72"/>
      <c r="Q69" s="72"/>
      <c r="R69" s="72"/>
      <c r="S69" s="72"/>
      <c r="T69" s="72"/>
      <c r="U69" s="72"/>
      <c r="V69" s="72"/>
      <c r="W69" s="72"/>
      <c r="X69" s="72"/>
    </row>
    <row r="70" spans="1:24" s="65" customFormat="1" x14ac:dyDescent="0.25">
      <c r="A70" s="12">
        <v>65</v>
      </c>
      <c r="B70" s="12" t="s">
        <v>102</v>
      </c>
      <c r="C70" s="12" t="s">
        <v>133</v>
      </c>
      <c r="D70" s="12" t="s">
        <v>56</v>
      </c>
      <c r="E70" s="12" t="s">
        <v>45</v>
      </c>
      <c r="F70" s="12"/>
      <c r="G70" s="17">
        <v>15159500</v>
      </c>
      <c r="H70" s="17">
        <f>ROUND(G70/150.9*158.3,-2)+66789</f>
        <v>15969689</v>
      </c>
      <c r="I70" s="17">
        <f>ROUND(H70/158.3*167,-2)</f>
        <v>16847400</v>
      </c>
      <c r="J70" s="17">
        <v>2256789</v>
      </c>
      <c r="K70" s="17">
        <f>I70+J70</f>
        <v>19104189</v>
      </c>
      <c r="L70" s="15"/>
      <c r="M70" s="49"/>
      <c r="N70" s="49"/>
      <c r="O70" s="72" t="s">
        <v>206</v>
      </c>
      <c r="P70" s="72" t="s">
        <v>192</v>
      </c>
      <c r="Q70" s="72" t="s">
        <v>192</v>
      </c>
      <c r="R70" s="72" t="s">
        <v>192</v>
      </c>
      <c r="S70" s="72"/>
      <c r="T70" s="72"/>
      <c r="U70" s="72" t="s">
        <v>192</v>
      </c>
      <c r="V70" s="72"/>
      <c r="W70" s="72"/>
      <c r="X70" s="72"/>
    </row>
    <row r="71" spans="1:24" x14ac:dyDescent="0.25">
      <c r="A71" s="12" t="s">
        <v>51</v>
      </c>
      <c r="B71" s="15" t="s">
        <v>103</v>
      </c>
      <c r="C71" s="15"/>
      <c r="D71" s="15"/>
      <c r="E71" s="15" t="s">
        <v>52</v>
      </c>
      <c r="F71" s="15"/>
      <c r="G71" s="17">
        <v>37200</v>
      </c>
      <c r="H71" s="17">
        <f>ROUND(G71/150.9*158.3,-2)</f>
        <v>39000</v>
      </c>
      <c r="I71" s="17">
        <f>ROUND(H71/158.3*167,-2)</f>
        <v>41100</v>
      </c>
      <c r="J71" s="17"/>
      <c r="K71" s="17">
        <f>I71+J71</f>
        <v>41100</v>
      </c>
      <c r="L71" s="15"/>
      <c r="M71" s="49"/>
      <c r="N71" s="49"/>
      <c r="O71" s="72"/>
      <c r="P71" s="72"/>
      <c r="Q71" s="72"/>
      <c r="R71" s="72"/>
      <c r="S71" s="72"/>
      <c r="T71" s="72"/>
      <c r="U71" s="72"/>
      <c r="V71" s="72"/>
      <c r="W71" s="72"/>
      <c r="X71" s="72"/>
    </row>
    <row r="72" spans="1:24" x14ac:dyDescent="0.25">
      <c r="A72" s="22"/>
      <c r="B72" s="54" t="s">
        <v>165</v>
      </c>
      <c r="C72" s="54" t="s">
        <v>166</v>
      </c>
      <c r="D72" s="60" t="s">
        <v>56</v>
      </c>
      <c r="E72" s="54" t="s">
        <v>179</v>
      </c>
      <c r="F72" s="54"/>
      <c r="G72" s="17">
        <v>1045000</v>
      </c>
      <c r="H72" s="17">
        <f>ROUND(G72/150.9*158.3,-2)</f>
        <v>1096200</v>
      </c>
      <c r="I72" s="17">
        <f>ROUND(H72/158.3*167,-2)</f>
        <v>1156400</v>
      </c>
      <c r="J72" s="55">
        <v>25000</v>
      </c>
      <c r="K72" s="17">
        <f>I72+J72</f>
        <v>1181400</v>
      </c>
      <c r="L72" s="67"/>
      <c r="M72" s="61"/>
      <c r="N72" s="61"/>
      <c r="O72" s="76"/>
      <c r="P72" s="76"/>
      <c r="Q72" s="76"/>
      <c r="R72" s="76"/>
      <c r="S72" s="76"/>
      <c r="T72" s="76"/>
      <c r="U72" s="76"/>
      <c r="V72" s="76"/>
      <c r="W72" s="76"/>
      <c r="X72" s="76"/>
    </row>
    <row r="73" spans="1:24" x14ac:dyDescent="0.25">
      <c r="A73" s="62"/>
      <c r="B73" s="63" t="s">
        <v>177</v>
      </c>
      <c r="C73" s="63" t="s">
        <v>180</v>
      </c>
      <c r="D73" s="63" t="s">
        <v>57</v>
      </c>
      <c r="E73" s="63" t="s">
        <v>178</v>
      </c>
      <c r="F73" s="63"/>
      <c r="G73" s="17"/>
      <c r="H73" s="17">
        <v>100000</v>
      </c>
      <c r="I73" s="17">
        <f>H73</f>
        <v>100000</v>
      </c>
      <c r="J73" s="17"/>
      <c r="K73" s="17">
        <f t="shared" ref="K73" si="3">I73+J73</f>
        <v>100000</v>
      </c>
      <c r="L73" s="64"/>
      <c r="M73" s="65"/>
      <c r="N73" s="65"/>
      <c r="O73" s="76"/>
      <c r="P73" s="76"/>
      <c r="Q73" s="76"/>
      <c r="R73" s="76"/>
      <c r="S73" s="76"/>
      <c r="T73" s="76"/>
      <c r="U73" s="76"/>
      <c r="V73" s="76"/>
      <c r="W73" s="76"/>
      <c r="X73" s="76"/>
    </row>
    <row r="74" spans="1:24" ht="17.25" thickBot="1" x14ac:dyDescent="0.4">
      <c r="A74" s="23"/>
      <c r="B74" s="24"/>
      <c r="C74" s="25"/>
      <c r="D74" s="26"/>
      <c r="E74" s="25"/>
      <c r="F74" s="25"/>
      <c r="G74" s="27">
        <v>133068300</v>
      </c>
      <c r="H74" s="27">
        <f>SUM(H5:H73)</f>
        <v>139785589</v>
      </c>
      <c r="I74" s="27">
        <f>SUM(I5:I73)</f>
        <v>147462900</v>
      </c>
      <c r="J74" s="27">
        <f>SUM(J5:J73)</f>
        <v>23188381</v>
      </c>
      <c r="K74" s="27">
        <f>SUM(K5:K73)</f>
        <v>170651281</v>
      </c>
      <c r="L74" s="28"/>
    </row>
    <row r="75" spans="1:24" ht="15.75" thickTop="1" x14ac:dyDescent="0.25">
      <c r="A75" s="23"/>
      <c r="B75" s="24"/>
      <c r="C75" s="25"/>
      <c r="D75" s="26"/>
      <c r="E75" s="25"/>
      <c r="F75" s="25"/>
      <c r="G75" s="29"/>
      <c r="H75" s="29"/>
      <c r="I75" s="29"/>
      <c r="J75" s="29"/>
      <c r="K75" s="29"/>
      <c r="L75" s="30"/>
    </row>
    <row r="76" spans="1:24" x14ac:dyDescent="0.25">
      <c r="A76" s="23"/>
      <c r="B76" s="24"/>
      <c r="C76" s="25"/>
      <c r="D76" s="26"/>
      <c r="E76" s="25"/>
      <c r="F76" s="25"/>
      <c r="G76" s="29"/>
      <c r="H76" s="29"/>
      <c r="I76" s="29"/>
      <c r="J76" s="29"/>
      <c r="K76" s="29"/>
      <c r="L76" s="30"/>
    </row>
    <row r="77" spans="1:24" x14ac:dyDescent="0.25">
      <c r="A77" s="33"/>
      <c r="B77" s="34"/>
      <c r="C77" s="35"/>
      <c r="D77" s="36"/>
      <c r="E77" s="37"/>
      <c r="F77" s="37"/>
      <c r="G77" s="29"/>
      <c r="H77" s="29"/>
      <c r="I77" s="29"/>
      <c r="J77" s="29"/>
      <c r="K77" s="29"/>
      <c r="L77" s="38"/>
    </row>
    <row r="78" spans="1:24" x14ac:dyDescent="0.25">
      <c r="B78" s="39"/>
      <c r="C78" s="40"/>
      <c r="D78" s="41"/>
      <c r="G78" s="29"/>
      <c r="H78" s="29"/>
      <c r="I78" s="29"/>
      <c r="J78" s="29"/>
      <c r="K78" s="29"/>
      <c r="L78" s="42"/>
    </row>
    <row r="79" spans="1:24" x14ac:dyDescent="0.25">
      <c r="G79" s="29"/>
      <c r="H79" s="29"/>
      <c r="I79" s="29"/>
      <c r="J79" s="29"/>
      <c r="K79" s="29"/>
      <c r="L79" s="45"/>
    </row>
    <row r="80" spans="1:24" x14ac:dyDescent="0.25">
      <c r="G80" s="29"/>
      <c r="H80" s="29"/>
      <c r="I80" s="29"/>
      <c r="J80" s="29"/>
      <c r="K80" s="29"/>
      <c r="L80" s="45"/>
    </row>
    <row r="81" spans="7:12" x14ac:dyDescent="0.25">
      <c r="G81" s="29"/>
      <c r="H81" s="29"/>
      <c r="I81" s="29"/>
      <c r="J81" s="29"/>
      <c r="K81" s="29"/>
      <c r="L81" s="45"/>
    </row>
    <row r="82" spans="7:12" x14ac:dyDescent="0.25">
      <c r="G82" s="29"/>
      <c r="H82" s="29"/>
      <c r="I82" s="29"/>
      <c r="J82" s="29"/>
      <c r="K82" s="29"/>
      <c r="L82" s="46"/>
    </row>
    <row r="83" spans="7:12" x14ac:dyDescent="0.25">
      <c r="G83" s="29"/>
      <c r="H83" s="29"/>
      <c r="I83" s="29"/>
      <c r="J83" s="29"/>
      <c r="K83" s="29"/>
      <c r="L83" s="47"/>
    </row>
    <row r="84" spans="7:12" x14ac:dyDescent="0.25">
      <c r="G84" s="29"/>
      <c r="H84" s="29"/>
      <c r="I84" s="29"/>
      <c r="J84" s="29"/>
      <c r="K84" s="29"/>
      <c r="L84" s="47"/>
    </row>
  </sheetData>
  <autoFilter ref="A4:X36"/>
  <mergeCells count="1">
    <mergeCell ref="F1:F4"/>
  </mergeCells>
  <pageMargins left="0.51181102362204722" right="0.51181102362204722" top="1.7322834645669292" bottom="0.94488188976377963" header="0.31496062992125984" footer="0.70866141732283472"/>
  <pageSetup paperSize="9" scale="96" fitToHeight="3" orientation="landscape" r:id="rId1"/>
  <headerFooter>
    <oddFooter>&amp;L&amp;"Arial,Standaard"&amp;9&amp;F &amp;A&amp;C&amp;"Arial,Standaard"&amp;9&amp;P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Berty Noom</dc:creator>
  <cp:lastModifiedBy>BeNoo51</cp:lastModifiedBy>
  <cp:lastPrinted>2022-08-30T10:42:12Z</cp:lastPrinted>
  <dcterms:created xsi:type="dcterms:W3CDTF">2017-03-28T05:46:30Z</dcterms:created>
  <dcterms:modified xsi:type="dcterms:W3CDTF">2022-10-21T09:56:11Z</dcterms:modified>
</cp:coreProperties>
</file>