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Inkoop\Projecten\03. GWW\Inspectie kwaliteit Openbare Ruimte I220200007\02 Specificatie\01 Aanvraag\02 Definitief\"/>
    </mc:Choice>
  </mc:AlternateContent>
  <xr:revisionPtr revIDLastSave="0" documentId="13_ncr:40009_{39E25C88-C8A9-4556-A8C4-D3AE7AAB7506}" xr6:coauthVersionLast="47" xr6:coauthVersionMax="47" xr10:uidLastSave="{00000000-0000-0000-0000-000000000000}"/>
  <bookViews>
    <workbookView xWindow="-120" yWindow="-120" windowWidth="29040" windowHeight="15990" tabRatio="761"/>
  </bookViews>
  <sheets>
    <sheet name="rekenmodel" sheetId="5" r:id="rId1"/>
    <sheet name="Projectbeoordelingsformulier" sheetId="6" r:id="rId2"/>
  </sheets>
  <definedNames>
    <definedName name="_xlnm.Print_Area" localSheetId="1">Projectbeoordelingsformulier!$A$1:$I$59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6" l="1"/>
  <c r="G13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45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8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E43" i="6"/>
  <c r="D11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45" i="6"/>
  <c r="E44" i="6" s="1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28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11" i="6"/>
  <c r="E10" i="6" s="1"/>
  <c r="G46" i="6"/>
  <c r="G47" i="6"/>
  <c r="G48" i="6"/>
  <c r="G49" i="6"/>
  <c r="G50" i="6"/>
  <c r="G51" i="6"/>
  <c r="G52" i="6"/>
  <c r="G53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14" i="6"/>
  <c r="G15" i="6"/>
  <c r="G16" i="6"/>
  <c r="G17" i="6"/>
  <c r="G18" i="6"/>
  <c r="G19" i="6"/>
  <c r="G20" i="6"/>
  <c r="G21" i="6"/>
  <c r="G22" i="6"/>
  <c r="G23" i="6"/>
  <c r="G24" i="6"/>
  <c r="G25" i="6"/>
  <c r="A4" i="6"/>
  <c r="A5" i="6"/>
  <c r="A6" i="6"/>
  <c r="A3" i="6"/>
  <c r="B4" i="6"/>
  <c r="B5" i="6"/>
  <c r="B6" i="6"/>
  <c r="B3" i="6"/>
  <c r="G55" i="6"/>
  <c r="G56" i="6"/>
  <c r="G57" i="6"/>
  <c r="G58" i="6"/>
  <c r="G59" i="6"/>
  <c r="G11" i="6"/>
  <c r="G10" i="6" s="1"/>
  <c r="H10" i="6" s="1"/>
  <c r="G12" i="6"/>
  <c r="G28" i="6"/>
  <c r="G29" i="6"/>
  <c r="G54" i="6"/>
  <c r="G45" i="6"/>
  <c r="G44" i="6" s="1"/>
  <c r="H44" i="6" s="1"/>
  <c r="B10" i="5"/>
  <c r="I10" i="6"/>
  <c r="I9" i="6" s="1"/>
  <c r="I44" i="6"/>
  <c r="I27" i="6"/>
  <c r="I37" i="6" s="1"/>
  <c r="E27" i="6"/>
  <c r="D44" i="6"/>
  <c r="D27" i="6"/>
  <c r="D10" i="6"/>
  <c r="I34" i="6"/>
  <c r="I42" i="6"/>
  <c r="I33" i="6"/>
  <c r="I29" i="6"/>
  <c r="I28" i="6"/>
  <c r="I32" i="6"/>
  <c r="I40" i="6"/>
  <c r="D9" i="6"/>
  <c r="G27" i="6" l="1"/>
  <c r="H27" i="6" s="1"/>
  <c r="H9" i="6" s="1"/>
  <c r="B11" i="5" s="1"/>
  <c r="B13" i="5" s="1"/>
  <c r="B14" i="5" s="1"/>
  <c r="I22" i="6"/>
  <c r="I12" i="6"/>
  <c r="I19" i="6"/>
  <c r="I11" i="6"/>
  <c r="I15" i="6"/>
  <c r="I16" i="6"/>
  <c r="I20" i="6"/>
  <c r="I24" i="6"/>
  <c r="I51" i="6"/>
  <c r="I58" i="6"/>
  <c r="I56" i="6"/>
  <c r="I54" i="6"/>
  <c r="I59" i="6"/>
  <c r="I52" i="6"/>
  <c r="I46" i="6"/>
  <c r="I57" i="6"/>
  <c r="I47" i="6"/>
  <c r="I50" i="6"/>
  <c r="I53" i="6"/>
  <c r="I55" i="6"/>
  <c r="I49" i="6"/>
  <c r="I45" i="6"/>
  <c r="I48" i="6"/>
  <c r="I38" i="6"/>
  <c r="I41" i="6"/>
  <c r="I39" i="6"/>
  <c r="I30" i="6"/>
  <c r="I35" i="6"/>
  <c r="I31" i="6"/>
  <c r="I36" i="6"/>
  <c r="I23" i="6"/>
  <c r="I14" i="6"/>
  <c r="I25" i="6"/>
  <c r="I13" i="6"/>
  <c r="I18" i="6"/>
  <c r="I21" i="6"/>
  <c r="I17" i="6"/>
</calcChain>
</file>

<file path=xl/sharedStrings.xml><?xml version="1.0" encoding="utf-8"?>
<sst xmlns="http://schemas.openxmlformats.org/spreadsheetml/2006/main" count="92" uniqueCount="92">
  <si>
    <t>PROJECTBEOORDELINGSFORMULIER</t>
  </si>
  <si>
    <t>Datum</t>
  </si>
  <si>
    <t>totaal gescoorde waarde</t>
  </si>
  <si>
    <t>Verschil</t>
  </si>
  <si>
    <t>Te verrekenen bedrag</t>
  </si>
  <si>
    <t>voldaan zonder herstel of tekortkoming</t>
  </si>
  <si>
    <t>Maximaal te behalen punten</t>
  </si>
  <si>
    <t>Behaalde punten</t>
  </si>
  <si>
    <t xml:space="preserve"> Rekenmodel prestatiemeting</t>
  </si>
  <si>
    <t>Factor</t>
  </si>
  <si>
    <t>Toetsingsonderdelen</t>
  </si>
  <si>
    <t>Rekenwaarde prestatiemeting</t>
  </si>
  <si>
    <t>Behaald % prestatiemeting</t>
  </si>
  <si>
    <t>Aangeboden %  prestatiemeting</t>
  </si>
  <si>
    <t>Max. rekenwaarde</t>
  </si>
  <si>
    <t>Factor bij bonus</t>
  </si>
  <si>
    <t>Factor bij malus</t>
  </si>
  <si>
    <t>Projectgegevens</t>
  </si>
  <si>
    <t>Wegings- factor</t>
  </si>
  <si>
    <t>Beoorde-lings waarde</t>
  </si>
  <si>
    <t>Gescoorde waarde in procenten</t>
  </si>
  <si>
    <t>1.1</t>
  </si>
  <si>
    <t>1.2</t>
  </si>
  <si>
    <t>1.3</t>
  </si>
  <si>
    <t>2.1</t>
  </si>
  <si>
    <t>3.1</t>
  </si>
  <si>
    <t>3.2</t>
  </si>
  <si>
    <t>3.3</t>
  </si>
  <si>
    <t>3.4</t>
  </si>
  <si>
    <t>2.</t>
  </si>
  <si>
    <t>3.</t>
  </si>
  <si>
    <t>Aanneemsom</t>
  </si>
  <si>
    <t>De gele cellen zijn invulbaar</t>
  </si>
  <si>
    <t>2.2</t>
  </si>
  <si>
    <t>1.4</t>
  </si>
  <si>
    <t>1.5</t>
  </si>
  <si>
    <t>1.6</t>
  </si>
  <si>
    <t>1.7</t>
  </si>
  <si>
    <t>3.5</t>
  </si>
  <si>
    <t>3.6</t>
  </si>
  <si>
    <t>3.7</t>
  </si>
  <si>
    <t>2.3</t>
  </si>
  <si>
    <t>2.4</t>
  </si>
  <si>
    <t>2.5</t>
  </si>
  <si>
    <t>2.6</t>
  </si>
  <si>
    <t>Naam</t>
  </si>
  <si>
    <t>1.8</t>
  </si>
  <si>
    <t>1.9</t>
  </si>
  <si>
    <t>1.10</t>
  </si>
  <si>
    <t>1.11</t>
  </si>
  <si>
    <t>1.12</t>
  </si>
  <si>
    <t>1.13</t>
  </si>
  <si>
    <t>1.14</t>
  </si>
  <si>
    <t>1.15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</si>
  <si>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</si>
  <si>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</si>
  <si>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</si>
  <si>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</si>
  <si>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</si>
  <si>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</si>
  <si>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</si>
  <si>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</si>
  <si>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</si>
  <si>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3.8</t>
  </si>
  <si>
    <t>3.9</t>
  </si>
  <si>
    <t>3.10</t>
  </si>
  <si>
    <t>3.11</t>
  </si>
  <si>
    <t>3.12</t>
  </si>
  <si>
    <t>3.13</t>
  </si>
  <si>
    <t>3.14</t>
  </si>
  <si>
    <t>3.15</t>
  </si>
  <si>
    <t>voldaan na incidentele tekortkoming</t>
  </si>
  <si>
    <t>voldaan na meerder verzoek of meerder herstel of meerdere tekortkomingen of gevolgen voor TGKIO</t>
  </si>
  <si>
    <t>voldaan na herhaaldelijk verzoek of herhaaldelijk herstel of met grote gevolgen voor TGKIO</t>
  </si>
  <si>
    <t>WF ter info en controle in %</t>
  </si>
  <si>
    <t>Opstellen, actualiseren, informeren over en nakomen planning</t>
  </si>
  <si>
    <t>Deskundig / kwalitatief realiseren van de opdracht (resultaat)</t>
  </si>
  <si>
    <t>Communiceren en samenwerken met opdrachtgever</t>
  </si>
  <si>
    <t>Communiceren met belanghebbenden</t>
  </si>
  <si>
    <t>Documentatie en rapportage</t>
  </si>
  <si>
    <t>Projectbeheersing</t>
  </si>
  <si>
    <t>Indienen benodigde documenten en data</t>
  </si>
  <si>
    <t>Pro-actieve inzet bij het verbeteren van de werkprocessen</t>
  </si>
  <si>
    <t>Projectleider is pro-actief, goed bereikbaar en reageerd adequaat</t>
  </si>
  <si>
    <t>Klachtendossier is op orde en klachten worden tijdig afgehandeld</t>
  </si>
  <si>
    <t>Samenwerken en communiceren</t>
  </si>
  <si>
    <t>Uitvoering volgens PP en PMP</t>
  </si>
  <si>
    <t>Rapporteren over nakomen PP en PMP</t>
  </si>
  <si>
    <t>Inspectie kwaliteit openbare ruimte</t>
  </si>
  <si>
    <t>Bestek</t>
  </si>
  <si>
    <t>Dossier</t>
  </si>
  <si>
    <t>09-2022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</si>
</sst>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&quot;€&quot;\ #,##0.00"/>
    <numFmt numFmtId="168" formatCode="[$-413]dd\ mmmm\ yyyy;@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b/>
      <sz val="24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b/>
      <sz val="12"/>
      <color indexed="8"/>
      <name val="Arial"/>
      <family val="2"/>
    </font>
    <font>
      <i/>
      <sz val="8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69696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0" xfId="0" applyFont="1" applyProtection="1"/>
    <xf numFmtId="0" fontId="6" fillId="0" borderId="0" xfId="0" applyFont="1" applyProtection="1"/>
    <xf numFmtId="0" fontId="3" fillId="0" borderId="1" xfId="0" applyFont="1" applyBorder="1" applyAlignment="1" applyProtection="1">
      <alignment vertical="top" wrapText="1"/>
    </xf>
    <xf numFmtId="0" fontId="3" fillId="0" borderId="2" xfId="0" applyFont="1" applyBorder="1" applyAlignment="1" applyProtection="1">
      <alignment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3" fillId="0" borderId="0" xfId="0" applyFont="1" applyAlignment="1" applyProtection="1">
      <alignment vertical="top" wrapText="1"/>
    </xf>
    <xf numFmtId="0" fontId="3" fillId="0" borderId="0" xfId="0" applyFont="1" applyBorder="1" applyAlignment="1" applyProtection="1">
      <alignment horizontal="center"/>
    </xf>
    <xf numFmtId="0" fontId="3" fillId="0" borderId="3" xfId="0" applyFont="1" applyBorder="1" applyProtection="1"/>
    <xf numFmtId="0" fontId="3" fillId="0" borderId="4" xfId="0" applyFont="1" applyBorder="1" applyAlignment="1" applyProtection="1">
      <alignment horizontal="left" vertical="top" wrapText="1"/>
    </xf>
    <xf numFmtId="0" fontId="3" fillId="0" borderId="0" xfId="0" applyFont="1" applyBorder="1" applyProtection="1"/>
    <xf numFmtId="0" fontId="3" fillId="0" borderId="5" xfId="0" applyFont="1" applyBorder="1" applyProtection="1"/>
    <xf numFmtId="9" fontId="3" fillId="0" borderId="6" xfId="0" applyNumberFormat="1" applyFont="1" applyFill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wrapText="1"/>
    </xf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>
      <alignment vertical="top"/>
    </xf>
    <xf numFmtId="9" fontId="4" fillId="2" borderId="6" xfId="0" applyNumberFormat="1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top" wrapText="1"/>
    </xf>
    <xf numFmtId="0" fontId="4" fillId="3" borderId="8" xfId="0" applyFont="1" applyFill="1" applyBorder="1" applyAlignment="1" applyProtection="1">
      <alignment horizontal="left" vertical="top" wrapText="1"/>
    </xf>
    <xf numFmtId="0" fontId="4" fillId="3" borderId="6" xfId="0" applyFont="1" applyFill="1" applyBorder="1" applyAlignment="1" applyProtection="1">
      <alignment horizontal="center"/>
    </xf>
    <xf numFmtId="0" fontId="3" fillId="0" borderId="9" xfId="0" applyFont="1" applyBorder="1" applyAlignment="1" applyProtection="1">
      <alignment vertical="top" wrapText="1"/>
    </xf>
    <xf numFmtId="0" fontId="3" fillId="0" borderId="10" xfId="0" applyFont="1" applyBorder="1" applyAlignment="1" applyProtection="1">
      <alignment horizontal="left" vertical="top"/>
    </xf>
    <xf numFmtId="0" fontId="3" fillId="0" borderId="10" xfId="0" applyFont="1" applyBorder="1" applyAlignment="1" applyProtection="1">
      <alignment vertical="top" wrapText="1"/>
    </xf>
    <xf numFmtId="4" fontId="3" fillId="0" borderId="11" xfId="0" applyNumberFormat="1" applyFont="1" applyBorder="1" applyAlignment="1" applyProtection="1">
      <alignment horizontal="left" vertical="top" wrapText="1"/>
    </xf>
    <xf numFmtId="165" fontId="3" fillId="4" borderId="11" xfId="0" applyNumberFormat="1" applyFont="1" applyFill="1" applyBorder="1" applyAlignment="1" applyProtection="1">
      <alignment horizontal="left" vertical="top" wrapText="1"/>
      <protection locked="0"/>
    </xf>
    <xf numFmtId="0" fontId="3" fillId="0" borderId="10" xfId="0" applyFont="1" applyFill="1" applyBorder="1" applyAlignment="1" applyProtection="1">
      <alignment vertical="top" wrapText="1"/>
    </xf>
    <xf numFmtId="165" fontId="3" fillId="2" borderId="11" xfId="0" applyNumberFormat="1" applyFont="1" applyFill="1" applyBorder="1" applyAlignment="1" applyProtection="1">
      <alignment horizontal="left" vertical="top" wrapText="1"/>
    </xf>
    <xf numFmtId="9" fontId="3" fillId="2" borderId="11" xfId="0" applyNumberFormat="1" applyFont="1" applyFill="1" applyBorder="1" applyAlignment="1" applyProtection="1">
      <alignment horizontal="left" vertical="top" wrapText="1"/>
    </xf>
    <xf numFmtId="9" fontId="3" fillId="4" borderId="11" xfId="0" applyNumberFormat="1" applyFont="1" applyFill="1" applyBorder="1" applyAlignment="1" applyProtection="1">
      <alignment horizontal="left" vertical="top" wrapText="1"/>
      <protection locked="0"/>
    </xf>
    <xf numFmtId="9" fontId="3" fillId="0" borderId="11" xfId="0" applyNumberFormat="1" applyFont="1" applyFill="1" applyBorder="1" applyAlignment="1" applyProtection="1">
      <alignment horizontal="left" vertical="top"/>
    </xf>
    <xf numFmtId="1" fontId="4" fillId="5" borderId="6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vertical="center" wrapText="1"/>
    </xf>
    <xf numFmtId="0" fontId="3" fillId="3" borderId="6" xfId="0" applyFont="1" applyFill="1" applyBorder="1" applyAlignment="1" applyProtection="1">
      <alignment horizontal="center" vertical="center" wrapText="1"/>
    </xf>
    <xf numFmtId="10" fontId="3" fillId="3" borderId="6" xfId="0" applyNumberFormat="1" applyFont="1" applyFill="1" applyBorder="1" applyAlignment="1" applyProtection="1">
      <alignment horizontal="center" vertical="center" wrapText="1"/>
    </xf>
    <xf numFmtId="44" fontId="3" fillId="3" borderId="11" xfId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 wrapText="1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44" fontId="3" fillId="0" borderId="12" xfId="1" applyFont="1" applyBorder="1" applyAlignment="1" applyProtection="1">
      <alignment horizontal="center" vertical="center" wrapText="1"/>
    </xf>
    <xf numFmtId="165" fontId="3" fillId="0" borderId="13" xfId="0" applyNumberFormat="1" applyFont="1" applyBorder="1" applyAlignment="1" applyProtection="1">
      <alignment horizontal="center" vertical="center" wrapText="1"/>
    </xf>
    <xf numFmtId="2" fontId="3" fillId="0" borderId="12" xfId="0" applyNumberFormat="1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/>
    </xf>
    <xf numFmtId="165" fontId="3" fillId="0" borderId="13" xfId="0" applyNumberFormat="1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 vertical="center"/>
    </xf>
    <xf numFmtId="0" fontId="3" fillId="0" borderId="1" xfId="0" applyFont="1" applyBorder="1" applyProtection="1"/>
    <xf numFmtId="0" fontId="3" fillId="0" borderId="14" xfId="0" applyFont="1" applyBorder="1" applyAlignment="1" applyProtection="1">
      <alignment horizontal="center" vertical="top" wrapText="1"/>
    </xf>
    <xf numFmtId="164" fontId="3" fillId="0" borderId="11" xfId="0" applyNumberFormat="1" applyFont="1" applyFill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/>
    </xf>
    <xf numFmtId="0" fontId="3" fillId="0" borderId="15" xfId="0" applyFont="1" applyBorder="1" applyAlignment="1" applyProtection="1">
      <alignment horizontal="center"/>
    </xf>
    <xf numFmtId="0" fontId="3" fillId="0" borderId="16" xfId="0" applyFont="1" applyBorder="1" applyAlignment="1" applyProtection="1">
      <alignment vertical="top"/>
    </xf>
    <xf numFmtId="0" fontId="3" fillId="0" borderId="17" xfId="0" applyFont="1" applyBorder="1" applyAlignment="1" applyProtection="1">
      <alignment vertical="top" wrapText="1"/>
    </xf>
    <xf numFmtId="0" fontId="3" fillId="0" borderId="18" xfId="0" applyFont="1" applyBorder="1" applyProtection="1"/>
    <xf numFmtId="0" fontId="3" fillId="0" borderId="18" xfId="0" applyFont="1" applyBorder="1" applyAlignment="1" applyProtection="1">
      <alignment horizontal="center"/>
    </xf>
    <xf numFmtId="0" fontId="3" fillId="0" borderId="19" xfId="0" applyFont="1" applyBorder="1" applyAlignment="1" applyProtection="1">
      <alignment horizontal="left" vertical="center" wrapText="1"/>
    </xf>
    <xf numFmtId="0" fontId="3" fillId="0" borderId="20" xfId="0" applyFont="1" applyBorder="1" applyAlignment="1" applyProtection="1">
      <alignment vertical="center" wrapText="1"/>
    </xf>
    <xf numFmtId="0" fontId="3" fillId="0" borderId="19" xfId="0" applyFont="1" applyBorder="1" applyAlignment="1" applyProtection="1">
      <alignment horizontal="left" vertical="center"/>
    </xf>
    <xf numFmtId="0" fontId="3" fillId="0" borderId="21" xfId="0" applyFont="1" applyBorder="1" applyAlignment="1" applyProtection="1">
      <alignment horizontal="center" vertical="top" wrapText="1"/>
    </xf>
    <xf numFmtId="0" fontId="3" fillId="0" borderId="13" xfId="0" applyFont="1" applyBorder="1" applyAlignment="1" applyProtection="1">
      <alignment horizontal="center" vertical="top" wrapText="1"/>
    </xf>
    <xf numFmtId="0" fontId="3" fillId="0" borderId="21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9" fillId="3" borderId="22" xfId="0" applyFont="1" applyFill="1" applyBorder="1" applyAlignment="1" applyProtection="1">
      <alignment horizontal="left" vertical="top" wrapText="1"/>
    </xf>
    <xf numFmtId="0" fontId="9" fillId="3" borderId="0" xfId="0" applyFont="1" applyFill="1" applyBorder="1" applyAlignment="1" applyProtection="1">
      <alignment horizontal="left" vertical="top" wrapText="1"/>
    </xf>
    <xf numFmtId="0" fontId="9" fillId="3" borderId="23" xfId="0" applyFont="1" applyFill="1" applyBorder="1" applyAlignment="1" applyProtection="1">
      <alignment horizontal="left" vertical="top" wrapText="1"/>
    </xf>
    <xf numFmtId="0" fontId="4" fillId="5" borderId="10" xfId="0" applyFont="1" applyFill="1" applyBorder="1" applyAlignment="1" applyProtection="1">
      <alignment horizontal="left" vertical="center" wrapText="1"/>
    </xf>
    <xf numFmtId="0" fontId="3" fillId="0" borderId="24" xfId="0" applyFont="1" applyBorder="1" applyAlignment="1" applyProtection="1">
      <alignment horizontal="left" vertical="center" wrapText="1"/>
    </xf>
    <xf numFmtId="0" fontId="3" fillId="0" borderId="25" xfId="0" applyFont="1" applyBorder="1" applyAlignment="1" applyProtection="1">
      <alignment horizontal="left" vertical="center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left" vertical="center" wrapText="1"/>
    </xf>
    <xf numFmtId="0" fontId="3" fillId="0" borderId="24" xfId="0" applyFont="1" applyBorder="1" applyAlignment="1" applyProtection="1">
      <alignment horizontal="left" vertical="center"/>
    </xf>
    <xf numFmtId="0" fontId="3" fillId="0" borderId="5" xfId="0" applyFont="1" applyBorder="1" applyAlignment="1" applyProtection="1">
      <alignment horizontal="left" vertical="center"/>
    </xf>
    <xf numFmtId="168" fontId="4" fillId="3" borderId="26" xfId="0" applyNumberFormat="1" applyFont="1" applyFill="1" applyBorder="1" applyAlignment="1" applyProtection="1">
      <alignment horizontal="left" vertical="top" wrapText="1"/>
    </xf>
    <xf numFmtId="4" fontId="10" fillId="0" borderId="11" xfId="0" applyNumberFormat="1" applyFont="1" applyFill="1" applyBorder="1" applyAlignment="1" applyProtection="1">
      <alignment horizontal="left" vertical="top" wrapText="1"/>
    </xf>
    <xf numFmtId="9" fontId="11" fillId="0" borderId="6" xfId="0" applyNumberFormat="1" applyFont="1" applyFill="1" applyBorder="1" applyAlignment="1" applyProtection="1">
      <alignment horizontal="center" vertical="center"/>
    </xf>
    <xf numFmtId="9" fontId="11" fillId="5" borderId="6" xfId="0" applyNumberFormat="1" applyFont="1" applyFill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center" vertical="top" wrapText="1"/>
    </xf>
    <xf numFmtId="0" fontId="11" fillId="0" borderId="0" xfId="0" applyFont="1" applyBorder="1" applyAlignment="1" applyProtection="1">
      <alignment horizontal="center"/>
    </xf>
    <xf numFmtId="0" fontId="11" fillId="0" borderId="4" xfId="0" applyFont="1" applyBorder="1" applyAlignment="1" applyProtection="1">
      <alignment horizontal="center"/>
    </xf>
    <xf numFmtId="0" fontId="11" fillId="0" borderId="27" xfId="0" applyFont="1" applyBorder="1" applyAlignment="1" applyProtection="1">
      <alignment horizontal="center" vertical="top" wrapText="1"/>
    </xf>
    <xf numFmtId="0" fontId="11" fillId="0" borderId="13" xfId="0" applyFont="1" applyFill="1" applyBorder="1" applyAlignment="1" applyProtection="1">
      <alignment horizontal="center" vertical="center" wrapText="1"/>
    </xf>
    <xf numFmtId="0" fontId="11" fillId="0" borderId="13" xfId="0" applyFont="1" applyFill="1" applyBorder="1" applyAlignment="1" applyProtection="1">
      <alignment horizontal="center" vertical="center"/>
    </xf>
    <xf numFmtId="0" fontId="11" fillId="0" borderId="0" xfId="0" applyFont="1" applyAlignment="1" applyProtection="1">
      <alignment horizontal="center"/>
    </xf>
    <xf numFmtId="10" fontId="11" fillId="0" borderId="13" xfId="2" applyNumberFormat="1" applyFont="1" applyFill="1" applyBorder="1" applyAlignment="1" applyProtection="1">
      <alignment horizontal="center" vertical="top" wrapText="1"/>
    </xf>
    <xf numFmtId="0" fontId="3" fillId="6" borderId="13" xfId="0" applyFont="1" applyFill="1" applyBorder="1" applyAlignment="1" applyProtection="1">
      <alignment horizontal="center" vertical="top" wrapText="1"/>
      <protection locked="0"/>
    </xf>
    <xf numFmtId="0" fontId="3" fillId="6" borderId="13" xfId="0" applyFont="1" applyFill="1" applyBorder="1" applyAlignment="1" applyProtection="1">
      <alignment vertical="top" wrapText="1"/>
      <protection locked="0"/>
    </xf>
    <xf numFmtId="0" fontId="4" fillId="7" borderId="10" xfId="0" applyFont="1" applyFill="1" applyBorder="1" applyAlignment="1" applyProtection="1">
      <alignment horizontal="left" vertical="center" wrapText="1"/>
    </xf>
    <xf numFmtId="0" fontId="4" fillId="0" borderId="11" xfId="0" applyFont="1" applyFill="1" applyBorder="1" applyAlignment="1" applyProtection="1">
      <alignment horizontal="left" vertical="top" wrapText="1"/>
      <protection locked="0"/>
    </xf>
    <xf numFmtId="168" fontId="4" fillId="0" borderId="11" xfId="0" applyNumberFormat="1" applyFont="1" applyFill="1" applyBorder="1" applyAlignment="1" applyProtection="1">
      <alignment horizontal="left" vertical="top" wrapText="1"/>
      <protection locked="0"/>
    </xf>
    <xf numFmtId="0" fontId="4" fillId="7" borderId="6" xfId="0" applyFont="1" applyFill="1" applyBorder="1" applyAlignment="1" applyProtection="1">
      <alignment vertical="center" wrapText="1"/>
    </xf>
    <xf numFmtId="9" fontId="4" fillId="7" borderId="6" xfId="2" applyFont="1" applyFill="1" applyBorder="1" applyAlignment="1" applyProtection="1">
      <alignment horizontal="center" vertical="center" wrapText="1"/>
    </xf>
    <xf numFmtId="0" fontId="3" fillId="0" borderId="21" xfId="0" applyFont="1" applyFill="1" applyBorder="1" applyAlignment="1" applyProtection="1">
      <alignment horizontal="left" vertical="top" wrapText="1"/>
    </xf>
    <xf numFmtId="0" fontId="3" fillId="0" borderId="13" xfId="0" applyFont="1" applyFill="1" applyBorder="1" applyAlignment="1" applyProtection="1">
      <alignment horizontal="center" vertical="top" wrapText="1"/>
    </xf>
    <xf numFmtId="0" fontId="3" fillId="0" borderId="13" xfId="0" applyFont="1" applyFill="1" applyBorder="1" applyAlignment="1" applyProtection="1">
      <alignment horizontal="left" vertical="top" wrapText="1"/>
    </xf>
    <xf numFmtId="0" fontId="3" fillId="6" borderId="13" xfId="0" applyFont="1" applyFill="1" applyBorder="1" applyAlignment="1" applyProtection="1">
      <alignment horizontal="left" vertical="top" wrapText="1"/>
    </xf>
    <xf numFmtId="0" fontId="3" fillId="6" borderId="13" xfId="0" applyFont="1" applyFill="1" applyBorder="1" applyAlignment="1" applyProtection="1">
      <alignment horizontal="center" vertical="top" wrapText="1"/>
    </xf>
    <xf numFmtId="9" fontId="4" fillId="7" borderId="6" xfId="0" applyNumberFormat="1" applyFont="1" applyFill="1" applyBorder="1" applyAlignment="1" applyProtection="1">
      <alignment horizontal="center" vertical="center" wrapText="1"/>
    </xf>
    <xf numFmtId="0" fontId="8" fillId="0" borderId="21" xfId="0" applyFont="1" applyFill="1" applyBorder="1" applyAlignment="1" applyProtection="1">
      <alignment vertical="top" wrapText="1"/>
    </xf>
    <xf numFmtId="0" fontId="3" fillId="0" borderId="13" xfId="0" applyFont="1" applyFill="1" applyBorder="1" applyAlignment="1" applyProtection="1">
      <alignment vertical="top" wrapText="1"/>
    </xf>
    <xf numFmtId="0" fontId="3" fillId="6" borderId="13" xfId="0" applyFont="1" applyFill="1" applyBorder="1" applyAlignment="1" applyProtection="1">
      <alignment vertical="top" wrapText="1"/>
    </xf>
    <xf numFmtId="0" fontId="3" fillId="0" borderId="21" xfId="0" applyFont="1" applyFill="1" applyBorder="1" applyAlignment="1" applyProtection="1">
      <alignment vertical="top" wrapText="1"/>
    </xf>
    <xf numFmtId="0" fontId="3" fillId="0" borderId="28" xfId="0" applyFont="1" applyFill="1" applyBorder="1" applyAlignment="1" applyProtection="1">
      <alignment horizontal="center" vertical="top" wrapText="1"/>
    </xf>
    <xf numFmtId="0" fontId="3" fillId="0" borderId="29" xfId="0" applyFont="1" applyBorder="1" applyAlignment="1" applyProtection="1">
      <alignment vertical="top" wrapText="1"/>
    </xf>
    <xf numFmtId="0" fontId="7" fillId="3" borderId="30" xfId="0" applyFont="1" applyFill="1" applyBorder="1" applyAlignment="1" applyProtection="1">
      <alignment horizontal="center" vertical="center" wrapText="1"/>
    </xf>
    <xf numFmtId="0" fontId="7" fillId="3" borderId="31" xfId="0" applyFont="1" applyFill="1" applyBorder="1" applyAlignment="1" applyProtection="1">
      <alignment horizontal="center" vertical="center" wrapText="1"/>
    </xf>
    <xf numFmtId="0" fontId="3" fillId="0" borderId="32" xfId="0" applyFont="1" applyFill="1" applyBorder="1" applyAlignment="1" applyProtection="1">
      <alignment horizontal="center" vertical="top" wrapText="1"/>
    </xf>
    <xf numFmtId="0" fontId="3" fillId="0" borderId="33" xfId="0" applyFont="1" applyBorder="1" applyAlignment="1" applyProtection="1">
      <alignment vertical="top" wrapText="1"/>
    </xf>
    <xf numFmtId="0" fontId="5" fillId="3" borderId="34" xfId="0" applyFont="1" applyFill="1" applyBorder="1" applyAlignment="1" applyProtection="1">
      <alignment horizontal="left" vertical="top" wrapText="1"/>
    </xf>
    <xf numFmtId="0" fontId="5" fillId="0" borderId="35" xfId="0" applyFont="1" applyBorder="1" applyAlignment="1" applyProtection="1">
      <alignment horizontal="left" vertical="top" wrapText="1"/>
    </xf>
    <xf numFmtId="0" fontId="4" fillId="3" borderId="6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left" wrapText="1"/>
    </xf>
    <xf numFmtId="0" fontId="4" fillId="3" borderId="30" xfId="0" applyFont="1" applyFill="1" applyBorder="1" applyAlignment="1" applyProtection="1">
      <alignment horizontal="center" vertical="center" wrapText="1"/>
    </xf>
    <xf numFmtId="0" fontId="4" fillId="3" borderId="36" xfId="0" applyFont="1" applyFill="1" applyBorder="1" applyAlignment="1" applyProtection="1">
      <alignment horizontal="center" vertical="center" wrapText="1"/>
    </xf>
    <xf numFmtId="0" fontId="4" fillId="3" borderId="31" xfId="0" applyFont="1" applyFill="1" applyBorder="1" applyAlignment="1" applyProtection="1">
      <alignment horizontal="center" vertical="center" wrapText="1"/>
    </xf>
    <xf numFmtId="0" fontId="3" fillId="0" borderId="27" xfId="0" applyFont="1" applyBorder="1" applyAlignment="1" applyProtection="1">
      <alignment vertical="top" wrapText="1"/>
    </xf>
    <xf numFmtId="0" fontId="3" fillId="0" borderId="20" xfId="0" applyFont="1" applyBorder="1" applyAlignment="1" applyProtection="1">
      <alignment wrapText="1"/>
    </xf>
    <xf numFmtId="0" fontId="3" fillId="0" borderId="27" xfId="0" applyFont="1" applyBorder="1" applyAlignment="1" applyProtection="1">
      <alignment horizontal="center" vertical="top" wrapText="1"/>
    </xf>
    <xf numFmtId="0" fontId="3" fillId="0" borderId="20" xfId="0" applyFont="1" applyBorder="1" applyAlignment="1" applyProtection="1">
      <alignment horizontal="center" vertical="top" wrapText="1"/>
    </xf>
    <xf numFmtId="0" fontId="4" fillId="3" borderId="37" xfId="0" applyFont="1" applyFill="1" applyBorder="1" applyAlignment="1" applyProtection="1">
      <alignment horizontal="left"/>
    </xf>
    <xf numFmtId="0" fontId="4" fillId="3" borderId="38" xfId="0" applyFont="1" applyFill="1" applyBorder="1" applyAlignment="1" applyProtection="1">
      <alignment horizontal="left"/>
    </xf>
    <xf numFmtId="0" fontId="4" fillId="3" borderId="39" xfId="0" applyFont="1" applyFill="1" applyBorder="1" applyAlignment="1" applyProtection="1">
      <alignment horizontal="left"/>
    </xf>
    <xf numFmtId="0" fontId="4" fillId="3" borderId="6" xfId="0" applyFont="1" applyFill="1" applyBorder="1" applyAlignment="1" applyProtection="1">
      <alignment horizontal="left"/>
    </xf>
    <xf numFmtId="0" fontId="4" fillId="0" borderId="11" xfId="0" quotePrefix="1" applyFont="1" applyFill="1" applyBorder="1" applyAlignment="1" applyProtection="1">
      <alignment horizontal="left" vertical="top" wrapText="1"/>
      <protection locked="0"/>
    </xf>
  </cellXfs>
  <cellStyles count="3">
    <cellStyle name="Euro" xfId="1"/>
    <cellStyle name="Procent" xfId="2" builtinId="5"/>
    <cellStyle name="Standaard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B9" sqref="B9"/>
    </sheetView>
  </sheetViews>
  <sheetFormatPr defaultRowHeight="12.75" x14ac:dyDescent="0.2"/>
  <cols>
    <col min="1" max="1" width="40.7109375" style="1" customWidth="1"/>
    <col min="2" max="2" width="42.140625" style="1" bestFit="1" customWidth="1"/>
    <col min="3" max="16384" width="9.140625" style="1"/>
  </cols>
  <sheetData>
    <row r="1" spans="1:2" ht="30.75" thickBot="1" x14ac:dyDescent="0.25">
      <c r="A1" s="102" t="s">
        <v>8</v>
      </c>
      <c r="B1" s="103"/>
    </row>
    <row r="2" spans="1:2" ht="15" customHeight="1" x14ac:dyDescent="0.2">
      <c r="A2" s="106" t="s">
        <v>17</v>
      </c>
      <c r="B2" s="107"/>
    </row>
    <row r="3" spans="1:2" ht="15" customHeight="1" x14ac:dyDescent="0.2">
      <c r="A3" s="21" t="s">
        <v>45</v>
      </c>
      <c r="B3" s="86" t="s">
        <v>88</v>
      </c>
    </row>
    <row r="4" spans="1:2" ht="15" customHeight="1" x14ac:dyDescent="0.2">
      <c r="A4" s="21" t="s">
        <v>89</v>
      </c>
      <c r="B4" s="121" t="s">
        <v>91</v>
      </c>
    </row>
    <row r="5" spans="1:2" ht="15" customHeight="1" x14ac:dyDescent="0.2">
      <c r="A5" s="21" t="s">
        <v>90</v>
      </c>
      <c r="B5" s="86">
        <v>3356</v>
      </c>
    </row>
    <row r="6" spans="1:2" ht="15" customHeight="1" x14ac:dyDescent="0.2">
      <c r="A6" s="21" t="s">
        <v>1</v>
      </c>
      <c r="B6" s="87">
        <v>44824</v>
      </c>
    </row>
    <row r="7" spans="1:2" ht="15" customHeight="1" x14ac:dyDescent="0.2">
      <c r="A7" s="104"/>
      <c r="B7" s="105"/>
    </row>
    <row r="8" spans="1:2" ht="15" customHeight="1" x14ac:dyDescent="0.2">
      <c r="A8" s="22" t="s">
        <v>9</v>
      </c>
      <c r="B8" s="23">
        <v>0.15</v>
      </c>
    </row>
    <row r="9" spans="1:2" ht="15" customHeight="1" x14ac:dyDescent="0.2">
      <c r="A9" s="22" t="s">
        <v>31</v>
      </c>
      <c r="B9" s="24">
        <v>30000</v>
      </c>
    </row>
    <row r="10" spans="1:2" ht="15" customHeight="1" x14ac:dyDescent="0.2">
      <c r="A10" s="25" t="s">
        <v>11</v>
      </c>
      <c r="B10" s="26">
        <f>B9*B8</f>
        <v>4500</v>
      </c>
    </row>
    <row r="11" spans="1:2" ht="15" customHeight="1" x14ac:dyDescent="0.2">
      <c r="A11" s="22" t="s">
        <v>12</v>
      </c>
      <c r="B11" s="27">
        <f>Projectbeoordelingsformulier!H9</f>
        <v>0.99999999999999989</v>
      </c>
    </row>
    <row r="12" spans="1:2" ht="15" customHeight="1" x14ac:dyDescent="0.2">
      <c r="A12" s="22" t="s">
        <v>13</v>
      </c>
      <c r="B12" s="28">
        <v>0.9</v>
      </c>
    </row>
    <row r="13" spans="1:2" ht="15" customHeight="1" x14ac:dyDescent="0.2">
      <c r="A13" s="25" t="s">
        <v>3</v>
      </c>
      <c r="B13" s="29">
        <f>ROUND(B11-B12,2)</f>
        <v>0.1</v>
      </c>
    </row>
    <row r="14" spans="1:2" ht="15" customHeight="1" x14ac:dyDescent="0.2">
      <c r="A14" s="25" t="s">
        <v>4</v>
      </c>
      <c r="B14" s="26">
        <f>IF(B13&lt;=0%,B8*B9*B13*B17,B8*B9*B13*B16)</f>
        <v>337.5</v>
      </c>
    </row>
    <row r="15" spans="1:2" ht="15" customHeight="1" x14ac:dyDescent="0.2">
      <c r="A15" s="104"/>
      <c r="B15" s="105"/>
    </row>
    <row r="16" spans="1:2" ht="15.75" x14ac:dyDescent="0.2">
      <c r="A16" s="25" t="s">
        <v>15</v>
      </c>
      <c r="B16" s="72">
        <v>0.75</v>
      </c>
    </row>
    <row r="17" spans="1:2" ht="15.75" x14ac:dyDescent="0.2">
      <c r="A17" s="25" t="s">
        <v>16</v>
      </c>
      <c r="B17" s="72">
        <v>2.5</v>
      </c>
    </row>
    <row r="18" spans="1:2" ht="15" customHeight="1" thickBot="1" x14ac:dyDescent="0.25">
      <c r="A18" s="100"/>
      <c r="B18" s="101"/>
    </row>
    <row r="20" spans="1:2" x14ac:dyDescent="0.2">
      <c r="A20" s="2" t="s">
        <v>32</v>
      </c>
    </row>
  </sheetData>
  <sheetProtection algorithmName="SHA-512" hashValue="BVcXLyI00hXlTHv5ByMFCjA7v0m1ROMYWe+LHVvmCYTSCmbyKZNmXT3Ngz2YsxH9A9sEjHPf+6/tTyC6W+Og/Q==" saltValue="u74jDipzA6mFCSDRgDhOuQ==" spinCount="100000" sheet="1" selectLockedCells="1"/>
  <mergeCells count="5">
    <mergeCell ref="A18:B18"/>
    <mergeCell ref="A1:B1"/>
    <mergeCell ref="A7:B7"/>
    <mergeCell ref="A2:B2"/>
    <mergeCell ref="A15:B1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0"/>
  <sheetViews>
    <sheetView zoomScaleNormal="100" zoomScaleSheetLayoutView="85" workbookViewId="0">
      <selection activeCell="F11" sqref="F11"/>
    </sheetView>
  </sheetViews>
  <sheetFormatPr defaultRowHeight="12.75" x14ac:dyDescent="0.2"/>
  <cols>
    <col min="1" max="1" width="9.7109375" style="15" bestFit="1" customWidth="1"/>
    <col min="2" max="2" width="61.5703125" style="6" customWidth="1"/>
    <col min="3" max="3" width="9.85546875" style="14" bestFit="1" customWidth="1"/>
    <col min="4" max="4" width="9.42578125" style="81" bestFit="1" customWidth="1"/>
    <col min="5" max="5" width="9.85546875" style="1" customWidth="1"/>
    <col min="6" max="6" width="8.7109375" style="1" customWidth="1"/>
    <col min="7" max="7" width="23.42578125" style="14" bestFit="1" customWidth="1"/>
    <col min="8" max="8" width="20.28515625" style="14" bestFit="1" customWidth="1"/>
    <col min="9" max="9" width="24" style="14" customWidth="1"/>
    <col min="10" max="16384" width="9.140625" style="1"/>
  </cols>
  <sheetData>
    <row r="1" spans="1:10" ht="13.5" thickBot="1" x14ac:dyDescent="0.25">
      <c r="A1" s="110" t="s">
        <v>0</v>
      </c>
      <c r="B1" s="111"/>
      <c r="C1" s="111"/>
      <c r="D1" s="111"/>
      <c r="E1" s="111"/>
      <c r="F1" s="111"/>
      <c r="G1" s="111"/>
      <c r="H1" s="111"/>
      <c r="I1" s="112"/>
    </row>
    <row r="2" spans="1:10" s="6" customFormat="1" x14ac:dyDescent="0.2">
      <c r="A2" s="3"/>
      <c r="B2" s="4"/>
      <c r="C2" s="5"/>
      <c r="D2" s="75"/>
      <c r="E2" s="4"/>
      <c r="F2" s="19">
        <v>5</v>
      </c>
      <c r="G2" s="120" t="s">
        <v>5</v>
      </c>
      <c r="H2" s="120"/>
      <c r="I2" s="120"/>
    </row>
    <row r="3" spans="1:10" x14ac:dyDescent="0.2">
      <c r="A3" s="60" t="str">
        <f>IF(rekenmodel!A3="","",rekenmodel!A3)</f>
        <v>Naam</v>
      </c>
      <c r="B3" s="17" t="str">
        <f>IF(rekenmodel!B3="","",rekenmodel!B3)</f>
        <v>Inspectie kwaliteit openbare ruimte</v>
      </c>
      <c r="C3" s="7"/>
      <c r="D3" s="76"/>
      <c r="E3" s="7"/>
      <c r="F3" s="19">
        <v>3</v>
      </c>
      <c r="G3" s="117" t="s">
        <v>71</v>
      </c>
      <c r="H3" s="118"/>
      <c r="I3" s="119"/>
    </row>
    <row r="4" spans="1:10" ht="12.75" customHeight="1" x14ac:dyDescent="0.2">
      <c r="A4" s="61" t="str">
        <f>IF(rekenmodel!A4="","",rekenmodel!A4)</f>
        <v>Bestek</v>
      </c>
      <c r="B4" s="18" t="str">
        <f>IF(rekenmodel!B4="","",rekenmodel!B4)</f>
        <v>09-2022</v>
      </c>
      <c r="C4" s="7"/>
      <c r="D4" s="76"/>
      <c r="E4" s="7"/>
      <c r="F4" s="108">
        <v>1</v>
      </c>
      <c r="G4" s="109" t="s">
        <v>72</v>
      </c>
      <c r="H4" s="109"/>
      <c r="I4" s="109"/>
    </row>
    <row r="5" spans="1:10" x14ac:dyDescent="0.2">
      <c r="A5" s="61" t="str">
        <f>IF(rekenmodel!A5="","",rekenmodel!A5)</f>
        <v>Dossier</v>
      </c>
      <c r="B5" s="18">
        <f>IF(rekenmodel!B5="","",rekenmodel!B5)</f>
        <v>3356</v>
      </c>
      <c r="C5" s="7"/>
      <c r="D5" s="76"/>
      <c r="E5" s="7"/>
      <c r="F5" s="108"/>
      <c r="G5" s="109"/>
      <c r="H5" s="109"/>
      <c r="I5" s="109"/>
    </row>
    <row r="6" spans="1:10" ht="12.75" customHeight="1" x14ac:dyDescent="0.2">
      <c r="A6" s="62" t="str">
        <f>IF(rekenmodel!A6="","",rekenmodel!A6)</f>
        <v>Datum</v>
      </c>
      <c r="B6" s="71">
        <f>IF(rekenmodel!B6="","",rekenmodel!B6)</f>
        <v>44824</v>
      </c>
      <c r="C6" s="7"/>
      <c r="D6" s="76"/>
      <c r="E6" s="7"/>
      <c r="F6" s="108">
        <v>0</v>
      </c>
      <c r="G6" s="109" t="s">
        <v>73</v>
      </c>
      <c r="H6" s="109"/>
      <c r="I6" s="109"/>
    </row>
    <row r="7" spans="1:10" ht="13.5" thickBot="1" x14ac:dyDescent="0.25">
      <c r="A7" s="8"/>
      <c r="B7" s="9"/>
      <c r="C7" s="47"/>
      <c r="D7" s="77"/>
      <c r="E7" s="47"/>
      <c r="F7" s="108"/>
      <c r="G7" s="109"/>
      <c r="H7" s="109"/>
      <c r="I7" s="109"/>
      <c r="J7" s="10"/>
    </row>
    <row r="8" spans="1:10" ht="38.25" customHeight="1" x14ac:dyDescent="0.2">
      <c r="A8" s="44"/>
      <c r="B8" s="113" t="s">
        <v>10</v>
      </c>
      <c r="C8" s="45" t="s">
        <v>18</v>
      </c>
      <c r="D8" s="78" t="s">
        <v>74</v>
      </c>
      <c r="E8" s="115" t="s">
        <v>6</v>
      </c>
      <c r="F8" s="115" t="s">
        <v>19</v>
      </c>
      <c r="G8" s="45" t="s">
        <v>7</v>
      </c>
      <c r="H8" s="45" t="s">
        <v>20</v>
      </c>
      <c r="I8" s="20" t="s">
        <v>14</v>
      </c>
    </row>
    <row r="9" spans="1:10" x14ac:dyDescent="0.2">
      <c r="A9" s="11"/>
      <c r="B9" s="114"/>
      <c r="C9" s="12">
        <f>C10+C27+C44</f>
        <v>0.99999999999999989</v>
      </c>
      <c r="D9" s="73">
        <f>D10+D27+D44</f>
        <v>1</v>
      </c>
      <c r="E9" s="116"/>
      <c r="F9" s="116"/>
      <c r="G9" s="13" t="s">
        <v>2</v>
      </c>
      <c r="H9" s="16">
        <f>H10+H27+H44</f>
        <v>0.99999999999999989</v>
      </c>
      <c r="I9" s="46">
        <f>I10+I27+I44</f>
        <v>4500</v>
      </c>
    </row>
    <row r="10" spans="1:10" s="35" customFormat="1" ht="15" customHeight="1" x14ac:dyDescent="0.25">
      <c r="A10" s="85">
        <v>1</v>
      </c>
      <c r="B10" s="88" t="s">
        <v>80</v>
      </c>
      <c r="C10" s="89">
        <v>0.3</v>
      </c>
      <c r="D10" s="74">
        <f>SUM(D11:D25)</f>
        <v>0.30000000000000004</v>
      </c>
      <c r="E10" s="30">
        <f>SUM(E11:E25)</f>
        <v>35</v>
      </c>
      <c r="F10" s="31"/>
      <c r="G10" s="32">
        <f>SUM(G11:G25)</f>
        <v>35</v>
      </c>
      <c r="H10" s="33">
        <f>G10/E10*C10</f>
        <v>0.3</v>
      </c>
      <c r="I10" s="34">
        <f>C10*rekenmodel!B10</f>
        <v>1350</v>
      </c>
    </row>
    <row r="11" spans="1:10" s="35" customFormat="1" x14ac:dyDescent="0.25">
      <c r="A11" s="64" t="s">
        <v>21</v>
      </c>
      <c r="B11" s="90" t="s">
        <v>75</v>
      </c>
      <c r="C11" s="91">
        <v>1</v>
      </c>
      <c r="D11" s="82">
        <f>$C$10/(SUM($C$11:$C$25))*C11</f>
        <v>4.2857142857142858E-2</v>
      </c>
      <c r="E11" s="57">
        <f>C11*$F$2</f>
        <v>5</v>
      </c>
      <c r="F11" s="36">
        <v>5</v>
      </c>
      <c r="G11" s="59">
        <f>C11*F11</f>
        <v>5</v>
      </c>
      <c r="H11" s="38"/>
      <c r="I11" s="37">
        <f>$I$10/$E$10*E11</f>
        <v>192.85714285714283</v>
      </c>
    </row>
    <row r="12" spans="1:10" s="35" customFormat="1" x14ac:dyDescent="0.25">
      <c r="A12" s="65" t="s">
        <v>22</v>
      </c>
      <c r="B12" s="92" t="s">
        <v>86</v>
      </c>
      <c r="C12" s="91">
        <v>5</v>
      </c>
      <c r="D12" s="82">
        <f t="shared" ref="D12:D25" si="0">$C$10/(SUM($C$11:$C$25))*C12</f>
        <v>0.2142857142857143</v>
      </c>
      <c r="E12" s="57">
        <f t="shared" ref="E12:E25" si="1">C12*$F$2</f>
        <v>25</v>
      </c>
      <c r="F12" s="36">
        <v>5</v>
      </c>
      <c r="G12" s="59">
        <f>C12*F12</f>
        <v>25</v>
      </c>
      <c r="H12" s="38"/>
      <c r="I12" s="37">
        <f>$I$10/$E$10*E12</f>
        <v>964.28571428571422</v>
      </c>
    </row>
    <row r="13" spans="1:10" s="35" customFormat="1" x14ac:dyDescent="0.25">
      <c r="A13" s="65" t="s">
        <v>23</v>
      </c>
      <c r="B13" s="92" t="s">
        <v>76</v>
      </c>
      <c r="C13" s="91">
        <v>1</v>
      </c>
      <c r="D13" s="82">
        <f t="shared" si="0"/>
        <v>4.2857142857142858E-2</v>
      </c>
      <c r="E13" s="57">
        <f t="shared" si="1"/>
        <v>5</v>
      </c>
      <c r="F13" s="36">
        <v>5</v>
      </c>
      <c r="G13" s="59">
        <f>C13*F13</f>
        <v>5</v>
      </c>
      <c r="H13" s="38"/>
      <c r="I13" s="37">
        <f t="shared" ref="I13:I25" si="2">$I$10/$E$10*E13</f>
        <v>192.85714285714283</v>
      </c>
    </row>
    <row r="14" spans="1:10" s="35" customFormat="1" hidden="1" x14ac:dyDescent="0.25">
      <c r="A14" s="65" t="s">
        <v>34</v>
      </c>
      <c r="B14" s="93"/>
      <c r="C14" s="94">
        <v>0</v>
      </c>
      <c r="D14" s="82">
        <f t="shared" si="0"/>
        <v>0</v>
      </c>
      <c r="E14" s="57">
        <f t="shared" si="1"/>
        <v>0</v>
      </c>
      <c r="F14" s="36">
        <v>5</v>
      </c>
      <c r="G14" s="59">
        <f t="shared" ref="G14:G25" si="3">C14*F14</f>
        <v>0</v>
      </c>
      <c r="H14" s="38"/>
      <c r="I14" s="37">
        <f t="shared" si="2"/>
        <v>0</v>
      </c>
    </row>
    <row r="15" spans="1:10" s="35" customFormat="1" hidden="1" x14ac:dyDescent="0.25">
      <c r="A15" s="65" t="s">
        <v>35</v>
      </c>
      <c r="B15" s="93"/>
      <c r="C15" s="94">
        <v>0</v>
      </c>
      <c r="D15" s="82">
        <f t="shared" si="0"/>
        <v>0</v>
      </c>
      <c r="E15" s="57">
        <f t="shared" si="1"/>
        <v>0</v>
      </c>
      <c r="F15" s="36">
        <v>5</v>
      </c>
      <c r="G15" s="59">
        <f t="shared" si="3"/>
        <v>0</v>
      </c>
      <c r="H15" s="38"/>
      <c r="I15" s="37">
        <f t="shared" si="2"/>
        <v>0</v>
      </c>
    </row>
    <row r="16" spans="1:10" s="35" customFormat="1" hidden="1" x14ac:dyDescent="0.25">
      <c r="A16" s="65" t="s">
        <v>36</v>
      </c>
      <c r="B16" s="93"/>
      <c r="C16" s="94">
        <v>0</v>
      </c>
      <c r="D16" s="82">
        <f t="shared" si="0"/>
        <v>0</v>
      </c>
      <c r="E16" s="57">
        <f t="shared" si="1"/>
        <v>0</v>
      </c>
      <c r="F16" s="36">
        <v>5</v>
      </c>
      <c r="G16" s="59">
        <f t="shared" si="3"/>
        <v>0</v>
      </c>
      <c r="H16" s="38"/>
      <c r="I16" s="37">
        <f t="shared" si="2"/>
        <v>0</v>
      </c>
    </row>
    <row r="17" spans="1:9" s="35" customFormat="1" hidden="1" x14ac:dyDescent="0.25">
      <c r="A17" s="65" t="s">
        <v>37</v>
      </c>
      <c r="B17" s="93"/>
      <c r="C17" s="94">
        <v>0</v>
      </c>
      <c r="D17" s="82">
        <f t="shared" si="0"/>
        <v>0</v>
      </c>
      <c r="E17" s="57">
        <f t="shared" si="1"/>
        <v>0</v>
      </c>
      <c r="F17" s="36">
        <v>5</v>
      </c>
      <c r="G17" s="59">
        <f t="shared" si="3"/>
        <v>0</v>
      </c>
      <c r="H17" s="38"/>
      <c r="I17" s="37">
        <f t="shared" si="2"/>
        <v>0</v>
      </c>
    </row>
    <row r="18" spans="1:9" s="35" customFormat="1" hidden="1" x14ac:dyDescent="0.25">
      <c r="A18" s="65" t="s">
        <v>46</v>
      </c>
      <c r="B18" s="93"/>
      <c r="C18" s="94">
        <v>0</v>
      </c>
      <c r="D18" s="82">
        <f t="shared" si="0"/>
        <v>0</v>
      </c>
      <c r="E18" s="57">
        <f t="shared" si="1"/>
        <v>0</v>
      </c>
      <c r="F18" s="36">
        <v>5</v>
      </c>
      <c r="G18" s="59">
        <f t="shared" si="3"/>
        <v>0</v>
      </c>
      <c r="H18" s="38"/>
      <c r="I18" s="37">
        <f t="shared" si="2"/>
        <v>0</v>
      </c>
    </row>
    <row r="19" spans="1:9" s="35" customFormat="1" hidden="1" x14ac:dyDescent="0.25">
      <c r="A19" s="65" t="s">
        <v>47</v>
      </c>
      <c r="B19" s="93"/>
      <c r="C19" s="94">
        <v>0</v>
      </c>
      <c r="D19" s="82">
        <f t="shared" si="0"/>
        <v>0</v>
      </c>
      <c r="E19" s="57">
        <f t="shared" si="1"/>
        <v>0</v>
      </c>
      <c r="F19" s="36">
        <v>5</v>
      </c>
      <c r="G19" s="59">
        <f t="shared" si="3"/>
        <v>0</v>
      </c>
      <c r="H19" s="38"/>
      <c r="I19" s="37">
        <f t="shared" si="2"/>
        <v>0</v>
      </c>
    </row>
    <row r="20" spans="1:9" s="35" customFormat="1" hidden="1" x14ac:dyDescent="0.25">
      <c r="A20" s="65" t="s">
        <v>48</v>
      </c>
      <c r="B20" s="93"/>
      <c r="C20" s="94">
        <v>0</v>
      </c>
      <c r="D20" s="82">
        <f t="shared" si="0"/>
        <v>0</v>
      </c>
      <c r="E20" s="57">
        <f t="shared" si="1"/>
        <v>0</v>
      </c>
      <c r="F20" s="36">
        <v>5</v>
      </c>
      <c r="G20" s="59">
        <f t="shared" si="3"/>
        <v>0</v>
      </c>
      <c r="H20" s="38"/>
      <c r="I20" s="37">
        <f t="shared" si="2"/>
        <v>0</v>
      </c>
    </row>
    <row r="21" spans="1:9" s="35" customFormat="1" hidden="1" x14ac:dyDescent="0.25">
      <c r="A21" s="65" t="s">
        <v>49</v>
      </c>
      <c r="B21" s="93"/>
      <c r="C21" s="94">
        <v>0</v>
      </c>
      <c r="D21" s="82">
        <f t="shared" si="0"/>
        <v>0</v>
      </c>
      <c r="E21" s="57">
        <f t="shared" si="1"/>
        <v>0</v>
      </c>
      <c r="F21" s="36">
        <v>5</v>
      </c>
      <c r="G21" s="59">
        <f t="shared" si="3"/>
        <v>0</v>
      </c>
      <c r="H21" s="38"/>
      <c r="I21" s="37">
        <f t="shared" si="2"/>
        <v>0</v>
      </c>
    </row>
    <row r="22" spans="1:9" s="35" customFormat="1" hidden="1" x14ac:dyDescent="0.25">
      <c r="A22" s="65" t="s">
        <v>50</v>
      </c>
      <c r="B22" s="93"/>
      <c r="C22" s="94">
        <v>0</v>
      </c>
      <c r="D22" s="82">
        <f t="shared" si="0"/>
        <v>0</v>
      </c>
      <c r="E22" s="57">
        <f t="shared" si="1"/>
        <v>0</v>
      </c>
      <c r="F22" s="36">
        <v>5</v>
      </c>
      <c r="G22" s="59">
        <f t="shared" si="3"/>
        <v>0</v>
      </c>
      <c r="H22" s="38"/>
      <c r="I22" s="37">
        <f t="shared" si="2"/>
        <v>0</v>
      </c>
    </row>
    <row r="23" spans="1:9" s="35" customFormat="1" hidden="1" x14ac:dyDescent="0.25">
      <c r="A23" s="65" t="s">
        <v>51</v>
      </c>
      <c r="B23" s="93"/>
      <c r="C23" s="94">
        <v>0</v>
      </c>
      <c r="D23" s="82">
        <f t="shared" si="0"/>
        <v>0</v>
      </c>
      <c r="E23" s="57">
        <f t="shared" si="1"/>
        <v>0</v>
      </c>
      <c r="F23" s="36">
        <v>5</v>
      </c>
      <c r="G23" s="59">
        <f t="shared" si="3"/>
        <v>0</v>
      </c>
      <c r="H23" s="38"/>
      <c r="I23" s="37">
        <f t="shared" si="2"/>
        <v>0</v>
      </c>
    </row>
    <row r="24" spans="1:9" s="35" customFormat="1" hidden="1" x14ac:dyDescent="0.25">
      <c r="A24" s="65" t="s">
        <v>52</v>
      </c>
      <c r="B24" s="93"/>
      <c r="C24" s="94">
        <v>0</v>
      </c>
      <c r="D24" s="82">
        <f t="shared" si="0"/>
        <v>0</v>
      </c>
      <c r="E24" s="57">
        <f t="shared" si="1"/>
        <v>0</v>
      </c>
      <c r="F24" s="36">
        <v>5</v>
      </c>
      <c r="G24" s="59">
        <f t="shared" si="3"/>
        <v>0</v>
      </c>
      <c r="H24" s="38"/>
      <c r="I24" s="37">
        <f t="shared" si="2"/>
        <v>0</v>
      </c>
    </row>
    <row r="25" spans="1:9" s="35" customFormat="1" hidden="1" x14ac:dyDescent="0.25">
      <c r="A25" s="65" t="s">
        <v>53</v>
      </c>
      <c r="B25" s="93"/>
      <c r="C25" s="94">
        <v>0</v>
      </c>
      <c r="D25" s="82">
        <f t="shared" si="0"/>
        <v>0</v>
      </c>
      <c r="E25" s="57">
        <f t="shared" si="1"/>
        <v>0</v>
      </c>
      <c r="F25" s="36">
        <v>5</v>
      </c>
      <c r="G25" s="59">
        <f t="shared" si="3"/>
        <v>0</v>
      </c>
      <c r="H25" s="38"/>
      <c r="I25" s="37">
        <f t="shared" si="2"/>
        <v>0</v>
      </c>
    </row>
    <row r="26" spans="1:9" s="35" customFormat="1" ht="15" customHeight="1" x14ac:dyDescent="0.25">
      <c r="A26" s="53"/>
      <c r="B26" s="54"/>
      <c r="C26" s="66"/>
      <c r="D26" s="79"/>
      <c r="E26" s="59"/>
      <c r="F26" s="59"/>
      <c r="G26" s="59"/>
      <c r="H26" s="38"/>
      <c r="I26" s="39"/>
    </row>
    <row r="27" spans="1:9" s="40" customFormat="1" ht="15" customHeight="1" x14ac:dyDescent="0.25">
      <c r="A27" s="63" t="s">
        <v>29</v>
      </c>
      <c r="B27" s="88" t="s">
        <v>85</v>
      </c>
      <c r="C27" s="95">
        <v>0.35</v>
      </c>
      <c r="D27" s="74">
        <f>SUM(D28:D42)</f>
        <v>0.35</v>
      </c>
      <c r="E27" s="30">
        <f>SUM(E28:E42)</f>
        <v>50</v>
      </c>
      <c r="F27" s="31"/>
      <c r="G27" s="32">
        <f>SUM(G28:G42)</f>
        <v>50</v>
      </c>
      <c r="H27" s="33">
        <f>G27/E27*C27</f>
        <v>0.35</v>
      </c>
      <c r="I27" s="34">
        <f>C27*rekenmodel!B10</f>
        <v>1575</v>
      </c>
    </row>
    <row r="28" spans="1:9" s="40" customFormat="1" x14ac:dyDescent="0.25">
      <c r="A28" s="64" t="s">
        <v>24</v>
      </c>
      <c r="B28" s="96" t="s">
        <v>77</v>
      </c>
      <c r="C28" s="91">
        <v>3</v>
      </c>
      <c r="D28" s="82">
        <f>$C$27/(SUM($C$28:$C$42))*C28</f>
        <v>0.10499999999999998</v>
      </c>
      <c r="E28" s="56">
        <f>C28*$F$2</f>
        <v>15</v>
      </c>
      <c r="F28" s="36">
        <v>5</v>
      </c>
      <c r="G28" s="59">
        <f>F28*C28</f>
        <v>15</v>
      </c>
      <c r="H28" s="41"/>
      <c r="I28" s="37">
        <f>$I$27/$E$27*E28</f>
        <v>472.5</v>
      </c>
    </row>
    <row r="29" spans="1:9" s="40" customFormat="1" x14ac:dyDescent="0.25">
      <c r="A29" s="70" t="s">
        <v>33</v>
      </c>
      <c r="B29" s="97" t="s">
        <v>78</v>
      </c>
      <c r="C29" s="91">
        <v>1</v>
      </c>
      <c r="D29" s="82">
        <f t="shared" ref="D29:D42" si="4">$C$27/(SUM($C$28:$C$42))*C29</f>
        <v>3.4999999999999996E-2</v>
      </c>
      <c r="E29" s="57">
        <f t="shared" ref="E29:E43" si="5">C29*$F$2</f>
        <v>5</v>
      </c>
      <c r="F29" s="36">
        <v>5</v>
      </c>
      <c r="G29" s="59">
        <f>F29*C29</f>
        <v>5</v>
      </c>
      <c r="H29" s="41"/>
      <c r="I29" s="37">
        <f>$I$27/$E$27*E29</f>
        <v>157.5</v>
      </c>
    </row>
    <row r="30" spans="1:9" s="40" customFormat="1" x14ac:dyDescent="0.25">
      <c r="A30" s="70" t="s">
        <v>41</v>
      </c>
      <c r="B30" s="97" t="s">
        <v>82</v>
      </c>
      <c r="C30" s="91">
        <v>4</v>
      </c>
      <c r="D30" s="82">
        <f t="shared" si="4"/>
        <v>0.13999999999999999</v>
      </c>
      <c r="E30" s="57">
        <f t="shared" si="5"/>
        <v>20</v>
      </c>
      <c r="F30" s="36">
        <v>5</v>
      </c>
      <c r="G30" s="59">
        <f t="shared" ref="G30:G42" si="6">F30*C30</f>
        <v>20</v>
      </c>
      <c r="H30" s="41"/>
      <c r="I30" s="37">
        <f t="shared" ref="I30:I42" si="7">$I$27/$E$27*E30</f>
        <v>630</v>
      </c>
    </row>
    <row r="31" spans="1:9" s="40" customFormat="1" x14ac:dyDescent="0.25">
      <c r="A31" s="70" t="s">
        <v>42</v>
      </c>
      <c r="B31" s="97" t="s">
        <v>83</v>
      </c>
      <c r="C31" s="91">
        <v>2</v>
      </c>
      <c r="D31" s="82">
        <f t="shared" si="4"/>
        <v>6.9999999999999993E-2</v>
      </c>
      <c r="E31" s="57">
        <f t="shared" si="5"/>
        <v>10</v>
      </c>
      <c r="F31" s="36">
        <v>5</v>
      </c>
      <c r="G31" s="59">
        <f t="shared" si="6"/>
        <v>10</v>
      </c>
      <c r="H31" s="41"/>
      <c r="I31" s="37">
        <f t="shared" si="7"/>
        <v>315</v>
      </c>
    </row>
    <row r="32" spans="1:9" s="40" customFormat="1" hidden="1" x14ac:dyDescent="0.25">
      <c r="A32" s="70" t="s">
        <v>43</v>
      </c>
      <c r="B32" s="98"/>
      <c r="C32" s="94">
        <v>0</v>
      </c>
      <c r="D32" s="82">
        <f t="shared" si="4"/>
        <v>0</v>
      </c>
      <c r="E32" s="57">
        <f t="shared" si="5"/>
        <v>0</v>
      </c>
      <c r="F32" s="36">
        <v>5</v>
      </c>
      <c r="G32" s="59">
        <f t="shared" si="6"/>
        <v>0</v>
      </c>
      <c r="H32" s="41"/>
      <c r="I32" s="37">
        <f t="shared" si="7"/>
        <v>0</v>
      </c>
    </row>
    <row r="33" spans="1:11" s="40" customFormat="1" hidden="1" x14ac:dyDescent="0.25">
      <c r="A33" s="70" t="s">
        <v>44</v>
      </c>
      <c r="B33" s="98"/>
      <c r="C33" s="94">
        <v>0</v>
      </c>
      <c r="D33" s="82">
        <f t="shared" si="4"/>
        <v>0</v>
      </c>
      <c r="E33" s="57">
        <f t="shared" si="5"/>
        <v>0</v>
      </c>
      <c r="F33" s="36">
        <v>5</v>
      </c>
      <c r="G33" s="59">
        <f t="shared" si="6"/>
        <v>0</v>
      </c>
      <c r="H33" s="41"/>
      <c r="I33" s="37">
        <f t="shared" si="7"/>
        <v>0</v>
      </c>
    </row>
    <row r="34" spans="1:11" s="40" customFormat="1" hidden="1" x14ac:dyDescent="0.25">
      <c r="A34" s="70" t="s">
        <v>54</v>
      </c>
      <c r="B34" s="98"/>
      <c r="C34" s="94">
        <v>0</v>
      </c>
      <c r="D34" s="82">
        <f t="shared" si="4"/>
        <v>0</v>
      </c>
      <c r="E34" s="57">
        <f t="shared" si="5"/>
        <v>0</v>
      </c>
      <c r="F34" s="36">
        <v>5</v>
      </c>
      <c r="G34" s="59">
        <f t="shared" si="6"/>
        <v>0</v>
      </c>
      <c r="H34" s="41"/>
      <c r="I34" s="37">
        <f t="shared" si="7"/>
        <v>0</v>
      </c>
    </row>
    <row r="35" spans="1:11" s="40" customFormat="1" hidden="1" x14ac:dyDescent="0.25">
      <c r="A35" s="70" t="s">
        <v>55</v>
      </c>
      <c r="B35" s="98"/>
      <c r="C35" s="94">
        <v>0</v>
      </c>
      <c r="D35" s="82">
        <f t="shared" si="4"/>
        <v>0</v>
      </c>
      <c r="E35" s="57">
        <f t="shared" si="5"/>
        <v>0</v>
      </c>
      <c r="F35" s="36">
        <v>5</v>
      </c>
      <c r="G35" s="59">
        <f t="shared" si="6"/>
        <v>0</v>
      </c>
      <c r="H35" s="41"/>
      <c r="I35" s="37">
        <f t="shared" si="7"/>
        <v>0</v>
      </c>
    </row>
    <row r="36" spans="1:11" s="40" customFormat="1" hidden="1" x14ac:dyDescent="0.25">
      <c r="A36" s="70" t="s">
        <v>56</v>
      </c>
      <c r="B36" s="98"/>
      <c r="C36" s="94">
        <v>0</v>
      </c>
      <c r="D36" s="82">
        <f t="shared" si="4"/>
        <v>0</v>
      </c>
      <c r="E36" s="57">
        <f t="shared" si="5"/>
        <v>0</v>
      </c>
      <c r="F36" s="36">
        <v>5</v>
      </c>
      <c r="G36" s="59">
        <f t="shared" si="6"/>
        <v>0</v>
      </c>
      <c r="H36" s="41"/>
      <c r="I36" s="37">
        <f t="shared" si="7"/>
        <v>0</v>
      </c>
    </row>
    <row r="37" spans="1:11" s="40" customFormat="1" hidden="1" x14ac:dyDescent="0.25">
      <c r="A37" s="70" t="s">
        <v>57</v>
      </c>
      <c r="B37" s="98"/>
      <c r="C37" s="94">
        <v>0</v>
      </c>
      <c r="D37" s="82">
        <f t="shared" si="4"/>
        <v>0</v>
      </c>
      <c r="E37" s="57">
        <f t="shared" si="5"/>
        <v>0</v>
      </c>
      <c r="F37" s="36">
        <v>5</v>
      </c>
      <c r="G37" s="59">
        <f t="shared" si="6"/>
        <v>0</v>
      </c>
      <c r="H37" s="41"/>
      <c r="I37" s="37">
        <f t="shared" si="7"/>
        <v>0</v>
      </c>
    </row>
    <row r="38" spans="1:11" s="40" customFormat="1" hidden="1" x14ac:dyDescent="0.25">
      <c r="A38" s="70" t="s">
        <v>58</v>
      </c>
      <c r="B38" s="98"/>
      <c r="C38" s="94">
        <v>0</v>
      </c>
      <c r="D38" s="82">
        <f t="shared" si="4"/>
        <v>0</v>
      </c>
      <c r="E38" s="57">
        <f t="shared" si="5"/>
        <v>0</v>
      </c>
      <c r="F38" s="36">
        <v>5</v>
      </c>
      <c r="G38" s="59">
        <f t="shared" si="6"/>
        <v>0</v>
      </c>
      <c r="H38" s="41"/>
      <c r="I38" s="37">
        <f t="shared" si="7"/>
        <v>0</v>
      </c>
    </row>
    <row r="39" spans="1:11" s="40" customFormat="1" hidden="1" x14ac:dyDescent="0.25">
      <c r="A39" s="70" t="s">
        <v>59</v>
      </c>
      <c r="B39" s="98"/>
      <c r="C39" s="94">
        <v>0</v>
      </c>
      <c r="D39" s="82">
        <f t="shared" si="4"/>
        <v>0</v>
      </c>
      <c r="E39" s="57">
        <f t="shared" si="5"/>
        <v>0</v>
      </c>
      <c r="F39" s="36">
        <v>5</v>
      </c>
      <c r="G39" s="59">
        <f t="shared" si="6"/>
        <v>0</v>
      </c>
      <c r="H39" s="41"/>
      <c r="I39" s="37">
        <f t="shared" si="7"/>
        <v>0</v>
      </c>
    </row>
    <row r="40" spans="1:11" s="40" customFormat="1" hidden="1" x14ac:dyDescent="0.25">
      <c r="A40" s="70" t="s">
        <v>60</v>
      </c>
      <c r="B40" s="98"/>
      <c r="C40" s="94">
        <v>0</v>
      </c>
      <c r="D40" s="82">
        <f t="shared" si="4"/>
        <v>0</v>
      </c>
      <c r="E40" s="57">
        <f t="shared" si="5"/>
        <v>0</v>
      </c>
      <c r="F40" s="36">
        <v>5</v>
      </c>
      <c r="G40" s="59">
        <f t="shared" si="6"/>
        <v>0</v>
      </c>
      <c r="H40" s="41"/>
      <c r="I40" s="37">
        <f t="shared" si="7"/>
        <v>0</v>
      </c>
    </row>
    <row r="41" spans="1:11" s="40" customFormat="1" hidden="1" x14ac:dyDescent="0.25">
      <c r="A41" s="70" t="s">
        <v>61</v>
      </c>
      <c r="B41" s="98"/>
      <c r="C41" s="94">
        <v>0</v>
      </c>
      <c r="D41" s="82">
        <f t="shared" si="4"/>
        <v>0</v>
      </c>
      <c r="E41" s="57">
        <f t="shared" si="5"/>
        <v>0</v>
      </c>
      <c r="F41" s="36">
        <v>5</v>
      </c>
      <c r="G41" s="59">
        <f t="shared" si="6"/>
        <v>0</v>
      </c>
      <c r="H41" s="41"/>
      <c r="I41" s="37">
        <f t="shared" si="7"/>
        <v>0</v>
      </c>
    </row>
    <row r="42" spans="1:11" s="40" customFormat="1" hidden="1" x14ac:dyDescent="0.25">
      <c r="A42" s="70" t="s">
        <v>62</v>
      </c>
      <c r="B42" s="98"/>
      <c r="C42" s="94">
        <v>0</v>
      </c>
      <c r="D42" s="82">
        <f t="shared" si="4"/>
        <v>0</v>
      </c>
      <c r="E42" s="57">
        <f t="shared" si="5"/>
        <v>0</v>
      </c>
      <c r="F42" s="36">
        <v>5</v>
      </c>
      <c r="G42" s="59">
        <f t="shared" si="6"/>
        <v>0</v>
      </c>
      <c r="H42" s="41"/>
      <c r="I42" s="37">
        <f t="shared" si="7"/>
        <v>0</v>
      </c>
    </row>
    <row r="43" spans="1:11" s="40" customFormat="1" ht="15" customHeight="1" x14ac:dyDescent="0.25">
      <c r="A43" s="55"/>
      <c r="B43" s="68"/>
      <c r="C43" s="67"/>
      <c r="D43" s="80"/>
      <c r="E43" s="59">
        <f t="shared" si="5"/>
        <v>0</v>
      </c>
      <c r="F43" s="59"/>
      <c r="G43" s="59"/>
      <c r="H43" s="41"/>
      <c r="I43" s="39"/>
    </row>
    <row r="44" spans="1:11" s="40" customFormat="1" ht="15" customHeight="1" x14ac:dyDescent="0.25">
      <c r="A44" s="63" t="s">
        <v>30</v>
      </c>
      <c r="B44" s="88" t="s">
        <v>79</v>
      </c>
      <c r="C44" s="95">
        <v>0.35</v>
      </c>
      <c r="D44" s="74">
        <f>SUM(D45:D59)</f>
        <v>0.35000000000000003</v>
      </c>
      <c r="E44" s="30">
        <f>SUM(E45:E59)</f>
        <v>40</v>
      </c>
      <c r="F44" s="31"/>
      <c r="G44" s="32">
        <f>SUM(G45:G59)</f>
        <v>40</v>
      </c>
      <c r="H44" s="33">
        <f>G44/E44*C44</f>
        <v>0.35</v>
      </c>
      <c r="I44" s="34">
        <f>C44*rekenmodel!B10</f>
        <v>1575</v>
      </c>
    </row>
    <row r="45" spans="1:11" s="40" customFormat="1" x14ac:dyDescent="0.25">
      <c r="A45" s="69" t="s">
        <v>25</v>
      </c>
      <c r="B45" s="99" t="s">
        <v>87</v>
      </c>
      <c r="C45" s="91">
        <v>2</v>
      </c>
      <c r="D45" s="82">
        <f>$C$44/(SUM($C$45:$C$59))*C45</f>
        <v>8.7499999999999994E-2</v>
      </c>
      <c r="E45" s="58">
        <f>C45*$F$2</f>
        <v>10</v>
      </c>
      <c r="F45" s="36">
        <v>5</v>
      </c>
      <c r="G45" s="59">
        <f>F45*C45</f>
        <v>10</v>
      </c>
      <c r="H45" s="43"/>
      <c r="I45" s="37">
        <f>$I$44/$E$44*E45</f>
        <v>393.75</v>
      </c>
      <c r="J45" s="42"/>
      <c r="K45" s="42"/>
    </row>
    <row r="46" spans="1:11" s="40" customFormat="1" x14ac:dyDescent="0.25">
      <c r="A46" s="70" t="s">
        <v>26</v>
      </c>
      <c r="B46" s="97" t="s">
        <v>81</v>
      </c>
      <c r="C46" s="91">
        <v>5</v>
      </c>
      <c r="D46" s="82">
        <f t="shared" ref="D46:D59" si="8">$C$44/(SUM($C$45:$C$59))*C46</f>
        <v>0.21875</v>
      </c>
      <c r="E46" s="59">
        <f t="shared" ref="E46:E59" si="9">C46*$F$2</f>
        <v>25</v>
      </c>
      <c r="F46" s="36">
        <v>5</v>
      </c>
      <c r="G46" s="59">
        <f t="shared" ref="G46:G53" si="10">F46*C46</f>
        <v>25</v>
      </c>
      <c r="H46" s="43"/>
      <c r="I46" s="37">
        <f t="shared" ref="I46:I53" si="11">$I$44/$E$44*E46</f>
        <v>984.375</v>
      </c>
      <c r="J46" s="42"/>
      <c r="K46" s="42"/>
    </row>
    <row r="47" spans="1:11" s="40" customFormat="1" x14ac:dyDescent="0.25">
      <c r="A47" s="70" t="s">
        <v>27</v>
      </c>
      <c r="B47" s="97" t="s">
        <v>84</v>
      </c>
      <c r="C47" s="91">
        <v>1</v>
      </c>
      <c r="D47" s="82">
        <f t="shared" si="8"/>
        <v>4.3749999999999997E-2</v>
      </c>
      <c r="E47" s="59">
        <f t="shared" si="9"/>
        <v>5</v>
      </c>
      <c r="F47" s="36">
        <v>5</v>
      </c>
      <c r="G47" s="59">
        <f t="shared" si="10"/>
        <v>5</v>
      </c>
      <c r="H47" s="43"/>
      <c r="I47" s="37">
        <f t="shared" si="11"/>
        <v>196.875</v>
      </c>
      <c r="J47" s="42"/>
      <c r="K47" s="42"/>
    </row>
    <row r="48" spans="1:11" s="40" customFormat="1" hidden="1" x14ac:dyDescent="0.25">
      <c r="A48" s="70" t="s">
        <v>28</v>
      </c>
      <c r="B48" s="84"/>
      <c r="C48" s="83">
        <v>0</v>
      </c>
      <c r="D48" s="82">
        <f t="shared" si="8"/>
        <v>0</v>
      </c>
      <c r="E48" s="59">
        <f t="shared" si="9"/>
        <v>0</v>
      </c>
      <c r="F48" s="36">
        <v>5</v>
      </c>
      <c r="G48" s="59">
        <f t="shared" si="10"/>
        <v>0</v>
      </c>
      <c r="H48" s="43"/>
      <c r="I48" s="37">
        <f t="shared" si="11"/>
        <v>0</v>
      </c>
      <c r="J48" s="42"/>
      <c r="K48" s="42"/>
    </row>
    <row r="49" spans="1:11" s="40" customFormat="1" hidden="1" x14ac:dyDescent="0.25">
      <c r="A49" s="70" t="s">
        <v>38</v>
      </c>
      <c r="B49" s="84"/>
      <c r="C49" s="83">
        <v>0</v>
      </c>
      <c r="D49" s="82">
        <f t="shared" si="8"/>
        <v>0</v>
      </c>
      <c r="E49" s="59">
        <f t="shared" si="9"/>
        <v>0</v>
      </c>
      <c r="F49" s="36">
        <v>5</v>
      </c>
      <c r="G49" s="59">
        <f t="shared" si="10"/>
        <v>0</v>
      </c>
      <c r="H49" s="43"/>
      <c r="I49" s="37">
        <f t="shared" si="11"/>
        <v>0</v>
      </c>
      <c r="J49" s="42"/>
      <c r="K49" s="42"/>
    </row>
    <row r="50" spans="1:11" s="40" customFormat="1" hidden="1" x14ac:dyDescent="0.25">
      <c r="A50" s="70" t="s">
        <v>39</v>
      </c>
      <c r="B50" s="84"/>
      <c r="C50" s="83">
        <v>0</v>
      </c>
      <c r="D50" s="82">
        <f t="shared" si="8"/>
        <v>0</v>
      </c>
      <c r="E50" s="59">
        <f t="shared" si="9"/>
        <v>0</v>
      </c>
      <c r="F50" s="36">
        <v>5</v>
      </c>
      <c r="G50" s="59">
        <f t="shared" si="10"/>
        <v>0</v>
      </c>
      <c r="H50" s="43"/>
      <c r="I50" s="37">
        <f t="shared" si="11"/>
        <v>0</v>
      </c>
      <c r="J50" s="42"/>
      <c r="K50" s="42"/>
    </row>
    <row r="51" spans="1:11" s="40" customFormat="1" hidden="1" x14ac:dyDescent="0.25">
      <c r="A51" s="70" t="s">
        <v>40</v>
      </c>
      <c r="B51" s="84"/>
      <c r="C51" s="83">
        <v>0</v>
      </c>
      <c r="D51" s="82">
        <f t="shared" si="8"/>
        <v>0</v>
      </c>
      <c r="E51" s="59">
        <f t="shared" si="9"/>
        <v>0</v>
      </c>
      <c r="F51" s="36">
        <v>5</v>
      </c>
      <c r="G51" s="59">
        <f t="shared" si="10"/>
        <v>0</v>
      </c>
      <c r="H51" s="43"/>
      <c r="I51" s="37">
        <f t="shared" si="11"/>
        <v>0</v>
      </c>
      <c r="J51" s="42"/>
      <c r="K51" s="42"/>
    </row>
    <row r="52" spans="1:11" s="40" customFormat="1" hidden="1" x14ac:dyDescent="0.25">
      <c r="A52" s="70" t="s">
        <v>63</v>
      </c>
      <c r="B52" s="84"/>
      <c r="C52" s="83">
        <v>0</v>
      </c>
      <c r="D52" s="82">
        <f t="shared" si="8"/>
        <v>0</v>
      </c>
      <c r="E52" s="59">
        <f t="shared" si="9"/>
        <v>0</v>
      </c>
      <c r="F52" s="36">
        <v>5</v>
      </c>
      <c r="G52" s="59">
        <f t="shared" si="10"/>
        <v>0</v>
      </c>
      <c r="H52" s="43"/>
      <c r="I52" s="37">
        <f t="shared" si="11"/>
        <v>0</v>
      </c>
      <c r="J52" s="42"/>
      <c r="K52" s="42"/>
    </row>
    <row r="53" spans="1:11" s="40" customFormat="1" hidden="1" x14ac:dyDescent="0.25">
      <c r="A53" s="70" t="s">
        <v>64</v>
      </c>
      <c r="B53" s="84"/>
      <c r="C53" s="83">
        <v>0</v>
      </c>
      <c r="D53" s="82">
        <f t="shared" si="8"/>
        <v>0</v>
      </c>
      <c r="E53" s="59">
        <f t="shared" si="9"/>
        <v>0</v>
      </c>
      <c r="F53" s="36">
        <v>5</v>
      </c>
      <c r="G53" s="59">
        <f t="shared" si="10"/>
        <v>0</v>
      </c>
      <c r="H53" s="43"/>
      <c r="I53" s="37">
        <f t="shared" si="11"/>
        <v>0</v>
      </c>
      <c r="J53" s="42"/>
      <c r="K53" s="42"/>
    </row>
    <row r="54" spans="1:11" s="40" customFormat="1" hidden="1" x14ac:dyDescent="0.25">
      <c r="A54" s="70" t="s">
        <v>65</v>
      </c>
      <c r="B54" s="84"/>
      <c r="C54" s="83">
        <v>0</v>
      </c>
      <c r="D54" s="82">
        <f t="shared" si="8"/>
        <v>0</v>
      </c>
      <c r="E54" s="59">
        <f t="shared" si="9"/>
        <v>0</v>
      </c>
      <c r="F54" s="36">
        <v>5</v>
      </c>
      <c r="G54" s="59">
        <f t="shared" ref="G54:G59" si="12">F54*C54</f>
        <v>0</v>
      </c>
      <c r="H54" s="43"/>
      <c r="I54" s="37">
        <f t="shared" ref="I54:I59" si="13">$I$44/$E$44*E54</f>
        <v>0</v>
      </c>
      <c r="J54" s="42"/>
      <c r="K54" s="42"/>
    </row>
    <row r="55" spans="1:11" s="40" customFormat="1" hidden="1" x14ac:dyDescent="0.25">
      <c r="A55" s="70" t="s">
        <v>66</v>
      </c>
      <c r="B55" s="84"/>
      <c r="C55" s="83">
        <v>0</v>
      </c>
      <c r="D55" s="82">
        <f t="shared" si="8"/>
        <v>0</v>
      </c>
      <c r="E55" s="59">
        <f t="shared" si="9"/>
        <v>0</v>
      </c>
      <c r="F55" s="36">
        <v>5</v>
      </c>
      <c r="G55" s="59">
        <f t="shared" si="12"/>
        <v>0</v>
      </c>
      <c r="H55" s="43"/>
      <c r="I55" s="37">
        <f t="shared" si="13"/>
        <v>0</v>
      </c>
      <c r="J55" s="42"/>
      <c r="K55" s="42"/>
    </row>
    <row r="56" spans="1:11" s="40" customFormat="1" hidden="1" x14ac:dyDescent="0.25">
      <c r="A56" s="70" t="s">
        <v>67</v>
      </c>
      <c r="B56" s="84"/>
      <c r="C56" s="83">
        <v>0</v>
      </c>
      <c r="D56" s="82">
        <f t="shared" si="8"/>
        <v>0</v>
      </c>
      <c r="E56" s="59">
        <f t="shared" si="9"/>
        <v>0</v>
      </c>
      <c r="F56" s="36">
        <v>5</v>
      </c>
      <c r="G56" s="59">
        <f t="shared" si="12"/>
        <v>0</v>
      </c>
      <c r="H56" s="43"/>
      <c r="I56" s="37">
        <f t="shared" si="13"/>
        <v>0</v>
      </c>
      <c r="J56" s="42"/>
      <c r="K56" s="42"/>
    </row>
    <row r="57" spans="1:11" s="40" customFormat="1" hidden="1" x14ac:dyDescent="0.25">
      <c r="A57" s="70" t="s">
        <v>68</v>
      </c>
      <c r="B57" s="84"/>
      <c r="C57" s="83">
        <v>0</v>
      </c>
      <c r="D57" s="82">
        <f t="shared" si="8"/>
        <v>0</v>
      </c>
      <c r="E57" s="59">
        <f t="shared" si="9"/>
        <v>0</v>
      </c>
      <c r="F57" s="36">
        <v>5</v>
      </c>
      <c r="G57" s="59">
        <f t="shared" si="12"/>
        <v>0</v>
      </c>
      <c r="H57" s="43"/>
      <c r="I57" s="37">
        <f t="shared" si="13"/>
        <v>0</v>
      </c>
      <c r="J57" s="42"/>
      <c r="K57" s="42"/>
    </row>
    <row r="58" spans="1:11" s="40" customFormat="1" hidden="1" x14ac:dyDescent="0.25">
      <c r="A58" s="70" t="s">
        <v>69</v>
      </c>
      <c r="B58" s="84"/>
      <c r="C58" s="83">
        <v>0</v>
      </c>
      <c r="D58" s="82">
        <f t="shared" si="8"/>
        <v>0</v>
      </c>
      <c r="E58" s="59">
        <f t="shared" si="9"/>
        <v>0</v>
      </c>
      <c r="F58" s="36">
        <v>5</v>
      </c>
      <c r="G58" s="59">
        <f t="shared" si="12"/>
        <v>0</v>
      </c>
      <c r="H58" s="43"/>
      <c r="I58" s="37">
        <f t="shared" si="13"/>
        <v>0</v>
      </c>
      <c r="J58" s="42"/>
      <c r="K58" s="42"/>
    </row>
    <row r="59" spans="1:11" s="40" customFormat="1" hidden="1" x14ac:dyDescent="0.25">
      <c r="A59" s="70" t="s">
        <v>70</v>
      </c>
      <c r="B59" s="84"/>
      <c r="C59" s="83">
        <v>0</v>
      </c>
      <c r="D59" s="82">
        <f t="shared" si="8"/>
        <v>0</v>
      </c>
      <c r="E59" s="59">
        <f t="shared" si="9"/>
        <v>0</v>
      </c>
      <c r="F59" s="36">
        <v>5</v>
      </c>
      <c r="G59" s="59">
        <f t="shared" si="12"/>
        <v>0</v>
      </c>
      <c r="H59" s="43"/>
      <c r="I59" s="37">
        <f t="shared" si="13"/>
        <v>0</v>
      </c>
      <c r="J59" s="42"/>
      <c r="K59" s="42"/>
    </row>
    <row r="60" spans="1:11" ht="13.5" thickBot="1" x14ac:dyDescent="0.25">
      <c r="A60" s="49"/>
      <c r="B60" s="50"/>
      <c r="C60" s="47"/>
      <c r="D60" s="77"/>
      <c r="E60" s="51"/>
      <c r="F60" s="51"/>
      <c r="G60" s="52"/>
      <c r="H60" s="47"/>
      <c r="I60" s="48"/>
    </row>
  </sheetData>
  <sheetProtection algorithmName="SHA-512" hashValue="3ah7u0SqUJweLRjpvvuERO6cZgI//hAZZr7KKOkqVOeW2//LNQlqqK0/bnftxqizKcc8WTQH8cgaHkwo4q3c6Q==" saltValue="pjB2mTbwZsCPea6R9tTpLQ==" spinCount="100000" sheet="1" selectLockedCells="1"/>
  <mergeCells count="10">
    <mergeCell ref="F6:F7"/>
    <mergeCell ref="G6:I7"/>
    <mergeCell ref="A1:I1"/>
    <mergeCell ref="B8:B9"/>
    <mergeCell ref="E8:E9"/>
    <mergeCell ref="F8:F9"/>
    <mergeCell ref="G3:I3"/>
    <mergeCell ref="G2:I2"/>
    <mergeCell ref="F4:F5"/>
    <mergeCell ref="G4:I5"/>
  </mergeCells>
  <phoneticPr fontId="2" type="noConversion"/>
  <conditionalFormatting sqref="C9:D9">
    <cfRule type="cellIs" dxfId="0" priority="1" operator="notEqual">
      <formula>100%</formula>
    </cfRule>
  </conditionalFormatting>
  <dataValidations xWindow="760" yWindow="409" count="2">
    <dataValidation type="list" allowBlank="1" showInputMessage="1" showErrorMessage="1" promptTitle="Keuzevak" prompt="Klik op pijl en maak keuze" sqref="F28:F42 F45:F59 F11:F25">
      <formula1>$F$2:$F$7</formula1>
    </dataValidation>
    <dataValidation type="list" allowBlank="1" showInputMessage="1" showErrorMessage="1" sqref="C11:C25 C28:C42 C45:C59">
      <formula1>"0,1,2,3,4,5"</formula1>
    </dataValidation>
  </dataValidations>
  <pageMargins left="0.47244094488188981" right="0.11811023622047245" top="0.35433070866141736" bottom="0.35433070866141736" header="0.19685039370078741" footer="0.31496062992125984"/>
  <pageSetup paperSize="9"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rekenmodel</vt:lpstr>
      <vt:lpstr>Projectbeoordelingsformulier</vt:lpstr>
      <vt:lpstr>Projectbeoordelingsformulier!Afdrukbereik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Job van Schoonhoven</dc:creator>
  <cp:lastModifiedBy>Bolt, Dick</cp:lastModifiedBy>
  <cp:lastPrinted>2014-08-20T11:49:47Z</cp:lastPrinted>
  <dcterms:created xsi:type="dcterms:W3CDTF">2012-10-01T10:22:02Z</dcterms:created>
  <dcterms:modified xsi:type="dcterms:W3CDTF">2022-09-20T10:28:02Z</dcterms:modified>
</cp:coreProperties>
</file>