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estanden\"/>
    </mc:Choice>
  </mc:AlternateContent>
  <xr:revisionPtr revIDLastSave="0" documentId="13_ncr:1_{E4B61B7F-BFE1-4652-9CDB-713237632555}" xr6:coauthVersionLast="47" xr6:coauthVersionMax="47" xr10:uidLastSave="{00000000-0000-0000-0000-000000000000}"/>
  <bookViews>
    <workbookView xWindow="2115" yWindow="1470" windowWidth="21825" windowHeight="10335" xr2:uid="{00000000-000D-0000-FFFF-FFFF00000000}"/>
  </bookViews>
  <sheets>
    <sheet name="specificatie" sheetId="3" r:id="rId1"/>
  </sheets>
  <definedNames>
    <definedName name="_xlnm._FilterDatabase" localSheetId="0" hidden="1">specificatie!$A$1:$V$45</definedName>
    <definedName name="_xlnm.Print_Area" localSheetId="0">specificatie!$B$1:$I$48</definedName>
    <definedName name="_xlnm.Print_Titles" localSheetId="0">specificatie!$1:$4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3" l="1"/>
  <c r="H21" i="3"/>
  <c r="J21" i="3"/>
  <c r="J43" i="3"/>
  <c r="J44" i="3"/>
  <c r="I45" i="3"/>
  <c r="H16" i="3"/>
  <c r="J16" i="3" s="1"/>
  <c r="G11" i="3" l="1"/>
  <c r="H11" i="3" s="1"/>
  <c r="J11" i="3" s="1"/>
  <c r="G23" i="3"/>
  <c r="H23" i="3" s="1"/>
  <c r="J23" i="3" s="1"/>
  <c r="G30" i="3"/>
  <c r="H30" i="3" s="1"/>
  <c r="J30" i="3" s="1"/>
  <c r="G29" i="3"/>
  <c r="H29" i="3" s="1"/>
  <c r="J29" i="3" s="1"/>
  <c r="G34" i="3"/>
  <c r="H34" i="3" s="1"/>
  <c r="J34" i="3" s="1"/>
  <c r="G9" i="3"/>
  <c r="H9" i="3" s="1"/>
  <c r="J9" i="3" s="1"/>
  <c r="G10" i="3"/>
  <c r="H10" i="3" s="1"/>
  <c r="J10" i="3" s="1"/>
  <c r="G28" i="3" l="1"/>
  <c r="H28" i="3" s="1"/>
  <c r="J28" i="3" s="1"/>
  <c r="G7" i="3"/>
  <c r="H7" i="3" s="1"/>
  <c r="J7" i="3" s="1"/>
  <c r="G8" i="3"/>
  <c r="H8" i="3" s="1"/>
  <c r="J8" i="3" s="1"/>
  <c r="G36" i="3"/>
  <c r="H36" i="3" s="1"/>
  <c r="J36" i="3" s="1"/>
  <c r="G13" i="3"/>
  <c r="H13" i="3" s="1"/>
  <c r="J13" i="3" s="1"/>
  <c r="G31" i="3" l="1"/>
  <c r="H31" i="3" s="1"/>
  <c r="J31" i="3" s="1"/>
  <c r="G39" i="3" l="1"/>
  <c r="H39" i="3" s="1"/>
  <c r="J39" i="3" s="1"/>
  <c r="G37" i="3"/>
  <c r="H37" i="3" s="1"/>
  <c r="J37" i="3" s="1"/>
  <c r="G42" i="3"/>
  <c r="H42" i="3" s="1"/>
  <c r="J42" i="3" s="1"/>
  <c r="G38" i="3"/>
  <c r="H38" i="3" s="1"/>
  <c r="J38" i="3" s="1"/>
  <c r="G5" i="3"/>
  <c r="H5" i="3" s="1"/>
  <c r="G6" i="3"/>
  <c r="H6" i="3" s="1"/>
  <c r="J6" i="3" s="1"/>
  <c r="G22" i="3"/>
  <c r="H22" i="3" s="1"/>
  <c r="J22" i="3" s="1"/>
  <c r="G24" i="3"/>
  <c r="H24" i="3" s="1"/>
  <c r="J24" i="3" s="1"/>
  <c r="G20" i="3"/>
  <c r="H20" i="3" s="1"/>
  <c r="J20" i="3" s="1"/>
  <c r="G15" i="3"/>
  <c r="H15" i="3" s="1"/>
  <c r="J15" i="3" s="1"/>
  <c r="G41" i="3"/>
  <c r="H41" i="3" s="1"/>
  <c r="J41" i="3" s="1"/>
  <c r="G32" i="3"/>
  <c r="H32" i="3" s="1"/>
  <c r="J32" i="3" s="1"/>
  <c r="G33" i="3"/>
  <c r="H33" i="3" s="1"/>
  <c r="J33" i="3" s="1"/>
  <c r="G35" i="3"/>
  <c r="H35" i="3" s="1"/>
  <c r="J35" i="3" s="1"/>
  <c r="G18" i="3"/>
  <c r="H18" i="3" s="1"/>
  <c r="J18" i="3" s="1"/>
  <c r="J5" i="3" l="1"/>
  <c r="G27" i="3"/>
  <c r="H27" i="3" s="1"/>
  <c r="J27" i="3" s="1"/>
  <c r="G26" i="3"/>
  <c r="H26" i="3" s="1"/>
  <c r="J26" i="3" s="1"/>
  <c r="G25" i="3"/>
  <c r="H25" i="3" s="1"/>
  <c r="J25" i="3" s="1"/>
  <c r="G19" i="3"/>
  <c r="H19" i="3" s="1"/>
  <c r="J19" i="3" s="1"/>
  <c r="G40" i="3"/>
  <c r="H40" i="3" s="1"/>
  <c r="J40" i="3" s="1"/>
  <c r="G14" i="3"/>
  <c r="H14" i="3" s="1"/>
  <c r="J14" i="3" s="1"/>
  <c r="G17" i="3"/>
  <c r="H17" i="3" s="1"/>
  <c r="J17" i="3" s="1"/>
  <c r="G12" i="3"/>
  <c r="H12" i="3" s="1"/>
  <c r="J12" i="3" l="1"/>
  <c r="H45" i="3"/>
  <c r="J45" i="3"/>
  <c r="G45" i="3"/>
</calcChain>
</file>

<file path=xl/sharedStrings.xml><?xml version="1.0" encoding="utf-8"?>
<sst xmlns="http://schemas.openxmlformats.org/spreadsheetml/2006/main" count="316" uniqueCount="158">
  <si>
    <t>inventaris</t>
  </si>
  <si>
    <t>Hamersveldseweg 77</t>
  </si>
  <si>
    <t>Reinigingslokatie (kantoor)</t>
  </si>
  <si>
    <t>Spieghelweg 2</t>
  </si>
  <si>
    <t xml:space="preserve">Brandweergarage </t>
  </si>
  <si>
    <t>Burg vd Postlaan 1</t>
  </si>
  <si>
    <t>Jan van Arkelweg 12</t>
  </si>
  <si>
    <t xml:space="preserve">Hoefijzer 18 </t>
  </si>
  <si>
    <t>Willem Alexanderhof 8</t>
  </si>
  <si>
    <t>Lingewijk 13</t>
  </si>
  <si>
    <t>BBS St. Jozef (11)</t>
  </si>
  <si>
    <t>W. v. Amersfoortstraat 38</t>
  </si>
  <si>
    <t>WOL/vrw.vac.bank (leegstand 1-4-2011)</t>
  </si>
  <si>
    <t>Asschatterweg 27</t>
  </si>
  <si>
    <t>Berkelwijk 35</t>
  </si>
  <si>
    <t>Willem Alexanderhof 6-8</t>
  </si>
  <si>
    <t>De Smidse 1</t>
  </si>
  <si>
    <t>Hamersveldseweg 30</t>
  </si>
  <si>
    <t>Jan van Arkelweg 6</t>
  </si>
  <si>
    <t>De IJsbreker</t>
  </si>
  <si>
    <t>Bavoortseweg 25</t>
  </si>
  <si>
    <t>Aula (begraafplaats)</t>
  </si>
  <si>
    <t>Vlooswijkseweg 2</t>
  </si>
  <si>
    <t>Schaftlokaal</t>
  </si>
  <si>
    <t>Politieschool/Tent.ruimte/uit</t>
  </si>
  <si>
    <t xml:space="preserve">Appelweg </t>
  </si>
  <si>
    <t>Toren</t>
  </si>
  <si>
    <t>Hamersveldseweg 107</t>
  </si>
  <si>
    <t>Eikenlaan 1</t>
  </si>
  <si>
    <t>zwembad Octopus</t>
  </si>
  <si>
    <t>Bavoortseweg 9</t>
  </si>
  <si>
    <t>Verzekerde som</t>
  </si>
  <si>
    <t>gebouwen</t>
  </si>
  <si>
    <t>Omschrijving</t>
  </si>
  <si>
    <t>Risico adres</t>
  </si>
  <si>
    <t>Postcode</t>
  </si>
  <si>
    <t>Plaats</t>
  </si>
  <si>
    <t>Leusden</t>
  </si>
  <si>
    <t>3831 NA</t>
  </si>
  <si>
    <t>3831 JJ</t>
  </si>
  <si>
    <t>3833 BM</t>
  </si>
  <si>
    <t>3831 MN</t>
  </si>
  <si>
    <t>3831 JA</t>
  </si>
  <si>
    <t>3833 VT</t>
  </si>
  <si>
    <t>3831 NT</t>
  </si>
  <si>
    <t>3831 XD</t>
  </si>
  <si>
    <t>Achterveld</t>
  </si>
  <si>
    <t>3833 GM</t>
  </si>
  <si>
    <t>3833 GR</t>
  </si>
  <si>
    <t>3833 GK</t>
  </si>
  <si>
    <t>3833 XB</t>
  </si>
  <si>
    <t>3791 AC</t>
  </si>
  <si>
    <t>3831 LE</t>
  </si>
  <si>
    <t>3831 CD</t>
  </si>
  <si>
    <t>3833 AH</t>
  </si>
  <si>
    <t>3832 RG</t>
  </si>
  <si>
    <t>3791 AR</t>
  </si>
  <si>
    <t>3832 JN</t>
  </si>
  <si>
    <t>Asschatterweg 36 B</t>
  </si>
  <si>
    <t>3833 LD</t>
  </si>
  <si>
    <t>3818 NN</t>
  </si>
  <si>
    <t>Amersfoort</t>
  </si>
  <si>
    <t>voormalig: De Wip-Wap, vrouwenraad, Beweging 3.0, nu cultureel en sport</t>
  </si>
  <si>
    <t>Smidse en Spinnerij</t>
  </si>
  <si>
    <t>Sportcentrum Burgemeester Buiningpark</t>
  </si>
  <si>
    <t>Bavoortseweg 27A</t>
  </si>
  <si>
    <t>Bavoortseweg 27</t>
  </si>
  <si>
    <t>Clubgebouw Buiningpark</t>
  </si>
  <si>
    <t>MFC Atrium (incl. stal en gymzaal)</t>
  </si>
  <si>
    <t>W. v. Amersfoortstraat 50</t>
  </si>
  <si>
    <t>Lisudinelaan 2</t>
  </si>
  <si>
    <t>3833 BR</t>
  </si>
  <si>
    <t>Willem Alexanderhof 6</t>
  </si>
  <si>
    <t>`t Erf 1</t>
  </si>
  <si>
    <t>indexcijfer 158,3</t>
  </si>
  <si>
    <t>taxatie</t>
  </si>
  <si>
    <t>Thorbecke</t>
  </si>
  <si>
    <t>23-06-2021, inclusief fundering en zonnepanelen</t>
  </si>
  <si>
    <t>26-08-2021, inclusief fundering</t>
  </si>
  <si>
    <t>03-08-2021, inclusief fundering en zonnepanelen</t>
  </si>
  <si>
    <t>30-08-2021, inclusief fundering</t>
  </si>
  <si>
    <t>03-08-2021, inclusief fundering</t>
  </si>
  <si>
    <t>Biezenkamp 290</t>
  </si>
  <si>
    <t>C.M. De Vorplein 2a</t>
  </si>
  <si>
    <t>3791 RB</t>
  </si>
  <si>
    <t>22-09-2021, inclusief fundering</t>
  </si>
  <si>
    <t>Voormalig weeghuisje (gemeentelijk monument)</t>
  </si>
  <si>
    <t>19-08-2021, inclusief fundering</t>
  </si>
  <si>
    <t>Biezenkamp 262, 282t/m290, 350</t>
  </si>
  <si>
    <t>MFC Atlas, inventaris GBS Het Christal en BS De Rossenberg</t>
  </si>
  <si>
    <t>MFC Atlas, inventaris BS De Brink</t>
  </si>
  <si>
    <t>MFC Atlas, inventaris gymzaal Atlas</t>
  </si>
  <si>
    <t>BS De Holm en BS De Heerd</t>
  </si>
  <si>
    <t>Kunstgebouw (muziekschool)</t>
  </si>
  <si>
    <t>Sporthal, theater, café en restaurant</t>
  </si>
  <si>
    <t>BSO Humanitas en OBS 't Startblok</t>
  </si>
  <si>
    <t>Accommodatiebeheer buurt en wijkcentra De Moespot</t>
  </si>
  <si>
    <t>30-09-2021, inclusief fundering</t>
  </si>
  <si>
    <t>Bibliotheek</t>
  </si>
  <si>
    <t>Milieucentrum</t>
  </si>
  <si>
    <t>18-08-2021, inclusief fundering</t>
  </si>
  <si>
    <t>Accomodatiebeheer buurt en wijkcentra De Til</t>
  </si>
  <si>
    <t>Gemeentehuis</t>
  </si>
  <si>
    <t>10-08-2021, inclusief fundering</t>
  </si>
  <si>
    <t>18-08-2021, inclusief fundering en zonnepanelen</t>
  </si>
  <si>
    <t>Rozengaarde 22A, B</t>
  </si>
  <si>
    <t>Humankind Regiokantoor Midden-Nederland</t>
  </si>
  <si>
    <t>Meester Bergenweg 3</t>
  </si>
  <si>
    <t>3791 AW</t>
  </si>
  <si>
    <t>Brandweerkazerne Achterveld</t>
  </si>
  <si>
    <t>Langesteeg 2c</t>
  </si>
  <si>
    <t>3831 RZ</t>
  </si>
  <si>
    <t>Museumbunker Grebbelinie</t>
  </si>
  <si>
    <t>W. v. Amersfoortstraat 52 -66</t>
  </si>
  <si>
    <t>04-08-2021, inclusief fundering</t>
  </si>
  <si>
    <t>voormalige bibliotheek thans in gebruik door DAVA en 6 woningen voor jongeren</t>
  </si>
  <si>
    <t>Sportzaal Achterveld en ontmoetingsruimte</t>
  </si>
  <si>
    <t>per 31-12-2021</t>
  </si>
  <si>
    <t>BMI</t>
  </si>
  <si>
    <t>IMI</t>
  </si>
  <si>
    <t>Sprinklerinstallatie</t>
  </si>
  <si>
    <t>Zonnepanelen</t>
  </si>
  <si>
    <t>Isolatiemateriaal dak</t>
  </si>
  <si>
    <t>Aanwezigheid asbest</t>
  </si>
  <si>
    <t>Leegstand</t>
  </si>
  <si>
    <t>(in het geval van zonnepanelen)</t>
  </si>
  <si>
    <t>Gebouwen</t>
  </si>
  <si>
    <t>per 31-12-2022</t>
  </si>
  <si>
    <t>indexcijfer 167,0</t>
  </si>
  <si>
    <t xml:space="preserve">Totaal </t>
  </si>
  <si>
    <t>per 31-12-2020</t>
  </si>
  <si>
    <t>indexcijfer 150,8</t>
  </si>
  <si>
    <t>x</t>
  </si>
  <si>
    <t>2 parkeerdekken</t>
  </si>
  <si>
    <t>BS `t Palet (MFC Antares)</t>
  </si>
  <si>
    <t>Gymzaal en Sporthal MFC Antares</t>
  </si>
  <si>
    <t>BBS Loysderhoek (MFC Antares)</t>
  </si>
  <si>
    <t>Kinderland</t>
  </si>
  <si>
    <t>Storkstraat 8-10</t>
  </si>
  <si>
    <t>gebouw AFAS, opvanglocatie</t>
  </si>
  <si>
    <t>3833LB</t>
  </si>
  <si>
    <t xml:space="preserve">x </t>
  </si>
  <si>
    <t>gesaneerd</t>
  </si>
  <si>
    <t>ja, geen maatregelen noodzakelijk, in beheersplan</t>
  </si>
  <si>
    <t>ja, geen maatregelen nodig, in beheersplan</t>
  </si>
  <si>
    <t>golfplaat onder stortvloer</t>
  </si>
  <si>
    <t>onbekend</t>
  </si>
  <si>
    <t>School, tijdelijk huisvesting</t>
  </si>
  <si>
    <t>nieuwbouw</t>
  </si>
  <si>
    <t>Uilenhoeve 35</t>
  </si>
  <si>
    <t>school de Ronde, 10 lokalen</t>
  </si>
  <si>
    <t>3831 TX</t>
  </si>
  <si>
    <t>meerj.onderhoud</t>
  </si>
  <si>
    <t>v</t>
  </si>
  <si>
    <t>jongeren</t>
  </si>
  <si>
    <t>gebruik /verhuurd aan</t>
  </si>
  <si>
    <t>g</t>
  </si>
  <si>
    <t>oekrainers opvang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</si>
</sst>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3" xfId="0" applyFont="1" applyFill="1" applyBorder="1"/>
    <xf numFmtId="0" fontId="4" fillId="2" borderId="0" xfId="0" applyFont="1" applyFill="1"/>
    <xf numFmtId="0" fontId="5" fillId="2" borderId="4" xfId="0" applyFont="1" applyFill="1" applyBorder="1"/>
    <xf numFmtId="0" fontId="5" fillId="2" borderId="5" xfId="0" applyFont="1" applyFill="1" applyBorder="1"/>
    <xf numFmtId="44" fontId="5" fillId="2" borderId="5" xfId="1" applyFont="1" applyFill="1" applyBorder="1"/>
    <xf numFmtId="0" fontId="4" fillId="0" borderId="0" xfId="0" applyFont="1"/>
    <xf numFmtId="0" fontId="5" fillId="2" borderId="10" xfId="0" applyFont="1" applyFill="1" applyBorder="1"/>
    <xf numFmtId="0" fontId="5" fillId="2" borderId="0" xfId="0" applyFont="1" applyFill="1" applyBorder="1"/>
    <xf numFmtId="44" fontId="5" fillId="2" borderId="0" xfId="1" applyFont="1" applyFill="1" applyBorder="1"/>
    <xf numFmtId="0" fontId="4" fillId="2" borderId="8" xfId="0" applyFont="1" applyFill="1" applyBorder="1"/>
    <xf numFmtId="44" fontId="5" fillId="2" borderId="8" xfId="1" applyFont="1" applyFill="1" applyBorder="1"/>
    <xf numFmtId="0" fontId="4" fillId="0" borderId="1" xfId="0" applyFont="1" applyFill="1" applyBorder="1"/>
    <xf numFmtId="44" fontId="5" fillId="0" borderId="2" xfId="1" applyFont="1" applyBorder="1"/>
    <xf numFmtId="44" fontId="4" fillId="0" borderId="0" xfId="0" applyNumberFormat="1" applyFont="1"/>
    <xf numFmtId="44" fontId="4" fillId="0" borderId="3" xfId="0" applyNumberFormat="1" applyFont="1" applyFill="1" applyBorder="1"/>
    <xf numFmtId="44" fontId="4" fillId="0" borderId="1" xfId="0" applyNumberFormat="1" applyFont="1" applyFill="1" applyBorder="1"/>
    <xf numFmtId="0" fontId="4" fillId="0" borderId="0" xfId="0" applyFont="1" applyFill="1"/>
    <xf numFmtId="14" fontId="4" fillId="0" borderId="0" xfId="0" applyNumberFormat="1" applyFont="1" applyFill="1"/>
    <xf numFmtId="0" fontId="1" fillId="0" borderId="1" xfId="0" applyFont="1" applyFill="1" applyBorder="1"/>
    <xf numFmtId="44" fontId="1" fillId="0" borderId="1" xfId="0" applyNumberFormat="1" applyFont="1" applyFill="1" applyBorder="1"/>
    <xf numFmtId="0" fontId="1" fillId="0" borderId="0" xfId="0" applyFont="1" applyFill="1"/>
    <xf numFmtId="44" fontId="1" fillId="0" borderId="3" xfId="0" applyNumberFormat="1" applyFont="1" applyFill="1" applyBorder="1"/>
    <xf numFmtId="14" fontId="1" fillId="0" borderId="0" xfId="0" applyNumberFormat="1" applyFont="1" applyFill="1"/>
    <xf numFmtId="0" fontId="1" fillId="0" borderId="0" xfId="0" applyFont="1" applyFill="1" applyBorder="1"/>
    <xf numFmtId="44" fontId="1" fillId="0" borderId="3" xfId="1" applyFont="1" applyFill="1" applyBorder="1"/>
    <xf numFmtId="44" fontId="4" fillId="0" borderId="0" xfId="0" applyNumberFormat="1" applyFont="1" applyFill="1" applyBorder="1"/>
    <xf numFmtId="44" fontId="1" fillId="0" borderId="0" xfId="0" applyNumberFormat="1" applyFont="1" applyFill="1" applyBorder="1"/>
    <xf numFmtId="44" fontId="5" fillId="0" borderId="0" xfId="1" applyFont="1" applyBorder="1"/>
    <xf numFmtId="164" fontId="3" fillId="2" borderId="0" xfId="0" applyNumberFormat="1" applyFont="1" applyFill="1" applyAlignment="1">
      <alignment horizontal="center" vertical="top"/>
    </xf>
    <xf numFmtId="165" fontId="3" fillId="2" borderId="5" xfId="1" applyNumberFormat="1" applyFont="1" applyFill="1" applyBorder="1" applyAlignment="1">
      <alignment horizontal="center" vertical="top"/>
    </xf>
    <xf numFmtId="165" fontId="3" fillId="2" borderId="0" xfId="1" applyNumberFormat="1" applyFont="1" applyFill="1" applyBorder="1" applyAlignment="1">
      <alignment horizontal="center" vertical="top"/>
    </xf>
    <xf numFmtId="165" fontId="3" fillId="2" borderId="8" xfId="1" applyNumberFormat="1" applyFont="1" applyFill="1" applyBorder="1" applyAlignment="1">
      <alignment horizontal="center" vertical="top"/>
    </xf>
    <xf numFmtId="165" fontId="1" fillId="0" borderId="1" xfId="1" applyNumberFormat="1" applyFont="1" applyFill="1" applyBorder="1" applyAlignment="1">
      <alignment vertical="top"/>
    </xf>
    <xf numFmtId="165" fontId="3" fillId="2" borderId="6" xfId="1" applyNumberFormat="1" applyFont="1" applyFill="1" applyBorder="1" applyAlignment="1">
      <alignment horizontal="center"/>
    </xf>
    <xf numFmtId="165" fontId="3" fillId="2" borderId="11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0" fontId="4" fillId="0" borderId="3" xfId="0" applyFont="1" applyFill="1" applyBorder="1"/>
    <xf numFmtId="165" fontId="1" fillId="0" borderId="3" xfId="1" applyNumberFormat="1" applyFont="1" applyFill="1" applyBorder="1" applyAlignment="1">
      <alignment vertical="top"/>
    </xf>
    <xf numFmtId="0" fontId="4" fillId="2" borderId="7" xfId="0" applyFont="1" applyFill="1" applyBorder="1"/>
    <xf numFmtId="0" fontId="5" fillId="2" borderId="8" xfId="0" applyFont="1" applyFill="1" applyBorder="1"/>
    <xf numFmtId="0" fontId="1" fillId="0" borderId="1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44" fontId="1" fillId="0" borderId="3" xfId="0" applyNumberFormat="1" applyFont="1" applyFill="1" applyBorder="1" applyAlignment="1">
      <alignment vertical="top"/>
    </xf>
    <xf numFmtId="44" fontId="1" fillId="0" borderId="1" xfId="0" applyNumberFormat="1" applyFont="1" applyFill="1" applyBorder="1" applyAlignment="1">
      <alignment vertical="top"/>
    </xf>
    <xf numFmtId="44" fontId="4" fillId="0" borderId="1" xfId="0" applyNumberFormat="1" applyFont="1" applyFill="1" applyBorder="1" applyAlignment="1">
      <alignment vertical="top"/>
    </xf>
    <xf numFmtId="44" fontId="1" fillId="0" borderId="0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14" fontId="1" fillId="0" borderId="0" xfId="0" applyNumberFormat="1" applyFont="1" applyFill="1" applyAlignment="1">
      <alignment vertical="top"/>
    </xf>
    <xf numFmtId="44" fontId="1" fillId="0" borderId="12" xfId="0" applyNumberFormat="1" applyFont="1" applyFill="1" applyBorder="1"/>
    <xf numFmtId="165" fontId="1" fillId="0" borderId="12" xfId="1" applyNumberFormat="1" applyFont="1" applyFill="1" applyBorder="1" applyAlignment="1">
      <alignment vertical="top"/>
    </xf>
    <xf numFmtId="165" fontId="3" fillId="2" borderId="0" xfId="1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8"/>
  <sheetViews>
    <sheetView tabSelected="1" topLeftCell="D1" zoomScaleNormal="100" workbookViewId="0">
      <selection activeCell="K43" sqref="K43"/>
    </sheetView>
  </sheetViews>
  <sheetFormatPr defaultRowHeight="12.75" x14ac:dyDescent="0.2"/>
  <cols>
    <col min="1" max="1" width="9" style="6" bestFit="1" customWidth="1"/>
    <col min="2" max="2" width="29.28515625" style="6" bestFit="1" customWidth="1"/>
    <col min="3" max="3" width="9.140625" style="6" bestFit="1" customWidth="1"/>
    <col min="4" max="4" width="9.5703125" style="6" bestFit="1" customWidth="1"/>
    <col min="5" max="5" width="63.85546875" style="6" bestFit="1" customWidth="1"/>
    <col min="6" max="7" width="21.85546875" style="6" hidden="1" customWidth="1"/>
    <col min="8" max="8" width="21.85546875" style="6" customWidth="1"/>
    <col min="9" max="9" width="20.85546875" style="6" bestFit="1" customWidth="1"/>
    <col min="10" max="12" width="21" style="6" customWidth="1"/>
    <col min="13" max="13" width="10.140625" style="6" bestFit="1" customWidth="1"/>
    <col min="14" max="14" width="9.42578125" style="6" bestFit="1" customWidth="1"/>
    <col min="15" max="15" width="19.5703125" style="6" bestFit="1" customWidth="1"/>
    <col min="16" max="16" width="15.28515625" style="6" bestFit="1" customWidth="1"/>
    <col min="17" max="17" width="32.140625" style="6" bestFit="1" customWidth="1"/>
    <col min="18" max="19" width="20.85546875" style="6" customWidth="1"/>
    <col min="20" max="20" width="9.140625" style="6"/>
    <col min="21" max="21" width="41.5703125" style="6" bestFit="1" customWidth="1"/>
    <col min="22" max="16384" width="9.140625" style="6"/>
  </cols>
  <sheetData>
    <row r="1" spans="1:22" x14ac:dyDescent="0.2">
      <c r="A1" s="2"/>
      <c r="B1" s="3" t="s">
        <v>34</v>
      </c>
      <c r="C1" s="4" t="s">
        <v>35</v>
      </c>
      <c r="D1" s="4" t="s">
        <v>36</v>
      </c>
      <c r="E1" s="4" t="s">
        <v>33</v>
      </c>
      <c r="F1" s="5" t="s">
        <v>31</v>
      </c>
      <c r="G1" s="5" t="s">
        <v>31</v>
      </c>
      <c r="H1" s="30" t="s">
        <v>31</v>
      </c>
      <c r="I1" s="5" t="s">
        <v>31</v>
      </c>
      <c r="J1" s="34" t="s">
        <v>129</v>
      </c>
      <c r="K1" s="52"/>
      <c r="L1" s="52"/>
      <c r="M1" s="29" t="s">
        <v>118</v>
      </c>
      <c r="N1" s="29" t="s">
        <v>119</v>
      </c>
      <c r="O1" s="29" t="s">
        <v>120</v>
      </c>
      <c r="P1" s="29" t="s">
        <v>121</v>
      </c>
      <c r="Q1" s="29" t="s">
        <v>122</v>
      </c>
      <c r="R1" s="29" t="s">
        <v>123</v>
      </c>
      <c r="S1" s="29" t="s">
        <v>124</v>
      </c>
      <c r="U1" s="6" t="s">
        <v>75</v>
      </c>
      <c r="V1" s="6" t="s">
        <v>75</v>
      </c>
    </row>
    <row r="2" spans="1:22" x14ac:dyDescent="0.2">
      <c r="A2" s="2"/>
      <c r="B2" s="7"/>
      <c r="C2" s="8"/>
      <c r="D2" s="8"/>
      <c r="E2" s="8"/>
      <c r="F2" s="9" t="s">
        <v>32</v>
      </c>
      <c r="G2" s="9" t="s">
        <v>32</v>
      </c>
      <c r="H2" s="31" t="s">
        <v>126</v>
      </c>
      <c r="I2" s="9" t="s">
        <v>0</v>
      </c>
      <c r="J2" s="35"/>
      <c r="K2" s="52"/>
      <c r="L2" s="52"/>
      <c r="M2" s="29"/>
      <c r="N2" s="29"/>
      <c r="O2" s="29"/>
      <c r="P2" s="29"/>
      <c r="Q2" s="29" t="s">
        <v>125</v>
      </c>
      <c r="R2" s="29"/>
      <c r="S2" s="29"/>
      <c r="U2" s="6" t="s">
        <v>32</v>
      </c>
      <c r="V2" s="6" t="s">
        <v>0</v>
      </c>
    </row>
    <row r="3" spans="1:22" x14ac:dyDescent="0.2">
      <c r="A3" s="2"/>
      <c r="B3" s="7"/>
      <c r="C3" s="8"/>
      <c r="D3" s="8"/>
      <c r="E3" s="8"/>
      <c r="F3" s="9" t="s">
        <v>130</v>
      </c>
      <c r="G3" s="9" t="s">
        <v>117</v>
      </c>
      <c r="H3" s="31" t="s">
        <v>127</v>
      </c>
      <c r="I3" s="9"/>
      <c r="J3" s="35"/>
      <c r="K3" s="52"/>
      <c r="L3" s="52"/>
      <c r="M3" s="29"/>
      <c r="N3" s="29"/>
      <c r="O3" s="29"/>
      <c r="P3" s="29"/>
      <c r="Q3" s="29"/>
      <c r="R3" s="29"/>
      <c r="S3" s="29"/>
    </row>
    <row r="4" spans="1:22" ht="13.5" thickBot="1" x14ac:dyDescent="0.25">
      <c r="A4" s="2"/>
      <c r="B4" s="39"/>
      <c r="C4" s="10"/>
      <c r="D4" s="10"/>
      <c r="E4" s="40"/>
      <c r="F4" s="11" t="s">
        <v>131</v>
      </c>
      <c r="G4" s="11" t="s">
        <v>74</v>
      </c>
      <c r="H4" s="32" t="s">
        <v>128</v>
      </c>
      <c r="I4" s="11"/>
      <c r="J4" s="36"/>
      <c r="K4" s="52" t="s">
        <v>155</v>
      </c>
      <c r="L4" s="52" t="s">
        <v>152</v>
      </c>
      <c r="M4" s="29"/>
      <c r="N4" s="29"/>
      <c r="O4" s="29"/>
      <c r="P4" s="29"/>
      <c r="Q4" s="29"/>
      <c r="R4" s="29"/>
      <c r="S4" s="29"/>
      <c r="U4" s="6" t="s">
        <v>76</v>
      </c>
    </row>
    <row r="5" spans="1:22" s="17" customFormat="1" x14ac:dyDescent="0.2">
      <c r="A5" s="12">
        <v>66112</v>
      </c>
      <c r="B5" s="37" t="s">
        <v>18</v>
      </c>
      <c r="C5" s="37" t="s">
        <v>51</v>
      </c>
      <c r="D5" s="1" t="s">
        <v>46</v>
      </c>
      <c r="E5" s="37" t="s">
        <v>96</v>
      </c>
      <c r="F5" s="15">
        <v>1541540</v>
      </c>
      <c r="G5" s="15">
        <f>ROUND(F5/154.9*158.3,0)</f>
        <v>1575376</v>
      </c>
      <c r="H5" s="38">
        <f>ROUND(G5/158.3*167,0)</f>
        <v>1661957</v>
      </c>
      <c r="I5" s="15">
        <v>111925</v>
      </c>
      <c r="J5" s="15">
        <f>H5+I5</f>
        <v>1773882</v>
      </c>
      <c r="K5" s="26"/>
      <c r="L5" s="26"/>
      <c r="M5" s="26"/>
      <c r="N5" s="26" t="s">
        <v>132</v>
      </c>
      <c r="O5" s="26"/>
      <c r="P5" s="26"/>
      <c r="Q5" s="26"/>
      <c r="R5" s="26" t="s">
        <v>142</v>
      </c>
      <c r="S5" s="26"/>
      <c r="U5" s="18" t="s">
        <v>97</v>
      </c>
      <c r="V5" s="18">
        <v>44469</v>
      </c>
    </row>
    <row r="6" spans="1:22" s="21" customFormat="1" x14ac:dyDescent="0.2">
      <c r="A6" s="19">
        <v>64204</v>
      </c>
      <c r="B6" s="19" t="s">
        <v>6</v>
      </c>
      <c r="C6" s="19" t="s">
        <v>51</v>
      </c>
      <c r="D6" s="1" t="s">
        <v>46</v>
      </c>
      <c r="E6" s="19" t="s">
        <v>95</v>
      </c>
      <c r="F6" s="22">
        <v>3188350</v>
      </c>
      <c r="G6" s="22">
        <f>ROUND(F6/153.1*158.3,0)</f>
        <v>3296641</v>
      </c>
      <c r="H6" s="33">
        <f t="shared" ref="H6:H42" si="0">ROUND(G6/158.3*167,0)</f>
        <v>3477821</v>
      </c>
      <c r="I6" s="20">
        <v>435600</v>
      </c>
      <c r="J6" s="16">
        <f t="shared" ref="J6:J44" si="1">H6+I6</f>
        <v>3913421</v>
      </c>
      <c r="K6" s="26"/>
      <c r="L6" s="26" t="s">
        <v>153</v>
      </c>
      <c r="M6" s="27" t="s">
        <v>132</v>
      </c>
      <c r="N6" s="27" t="s">
        <v>132</v>
      </c>
      <c r="O6" s="27"/>
      <c r="P6" s="27" t="s">
        <v>132</v>
      </c>
      <c r="Q6" s="27" t="s">
        <v>146</v>
      </c>
      <c r="R6" s="27"/>
      <c r="S6" s="27"/>
      <c r="U6" s="23" t="s">
        <v>77</v>
      </c>
      <c r="V6" s="23">
        <v>44370</v>
      </c>
    </row>
    <row r="7" spans="1:22" s="21" customFormat="1" x14ac:dyDescent="0.2">
      <c r="A7" s="19">
        <v>64204</v>
      </c>
      <c r="B7" s="19" t="s">
        <v>11</v>
      </c>
      <c r="C7" s="19" t="s">
        <v>56</v>
      </c>
      <c r="D7" s="1" t="s">
        <v>46</v>
      </c>
      <c r="E7" s="19" t="s">
        <v>10</v>
      </c>
      <c r="F7" s="22">
        <v>3297250</v>
      </c>
      <c r="G7" s="22">
        <f>ROUND(F7/153.1*158.3,0)</f>
        <v>3409240</v>
      </c>
      <c r="H7" s="33">
        <f t="shared" si="0"/>
        <v>3596608</v>
      </c>
      <c r="I7" s="20">
        <v>465850</v>
      </c>
      <c r="J7" s="16">
        <f t="shared" si="1"/>
        <v>4062458</v>
      </c>
      <c r="K7" s="26"/>
      <c r="L7" s="26" t="s">
        <v>153</v>
      </c>
      <c r="M7" s="27" t="s">
        <v>132</v>
      </c>
      <c r="N7" s="27" t="s">
        <v>132</v>
      </c>
      <c r="O7" s="27"/>
      <c r="P7" s="27" t="s">
        <v>132</v>
      </c>
      <c r="Q7" s="27" t="s">
        <v>146</v>
      </c>
      <c r="R7" s="27"/>
      <c r="S7" s="27"/>
      <c r="U7" s="23" t="s">
        <v>77</v>
      </c>
      <c r="V7" s="23">
        <v>44370</v>
      </c>
    </row>
    <row r="8" spans="1:22" s="21" customFormat="1" x14ac:dyDescent="0.2">
      <c r="A8" s="19">
        <v>64204</v>
      </c>
      <c r="B8" s="19" t="s">
        <v>69</v>
      </c>
      <c r="C8" s="19" t="s">
        <v>56</v>
      </c>
      <c r="D8" s="1" t="s">
        <v>46</v>
      </c>
      <c r="E8" s="19" t="s">
        <v>116</v>
      </c>
      <c r="F8" s="22">
        <v>2480500</v>
      </c>
      <c r="G8" s="22">
        <f>ROUND(F8/154.9*158.3,0)</f>
        <v>2534946</v>
      </c>
      <c r="H8" s="33">
        <f t="shared" si="0"/>
        <v>2674264</v>
      </c>
      <c r="I8" s="20">
        <v>193600</v>
      </c>
      <c r="J8" s="16">
        <f t="shared" si="1"/>
        <v>2867864</v>
      </c>
      <c r="K8" s="26"/>
      <c r="L8" s="26"/>
      <c r="M8" s="27"/>
      <c r="N8" s="27"/>
      <c r="O8" s="27"/>
      <c r="P8" s="27"/>
      <c r="Q8" s="27"/>
      <c r="R8" s="27" t="s">
        <v>143</v>
      </c>
      <c r="S8" s="27"/>
      <c r="U8" s="23" t="s">
        <v>114</v>
      </c>
      <c r="V8" s="23">
        <v>44412</v>
      </c>
    </row>
    <row r="9" spans="1:22" s="48" customFormat="1" ht="25.5" x14ac:dyDescent="0.25">
      <c r="A9" s="41">
        <v>60305</v>
      </c>
      <c r="B9" s="41" t="s">
        <v>113</v>
      </c>
      <c r="C9" s="41" t="s">
        <v>56</v>
      </c>
      <c r="D9" s="42" t="s">
        <v>46</v>
      </c>
      <c r="E9" s="43" t="s">
        <v>115</v>
      </c>
      <c r="F9" s="44">
        <v>1064800</v>
      </c>
      <c r="G9" s="44">
        <f>ROUND(F9/154.9*158.3,0)</f>
        <v>1088172</v>
      </c>
      <c r="H9" s="33">
        <f t="shared" si="0"/>
        <v>1147977</v>
      </c>
      <c r="I9" s="45">
        <v>48180</v>
      </c>
      <c r="J9" s="46">
        <f t="shared" si="1"/>
        <v>1196157</v>
      </c>
      <c r="K9" s="53" t="s">
        <v>154</v>
      </c>
      <c r="L9" s="53"/>
      <c r="M9" s="47"/>
      <c r="N9" s="47"/>
      <c r="O9" s="47"/>
      <c r="P9" s="47"/>
      <c r="Q9" s="47"/>
      <c r="R9" s="47" t="s">
        <v>142</v>
      </c>
      <c r="S9" s="47"/>
      <c r="U9" s="49" t="s">
        <v>114</v>
      </c>
    </row>
    <row r="10" spans="1:22" s="21" customFormat="1" x14ac:dyDescent="0.2">
      <c r="A10" s="19"/>
      <c r="B10" s="19" t="s">
        <v>107</v>
      </c>
      <c r="C10" s="19" t="s">
        <v>108</v>
      </c>
      <c r="D10" s="1" t="s">
        <v>46</v>
      </c>
      <c r="E10" s="19" t="s">
        <v>109</v>
      </c>
      <c r="F10" s="22">
        <v>977680</v>
      </c>
      <c r="G10" s="22">
        <f>ROUND(F10/154.9*158.3,0)</f>
        <v>999140</v>
      </c>
      <c r="H10" s="33">
        <f t="shared" si="0"/>
        <v>1054052</v>
      </c>
      <c r="I10" s="20">
        <v>0</v>
      </c>
      <c r="J10" s="16">
        <f t="shared" si="1"/>
        <v>1054052</v>
      </c>
      <c r="K10" s="26"/>
      <c r="L10" s="26"/>
      <c r="M10" s="27" t="s">
        <v>132</v>
      </c>
      <c r="N10" s="27" t="s">
        <v>132</v>
      </c>
      <c r="O10" s="27"/>
      <c r="P10" s="27"/>
      <c r="Q10" s="27"/>
      <c r="R10" s="27"/>
      <c r="S10" s="27"/>
      <c r="U10" s="23" t="s">
        <v>78</v>
      </c>
    </row>
    <row r="11" spans="1:22" s="21" customFormat="1" x14ac:dyDescent="0.2">
      <c r="A11" s="19"/>
      <c r="B11" s="19" t="s">
        <v>83</v>
      </c>
      <c r="C11" s="19" t="s">
        <v>84</v>
      </c>
      <c r="D11" s="1" t="s">
        <v>37</v>
      </c>
      <c r="E11" s="19" t="s">
        <v>86</v>
      </c>
      <c r="F11" s="25">
        <v>68970</v>
      </c>
      <c r="G11" s="22">
        <f>ROUND(F11/154.9*158.3,0)</f>
        <v>70484</v>
      </c>
      <c r="H11" s="33">
        <f t="shared" si="0"/>
        <v>74358</v>
      </c>
      <c r="I11" s="20">
        <v>0</v>
      </c>
      <c r="J11" s="16">
        <f t="shared" si="1"/>
        <v>74358</v>
      </c>
      <c r="K11" s="26"/>
      <c r="L11" s="26"/>
      <c r="M11" s="27"/>
      <c r="N11" s="27"/>
      <c r="O11" s="27"/>
      <c r="P11" s="27"/>
      <c r="Q11" s="27"/>
      <c r="R11" s="27"/>
      <c r="S11" s="27"/>
      <c r="U11" s="23" t="s">
        <v>85</v>
      </c>
    </row>
    <row r="12" spans="1:22" s="21" customFormat="1" x14ac:dyDescent="0.2">
      <c r="A12" s="19">
        <v>65503</v>
      </c>
      <c r="B12" s="19" t="s">
        <v>25</v>
      </c>
      <c r="C12" s="19" t="s">
        <v>60</v>
      </c>
      <c r="D12" s="1" t="s">
        <v>61</v>
      </c>
      <c r="E12" s="19" t="s">
        <v>24</v>
      </c>
      <c r="F12" s="22">
        <v>26896</v>
      </c>
      <c r="G12" s="22">
        <f>ROUND(F12/150.8*158.3,0)</f>
        <v>28234</v>
      </c>
      <c r="H12" s="33">
        <f t="shared" si="0"/>
        <v>29786</v>
      </c>
      <c r="I12" s="20">
        <v>0</v>
      </c>
      <c r="J12" s="16">
        <f t="shared" si="1"/>
        <v>29786</v>
      </c>
      <c r="K12" s="26"/>
      <c r="L12" s="26"/>
      <c r="M12" s="27"/>
      <c r="N12" s="27"/>
      <c r="O12" s="27"/>
      <c r="P12" s="27"/>
      <c r="Q12" s="27"/>
      <c r="R12" s="27"/>
      <c r="S12" s="27" t="s">
        <v>132</v>
      </c>
    </row>
    <row r="13" spans="1:22" s="21" customFormat="1" x14ac:dyDescent="0.2">
      <c r="A13" s="19">
        <v>60306</v>
      </c>
      <c r="B13" s="19" t="s">
        <v>105</v>
      </c>
      <c r="C13" s="19" t="s">
        <v>53</v>
      </c>
      <c r="D13" s="1" t="s">
        <v>37</v>
      </c>
      <c r="E13" s="19" t="s">
        <v>62</v>
      </c>
      <c r="F13" s="22">
        <v>970420</v>
      </c>
      <c r="G13" s="22">
        <f>ROUND(F13/154.9*158.3,0)</f>
        <v>991720</v>
      </c>
      <c r="H13" s="33">
        <f t="shared" si="0"/>
        <v>1046224</v>
      </c>
      <c r="I13" s="20">
        <v>16388</v>
      </c>
      <c r="J13" s="16">
        <f t="shared" si="1"/>
        <v>1062612</v>
      </c>
      <c r="K13" s="26"/>
      <c r="L13" s="26"/>
      <c r="M13" s="27"/>
      <c r="N13" s="27"/>
      <c r="O13" s="27"/>
      <c r="P13" s="27"/>
      <c r="Q13" s="27"/>
      <c r="R13" s="27" t="s">
        <v>142</v>
      </c>
      <c r="S13" s="27"/>
      <c r="U13" s="23" t="s">
        <v>100</v>
      </c>
    </row>
    <row r="14" spans="1:22" s="21" customFormat="1" x14ac:dyDescent="0.2">
      <c r="A14" s="19">
        <v>64205</v>
      </c>
      <c r="B14" s="19" t="s">
        <v>82</v>
      </c>
      <c r="C14" s="19" t="s">
        <v>42</v>
      </c>
      <c r="D14" s="1" t="s">
        <v>37</v>
      </c>
      <c r="E14" s="19" t="s">
        <v>90</v>
      </c>
      <c r="F14" s="22">
        <v>0</v>
      </c>
      <c r="G14" s="22">
        <f>ROUND(F14/150.8*158.3,0)</f>
        <v>0</v>
      </c>
      <c r="H14" s="33">
        <f t="shared" si="0"/>
        <v>0</v>
      </c>
      <c r="I14" s="20">
        <v>544500</v>
      </c>
      <c r="J14" s="16">
        <f t="shared" si="1"/>
        <v>544500</v>
      </c>
      <c r="K14" s="26"/>
      <c r="L14" s="26" t="s">
        <v>156</v>
      </c>
      <c r="M14" s="27" t="s">
        <v>132</v>
      </c>
      <c r="N14" s="27" t="s">
        <v>132</v>
      </c>
      <c r="O14" s="27"/>
      <c r="P14" s="27"/>
      <c r="Q14" s="27"/>
      <c r="R14" s="27"/>
      <c r="S14" s="27"/>
      <c r="V14" s="23">
        <v>44370</v>
      </c>
    </row>
    <row r="15" spans="1:22" s="21" customFormat="1" x14ac:dyDescent="0.2">
      <c r="A15" s="19">
        <v>64205</v>
      </c>
      <c r="B15" s="19" t="s">
        <v>88</v>
      </c>
      <c r="C15" s="19" t="s">
        <v>42</v>
      </c>
      <c r="D15" s="1" t="s">
        <v>37</v>
      </c>
      <c r="E15" s="19" t="s">
        <v>89</v>
      </c>
      <c r="F15" s="22">
        <v>0</v>
      </c>
      <c r="G15" s="22">
        <f>ROUND(F15/150.8*158.3,0)</f>
        <v>0</v>
      </c>
      <c r="H15" s="33">
        <f t="shared" si="0"/>
        <v>0</v>
      </c>
      <c r="I15" s="20">
        <v>1107150</v>
      </c>
      <c r="J15" s="16">
        <f t="shared" si="1"/>
        <v>1107150</v>
      </c>
      <c r="K15" s="26"/>
      <c r="L15" s="26" t="s">
        <v>156</v>
      </c>
      <c r="M15" s="27" t="s">
        <v>132</v>
      </c>
      <c r="N15" s="27" t="s">
        <v>132</v>
      </c>
      <c r="O15" s="27"/>
      <c r="P15" s="27"/>
      <c r="Q15" s="27"/>
      <c r="R15" s="27"/>
      <c r="S15" s="27"/>
      <c r="V15" s="23">
        <v>44400</v>
      </c>
    </row>
    <row r="16" spans="1:22" s="21" customFormat="1" x14ac:dyDescent="0.2">
      <c r="A16" s="19">
        <v>64205</v>
      </c>
      <c r="B16" s="19" t="s">
        <v>88</v>
      </c>
      <c r="C16" s="19" t="s">
        <v>42</v>
      </c>
      <c r="D16" s="1" t="s">
        <v>37</v>
      </c>
      <c r="E16" s="19" t="s">
        <v>91</v>
      </c>
      <c r="F16" s="22"/>
      <c r="G16" s="22"/>
      <c r="H16" s="33">
        <f t="shared" si="0"/>
        <v>0</v>
      </c>
      <c r="I16" s="20">
        <v>96800</v>
      </c>
      <c r="J16" s="16">
        <f t="shared" si="1"/>
        <v>96800</v>
      </c>
      <c r="K16" s="26"/>
      <c r="L16" s="26" t="s">
        <v>156</v>
      </c>
      <c r="M16" s="27" t="s">
        <v>132</v>
      </c>
      <c r="N16" s="27" t="s">
        <v>132</v>
      </c>
      <c r="O16" s="27"/>
      <c r="P16" s="27"/>
      <c r="Q16" s="27"/>
      <c r="R16" s="27"/>
      <c r="S16" s="27"/>
      <c r="V16" s="23">
        <v>44370</v>
      </c>
    </row>
    <row r="17" spans="1:22" s="21" customFormat="1" x14ac:dyDescent="0.2">
      <c r="A17" s="24">
        <v>60307</v>
      </c>
      <c r="B17" s="19" t="s">
        <v>13</v>
      </c>
      <c r="C17" s="19" t="s">
        <v>39</v>
      </c>
      <c r="D17" s="19" t="s">
        <v>37</v>
      </c>
      <c r="E17" s="19" t="s">
        <v>12</v>
      </c>
      <c r="F17" s="22">
        <v>1205055</v>
      </c>
      <c r="G17" s="22">
        <f>ROUND(F17/150.8*158.3,0)</f>
        <v>1264988</v>
      </c>
      <c r="H17" s="33">
        <f t="shared" si="0"/>
        <v>1334510</v>
      </c>
      <c r="I17" s="22">
        <v>94950</v>
      </c>
      <c r="J17" s="16">
        <f t="shared" si="1"/>
        <v>1429460</v>
      </c>
      <c r="K17" s="26"/>
      <c r="L17" s="26"/>
      <c r="M17" s="27"/>
      <c r="N17" s="27"/>
      <c r="O17" s="27"/>
      <c r="P17" s="27"/>
      <c r="Q17" s="27"/>
      <c r="R17" s="27"/>
      <c r="S17" s="27"/>
    </row>
    <row r="18" spans="1:22" s="21" customFormat="1" x14ac:dyDescent="0.2">
      <c r="A18" s="19">
        <v>65224</v>
      </c>
      <c r="B18" s="1" t="s">
        <v>58</v>
      </c>
      <c r="C18" s="1" t="s">
        <v>39</v>
      </c>
      <c r="D18" s="1" t="s">
        <v>37</v>
      </c>
      <c r="E18" s="1" t="s">
        <v>68</v>
      </c>
      <c r="F18" s="22">
        <v>9444050</v>
      </c>
      <c r="G18" s="22">
        <f>ROUND(F18/153.1*158.3,0)</f>
        <v>9764815</v>
      </c>
      <c r="H18" s="33">
        <f t="shared" si="0"/>
        <v>10301479</v>
      </c>
      <c r="I18" s="20">
        <v>1566950</v>
      </c>
      <c r="J18" s="16">
        <f t="shared" si="1"/>
        <v>11868429</v>
      </c>
      <c r="K18" s="26"/>
      <c r="L18" s="26" t="s">
        <v>156</v>
      </c>
      <c r="M18" s="27" t="s">
        <v>132</v>
      </c>
      <c r="N18" s="27" t="s">
        <v>132</v>
      </c>
      <c r="O18" s="27"/>
      <c r="P18" s="27" t="s">
        <v>132</v>
      </c>
      <c r="Q18" s="27" t="s">
        <v>146</v>
      </c>
      <c r="R18" s="27"/>
      <c r="S18" s="27"/>
      <c r="U18" s="23" t="s">
        <v>77</v>
      </c>
      <c r="V18" s="23">
        <v>44370</v>
      </c>
    </row>
    <row r="19" spans="1:22" s="21" customFormat="1" x14ac:dyDescent="0.2">
      <c r="A19" s="19">
        <v>64204</v>
      </c>
      <c r="B19" s="1" t="s">
        <v>9</v>
      </c>
      <c r="C19" s="1" t="s">
        <v>52</v>
      </c>
      <c r="D19" s="1" t="s">
        <v>37</v>
      </c>
      <c r="E19" s="1" t="s">
        <v>147</v>
      </c>
      <c r="F19" s="22">
        <v>2120966</v>
      </c>
      <c r="G19" s="22">
        <f>ROUND(F19/150.8*158.3,0)</f>
        <v>2226452</v>
      </c>
      <c r="H19" s="33">
        <f t="shared" si="0"/>
        <v>2348815</v>
      </c>
      <c r="I19" s="20">
        <v>257348</v>
      </c>
      <c r="J19" s="16">
        <f t="shared" si="1"/>
        <v>2606163</v>
      </c>
      <c r="K19" s="26"/>
      <c r="L19" s="26" t="s">
        <v>153</v>
      </c>
      <c r="M19" s="27"/>
      <c r="N19" s="27"/>
      <c r="O19" s="27"/>
      <c r="P19" s="27"/>
      <c r="Q19" s="27"/>
      <c r="R19" s="27"/>
      <c r="S19" s="27"/>
    </row>
    <row r="20" spans="1:22" s="21" customFormat="1" x14ac:dyDescent="0.2">
      <c r="A20" s="19">
        <v>64204</v>
      </c>
      <c r="B20" s="19" t="s">
        <v>14</v>
      </c>
      <c r="C20" s="19" t="s">
        <v>41</v>
      </c>
      <c r="D20" s="1" t="s">
        <v>37</v>
      </c>
      <c r="E20" s="19" t="s">
        <v>92</v>
      </c>
      <c r="F20" s="22">
        <v>5638600</v>
      </c>
      <c r="G20" s="22">
        <f>ROUND(F20/153.1*158.3,0)</f>
        <v>5830114</v>
      </c>
      <c r="H20" s="33">
        <f t="shared" si="0"/>
        <v>6150531</v>
      </c>
      <c r="I20" s="20">
        <v>901450</v>
      </c>
      <c r="J20" s="16">
        <f t="shared" si="1"/>
        <v>7051981</v>
      </c>
      <c r="K20" s="26"/>
      <c r="L20" s="26" t="s">
        <v>156</v>
      </c>
      <c r="M20" s="27" t="s">
        <v>132</v>
      </c>
      <c r="N20" s="27" t="s">
        <v>132</v>
      </c>
      <c r="O20" s="27"/>
      <c r="P20" s="27" t="s">
        <v>132</v>
      </c>
      <c r="Q20" s="27" t="s">
        <v>146</v>
      </c>
      <c r="R20" s="27"/>
      <c r="S20" s="27"/>
      <c r="U20" s="23" t="s">
        <v>77</v>
      </c>
      <c r="V20" s="23">
        <v>44371</v>
      </c>
    </row>
    <row r="21" spans="1:22" s="21" customFormat="1" x14ac:dyDescent="0.2">
      <c r="A21" s="19">
        <v>62202</v>
      </c>
      <c r="B21" s="1" t="s">
        <v>63</v>
      </c>
      <c r="C21" s="1" t="s">
        <v>38</v>
      </c>
      <c r="D21" s="1" t="s">
        <v>37</v>
      </c>
      <c r="E21" s="19" t="s">
        <v>133</v>
      </c>
      <c r="F21" s="22">
        <v>4682700</v>
      </c>
      <c r="G21" s="22">
        <f>ROUND(F21/154.9*158.3,0)</f>
        <v>4785484</v>
      </c>
      <c r="H21" s="33">
        <f t="shared" si="0"/>
        <v>5048489</v>
      </c>
      <c r="I21" s="20">
        <v>0</v>
      </c>
      <c r="J21" s="16">
        <f t="shared" si="1"/>
        <v>5048489</v>
      </c>
      <c r="K21" s="26"/>
      <c r="L21" s="26"/>
      <c r="M21" s="27"/>
      <c r="N21" s="27"/>
      <c r="O21" s="27"/>
      <c r="P21" s="27"/>
      <c r="Q21" s="27"/>
      <c r="R21" s="27"/>
      <c r="S21" s="27"/>
      <c r="U21" s="23" t="s">
        <v>103</v>
      </c>
    </row>
    <row r="22" spans="1:22" s="21" customFormat="1" x14ac:dyDescent="0.2">
      <c r="A22" s="19">
        <v>65230</v>
      </c>
      <c r="B22" s="19" t="s">
        <v>16</v>
      </c>
      <c r="C22" s="19" t="s">
        <v>44</v>
      </c>
      <c r="D22" s="1" t="s">
        <v>37</v>
      </c>
      <c r="E22" s="19" t="s">
        <v>94</v>
      </c>
      <c r="F22" s="22">
        <v>8972150</v>
      </c>
      <c r="G22" s="22">
        <f>ROUND(F22/154.9*158.3,0)</f>
        <v>9169086</v>
      </c>
      <c r="H22" s="33">
        <f t="shared" si="0"/>
        <v>9673009</v>
      </c>
      <c r="I22" s="20">
        <v>290400</v>
      </c>
      <c r="J22" s="16">
        <f t="shared" si="1"/>
        <v>9963409</v>
      </c>
      <c r="K22" s="26"/>
      <c r="L22" s="26"/>
      <c r="M22" s="27" t="s">
        <v>132</v>
      </c>
      <c r="N22" s="27" t="s">
        <v>132</v>
      </c>
      <c r="O22" s="27"/>
      <c r="P22" s="27" t="s">
        <v>132</v>
      </c>
      <c r="Q22" s="27" t="s">
        <v>146</v>
      </c>
      <c r="R22" s="27" t="s">
        <v>142</v>
      </c>
      <c r="S22" s="27"/>
      <c r="U22" s="23" t="s">
        <v>81</v>
      </c>
      <c r="V22" s="23">
        <v>44411</v>
      </c>
    </row>
    <row r="23" spans="1:22" s="21" customFormat="1" x14ac:dyDescent="0.2">
      <c r="A23" s="19"/>
      <c r="B23" s="19" t="s">
        <v>110</v>
      </c>
      <c r="C23" s="19" t="s">
        <v>111</v>
      </c>
      <c r="D23" s="1" t="s">
        <v>37</v>
      </c>
      <c r="E23" s="24" t="s">
        <v>112</v>
      </c>
      <c r="F23" s="22">
        <v>205700</v>
      </c>
      <c r="G23" s="22">
        <f>ROUND(F23/154.9*158.3,0)</f>
        <v>210215</v>
      </c>
      <c r="H23" s="33">
        <f t="shared" si="0"/>
        <v>221768</v>
      </c>
      <c r="I23" s="20">
        <v>0</v>
      </c>
      <c r="J23" s="16">
        <f t="shared" si="1"/>
        <v>221768</v>
      </c>
      <c r="K23" s="26"/>
      <c r="L23" s="26"/>
      <c r="M23" s="27"/>
      <c r="N23" s="27"/>
      <c r="O23" s="27"/>
      <c r="P23" s="27"/>
      <c r="Q23" s="27"/>
      <c r="R23" s="27"/>
      <c r="S23" s="27"/>
      <c r="U23" s="23" t="s">
        <v>100</v>
      </c>
    </row>
    <row r="24" spans="1:22" s="21" customFormat="1" x14ac:dyDescent="0.2">
      <c r="A24" s="19">
        <v>65307</v>
      </c>
      <c r="B24" s="19" t="s">
        <v>28</v>
      </c>
      <c r="C24" s="19" t="s">
        <v>45</v>
      </c>
      <c r="D24" s="1" t="s">
        <v>37</v>
      </c>
      <c r="E24" s="19" t="s">
        <v>93</v>
      </c>
      <c r="F24" s="22">
        <v>2196150</v>
      </c>
      <c r="G24" s="22">
        <f>ROUND(F24/154.9*158.3,0)</f>
        <v>2244355</v>
      </c>
      <c r="H24" s="33">
        <f t="shared" si="0"/>
        <v>2367702</v>
      </c>
      <c r="I24" s="20">
        <v>250470</v>
      </c>
      <c r="J24" s="16">
        <f t="shared" si="1"/>
        <v>2618172</v>
      </c>
      <c r="K24" s="26"/>
      <c r="L24" s="26"/>
      <c r="M24" s="27" t="s">
        <v>132</v>
      </c>
      <c r="N24" s="27" t="s">
        <v>132</v>
      </c>
      <c r="O24" s="27"/>
      <c r="P24" s="27"/>
      <c r="Q24" s="27"/>
      <c r="R24" s="27" t="s">
        <v>142</v>
      </c>
      <c r="S24" s="27"/>
      <c r="U24" s="23" t="s">
        <v>78</v>
      </c>
      <c r="V24" s="23">
        <v>44434</v>
      </c>
    </row>
    <row r="25" spans="1:22" s="21" customFormat="1" x14ac:dyDescent="0.2">
      <c r="A25" s="19">
        <v>64204</v>
      </c>
      <c r="B25" s="19" t="s">
        <v>72</v>
      </c>
      <c r="C25" s="19" t="s">
        <v>57</v>
      </c>
      <c r="D25" s="1" t="s">
        <v>37</v>
      </c>
      <c r="E25" s="19" t="s">
        <v>134</v>
      </c>
      <c r="F25" s="22">
        <v>0</v>
      </c>
      <c r="G25" s="22">
        <f>ROUND(F25/150.8*158.3,0)</f>
        <v>0</v>
      </c>
      <c r="H25" s="33">
        <f t="shared" si="0"/>
        <v>0</v>
      </c>
      <c r="I25" s="20">
        <v>1089000</v>
      </c>
      <c r="J25" s="16">
        <f t="shared" si="1"/>
        <v>1089000</v>
      </c>
      <c r="K25" s="26"/>
      <c r="L25" s="26" t="s">
        <v>156</v>
      </c>
      <c r="M25" s="27" t="s">
        <v>132</v>
      </c>
      <c r="N25" s="27" t="s">
        <v>132</v>
      </c>
      <c r="O25" s="27"/>
      <c r="P25" s="27"/>
      <c r="Q25" s="27"/>
      <c r="R25" s="27"/>
      <c r="S25" s="27"/>
      <c r="V25" s="23">
        <v>44371</v>
      </c>
    </row>
    <row r="26" spans="1:22" s="21" customFormat="1" x14ac:dyDescent="0.2">
      <c r="A26" s="19">
        <v>65225</v>
      </c>
      <c r="B26" s="19" t="s">
        <v>15</v>
      </c>
      <c r="C26" s="19" t="s">
        <v>57</v>
      </c>
      <c r="D26" s="1" t="s">
        <v>37</v>
      </c>
      <c r="E26" s="19" t="s">
        <v>135</v>
      </c>
      <c r="F26" s="22">
        <v>0</v>
      </c>
      <c r="G26" s="22">
        <f>ROUND(F26/150.8*158.3,0)</f>
        <v>0</v>
      </c>
      <c r="H26" s="33">
        <f t="shared" si="0"/>
        <v>0</v>
      </c>
      <c r="I26" s="20">
        <v>193600</v>
      </c>
      <c r="J26" s="16">
        <f t="shared" si="1"/>
        <v>193600</v>
      </c>
      <c r="K26" s="26"/>
      <c r="L26" s="26" t="s">
        <v>156</v>
      </c>
      <c r="M26" s="27"/>
      <c r="N26" s="27"/>
      <c r="O26" s="27"/>
      <c r="P26" s="27"/>
      <c r="Q26" s="27"/>
      <c r="R26" s="27"/>
      <c r="S26" s="27"/>
      <c r="V26" s="23">
        <v>44371</v>
      </c>
    </row>
    <row r="27" spans="1:22" s="21" customFormat="1" x14ac:dyDescent="0.2">
      <c r="A27" s="19">
        <v>64204</v>
      </c>
      <c r="B27" s="19" t="s">
        <v>8</v>
      </c>
      <c r="C27" s="19" t="s">
        <v>57</v>
      </c>
      <c r="D27" s="1" t="s">
        <v>37</v>
      </c>
      <c r="E27" s="19" t="s">
        <v>136</v>
      </c>
      <c r="F27" s="22">
        <v>0</v>
      </c>
      <c r="G27" s="22">
        <f>ROUND(F27/150.8*158.3,0)</f>
        <v>0</v>
      </c>
      <c r="H27" s="33">
        <f t="shared" si="0"/>
        <v>0</v>
      </c>
      <c r="I27" s="20">
        <v>689700</v>
      </c>
      <c r="J27" s="16">
        <f t="shared" si="1"/>
        <v>689700</v>
      </c>
      <c r="K27" s="26"/>
      <c r="L27" s="26" t="s">
        <v>156</v>
      </c>
      <c r="M27" s="27" t="s">
        <v>132</v>
      </c>
      <c r="N27" s="27" t="s">
        <v>132</v>
      </c>
      <c r="O27" s="27"/>
      <c r="P27" s="27"/>
      <c r="Q27" s="27"/>
      <c r="R27" s="27"/>
      <c r="S27" s="27"/>
      <c r="V27" s="23">
        <v>44371</v>
      </c>
    </row>
    <row r="28" spans="1:22" s="21" customFormat="1" x14ac:dyDescent="0.2">
      <c r="A28" s="19">
        <v>67503</v>
      </c>
      <c r="B28" s="19" t="s">
        <v>22</v>
      </c>
      <c r="C28" s="19" t="s">
        <v>55</v>
      </c>
      <c r="D28" s="1" t="s">
        <v>37</v>
      </c>
      <c r="E28" s="19" t="s">
        <v>21</v>
      </c>
      <c r="F28" s="22">
        <v>554180</v>
      </c>
      <c r="G28" s="22">
        <f t="shared" ref="G28:G36" si="2">ROUND(F28/154.9*158.3,0)</f>
        <v>566344</v>
      </c>
      <c r="H28" s="33">
        <f t="shared" si="0"/>
        <v>597470</v>
      </c>
      <c r="I28" s="20">
        <v>63525</v>
      </c>
      <c r="J28" s="16">
        <f t="shared" si="1"/>
        <v>660995</v>
      </c>
      <c r="K28" s="26"/>
      <c r="L28" s="26"/>
      <c r="M28" s="27"/>
      <c r="N28" s="27"/>
      <c r="O28" s="27"/>
      <c r="P28" s="27"/>
      <c r="Q28" s="27"/>
      <c r="R28" s="27"/>
      <c r="S28" s="27"/>
      <c r="U28" s="23" t="s">
        <v>103</v>
      </c>
      <c r="V28" s="23">
        <v>44418</v>
      </c>
    </row>
    <row r="29" spans="1:22" s="21" customFormat="1" x14ac:dyDescent="0.2">
      <c r="A29" s="19">
        <v>67503</v>
      </c>
      <c r="B29" s="19" t="s">
        <v>22</v>
      </c>
      <c r="C29" s="19" t="s">
        <v>55</v>
      </c>
      <c r="D29" s="19" t="s">
        <v>37</v>
      </c>
      <c r="E29" s="19" t="s">
        <v>23</v>
      </c>
      <c r="F29" s="22">
        <v>66550</v>
      </c>
      <c r="G29" s="22">
        <f t="shared" si="2"/>
        <v>68011</v>
      </c>
      <c r="H29" s="33">
        <f t="shared" si="0"/>
        <v>71749</v>
      </c>
      <c r="I29" s="20"/>
      <c r="J29" s="16">
        <f t="shared" si="1"/>
        <v>71749</v>
      </c>
      <c r="K29" s="26"/>
      <c r="L29" s="26"/>
      <c r="M29" s="27"/>
      <c r="N29" s="27"/>
      <c r="O29" s="27"/>
      <c r="P29" s="27"/>
      <c r="Q29" s="27"/>
      <c r="R29" s="27" t="s">
        <v>142</v>
      </c>
      <c r="S29" s="27"/>
      <c r="U29" s="23" t="s">
        <v>103</v>
      </c>
      <c r="V29" s="23">
        <v>44418</v>
      </c>
    </row>
    <row r="30" spans="1:22" s="21" customFormat="1" x14ac:dyDescent="0.2">
      <c r="A30" s="19">
        <v>65503</v>
      </c>
      <c r="B30" s="19" t="s">
        <v>22</v>
      </c>
      <c r="C30" s="19" t="s">
        <v>55</v>
      </c>
      <c r="D30" s="19" t="s">
        <v>37</v>
      </c>
      <c r="E30" s="19" t="s">
        <v>26</v>
      </c>
      <c r="F30" s="22">
        <v>2746700</v>
      </c>
      <c r="G30" s="22">
        <f t="shared" si="2"/>
        <v>2806989</v>
      </c>
      <c r="H30" s="33">
        <f t="shared" si="0"/>
        <v>2961258</v>
      </c>
      <c r="I30" s="20">
        <v>0</v>
      </c>
      <c r="J30" s="16">
        <f t="shared" si="1"/>
        <v>2961258</v>
      </c>
      <c r="K30" s="26"/>
      <c r="L30" s="26"/>
      <c r="M30" s="27"/>
      <c r="N30" s="27"/>
      <c r="O30" s="27"/>
      <c r="P30" s="27"/>
      <c r="Q30" s="27"/>
      <c r="R30" s="27" t="s">
        <v>142</v>
      </c>
      <c r="S30" s="27"/>
      <c r="U30" s="23" t="s">
        <v>103</v>
      </c>
    </row>
    <row r="31" spans="1:22" s="21" customFormat="1" x14ac:dyDescent="0.2">
      <c r="A31" s="19">
        <v>67301</v>
      </c>
      <c r="B31" s="19" t="s">
        <v>3</v>
      </c>
      <c r="C31" s="19" t="s">
        <v>54</v>
      </c>
      <c r="D31" s="1" t="s">
        <v>37</v>
      </c>
      <c r="E31" s="19" t="s">
        <v>2</v>
      </c>
      <c r="F31" s="22">
        <v>1261425</v>
      </c>
      <c r="G31" s="22">
        <f t="shared" si="2"/>
        <v>1289113</v>
      </c>
      <c r="H31" s="33">
        <f t="shared" si="0"/>
        <v>1359961</v>
      </c>
      <c r="I31" s="20">
        <v>417450</v>
      </c>
      <c r="J31" s="16">
        <f t="shared" si="1"/>
        <v>1777411</v>
      </c>
      <c r="K31" s="26"/>
      <c r="L31" s="26"/>
      <c r="M31" s="27"/>
      <c r="N31" s="27" t="s">
        <v>132</v>
      </c>
      <c r="O31" s="27"/>
      <c r="P31" s="27" t="s">
        <v>132</v>
      </c>
      <c r="Q31" s="27" t="s">
        <v>146</v>
      </c>
      <c r="R31" s="27"/>
      <c r="S31" s="27"/>
      <c r="U31" s="23" t="s">
        <v>104</v>
      </c>
    </row>
    <row r="32" spans="1:22" s="21" customFormat="1" x14ac:dyDescent="0.2">
      <c r="A32" s="19">
        <v>65220</v>
      </c>
      <c r="B32" s="19" t="s">
        <v>30</v>
      </c>
      <c r="C32" s="19" t="s">
        <v>40</v>
      </c>
      <c r="D32" s="1" t="s">
        <v>37</v>
      </c>
      <c r="E32" s="19" t="s">
        <v>29</v>
      </c>
      <c r="F32" s="22">
        <v>20180380</v>
      </c>
      <c r="G32" s="22">
        <f t="shared" si="2"/>
        <v>20623332</v>
      </c>
      <c r="H32" s="33">
        <f t="shared" si="0"/>
        <v>21756768</v>
      </c>
      <c r="I32" s="20">
        <v>0</v>
      </c>
      <c r="J32" s="16">
        <f t="shared" si="1"/>
        <v>21756768</v>
      </c>
      <c r="K32" s="26"/>
      <c r="L32" s="26"/>
      <c r="M32" s="27" t="s">
        <v>132</v>
      </c>
      <c r="N32" s="27" t="s">
        <v>132</v>
      </c>
      <c r="O32" s="27"/>
      <c r="P32" s="27" t="s">
        <v>132</v>
      </c>
      <c r="Q32" s="27" t="s">
        <v>146</v>
      </c>
      <c r="R32" s="27" t="s">
        <v>142</v>
      </c>
      <c r="S32" s="27"/>
      <c r="U32" s="23" t="s">
        <v>79</v>
      </c>
    </row>
    <row r="33" spans="1:22" s="21" customFormat="1" x14ac:dyDescent="0.2">
      <c r="A33" s="19">
        <v>66108</v>
      </c>
      <c r="B33" s="19" t="s">
        <v>20</v>
      </c>
      <c r="C33" s="19" t="s">
        <v>40</v>
      </c>
      <c r="D33" s="1" t="s">
        <v>37</v>
      </c>
      <c r="E33" s="19" t="s">
        <v>19</v>
      </c>
      <c r="F33" s="22">
        <v>2063050</v>
      </c>
      <c r="G33" s="22">
        <f t="shared" si="2"/>
        <v>2108333</v>
      </c>
      <c r="H33" s="33">
        <f t="shared" si="0"/>
        <v>2224205</v>
      </c>
      <c r="I33" s="20">
        <v>302500</v>
      </c>
      <c r="J33" s="16">
        <f t="shared" si="1"/>
        <v>2526705</v>
      </c>
      <c r="K33" s="26"/>
      <c r="L33" s="26"/>
      <c r="M33" s="27" t="s">
        <v>132</v>
      </c>
      <c r="N33" s="27" t="s">
        <v>132</v>
      </c>
      <c r="O33" s="27"/>
      <c r="P33" s="27"/>
      <c r="Q33" s="27"/>
      <c r="R33" s="27"/>
      <c r="S33" s="27"/>
      <c r="U33" s="23" t="s">
        <v>80</v>
      </c>
      <c r="V33" s="23">
        <v>44438</v>
      </c>
    </row>
    <row r="34" spans="1:22" s="21" customFormat="1" x14ac:dyDescent="0.2">
      <c r="A34" s="19">
        <v>65226</v>
      </c>
      <c r="B34" s="19" t="s">
        <v>66</v>
      </c>
      <c r="C34" s="19" t="s">
        <v>40</v>
      </c>
      <c r="D34" s="1" t="s">
        <v>37</v>
      </c>
      <c r="E34" s="19" t="s">
        <v>67</v>
      </c>
      <c r="F34" s="22">
        <v>1875500</v>
      </c>
      <c r="G34" s="22">
        <f t="shared" si="2"/>
        <v>1916667</v>
      </c>
      <c r="H34" s="33">
        <f t="shared" si="0"/>
        <v>2022005</v>
      </c>
      <c r="I34" s="20"/>
      <c r="J34" s="16">
        <f t="shared" si="1"/>
        <v>2022005</v>
      </c>
      <c r="K34" s="26"/>
      <c r="L34" s="26"/>
      <c r="M34" s="27" t="s">
        <v>132</v>
      </c>
      <c r="N34" s="27"/>
      <c r="O34" s="27"/>
      <c r="P34" s="27"/>
      <c r="Q34" s="27"/>
      <c r="R34" s="27"/>
      <c r="S34" s="27"/>
      <c r="U34" s="23" t="s">
        <v>81</v>
      </c>
    </row>
    <row r="35" spans="1:22" s="21" customFormat="1" x14ac:dyDescent="0.2">
      <c r="A35" s="19">
        <v>65226</v>
      </c>
      <c r="B35" s="19" t="s">
        <v>65</v>
      </c>
      <c r="C35" s="19" t="s">
        <v>40</v>
      </c>
      <c r="D35" s="1" t="s">
        <v>37</v>
      </c>
      <c r="E35" s="24" t="s">
        <v>64</v>
      </c>
      <c r="F35" s="22">
        <v>5063850</v>
      </c>
      <c r="G35" s="22">
        <f t="shared" si="2"/>
        <v>5175000</v>
      </c>
      <c r="H35" s="33">
        <f t="shared" si="0"/>
        <v>5459413</v>
      </c>
      <c r="I35" s="20">
        <v>381150</v>
      </c>
      <c r="J35" s="16">
        <f t="shared" si="1"/>
        <v>5840563</v>
      </c>
      <c r="K35" s="26"/>
      <c r="L35" s="26"/>
      <c r="M35" s="27" t="s">
        <v>132</v>
      </c>
      <c r="N35" s="27" t="s">
        <v>132</v>
      </c>
      <c r="O35" s="27"/>
      <c r="P35" s="27" t="s">
        <v>132</v>
      </c>
      <c r="Q35" s="27" t="s">
        <v>146</v>
      </c>
      <c r="R35" s="27"/>
      <c r="S35" s="27"/>
      <c r="U35" s="23" t="s">
        <v>79</v>
      </c>
      <c r="V35" s="23">
        <v>44411</v>
      </c>
    </row>
    <row r="36" spans="1:22" s="21" customFormat="1" x14ac:dyDescent="0.2">
      <c r="A36" s="19">
        <v>60311</v>
      </c>
      <c r="B36" s="19" t="s">
        <v>70</v>
      </c>
      <c r="C36" s="19" t="s">
        <v>71</v>
      </c>
      <c r="D36" s="1" t="s">
        <v>37</v>
      </c>
      <c r="E36" s="19" t="s">
        <v>106</v>
      </c>
      <c r="F36" s="22">
        <v>2855600</v>
      </c>
      <c r="G36" s="22">
        <f t="shared" si="2"/>
        <v>2918279</v>
      </c>
      <c r="H36" s="33">
        <f t="shared" si="0"/>
        <v>3078665</v>
      </c>
      <c r="I36" s="20"/>
      <c r="J36" s="16">
        <f t="shared" si="1"/>
        <v>3078665</v>
      </c>
      <c r="K36" s="26"/>
      <c r="L36" s="26"/>
      <c r="M36" s="27" t="s">
        <v>132</v>
      </c>
      <c r="N36" s="27" t="s">
        <v>132</v>
      </c>
      <c r="O36" s="27"/>
      <c r="P36" s="27"/>
      <c r="Q36" s="27"/>
      <c r="R36" s="27"/>
      <c r="S36" s="27"/>
      <c r="U36" s="23" t="s">
        <v>87</v>
      </c>
    </row>
    <row r="37" spans="1:22" s="21" customFormat="1" x14ac:dyDescent="0.2">
      <c r="A37" s="19">
        <v>65602</v>
      </c>
      <c r="B37" s="19" t="s">
        <v>1</v>
      </c>
      <c r="C37" s="19" t="s">
        <v>49</v>
      </c>
      <c r="D37" s="1" t="s">
        <v>37</v>
      </c>
      <c r="E37" s="19" t="s">
        <v>98</v>
      </c>
      <c r="F37" s="22">
        <v>3212550</v>
      </c>
      <c r="G37" s="22">
        <f>ROUND(F37/154.9*158.3,0)</f>
        <v>3283064</v>
      </c>
      <c r="H37" s="33">
        <f t="shared" si="0"/>
        <v>3463498</v>
      </c>
      <c r="I37" s="20">
        <v>0</v>
      </c>
      <c r="J37" s="16">
        <f t="shared" si="1"/>
        <v>3463498</v>
      </c>
      <c r="K37" s="26"/>
      <c r="L37" s="26"/>
      <c r="M37" s="27" t="s">
        <v>132</v>
      </c>
      <c r="N37" s="27" t="s">
        <v>132</v>
      </c>
      <c r="O37" s="27"/>
      <c r="P37" s="27"/>
      <c r="Q37" s="27"/>
      <c r="R37" s="27" t="s">
        <v>144</v>
      </c>
      <c r="S37" s="27"/>
      <c r="U37" s="23" t="s">
        <v>100</v>
      </c>
    </row>
    <row r="38" spans="1:22" s="21" customFormat="1" x14ac:dyDescent="0.2">
      <c r="A38" s="19">
        <v>60303</v>
      </c>
      <c r="B38" s="19" t="s">
        <v>27</v>
      </c>
      <c r="C38" s="19" t="s">
        <v>47</v>
      </c>
      <c r="D38" s="1" t="s">
        <v>37</v>
      </c>
      <c r="E38" s="19" t="s">
        <v>99</v>
      </c>
      <c r="F38" s="22">
        <v>358160</v>
      </c>
      <c r="G38" s="22">
        <f>ROUND(F38/154.9*158.3,0)</f>
        <v>366021</v>
      </c>
      <c r="H38" s="33">
        <f t="shared" si="0"/>
        <v>386137</v>
      </c>
      <c r="I38" s="20">
        <v>32670</v>
      </c>
      <c r="J38" s="16">
        <f t="shared" si="1"/>
        <v>418807</v>
      </c>
      <c r="K38" s="26"/>
      <c r="L38" s="26"/>
      <c r="M38" s="27"/>
      <c r="N38" s="27" t="s">
        <v>132</v>
      </c>
      <c r="O38" s="27"/>
      <c r="P38" s="27"/>
      <c r="Q38" s="27"/>
      <c r="R38" s="27"/>
      <c r="S38" s="27"/>
      <c r="U38" s="23" t="s">
        <v>80</v>
      </c>
      <c r="V38" s="23">
        <v>44438</v>
      </c>
    </row>
    <row r="39" spans="1:22" s="21" customFormat="1" x14ac:dyDescent="0.2">
      <c r="A39" s="19">
        <v>66110</v>
      </c>
      <c r="B39" s="19" t="s">
        <v>17</v>
      </c>
      <c r="C39" s="19" t="s">
        <v>48</v>
      </c>
      <c r="D39" s="1" t="s">
        <v>37</v>
      </c>
      <c r="E39" s="19" t="s">
        <v>101</v>
      </c>
      <c r="F39" s="22">
        <v>1859500</v>
      </c>
      <c r="G39" s="22">
        <f>ROUND(F39/154.9*158.3,0)</f>
        <v>1900315</v>
      </c>
      <c r="H39" s="33">
        <f t="shared" si="0"/>
        <v>2004754</v>
      </c>
      <c r="I39" s="20">
        <v>0</v>
      </c>
      <c r="J39" s="16">
        <f t="shared" si="1"/>
        <v>2004754</v>
      </c>
      <c r="K39" s="26"/>
      <c r="L39" s="26"/>
      <c r="M39" s="27"/>
      <c r="N39" s="27" t="s">
        <v>132</v>
      </c>
      <c r="O39" s="27"/>
      <c r="P39" s="27"/>
      <c r="Q39" s="27"/>
      <c r="R39" s="27"/>
      <c r="S39" s="27"/>
      <c r="U39" s="23" t="s">
        <v>80</v>
      </c>
    </row>
    <row r="40" spans="1:22" s="21" customFormat="1" x14ac:dyDescent="0.2">
      <c r="A40" s="19">
        <v>60408</v>
      </c>
      <c r="B40" s="19" t="s">
        <v>73</v>
      </c>
      <c r="C40" s="19" t="s">
        <v>59</v>
      </c>
      <c r="D40" s="1" t="s">
        <v>37</v>
      </c>
      <c r="E40" s="19" t="s">
        <v>102</v>
      </c>
      <c r="F40" s="22">
        <v>0</v>
      </c>
      <c r="G40" s="22">
        <f>ROUND(F40/150.8*158.3,0)</f>
        <v>0</v>
      </c>
      <c r="H40" s="33">
        <f t="shared" si="0"/>
        <v>0</v>
      </c>
      <c r="I40" s="20">
        <v>2559150</v>
      </c>
      <c r="J40" s="16">
        <f t="shared" si="1"/>
        <v>2559150</v>
      </c>
      <c r="K40" s="26"/>
      <c r="L40" s="26"/>
      <c r="M40" s="27" t="s">
        <v>132</v>
      </c>
      <c r="N40" s="27" t="s">
        <v>132</v>
      </c>
      <c r="O40" s="27"/>
      <c r="P40" s="27"/>
      <c r="Q40" s="27"/>
      <c r="R40" s="27"/>
      <c r="S40" s="27"/>
      <c r="V40" s="23">
        <v>44412</v>
      </c>
    </row>
    <row r="41" spans="1:22" s="21" customFormat="1" x14ac:dyDescent="0.2">
      <c r="A41" s="19">
        <v>60410</v>
      </c>
      <c r="B41" s="19" t="s">
        <v>5</v>
      </c>
      <c r="C41" s="19" t="s">
        <v>43</v>
      </c>
      <c r="D41" s="1" t="s">
        <v>37</v>
      </c>
      <c r="E41" s="19" t="s">
        <v>4</v>
      </c>
      <c r="F41" s="22">
        <v>2553100</v>
      </c>
      <c r="G41" s="22">
        <f>ROUND(F41/154.9*158.3,0)</f>
        <v>2609140</v>
      </c>
      <c r="H41" s="33">
        <f t="shared" si="0"/>
        <v>2752536</v>
      </c>
      <c r="I41" s="20">
        <v>0</v>
      </c>
      <c r="J41" s="16">
        <f t="shared" si="1"/>
        <v>2752536</v>
      </c>
      <c r="K41" s="26"/>
      <c r="L41" s="26"/>
      <c r="M41" s="27"/>
      <c r="N41" s="27" t="s">
        <v>132</v>
      </c>
      <c r="O41" s="27"/>
      <c r="P41" s="27"/>
      <c r="Q41" s="27"/>
      <c r="R41" s="27"/>
      <c r="S41" s="27"/>
      <c r="U41" s="23" t="s">
        <v>87</v>
      </c>
    </row>
    <row r="42" spans="1:22" s="21" customFormat="1" x14ac:dyDescent="0.2">
      <c r="A42" s="19">
        <v>60310</v>
      </c>
      <c r="B42" s="19" t="s">
        <v>7</v>
      </c>
      <c r="C42" s="19" t="s">
        <v>50</v>
      </c>
      <c r="D42" s="19" t="s">
        <v>37</v>
      </c>
      <c r="E42" s="19" t="s">
        <v>137</v>
      </c>
      <c r="F42" s="20">
        <v>2734600</v>
      </c>
      <c r="G42" s="22">
        <f>ROUND(F42/154.9*158.3,0)</f>
        <v>2794623</v>
      </c>
      <c r="H42" s="33">
        <f t="shared" si="0"/>
        <v>2948213</v>
      </c>
      <c r="I42" s="20">
        <v>0</v>
      </c>
      <c r="J42" s="16">
        <f t="shared" si="1"/>
        <v>2948213</v>
      </c>
      <c r="K42" s="26"/>
      <c r="L42" s="26"/>
      <c r="M42" s="27" t="s">
        <v>132</v>
      </c>
      <c r="N42" s="27" t="s">
        <v>132</v>
      </c>
      <c r="O42" s="27"/>
      <c r="P42" s="27"/>
      <c r="Q42" s="27"/>
      <c r="R42" s="27" t="s">
        <v>145</v>
      </c>
      <c r="S42" s="27"/>
      <c r="U42" s="23" t="s">
        <v>80</v>
      </c>
    </row>
    <row r="43" spans="1:22" s="21" customFormat="1" x14ac:dyDescent="0.2">
      <c r="A43" s="24"/>
      <c r="B43" s="24" t="s">
        <v>138</v>
      </c>
      <c r="C43" s="24" t="s">
        <v>140</v>
      </c>
      <c r="D43" s="24" t="s">
        <v>37</v>
      </c>
      <c r="E43" s="24" t="s">
        <v>139</v>
      </c>
      <c r="F43" s="50"/>
      <c r="G43" s="27"/>
      <c r="H43" s="51"/>
      <c r="I43" s="50">
        <v>1500000</v>
      </c>
      <c r="J43" s="16">
        <f t="shared" si="1"/>
        <v>1500000</v>
      </c>
      <c r="K43" s="26" t="s">
        <v>157</v>
      </c>
      <c r="M43" s="27" t="s">
        <v>132</v>
      </c>
      <c r="N43" s="27" t="s">
        <v>132</v>
      </c>
      <c r="O43" s="27" t="s">
        <v>141</v>
      </c>
      <c r="P43" s="27"/>
      <c r="Q43" s="27"/>
      <c r="R43" s="27"/>
      <c r="S43" s="27"/>
      <c r="U43" s="23"/>
    </row>
    <row r="44" spans="1:22" s="21" customFormat="1" x14ac:dyDescent="0.2">
      <c r="A44" s="24">
        <v>64204</v>
      </c>
      <c r="B44" s="24" t="s">
        <v>149</v>
      </c>
      <c r="C44" s="24" t="s">
        <v>151</v>
      </c>
      <c r="D44" s="24" t="s">
        <v>37</v>
      </c>
      <c r="E44" s="24" t="s">
        <v>150</v>
      </c>
      <c r="F44" s="50"/>
      <c r="G44" s="27"/>
      <c r="H44" s="51">
        <v>6000000</v>
      </c>
      <c r="I44" s="50">
        <v>900000</v>
      </c>
      <c r="J44" s="16">
        <f t="shared" si="1"/>
        <v>6900000</v>
      </c>
      <c r="K44" s="26"/>
      <c r="L44" s="26" t="s">
        <v>156</v>
      </c>
      <c r="M44" s="27" t="s">
        <v>132</v>
      </c>
      <c r="N44" s="27" t="s">
        <v>132</v>
      </c>
      <c r="O44" s="27"/>
      <c r="P44" s="27" t="s">
        <v>132</v>
      </c>
      <c r="Q44" s="27" t="s">
        <v>146</v>
      </c>
      <c r="R44" s="27"/>
      <c r="S44" s="27"/>
      <c r="U44" s="23" t="s">
        <v>148</v>
      </c>
    </row>
    <row r="45" spans="1:22" ht="13.5" thickBot="1" x14ac:dyDescent="0.25">
      <c r="F45" s="13">
        <v>100879406</v>
      </c>
      <c r="G45" s="13">
        <f>SUM(G5:G42)</f>
        <v>97914693</v>
      </c>
      <c r="H45" s="13">
        <f>SUM(H5:H44)</f>
        <v>109295982</v>
      </c>
      <c r="I45" s="13">
        <f>SUM(I5:I44)</f>
        <v>14510306</v>
      </c>
      <c r="J45" s="13">
        <f>SUM(J5:J44)</f>
        <v>123806288</v>
      </c>
      <c r="K45" s="28"/>
      <c r="L45" s="28"/>
      <c r="M45" s="28"/>
      <c r="N45" s="28"/>
      <c r="O45" s="28"/>
      <c r="P45" s="28"/>
      <c r="Q45" s="28"/>
      <c r="R45" s="28"/>
      <c r="S45" s="28"/>
    </row>
    <row r="46" spans="1:22" ht="13.5" thickTop="1" x14ac:dyDescent="0.2"/>
    <row r="47" spans="1:22" x14ac:dyDescent="0.2"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22" x14ac:dyDescent="0.2"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</sheetData>
  <sortState xmlns:xlrd2="http://schemas.microsoft.com/office/spreadsheetml/2017/richdata2" ref="A5:V42">
    <sortCondition ref="C5:C42"/>
  </sortState>
  <pageMargins left="0.39370078740157483" right="0.39370078740157483" top="1.7322834645669292" bottom="0.94488188976377963" header="0.31496062992125984" footer="0.70866141732283472"/>
  <pageSetup paperSize="9" scale="90" orientation="landscape" r:id="rId1"/>
  <headerFooter>
    <oddFooter>&amp;L&amp;F &amp;A&amp;C&amp;P&amp;R&amp;D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Zwaan - Lam, Tineke</dc:creator>
  <cp:lastModifiedBy>Zwaan - Lam, Tineke</cp:lastModifiedBy>
  <cp:lastPrinted>2022-04-05T07:22:58Z</cp:lastPrinted>
  <dcterms:created xsi:type="dcterms:W3CDTF">2014-12-16T08:13:07Z</dcterms:created>
  <dcterms:modified xsi:type="dcterms:W3CDTF">2022-09-14T11:34:05Z</dcterms:modified>
</cp:coreProperties>
</file>