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UWV.WPOL.NL\UWV-group$\Facilitair Bedrijf Inkoop uitv\1 Lopende trajecten\268 Audiovisuele dnstn\268 werkmap Jessica\Publicatiedocumenten (Na NVI 1+2+3 + mededeling 2209)\"/>
    </mc:Choice>
  </mc:AlternateContent>
  <bookViews>
    <workbookView xWindow="0" yWindow="0" windowWidth="28800" windowHeight="12345" tabRatio="904"/>
  </bookViews>
  <sheets>
    <sheet name="Invulinstructie" sheetId="14" r:id="rId1"/>
    <sheet name="Tarievenlijst AV" sheetId="12" r:id="rId2"/>
    <sheet name="Tarievenblad Evenementen" sheetId="15" r:id="rId3"/>
    <sheet name="Tarievenblad Onderhoud" sheetId="16" r:id="rId4"/>
    <sheet name="Fictieve aanneemsom" sheetId="17" r:id="rId5"/>
  </sheets>
  <definedNames>
    <definedName name="_xlnm._FilterDatabase" localSheetId="1" hidden="1">'Tarievenlijst AV'!#REF!</definedName>
    <definedName name="_xlnm.Print_Area" localSheetId="4">'Fictieve aanneemsom'!$A$1:$E$20</definedName>
    <definedName name="_xlnm.Print_Area" localSheetId="0">Invulinstructie!$A$1:$C$34</definedName>
    <definedName name="_xlnm.Print_Area" localSheetId="2">'Tarievenblad Evenementen'!$A$1:$G$20</definedName>
    <definedName name="_xlnm.Print_Area" localSheetId="3">'Tarievenblad Onderhoud'!$A$1:$F$17</definedName>
    <definedName name="_xlnm.Print_Area" localSheetId="1">'Tarievenlijst AV'!$A$1:$J$125</definedName>
    <definedName name="_xlnm.Print_Titles" localSheetId="1">'Tarievenlijst AV'!$1:$2</definedName>
  </definedNames>
  <calcPr calcId="162913"/>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8" i="12" l="1"/>
  <c r="I117" i="12"/>
  <c r="I116" i="12"/>
  <c r="I115" i="12"/>
  <c r="I112" i="12"/>
  <c r="I111" i="12"/>
  <c r="I110" i="12"/>
  <c r="I109" i="12"/>
  <c r="I108" i="12"/>
  <c r="I107" i="12"/>
  <c r="I106" i="12"/>
  <c r="I105" i="12"/>
  <c r="I104" i="12"/>
  <c r="I103" i="12"/>
  <c r="I102" i="12"/>
  <c r="I101" i="12"/>
  <c r="I100" i="12"/>
  <c r="I97" i="12"/>
  <c r="I96" i="12"/>
  <c r="I95" i="12"/>
  <c r="I94" i="12"/>
  <c r="I93" i="12"/>
  <c r="I92" i="12"/>
  <c r="I91" i="12"/>
  <c r="I90" i="12"/>
  <c r="I89" i="12"/>
  <c r="I88" i="12"/>
  <c r="I87" i="12"/>
  <c r="I86" i="12"/>
  <c r="I85" i="12"/>
  <c r="I82" i="12"/>
  <c r="I81" i="12"/>
  <c r="I80" i="12"/>
  <c r="I79" i="12"/>
  <c r="I78" i="12"/>
  <c r="I77" i="12"/>
  <c r="I76" i="12"/>
  <c r="I75" i="12"/>
  <c r="I74" i="12"/>
  <c r="I73" i="12"/>
  <c r="I72" i="12"/>
  <c r="I71" i="12"/>
  <c r="I68" i="12"/>
  <c r="I67" i="12"/>
  <c r="I66" i="12"/>
  <c r="I65" i="12"/>
  <c r="I64" i="12"/>
  <c r="I63" i="12"/>
  <c r="I62" i="12"/>
  <c r="I61" i="12"/>
  <c r="I60" i="12"/>
  <c r="I59" i="12"/>
  <c r="I58" i="12"/>
  <c r="I57" i="12"/>
  <c r="I56" i="12"/>
  <c r="I53" i="12"/>
  <c r="I52" i="12"/>
  <c r="I51" i="12"/>
  <c r="I50" i="12"/>
  <c r="I49" i="12"/>
  <c r="I48" i="12"/>
  <c r="I47" i="12"/>
  <c r="I46" i="12"/>
  <c r="I45" i="12"/>
  <c r="I44" i="12"/>
  <c r="I43" i="12"/>
  <c r="I42" i="12"/>
  <c r="I41" i="12"/>
  <c r="I38" i="12"/>
  <c r="I37" i="12"/>
  <c r="I36" i="12"/>
  <c r="I35" i="12"/>
  <c r="I34" i="12"/>
  <c r="I33" i="12"/>
  <c r="I32" i="12"/>
  <c r="I31" i="12"/>
  <c r="I30" i="12"/>
  <c r="I29" i="12"/>
  <c r="I28" i="12"/>
  <c r="I27" i="12"/>
  <c r="I26" i="12"/>
  <c r="I23" i="12"/>
  <c r="I22" i="12"/>
  <c r="I21" i="12"/>
  <c r="I20" i="12"/>
  <c r="C23" i="16" l="1"/>
  <c r="F125" i="12" l="1"/>
  <c r="B8" i="12" s="1"/>
  <c r="F126" i="12" l="1"/>
  <c r="E18" i="15"/>
  <c r="I18" i="12" l="1"/>
  <c r="I19" i="12"/>
  <c r="B3" i="16" l="1"/>
  <c r="I17" i="12" l="1"/>
  <c r="I16" i="12"/>
  <c r="I15" i="12"/>
  <c r="I7" i="12" s="1"/>
  <c r="F7" i="16" l="1"/>
  <c r="B3" i="15"/>
  <c r="F10" i="15"/>
  <c r="F9" i="15"/>
  <c r="F8" i="15"/>
  <c r="F3" i="15" l="1"/>
  <c r="D15" i="17" s="1"/>
  <c r="F8" i="16"/>
  <c r="F3" i="16" s="1"/>
  <c r="D11" i="17" l="1"/>
  <c r="D13" i="17"/>
  <c r="D17" i="17" l="1"/>
</calcChain>
</file>

<file path=xl/sharedStrings.xml><?xml version="1.0" encoding="utf-8"?>
<sst xmlns="http://schemas.openxmlformats.org/spreadsheetml/2006/main" count="254" uniqueCount="133">
  <si>
    <t xml:space="preserve">(b) </t>
  </si>
  <si>
    <t>(a)</t>
  </si>
  <si>
    <t>TOELICHTING</t>
  </si>
  <si>
    <t xml:space="preserve">Het aanbrengen van wijzigingen in een van de werkbladen is niet toegestaan, op straffe van uitsluiting. </t>
  </si>
  <si>
    <t>Bedrag Totaal</t>
  </si>
  <si>
    <t xml:space="preserve">Vul alle "gele" velden in, status: </t>
  </si>
  <si>
    <t>Hoofdonderwerp</t>
  </si>
  <si>
    <t>Totaal</t>
  </si>
  <si>
    <t xml:space="preserve">Uurtarief vakbekwaam technicus </t>
  </si>
  <si>
    <t xml:space="preserve">Uurtarief assistent technicus </t>
  </si>
  <si>
    <t>Toeslag % tussen 19.00 en 24.00 uur</t>
  </si>
  <si>
    <t>Toeslag % zaterdagen</t>
  </si>
  <si>
    <t>Subtotaal fictieve aanneemsom: Evenementen</t>
  </si>
  <si>
    <t>Toeslagen*</t>
  </si>
  <si>
    <t>Overzicht fictieve aanneemsom</t>
  </si>
  <si>
    <t>Fictieve aanneemsom</t>
  </si>
  <si>
    <t>€</t>
  </si>
  <si>
    <t>TOTAAL FICTIEVE AANNEEMSOM</t>
  </si>
  <si>
    <t xml:space="preserve">(c) </t>
  </si>
  <si>
    <t>(a*b*c)</t>
  </si>
  <si>
    <t>Bedienpaneel voorzien van 6 knoppen</t>
  </si>
  <si>
    <t>Overige kosten</t>
  </si>
  <si>
    <t>Type nummer</t>
  </si>
  <si>
    <t>aantal **</t>
  </si>
  <si>
    <t>Benodigde hoeveelheid**</t>
  </si>
  <si>
    <t>Uurtarief Installatietechnicus</t>
  </si>
  <si>
    <t>Uurtarief Programmeur</t>
  </si>
  <si>
    <t>Uurtarief Projectmanager</t>
  </si>
  <si>
    <t xml:space="preserve">Totaal  Prioriteit </t>
  </si>
  <si>
    <t>Aantal uren***</t>
  </si>
  <si>
    <t>Uurtarief Advieskosten</t>
  </si>
  <si>
    <t>Tarieven arbeidsloon dienen marktconform te zijn. Hierbij wordt gesteld dat de gehanteerde tarieven in ieder geval nooit lager zijn dan de binnen de branche gehanteerde CAO tarieven.</t>
  </si>
  <si>
    <t xml:space="preserve">Specificaties </t>
  </si>
  <si>
    <t>Uw Inkoopprijs per eenheid in €</t>
  </si>
  <si>
    <t>Uw opslag per eenheid (%)
Mark-up fee</t>
  </si>
  <si>
    <t xml:space="preserve">Invulvelden </t>
  </si>
  <si>
    <t xml:space="preserve">Uw uurtarief </t>
  </si>
  <si>
    <t>Uw aangeboden uurtarief</t>
  </si>
  <si>
    <t>Hoofdonderwerp Onderhoud</t>
  </si>
  <si>
    <t>Tarievenlijst Audiovisuele middelen</t>
  </si>
  <si>
    <t xml:space="preserve">UWV voert geen prijsonderhandelingen. De Inschrijver heeft derhalve slechts één gelegenheid om een concurrerende Inschrijving, met een zo optimaal mogelijke prijs- en kwaliteitsverhouding, in te dienen.
</t>
  </si>
  <si>
    <t>Gezien de grote landelijke spreiding van de UWV panden over geheel Nederland gelden alle tarieven voor werkzaamheden/projecten waar dan ook in Nederland. De opgegeven tarieven zijn All-in en dienen de volledige dienstverlening en/of af te leveren producten af te dekken, ongeacht de ordergrootte.</t>
  </si>
  <si>
    <t>Om de inschrijvingen onderling te kunnen vergelijken dienen zij onder dezelfde voorwaarden te zijn uitgebracht. Een belangrijke voorwaarde is dat de door een Inschrijver aangeboden prijzen in marktconforme verhoudingen tot elkaar staan. UWV wenst bijvoorbeeld (niet limitatief voorbeeld) geen zogenaamde "Manipulatieve" aanbieding waarbij bij een zwaar meewegend onderdeel een dermate lage prijs wordt geboden en bij een minder zwaar meewegend onderdeel een dermate hoge prijs wordt geboden, dat de onderlinge verhoudingen tussen de prijzen voor deze onderdelen niet marktconform zijn. Een inschrijving waarbij dit toch het geval is, voldoet niet aan de voorwaarden en wordt afgewezen en terzijde gelegd.</t>
  </si>
  <si>
    <t>Subtotaal fictieve aanneemsom AV</t>
  </si>
  <si>
    <t>Specificaties</t>
  </si>
  <si>
    <t>Scherm</t>
  </si>
  <si>
    <t>Wachtruimte, ontmoetingsruimte of pantry</t>
  </si>
  <si>
    <t>Vergaderruimte 2-5 personen</t>
  </si>
  <si>
    <t>Camera</t>
  </si>
  <si>
    <t>Plafondbeugel</t>
  </si>
  <si>
    <t>Voor Lcd-Display</t>
  </si>
  <si>
    <t>Wandbeugel</t>
  </si>
  <si>
    <t>Trolley</t>
  </si>
  <si>
    <t>• Hoogte: maximaal 1900 mm
• Belasting: 60 kg
• Schermpositie: landscape
• Bracket: universeel
• Montage system: VESA
• Scherm afmeting: maximaal 65 inch
• Hoogteverstelling: mechanisch 
• Plateau: voor laptop
• Montage: display bracket</t>
  </si>
  <si>
    <t>Vergaderruimte 6-10 personen</t>
  </si>
  <si>
    <t>Vergaderruimte 11-30 personen</t>
  </si>
  <si>
    <t>Workshopruimte</t>
  </si>
  <si>
    <t>• Hoogte: maximaal 1900 mm
• Belasting: 90 kg
• Schermpositie: landscape
• Bracket: universeel
• Montage system: VESA
• Scherm afmeting: maximaal 85 inch
• Hoogteverstelling: mechanisch 
• Plateau: voor laptop
• Montage: display bracket</t>
  </si>
  <si>
    <t>Opleidingsruimte</t>
  </si>
  <si>
    <t>Scrumruimte</t>
  </si>
  <si>
    <t>• Videoinput: HDMI versie 2.0  
• Resolutie: 4K   
• USB: ja
• Voedingspunt: 230V</t>
  </si>
  <si>
    <t>Bedienpaneel voorzien van 6 knoppen voor inbouw in cable cubby</t>
  </si>
  <si>
    <t>Bedienpaneel voorzien van 6 knoppen voor inbouw in trolley</t>
  </si>
  <si>
    <t>Opbouwdoos voor aansluitpunt en bedienpaneel</t>
  </si>
  <si>
    <t>Professionele HDMI bekabeling</t>
  </si>
  <si>
    <t>Intrekbare HDMI kabel voor inbouw in cable cubby</t>
  </si>
  <si>
    <t>Cable cubby, voorzien van USB oplaadpunt en 230V voedingspunt</t>
  </si>
  <si>
    <t>Opbouwdoos voor aansluitpunt en bedienpaneel in trolley</t>
  </si>
  <si>
    <t xml:space="preserve">Subtotaal fictieve aanneemsom: Onderhoud </t>
  </si>
  <si>
    <t>Tarievenlijst AV</t>
  </si>
  <si>
    <t xml:space="preserve">Tarievenblad onderhoud </t>
  </si>
  <si>
    <t>KERNASSORTIMENT</t>
  </si>
  <si>
    <t>Zie voor de specificaties de Service Level Agreement</t>
  </si>
  <si>
    <t>Toeslagen overige kosten*</t>
  </si>
  <si>
    <t>U wordt verzocht om de gele gearceerde cellen in de tabbladen Tarievenlijst AV, Tarievenblad Evenementen en Tarievenblad Onderhoud in te vullen.</t>
  </si>
  <si>
    <t>Onderstaand zijn nadere instructies en voorschriften opgenomen:</t>
  </si>
  <si>
    <t>Invulinstructie prijsopgaveformulier</t>
  </si>
  <si>
    <t>ALGEMEEN</t>
  </si>
  <si>
    <t>TARIEVENLIJST AV</t>
  </si>
  <si>
    <t xml:space="preserve">Mark-up fee: De mark-up fee is het percentage die de Inschrijver bij de netto inkoopprijs telt om de verkoopprijs te bepalen. In dit percentage zitten alle met de dienstverlening en uitvoering gemoeide kosten. De mark-up fee is een vast percentage. De door Inschrijver opgegeven mark-up fee in % - in relatie tot het kernassortiment - staat vast voor de gehele duur van de Raamovereenkomst (verlengingen hierbij inbegrepen). </t>
  </si>
  <si>
    <t>De aangeboden uurtarieven staan vast gedurende de Raamovereenkomst, behoudens indexatie conform hetgeen bepaald is in de Raamovereenkomst.</t>
  </si>
  <si>
    <t>Daarnaast is het niet toegestaan “met prijzen/tarieven te schuiven”, zodanig dat voor het ene prijsonderdeel onrealistisch hoge prijzen/tarieven worden geboden en voor het andere prijsonderdeel onrealistisch lage prijzen/tarieven.</t>
  </si>
  <si>
    <t xml:space="preserve">Er dient een logische samenhang te zijn tussen de opgegeven prijzen/tarieven. </t>
  </si>
  <si>
    <t>Aangeboden fabricaat (naam A-merk)</t>
  </si>
  <si>
    <t>De door Inschrijver aangeboden prijzen en tarieven luiden in Euro en omvatten de volledige vergoeding voor alle verplichtingen uit hoofde van de Raamovereenkomst, waaronder rapportages, rechten, reis- en verblijfkosten en alle overige kosten en belastingen, behoudens omzetbelasting (BTW).</t>
  </si>
  <si>
    <t>Als algemene restrictie geldt dat de opgegeven tarieven, percentages en uren, marktconform en  reëel dienen te zijn, in ieder geval géén 0, en dat géén negatieve bedragen en percentages mogen worden opgegeven. Per tariefonderdeel kunnen daarnaast specifieke restricties gelden. Zie hiervoor ook hoofdstuk 4. van Bijlage 1. Specificatie van de opdracht. Het is niet toegestaan met de ingediende prijzen en tarieven de gehanteerde formule te frustreren; negatieve prijzen/tarieven of prijzen/tarieven van € 0,- zijn in ieder geval niet toegestaan.</t>
  </si>
  <si>
    <t xml:space="preserve">Het door Inschrijver aangeboden kernassortiment dient minimaal voor de initiële duur van de Raamovereenkomst (zijnde twee jaar) door Inschrijver aangeboden te kunnen worden. Hierbij gaat UWV er vanuit dat gedurende de Raamovereenkomst de typenummers kunnen wijzigingen, aangezien de fabrikanten van AV-apparatuur veelal opvolgende typenummers uitbrengen van hetzelfde product. Bij wijziging van het opvolgende type-nummer zal de mark-up fee van Inschrijver onveranderd blijven. </t>
  </si>
  <si>
    <t>Alle door Inschrijver in te vullen tarieven, prijzen, percentages en uren dienen te zijn gebaseerd op de in de aanbestedingsdocumenten beschreven wensen, eisen en dienstverlening. De op te geven tarieven, prijzen, percentages en uren dienen de volledige dienstverlening en/of af te leveren producten af te dekken alsook het all-in en gebruiksklaar opleveren. Niet in de tarieven en prijzen opgenomen kosten kunt u niet factureren, althans worden niet vergoed, tenzij uitdrukkelijk anders is aangegeven.</t>
  </si>
  <si>
    <t>TARIEVENBLAD EVENEMENTEN</t>
  </si>
  <si>
    <t>Uurtarief projectleider</t>
  </si>
  <si>
    <t>Tarievenblad Evenementen</t>
  </si>
  <si>
    <t>TARIEVENBLAD ONDERHOUD</t>
  </si>
  <si>
    <t>Uurtarief storingsmonteur (incl. voorrijkosten)</t>
  </si>
  <si>
    <t>FICTIEVE AANNEEMSOM</t>
  </si>
  <si>
    <r>
      <t xml:space="preserve">U dient in het </t>
    </r>
    <r>
      <rPr>
        <b/>
        <sz val="9"/>
        <rFont val="Verdana"/>
        <family val="2"/>
      </rPr>
      <t>"Tarievenblad Onderhoud"</t>
    </r>
    <r>
      <rPr>
        <sz val="9"/>
        <rFont val="Verdana"/>
        <family val="2"/>
      </rPr>
      <t xml:space="preserve"> het uurtarief en de toeslagen op te geven van de storingsmonteur. Hierbij gelden de punten (1 tot en met 13) onder de kop 'Algemeen' in dit tabblad.</t>
    </r>
  </si>
  <si>
    <r>
      <t xml:space="preserve">U dient in het </t>
    </r>
    <r>
      <rPr>
        <b/>
        <sz val="9"/>
        <rFont val="Verdana"/>
        <family val="2"/>
      </rPr>
      <t xml:space="preserve">"Tarievenblad Evenementen" </t>
    </r>
    <r>
      <rPr>
        <sz val="9"/>
        <rFont val="Verdana"/>
        <family val="2"/>
      </rPr>
      <t>de uurtarieven en de toeslagen van de vakbekwaam technicus, de assistent technicus en projectleider in te vullen. Hierbij gelden de punten (1 tot en met 13) onder de kop 'Algemeen' in dit tabblad.</t>
    </r>
  </si>
  <si>
    <r>
      <t xml:space="preserve">U dient in de </t>
    </r>
    <r>
      <rPr>
        <b/>
        <sz val="9"/>
        <rFont val="Verdana"/>
        <family val="2"/>
      </rPr>
      <t>"Tarievenlijst AV"</t>
    </r>
    <r>
      <rPr>
        <sz val="9"/>
        <rFont val="Verdana"/>
        <family val="2"/>
      </rPr>
      <t xml:space="preserve"> ten aanzien van het kernassortiment het aangeboden fabricaat, type nummer, uw inkoopprijs per eenheid (netto-inkoopprijzen) + uw opslag per eenheid (%) mark-up fee in te vullen. U dient uw prijs te berekenen op basis van het aanbieden van nieuwe AV-apparatuur. </t>
    </r>
  </si>
  <si>
    <r>
      <t xml:space="preserve">U dient in de </t>
    </r>
    <r>
      <rPr>
        <b/>
        <sz val="9"/>
        <rFont val="Verdana"/>
        <family val="2"/>
      </rPr>
      <t>"Tarievenlijst AV"</t>
    </r>
    <r>
      <rPr>
        <sz val="9"/>
        <rFont val="Verdana"/>
        <family val="2"/>
      </rPr>
      <t xml:space="preserve"> tevens bij Overige kosten en Toeslagen overige kosten de uurtarieven van de installatietechnicus, programmeur, projectmanager en de advieskosten in te vullen. Hierbij gelden de punten (1 tot en met 13) onder de kop 'Algemeen' in dit tabblad.</t>
    </r>
  </si>
  <si>
    <r>
      <t xml:space="preserve">Het tabblad </t>
    </r>
    <r>
      <rPr>
        <b/>
        <sz val="9"/>
        <rFont val="Verdana"/>
        <family val="2"/>
      </rPr>
      <t>"Fictieve aanneemsom"</t>
    </r>
    <r>
      <rPr>
        <sz val="9"/>
        <rFont val="Verdana"/>
        <family val="2"/>
      </rPr>
      <t xml:space="preserve"> geeft een totaaltelling (= de fictieve aanneemsom, blauw gearceerd in cel D17) van de door Inschrijver ingevulde tarieven. Dit veld wordt automatisch gevuld vanuit de ingevulde tabbladen en is voor Inschrijver geen invulbaar veld. De totale fictieve aanneemsom (blauw gearceerd) is het financieel criterium waarop de financiële beoordeling plaatsvindt door UWV.</t>
    </r>
  </si>
  <si>
    <r>
      <t xml:space="preserve">De opgegeven tarieven, prijzen, percentages en uren uit de tabbladen </t>
    </r>
    <r>
      <rPr>
        <b/>
        <sz val="9"/>
        <rFont val="Verdana"/>
        <family val="2"/>
      </rPr>
      <t>"Tarievenlijst AV"</t>
    </r>
    <r>
      <rPr>
        <sz val="9"/>
        <rFont val="Verdana"/>
        <family val="2"/>
      </rPr>
      <t xml:space="preserve">, </t>
    </r>
    <r>
      <rPr>
        <b/>
        <sz val="9"/>
        <rFont val="Verdana"/>
        <family val="2"/>
      </rPr>
      <t xml:space="preserve">"Tarievenblad Evenementen" </t>
    </r>
    <r>
      <rPr>
        <sz val="9"/>
        <rFont val="Verdana"/>
        <family val="2"/>
      </rPr>
      <t>en</t>
    </r>
    <r>
      <rPr>
        <b/>
        <sz val="9"/>
        <rFont val="Verdana"/>
        <family val="2"/>
      </rPr>
      <t xml:space="preserve"> "Tarievenblad Onderhoud</t>
    </r>
    <r>
      <rPr>
        <sz val="9"/>
        <rFont val="Verdana"/>
        <family val="2"/>
      </rPr>
      <t xml:space="preserve">" worden opgenomen in het dossier financiële afspraken </t>
    </r>
    <r>
      <rPr>
        <sz val="9"/>
        <color theme="1"/>
        <rFont val="Verdana"/>
        <family val="2"/>
      </rPr>
      <t xml:space="preserve">(bijlage 10 van het beschrijvend document). </t>
    </r>
  </si>
  <si>
    <t>Aantal</t>
  </si>
  <si>
    <t>Uurtarief x Aantal</t>
  </si>
  <si>
    <t xml:space="preserve">Uw toeslag percentage </t>
  </si>
  <si>
    <t>** Genoemde aantallen zijn een fictieve weergave van een jaar, hier kunnen door Inschrijver geen rechten aan worden ontleend.</t>
  </si>
  <si>
    <t>***Genoemde aantallen zijn een fictieve weergave van een jaar, hier kunnen door Inschrijver geen rechten aan worden ontleend.</t>
  </si>
  <si>
    <t>Toeslag % zon- en feestdagen</t>
  </si>
  <si>
    <t>Tarievenblad Onderhoud</t>
  </si>
  <si>
    <t>* De toeslagen worden niet meegewogen bij de fictieve aanneemsom maar worden wel opgenomen in de raamovereenkomst.</t>
  </si>
  <si>
    <t>Subtotaal preventief  onderhoud</t>
  </si>
  <si>
    <t>** incl. reis, verblijf en alle overige bijkomende kosten.</t>
  </si>
  <si>
    <t>Uw uurtarief**</t>
  </si>
  <si>
    <t>Bedragen dienen ingevuld te worden in euro's met 2 decimalen en exclusief btw. Percentages dienen met 1 decimaal ingegeven te worden.</t>
  </si>
  <si>
    <t xml:space="preserve">De fictieve aanneemsom is zichtbaar in het gelijknamige tabblad en wordt automatisch berekend op basis van de invoer van Inschrijver. </t>
  </si>
  <si>
    <t>* De toeslagen worden niet megewogen bij de fictieve aanneemsom maar worden wel opgenomen in de raamovereenkomst.</t>
  </si>
  <si>
    <t>De optelsom van de Tarievenlijst AV, Tarievenblad Evenementen en Tarievenblad Onderhoud vormt de fictieve aanneemsom (Inschrijfprijs).</t>
  </si>
  <si>
    <t>Conform de formule in paragraaf 5.3 van het beschrijvend document zult u op basis van de fictieve aanneemsom punten toegewezen krijgen.</t>
  </si>
  <si>
    <t xml:space="preserve">Netto-inkoopprijzen: De netto-inkoopprijzen van het kernassortiment staan telkenmale een halfjaar vast. Ten hoogste tweemaal per jaar, voor het eerst op 13 juni 2023 kunnen de netto-inkoopprijzen worden herzien. Opdrachtnemer zal zich inspannen om de netto-inkoopprijzen in de opvolgende contractjaren niet te laten stijgen. Opdrachtnemer zal eventuele prijsstijgingen van de netto-inkoopprijzen onderbouwen aan UWV. Eventuele prijsverlagingen komen ten goede van UWV.   </t>
  </si>
  <si>
    <r>
      <t xml:space="preserve">• Type display: Lcd
• Interactief: Nee
• Gewenste afmeting (diagonaal) in inch = afstand in cm van scherm tot meest verre stoel gedeeld door 10. Hier aanhouden voor beprijzing: minimaal </t>
    </r>
    <r>
      <rPr>
        <sz val="9"/>
        <color rgb="FFFF0000"/>
        <rFont val="Verdana"/>
        <family val="2"/>
      </rPr>
      <t>50</t>
    </r>
    <r>
      <rPr>
        <sz val="9"/>
        <color theme="1"/>
        <rFont val="Verdana"/>
        <family val="2"/>
      </rPr>
      <t xml:space="preserve"> inch.
• Aspect Ratio: 16:9
• Native resolutie: 4K
• Paneel type: Lcd
• Backlight: LED
• Response time: maximaal 8ms
• Brightness: minimaal 350 cd/m2
• Kijkhoek: minimaal 160° horizontaal, 160° verticaal
• Contrast ratio: minimaal 3.000:1
• Energie verbruik: maximaal 250 W, Stand-by &lt;0,5 W
• Inputs: HDMI, stereo audio
• Outputs: stereo audio
• Audio: interne luidsprekers scherm niet nodig (volume op nul of uitschakelbaar)
• Control: LAN
• Security: functionaliteiten zoals applicaties, camera en/of microfoon dienen uitschakelbaar te zijn (niet voor gebruikers te gebruiken)</t>
    </r>
  </si>
  <si>
    <r>
      <t xml:space="preserve">• Knoppen: 6 stuks
• Configuratie: </t>
    </r>
    <r>
      <rPr>
        <sz val="9"/>
        <color rgb="FFFF0000"/>
        <rFont val="Verdana"/>
        <family val="2"/>
      </rPr>
      <t>USB, serieel</t>
    </r>
    <r>
      <rPr>
        <sz val="9"/>
        <color theme="1"/>
        <rFont val="Verdana"/>
        <family val="2"/>
      </rPr>
      <t xml:space="preserve">
• Control: </t>
    </r>
    <r>
      <rPr>
        <sz val="9"/>
        <color rgb="FFFF0000"/>
        <rFont val="Verdana"/>
        <family val="2"/>
      </rPr>
      <t>Serieel</t>
    </r>
    <r>
      <rPr>
        <sz val="9"/>
        <color theme="1"/>
        <rFont val="Verdana"/>
        <family val="2"/>
      </rPr>
      <t xml:space="preserve"> 
• Montage: Europees
• Voeding: 230 V 
</t>
    </r>
  </si>
  <si>
    <r>
      <t xml:space="preserve">• Type display: Lcd
• Interactief: Nee
• Gewenste afmeting (diagonaal) in inch = afstand in cm van scherm tot meest verre stoel gedeeld door 10. Hier aanhouden voor beprijzing: minimaal </t>
    </r>
    <r>
      <rPr>
        <sz val="9"/>
        <color rgb="FFFF0000"/>
        <rFont val="Verdana"/>
        <family val="2"/>
      </rPr>
      <t>50</t>
    </r>
    <r>
      <rPr>
        <sz val="9"/>
        <color theme="1"/>
        <rFont val="Verdana"/>
        <family val="2"/>
      </rPr>
      <t xml:space="preserve"> inch.
• Aspect Ratio: 16:9
• Native resolutie: 4K
• Paneel type: Lcd
• Backlight: LED
• Response time: maximaal 8ms
• Brightness: minimaal 350 cd/m2
• Kijkhoek: minimaal 160° horizontaal, 160° verticaal
• Contrast ratio: minimaal 3.000:1
• Energie verbruik: maximaal 250 W, Stand-by &lt;0,5 W
• Inputs: HDMI, stereo audio
• Outputs: </t>
    </r>
    <r>
      <rPr>
        <sz val="9"/>
        <color theme="1"/>
        <rFont val="Verdana"/>
        <family val="2"/>
      </rPr>
      <t>stereo audio
• Audio: interne luidsprekers scherm
• Control: LAN
• Security: functionaliteiten zoals applicaties, camera en/of microfoon dienen uitschakelbaar te zijn (niet voor gebruikers te gebruiken)</t>
    </r>
  </si>
  <si>
    <r>
      <t>• Knoppen: 6 stuks
• Configuratie:</t>
    </r>
    <r>
      <rPr>
        <sz val="9"/>
        <color rgb="FFFF0000"/>
        <rFont val="Verdana"/>
        <family val="2"/>
      </rPr>
      <t xml:space="preserve"> USB, serieel</t>
    </r>
    <r>
      <rPr>
        <sz val="9"/>
        <color theme="1"/>
        <rFont val="Verdana"/>
        <family val="2"/>
      </rPr>
      <t xml:space="preserve">
• Control: </t>
    </r>
    <r>
      <rPr>
        <sz val="9"/>
        <color rgb="FFFF0000"/>
        <rFont val="Verdana"/>
        <family val="2"/>
      </rPr>
      <t>Serieel</t>
    </r>
    <r>
      <rPr>
        <sz val="9"/>
        <color theme="1"/>
        <rFont val="Verdana"/>
        <family val="2"/>
      </rPr>
      <t xml:space="preserve">
• Montage: Europees
• Voeding: 230 V
</t>
    </r>
  </si>
  <si>
    <r>
      <t xml:space="preserve">• Type display: Lcd
• Interactief: Nee
• Gewenste afmeting (diagonaal) in inch = afstand in cm van scherm tot meest verre stoel gedeeld door 10. Hier aanhouden voor beprijzing: minimaal </t>
    </r>
    <r>
      <rPr>
        <sz val="9"/>
        <color rgb="FFFF0000"/>
        <rFont val="Verdana"/>
        <family val="2"/>
      </rPr>
      <t>55</t>
    </r>
    <r>
      <rPr>
        <sz val="9"/>
        <color theme="1"/>
        <rFont val="Verdana"/>
        <family val="2"/>
      </rPr>
      <t xml:space="preserve"> inch.
• Aspect Ratio: 16:9
• Native resolutie: 4K
• Paneel type: Lcd
• Backlight: LED
• Response time: maximaal 8ms
• Brightness: minimaal 350 cd/m2
• Kijkhoek: minimaal 160° horizontaal, 160° verticaal
• Contrast ratio: minimaal 3.000:1
• Energie verbruik: maximaal 250 W, Stand-by &lt;0,5 W
• Inputs: HDMI, stereo audio
• Outputs: stereo audio
• Audio: interne luidsprekers scherm
• Control: LAN
• Security: functionaliteiten zoals applicaties, camera en/of microfoon dienen uitschakelbaar te zijn (niet voor gebruikers te gebruiken)</t>
    </r>
  </si>
  <si>
    <r>
      <t xml:space="preserve">• Knoppen: 6 stuks
• Configuratie: </t>
    </r>
    <r>
      <rPr>
        <sz val="9"/>
        <color rgb="FFFF0000"/>
        <rFont val="Verdana"/>
        <family val="2"/>
      </rPr>
      <t>USB, serieel</t>
    </r>
    <r>
      <rPr>
        <sz val="9"/>
        <color theme="1"/>
        <rFont val="Verdana"/>
        <family val="2"/>
      </rPr>
      <t xml:space="preserve">
• Control: </t>
    </r>
    <r>
      <rPr>
        <sz val="9"/>
        <color rgb="FFFF0000"/>
        <rFont val="Verdana"/>
        <family val="2"/>
      </rPr>
      <t>Serieel</t>
    </r>
    <r>
      <rPr>
        <sz val="9"/>
        <color theme="1"/>
        <rFont val="Verdana"/>
        <family val="2"/>
      </rPr>
      <t xml:space="preserve">
• Montage: Europees
• Voeding: 230 V
</t>
    </r>
  </si>
  <si>
    <r>
      <t xml:space="preserve">• Type display: Lcd
• Interactief: ja
• Gewenste afmeting (diagonaal) in inch = afstand in cm van scherm tot meest verre stoel gedeeld door 10. Hier aanhouden voor beprijzing: minimaal </t>
    </r>
    <r>
      <rPr>
        <sz val="9"/>
        <color rgb="FFFF0000"/>
        <rFont val="Verdana"/>
        <family val="2"/>
      </rPr>
      <t>65</t>
    </r>
    <r>
      <rPr>
        <sz val="9"/>
        <color theme="1"/>
        <rFont val="Verdana"/>
        <family val="2"/>
      </rPr>
      <t xml:space="preserve"> inch.
• Aspect Ratio: 16:9
• Native resolutie: 4K
• Paneel type: Lcd
• Backlight: LED
• Response time: maximaal 8ms
• Brightness: minimaal 350 cd/m2
• Kijkhoek: minimaal 160° horizontaal, 160° verticaal
• Contrast ratio: minimaal 3.000:1
• Energie verbruik: maximaal 250 W, Stand-by &lt;0,5 W
• Inputs: HDMI, stereo audio
• Output: stereo audio
• Audio: extern audiosysteem, minimaal 80W, </t>
    </r>
    <r>
      <rPr>
        <sz val="9"/>
        <color rgb="FFFF0000"/>
        <rFont val="Verdana"/>
        <family val="2"/>
      </rPr>
      <t>80</t>
    </r>
    <r>
      <rPr>
        <sz val="9"/>
        <color theme="1"/>
        <rFont val="Verdana"/>
        <family val="2"/>
      </rPr>
      <t>-20.000 Hz
• Control: LAN
• Security: functionaliteiten zoals applicaties, camera en/of microfoon dienen uitschakelbaar te zijn (niet voor gebruikers te gebruiken)</t>
    </r>
  </si>
  <si>
    <r>
      <t xml:space="preserve">• Type display: Lcd
• Interactief: ja
• Gewenste afmeting (diagonaal) in inch = afstand in cm van scherm tot meest verre stoel gedeeld door 10. Hier aanhouden voor beprijzing: minimaal </t>
    </r>
    <r>
      <rPr>
        <sz val="9"/>
        <color rgb="FFFF0000"/>
        <rFont val="Verdana"/>
        <family val="2"/>
      </rPr>
      <t>55</t>
    </r>
    <r>
      <rPr>
        <sz val="9"/>
        <color theme="1"/>
        <rFont val="Verdana"/>
        <family val="2"/>
      </rPr>
      <t xml:space="preserve"> inch.
• Aspect Ratio: 16:9
• Native resolutie: 4K
• Paneel type: Lcd
• Backlight: LED
• Response time: maximaal 8ms
• Brightness: minimaal 350 cd/m2
• Kijkhoek: minimaal 160° horizontaal, 160° verticaal
• Contrast ratio: minimaal 3.000:1
• Energie verbruik: maximaal 250 W, Stand-by &lt;0,5 W
• Inputs: HDMI, stereo audio
• Outputs: stereo audio
• Audio: interne luidsprekers scherm
• Control: LAN
• Security: functionaliteiten zoals applicaties, camera en/of microfoon dienen uitschakelbaar te zijn (niet voor gebruikers te gebruiken)</t>
    </r>
  </si>
  <si>
    <r>
      <t xml:space="preserve">Geintegreerde Camera
• Resolutie 4K-30fps
• Digitale zoom 5x
Microfoon
• Geïntegreerd
• 3  stuks
Luidspreker
• Geïntegreerd
• Vermogen 5W 
• Communicatie: </t>
    </r>
    <r>
      <rPr>
        <sz val="9"/>
        <color rgb="FFFF0000"/>
        <rFont val="Verdana"/>
        <family val="2"/>
      </rPr>
      <t>bekabelde aansluiting via USB</t>
    </r>
    <r>
      <rPr>
        <sz val="9"/>
        <color theme="1"/>
        <rFont val="Verdana"/>
        <family val="2"/>
      </rPr>
      <t xml:space="preserve">
• RF-afstandsbediening
• Gecertificeerd voor MS Teams</t>
    </r>
  </si>
  <si>
    <r>
      <t xml:space="preserve">Geintegreerde Camera
• Resolutie 4K-30fps
• Digitale zoom 5x
Microfoon
• Geïntegreerd
• 3  stuks
Luidspreker
• Geïntegreerd
• Vermogen 5W 
• Extra microfoon: kabellengte </t>
    </r>
    <r>
      <rPr>
        <sz val="9"/>
        <color rgb="FFFF0000"/>
        <rFont val="Verdana"/>
        <family val="2"/>
      </rPr>
      <t>5m</t>
    </r>
    <r>
      <rPr>
        <sz val="9"/>
        <color theme="1"/>
        <rFont val="Verdana"/>
        <family val="2"/>
      </rPr>
      <t xml:space="preserve">, demping toets  
• Communicatie: </t>
    </r>
    <r>
      <rPr>
        <sz val="9"/>
        <color rgb="FFFF0000"/>
        <rFont val="Verdana"/>
        <family val="2"/>
      </rPr>
      <t>bekabelde aansluiting via USB</t>
    </r>
    <r>
      <rPr>
        <sz val="9"/>
        <color theme="1"/>
        <rFont val="Verdana"/>
        <family val="2"/>
      </rPr>
      <t xml:space="preserve">
• RF-afstandsbediening
• Gecertificeerd voor MS Teams</t>
    </r>
  </si>
  <si>
    <r>
      <t xml:space="preserve">Geintegreerde Camera
• Resolutie 4K-30fps
• Digitale zoom 5x
Microfoon
• Geïntegreerd
• 3  stuks
Luidspreker
• Geïntegreerd
• Vermogen 5W 
• Communicatie: </t>
    </r>
    <r>
      <rPr>
        <sz val="9"/>
        <color rgb="FFFF0000"/>
        <rFont val="Verdana"/>
        <family val="2"/>
      </rPr>
      <t>bekabelde aansluiting via USB</t>
    </r>
    <r>
      <rPr>
        <sz val="9"/>
        <color theme="1"/>
        <rFont val="Verdana"/>
        <family val="2"/>
      </rPr>
      <t xml:space="preserve">
• RF-afstandsbediening
• Gecertificeerd voor MS Teams</t>
    </r>
  </si>
  <si>
    <t xml:space="preserve"> </t>
  </si>
  <si>
    <r>
      <t xml:space="preserve">• Type display: Lcd
• Interactief: ja
• Gewenste afmeting (diagonaal) in inch = afstand in cm van scherm tot meest verre stoel gedeeld door 10. Hier aanhouden voor beprijzing: minimaal </t>
    </r>
    <r>
      <rPr>
        <sz val="9"/>
        <color rgb="FFFF0000"/>
        <rFont val="Verdana"/>
        <family val="2"/>
      </rPr>
      <t>65</t>
    </r>
    <r>
      <rPr>
        <sz val="9"/>
        <color theme="1"/>
        <rFont val="Verdana"/>
        <family val="2"/>
      </rPr>
      <t xml:space="preserve"> inch.
• Aspect Ratio: 16:9
• Native resolutie: 4K
• Paneel type: Lcd
• Backlight: LED
• Response time: maximaal 8ms
• Brightness: minimaal 350 cd/m2
• Kijkhoek: minimaal 160° horizontaal, 160° verticaal
• Contrast ratio: minimaal 3.000:1
• Energie verbruik: maximaal 250 W, Stand-by &lt;0,5 W
• Inputs: HDMI, stereo audio
• Outputs: stereo audio
• Audio: </t>
    </r>
    <r>
      <rPr>
        <strike/>
        <sz val="9"/>
        <color theme="8"/>
        <rFont val="Verdana"/>
        <family val="2"/>
      </rPr>
      <t>Extern</t>
    </r>
    <r>
      <rPr>
        <strike/>
        <sz val="9"/>
        <color theme="7"/>
        <rFont val="Verdana"/>
        <family val="2"/>
      </rPr>
      <t xml:space="preserve"> </t>
    </r>
    <r>
      <rPr>
        <sz val="9"/>
        <color theme="1"/>
        <rFont val="Verdana"/>
        <family val="2"/>
      </rPr>
      <t xml:space="preserve">audiosysteem, minimaal </t>
    </r>
    <r>
      <rPr>
        <sz val="9"/>
        <color theme="8"/>
        <rFont val="Verdana"/>
        <family val="2"/>
      </rPr>
      <t>7,5W, 300-10.000</t>
    </r>
    <r>
      <rPr>
        <sz val="9"/>
        <color theme="1"/>
        <rFont val="Verdana"/>
        <family val="2"/>
      </rPr>
      <t xml:space="preserve"> Hz
• Control: LAN
• Security: functionaliteiten zoals applicaties, camera en/of microfoon dienen uitschakelbaar te zijn (niet voor gebruikers te gebruiken)</t>
    </r>
  </si>
  <si>
    <r>
      <t xml:space="preserve">Camera
• Resolutie 4K-30fps
</t>
    </r>
    <r>
      <rPr>
        <sz val="9"/>
        <color rgb="FFFF0000"/>
        <rFont val="Verdana"/>
        <family val="2"/>
      </rPr>
      <t>• Digitale zoom 15x
• Pan 90 graden, tilt +50/-90 graden</t>
    </r>
    <r>
      <rPr>
        <sz val="9"/>
        <color theme="1"/>
        <rFont val="Verdana"/>
        <family val="2"/>
      </rPr>
      <t xml:space="preserve">
Microfoon
</t>
    </r>
    <r>
      <rPr>
        <strike/>
        <sz val="9"/>
        <color theme="8"/>
        <rFont val="Verdana"/>
        <family val="2"/>
      </rPr>
      <t>• Geïntegreerd</t>
    </r>
    <r>
      <rPr>
        <sz val="9"/>
        <color theme="1"/>
        <rFont val="Verdana"/>
        <family val="2"/>
      </rPr>
      <t xml:space="preserve">
• 3  stuks
Audio via </t>
    </r>
    <r>
      <rPr>
        <strike/>
        <sz val="9"/>
        <color theme="8"/>
        <rFont val="Verdana"/>
        <family val="2"/>
      </rPr>
      <t>extern</t>
    </r>
    <r>
      <rPr>
        <sz val="9"/>
        <color theme="8"/>
        <rFont val="Verdana"/>
        <family val="2"/>
      </rPr>
      <t xml:space="preserve"> </t>
    </r>
    <r>
      <rPr>
        <sz val="9"/>
        <color theme="1"/>
        <rFont val="Verdana"/>
        <family val="2"/>
      </rPr>
      <t>audiosysteem (zie scherm)
• Extra microfoon:</t>
    </r>
    <r>
      <rPr>
        <sz val="9"/>
        <color rgb="FFFF0000"/>
        <rFont val="Verdana"/>
        <family val="2"/>
      </rPr>
      <t xml:space="preserve"> </t>
    </r>
    <r>
      <rPr>
        <sz val="9"/>
        <rFont val="Verdana"/>
        <family val="2"/>
      </rPr>
      <t>kabellengte</t>
    </r>
    <r>
      <rPr>
        <sz val="9"/>
        <color rgb="FFFF0000"/>
        <rFont val="Verdana"/>
        <family val="2"/>
      </rPr>
      <t xml:space="preserve"> 5m,</t>
    </r>
    <r>
      <rPr>
        <sz val="9"/>
        <color theme="1"/>
        <rFont val="Verdana"/>
        <family val="2"/>
      </rPr>
      <t xml:space="preserve"> demping toets  
• Communicatie: </t>
    </r>
    <r>
      <rPr>
        <sz val="9"/>
        <color rgb="FFFF0000"/>
        <rFont val="Verdana"/>
        <family val="2"/>
      </rPr>
      <t xml:space="preserve">bekabelde aansluiting via USB </t>
    </r>
    <r>
      <rPr>
        <sz val="9"/>
        <color theme="1"/>
        <rFont val="Verdana"/>
        <family val="2"/>
      </rPr>
      <t xml:space="preserve">
• RF-afstandsbediening </t>
    </r>
    <r>
      <rPr>
        <sz val="9"/>
        <color rgb="FFFF0000"/>
        <rFont val="Verdana"/>
        <family val="2"/>
      </rPr>
      <t>en 10,1 inch diagonaal touch</t>
    </r>
    <r>
      <rPr>
        <sz val="9"/>
        <color theme="1"/>
        <rFont val="Verdana"/>
        <family val="2"/>
      </rPr>
      <t xml:space="preserve">
• Gecertificeerd voor MS Teams</t>
    </r>
  </si>
  <si>
    <r>
      <t xml:space="preserve">Camera
• Resolutie 4K-30fps
</t>
    </r>
    <r>
      <rPr>
        <sz val="9"/>
        <color rgb="FFFF0000"/>
        <rFont val="Verdana"/>
        <family val="2"/>
      </rPr>
      <t>• Digitale zoom 15x
• Pan 90 graden, tilt +50/-90 graden</t>
    </r>
    <r>
      <rPr>
        <sz val="9"/>
        <color theme="1"/>
        <rFont val="Verdana"/>
        <family val="2"/>
      </rPr>
      <t xml:space="preserve">
Microfoon
</t>
    </r>
    <r>
      <rPr>
        <strike/>
        <sz val="9"/>
        <color theme="8"/>
        <rFont val="Verdana"/>
        <family val="2"/>
      </rPr>
      <t>• Geïntegreerd</t>
    </r>
    <r>
      <rPr>
        <sz val="9"/>
        <color theme="1"/>
        <rFont val="Verdana"/>
        <family val="2"/>
      </rPr>
      <t xml:space="preserve">
• 3  stuks
Audio via </t>
    </r>
    <r>
      <rPr>
        <strike/>
        <sz val="9"/>
        <color theme="8"/>
        <rFont val="Verdana"/>
        <family val="2"/>
      </rPr>
      <t>extern</t>
    </r>
    <r>
      <rPr>
        <strike/>
        <sz val="9"/>
        <color theme="7"/>
        <rFont val="Verdana"/>
        <family val="2"/>
      </rPr>
      <t xml:space="preserve"> </t>
    </r>
    <r>
      <rPr>
        <sz val="9"/>
        <color theme="1"/>
        <rFont val="Verdana"/>
        <family val="2"/>
      </rPr>
      <t xml:space="preserve">audiosysteem (zie scherm) 
• Extra microfoon: </t>
    </r>
    <r>
      <rPr>
        <sz val="9"/>
        <rFont val="Verdana"/>
        <family val="2"/>
      </rPr>
      <t>kabellengte</t>
    </r>
    <r>
      <rPr>
        <sz val="9"/>
        <color rgb="FFFF0000"/>
        <rFont val="Verdana"/>
        <family val="2"/>
      </rPr>
      <t xml:space="preserve"> 5m</t>
    </r>
    <r>
      <rPr>
        <sz val="9"/>
        <color theme="1"/>
        <rFont val="Verdana"/>
        <family val="2"/>
      </rPr>
      <t xml:space="preserve">, demping toets  
• Communicatie: </t>
    </r>
    <r>
      <rPr>
        <sz val="9"/>
        <color rgb="FFFF0000"/>
        <rFont val="Verdana"/>
        <family val="2"/>
      </rPr>
      <t>bekabelde aansluiting via USB</t>
    </r>
    <r>
      <rPr>
        <sz val="9"/>
        <color theme="1"/>
        <rFont val="Verdana"/>
        <family val="2"/>
      </rPr>
      <t xml:space="preserve">
• RF-afstandsbediening</t>
    </r>
    <r>
      <rPr>
        <sz val="9"/>
        <color rgb="FFFF0000"/>
        <rFont val="Verdana"/>
        <family val="2"/>
      </rPr>
      <t xml:space="preserve"> en 10,1 inch diagonaal touch</t>
    </r>
    <r>
      <rPr>
        <sz val="9"/>
        <color theme="1"/>
        <rFont val="Verdana"/>
        <family val="2"/>
      </rPr>
      <t xml:space="preserve">
• Gecertificeerd voor MS Teams</t>
    </r>
  </si>
  <si>
    <r>
      <t xml:space="preserve">• Type display: Lcd
• Interactief: Nee
• Gewenste afmeting (diagonaal) in inch = afstand in cm van scherm tot meest verre stoel gedeeld door 10. Hier aanhouden voor beprijzing: minimaal 70 inch.
• Aspect Ratio: 16:9
• Native resolutie: 4K
• Paneel type: Lcd
• Backlight: LED
• Response time: maximaal 8ms
• Brightness: minimaal 350 cd/m2
• Kijkhoek: minimaal 160° horizontaal, 160° verticaal
• Contrast ratio: minimaal 3.000:1
• Energie verbruik: maximaal 300 W, Stand-by &lt;0,5 W
• Inputs: HDMI, stereo audio
• Output: stereo audio
• Audio: </t>
    </r>
    <r>
      <rPr>
        <strike/>
        <sz val="9"/>
        <color theme="8"/>
        <rFont val="Verdana"/>
        <family val="2"/>
      </rPr>
      <t>extern</t>
    </r>
    <r>
      <rPr>
        <sz val="9"/>
        <color theme="8"/>
        <rFont val="Verdana"/>
        <family val="2"/>
      </rPr>
      <t xml:space="preserve"> </t>
    </r>
    <r>
      <rPr>
        <sz val="9"/>
        <color theme="1"/>
        <rFont val="Verdana"/>
        <family val="2"/>
      </rPr>
      <t xml:space="preserve">audiosysteem, minimaal </t>
    </r>
    <r>
      <rPr>
        <sz val="9"/>
        <color theme="8"/>
        <rFont val="Verdana"/>
        <family val="2"/>
      </rPr>
      <t>7,5W, 300-10.000</t>
    </r>
    <r>
      <rPr>
        <sz val="9"/>
        <color theme="1"/>
        <rFont val="Verdana"/>
        <family val="2"/>
      </rPr>
      <t xml:space="preserve"> Hz
• Control: LAN
• Security: functionaliteiten zoals applicaties, camera en/of microfoon dienen uitschakelbaar te zijn (niet voor gebruikers te gebruiken)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</si>
</sst>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43" formatCode="_ * #,##0.00_ ;_ * \-#,##0.00_ ;_ * &quot;-&quot;??_ ;_ @_ "/>
    <numFmt numFmtId="164" formatCode="&quot;€&quot;\ #,##0.00_-"/>
    <numFmt numFmtId="165" formatCode="_-&quot;€&quot;\ * #,##0.00_-;_-&quot;€&quot;\ * #,##0.00\-;_-&quot;€&quot;\ * &quot;-&quot;??_-;_-@_-"/>
  </numFmts>
  <fonts count="40">
    <font>
      <sz val="9"/>
      <name val="Verdana"/>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b/>
      <sz val="9"/>
      <name val="Verdana"/>
      <family val="2"/>
    </font>
    <font>
      <sz val="8"/>
      <name val="Verdana"/>
      <family val="2"/>
    </font>
    <font>
      <b/>
      <sz val="16"/>
      <name val="Verdana"/>
      <family val="2"/>
    </font>
    <font>
      <sz val="9"/>
      <name val="Verdana"/>
      <family val="2"/>
    </font>
    <font>
      <sz val="9"/>
      <color indexed="8"/>
      <name val="Verdana"/>
      <family val="2"/>
    </font>
    <font>
      <sz val="9"/>
      <color theme="1"/>
      <name val="Verdana"/>
      <family val="2"/>
    </font>
    <font>
      <sz val="9"/>
      <color rgb="FF000000"/>
      <name val="Verdana"/>
      <family val="2"/>
    </font>
    <font>
      <sz val="9"/>
      <name val="Verdana"/>
      <family val="2"/>
    </font>
    <font>
      <sz val="9"/>
      <color theme="0"/>
      <name val="Verdana"/>
      <family val="2"/>
    </font>
    <font>
      <i/>
      <sz val="9"/>
      <name val="Verdana"/>
      <family val="2"/>
    </font>
    <font>
      <b/>
      <sz val="11"/>
      <color rgb="FF00B050"/>
      <name val="Verdana"/>
      <family val="2"/>
    </font>
    <font>
      <i/>
      <sz val="8"/>
      <name val="Verdana"/>
      <family val="2"/>
    </font>
    <font>
      <b/>
      <sz val="11"/>
      <color rgb="FF0070C0"/>
      <name val="Verdana"/>
      <family val="2"/>
    </font>
    <font>
      <b/>
      <sz val="9"/>
      <color rgb="FF002060"/>
      <name val="Verdana"/>
      <family val="2"/>
    </font>
    <font>
      <b/>
      <sz val="20"/>
      <color rgb="FF002060"/>
      <name val="Verdana"/>
      <family val="2"/>
    </font>
    <font>
      <u/>
      <sz val="9"/>
      <color theme="10"/>
      <name val="Verdana"/>
      <family val="2"/>
    </font>
    <font>
      <b/>
      <u/>
      <sz val="9"/>
      <color theme="10"/>
      <name val="Verdana"/>
      <family val="2"/>
    </font>
    <font>
      <b/>
      <sz val="12"/>
      <name val="Verdana"/>
      <family val="2"/>
    </font>
    <font>
      <sz val="10"/>
      <name val="Verdana"/>
      <family val="2"/>
    </font>
    <font>
      <sz val="12"/>
      <name val="Verdana"/>
      <family val="2"/>
    </font>
    <font>
      <b/>
      <sz val="9"/>
      <color rgb="FF0070C0"/>
      <name val="Verdana"/>
      <family val="2"/>
    </font>
    <font>
      <b/>
      <sz val="10"/>
      <name val="Verdana"/>
      <family val="2"/>
    </font>
    <font>
      <b/>
      <sz val="20"/>
      <name val="Verdana"/>
      <family val="2"/>
    </font>
    <font>
      <b/>
      <sz val="9"/>
      <color rgb="FFFF0000"/>
      <name val="Verdana"/>
      <family val="2"/>
    </font>
    <font>
      <sz val="12"/>
      <color theme="1"/>
      <name val="Verdana"/>
      <family val="2"/>
    </font>
    <font>
      <b/>
      <sz val="9"/>
      <color theme="1"/>
      <name val="Verdana"/>
      <family val="2"/>
    </font>
    <font>
      <sz val="10"/>
      <color theme="1"/>
      <name val="Verdana"/>
      <family val="2"/>
    </font>
    <font>
      <sz val="9"/>
      <color rgb="FFFF0000"/>
      <name val="Verdana"/>
      <family val="2"/>
    </font>
    <font>
      <strike/>
      <sz val="9"/>
      <color theme="7"/>
      <name val="Verdana"/>
      <family val="2"/>
    </font>
    <font>
      <strike/>
      <sz val="9"/>
      <color theme="8"/>
      <name val="Verdana"/>
      <family val="2"/>
    </font>
    <font>
      <sz val="9"/>
      <color theme="8"/>
      <name val="Verdana"/>
      <family val="2"/>
    </font>
  </fonts>
  <fills count="13">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indexed="9"/>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4"/>
        <bgColor indexed="64"/>
      </patternFill>
    </fill>
  </fills>
  <borders count="3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Dashed">
        <color indexed="64"/>
      </left>
      <right/>
      <top style="mediumDashed">
        <color indexed="64"/>
      </top>
      <bottom style="mediumDashed">
        <color indexed="64"/>
      </bottom>
      <diagonal/>
    </border>
    <border>
      <left/>
      <right/>
      <top style="mediumDashed">
        <color indexed="64"/>
      </top>
      <bottom style="mediumDashed">
        <color indexed="64"/>
      </bottom>
      <diagonal/>
    </border>
    <border>
      <left/>
      <right style="mediumDashed">
        <color indexed="64"/>
      </right>
      <top style="mediumDashed">
        <color indexed="64"/>
      </top>
      <bottom style="mediumDash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Dot">
        <color indexed="64"/>
      </left>
      <right/>
      <top style="mediumDashDot">
        <color indexed="64"/>
      </top>
      <bottom style="mediumDashDot">
        <color indexed="64"/>
      </bottom>
      <diagonal/>
    </border>
    <border>
      <left/>
      <right style="mediumDashDot">
        <color indexed="64"/>
      </right>
      <top style="mediumDashDot">
        <color indexed="64"/>
      </top>
      <bottom style="mediumDashDot">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DashDot">
        <color indexed="64"/>
      </top>
      <bottom style="thin">
        <color indexed="64"/>
      </bottom>
      <diagonal/>
    </border>
    <border>
      <left/>
      <right style="mediumDashDot">
        <color indexed="64"/>
      </right>
      <top style="mediumDashDot">
        <color indexed="64"/>
      </top>
      <bottom style="thin">
        <color indexed="64"/>
      </bottom>
      <diagonal/>
    </border>
    <border>
      <left style="mediumDashDot">
        <color indexed="64"/>
      </left>
      <right/>
      <top style="mediumDashDot">
        <color indexed="64"/>
      </top>
      <bottom/>
      <diagonal/>
    </border>
    <border>
      <left/>
      <right/>
      <top style="mediumDashDot">
        <color indexed="64"/>
      </top>
      <bottom/>
      <diagonal/>
    </border>
  </borders>
  <cellStyleXfs count="7">
    <xf numFmtId="0" fontId="0" fillId="0" borderId="0"/>
    <xf numFmtId="0" fontId="14" fillId="0" borderId="0"/>
    <xf numFmtId="43" fontId="16" fillId="0" borderId="0" applyFont="0" applyFill="0" applyBorder="0" applyAlignment="0" applyProtection="0"/>
    <xf numFmtId="44" fontId="16" fillId="0" borderId="0" applyFont="0" applyFill="0" applyBorder="0" applyAlignment="0" applyProtection="0"/>
    <xf numFmtId="0" fontId="24" fillId="0" borderId="0" applyNumberFormat="0" applyFill="0" applyBorder="0" applyAlignment="0" applyProtection="0"/>
    <xf numFmtId="0" fontId="12" fillId="0" borderId="0"/>
    <xf numFmtId="0" fontId="8" fillId="0" borderId="0"/>
  </cellStyleXfs>
  <cellXfs count="189">
    <xf numFmtId="0" fontId="0" fillId="0" borderId="0" xfId="0"/>
    <xf numFmtId="0" fontId="15" fillId="4" borderId="0" xfId="0" applyFont="1" applyFill="1" applyAlignment="1">
      <alignment horizontal="left" vertical="justify"/>
    </xf>
    <xf numFmtId="0" fontId="0" fillId="4" borderId="0" xfId="0" applyFill="1" applyAlignment="1">
      <alignment vertical="justify"/>
    </xf>
    <xf numFmtId="0" fontId="13" fillId="4" borderId="0" xfId="0" applyFont="1" applyFill="1" applyAlignment="1">
      <alignment horizontal="left" vertical="justify"/>
    </xf>
    <xf numFmtId="0" fontId="23" fillId="0" borderId="0" xfId="0" applyFont="1" applyAlignment="1">
      <alignment vertical="top"/>
    </xf>
    <xf numFmtId="0" fontId="12" fillId="0" borderId="0" xfId="0" applyFont="1" applyAlignment="1">
      <alignment horizontal="left" vertical="top"/>
    </xf>
    <xf numFmtId="0" fontId="9" fillId="2" borderId="1" xfId="0" applyFont="1" applyFill="1" applyBorder="1" applyAlignment="1">
      <alignment horizontal="left" vertical="top" wrapText="1"/>
    </xf>
    <xf numFmtId="44" fontId="0" fillId="0" borderId="0" xfId="3" applyFont="1" applyProtection="1"/>
    <xf numFmtId="0" fontId="12" fillId="0" borderId="0" xfId="0" applyFont="1"/>
    <xf numFmtId="0" fontId="0" fillId="0" borderId="3" xfId="0" applyBorder="1"/>
    <xf numFmtId="0" fontId="0" fillId="0" borderId="0" xfId="0" applyAlignment="1">
      <alignment horizontal="center"/>
    </xf>
    <xf numFmtId="0" fontId="26" fillId="0" borderId="0" xfId="0" applyFont="1"/>
    <xf numFmtId="0" fontId="26" fillId="0" borderId="0" xfId="0" applyFont="1" applyAlignment="1">
      <alignment horizontal="center" vertical="top" wrapText="1"/>
    </xf>
    <xf numFmtId="0" fontId="0" fillId="7" borderId="15" xfId="0" applyFill="1" applyBorder="1" applyAlignment="1">
      <alignment vertical="top" wrapText="1"/>
    </xf>
    <xf numFmtId="0" fontId="0" fillId="7" borderId="15" xfId="0" applyFill="1" applyBorder="1" applyAlignment="1">
      <alignment horizontal="center" vertical="top" wrapText="1"/>
    </xf>
    <xf numFmtId="0" fontId="0" fillId="0" borderId="15" xfId="0" applyBorder="1" applyAlignment="1">
      <alignment vertical="top" wrapText="1"/>
    </xf>
    <xf numFmtId="0" fontId="27" fillId="7" borderId="8" xfId="0" applyFont="1" applyFill="1" applyBorder="1" applyAlignment="1">
      <alignment horizontal="left" vertical="top" wrapText="1"/>
    </xf>
    <xf numFmtId="0" fontId="0" fillId="7" borderId="8" xfId="0" applyFill="1" applyBorder="1" applyAlignment="1">
      <alignment horizontal="center" vertical="top" wrapText="1"/>
    </xf>
    <xf numFmtId="164" fontId="27" fillId="4" borderId="8" xfId="0" applyNumberFormat="1" applyFont="1" applyFill="1" applyBorder="1" applyAlignment="1">
      <alignment vertical="top" wrapText="1"/>
    </xf>
    <xf numFmtId="0" fontId="12" fillId="4" borderId="0" xfId="0" applyFont="1" applyFill="1"/>
    <xf numFmtId="0" fontId="0" fillId="4" borderId="0" xfId="0" applyFill="1" applyAlignment="1">
      <alignment vertical="top" wrapText="1"/>
    </xf>
    <xf numFmtId="0" fontId="0" fillId="4" borderId="0" xfId="0" applyFill="1" applyAlignment="1">
      <alignment horizontal="center" vertical="top" wrapText="1"/>
    </xf>
    <xf numFmtId="164" fontId="27" fillId="4" borderId="0" xfId="0" applyNumberFormat="1" applyFont="1" applyFill="1" applyAlignment="1">
      <alignment vertical="top" wrapText="1"/>
    </xf>
    <xf numFmtId="10" fontId="0" fillId="3" borderId="8" xfId="0" applyNumberFormat="1" applyFill="1" applyBorder="1" applyAlignment="1" applyProtection="1">
      <alignment vertical="top" wrapText="1"/>
      <protection locked="0"/>
    </xf>
    <xf numFmtId="0" fontId="0" fillId="8" borderId="17" xfId="0" applyFill="1" applyBorder="1"/>
    <xf numFmtId="0" fontId="0" fillId="8" borderId="18" xfId="0" applyFill="1" applyBorder="1"/>
    <xf numFmtId="0" fontId="0" fillId="8" borderId="18" xfId="0" applyFill="1" applyBorder="1" applyAlignment="1">
      <alignment horizontal="center"/>
    </xf>
    <xf numFmtId="0" fontId="0" fillId="8" borderId="19" xfId="0" applyFill="1" applyBorder="1"/>
    <xf numFmtId="0" fontId="9" fillId="2" borderId="8" xfId="0" applyFont="1" applyFill="1" applyBorder="1" applyAlignment="1">
      <alignment vertical="top" wrapText="1"/>
    </xf>
    <xf numFmtId="0" fontId="9" fillId="2" borderId="8" xfId="0" applyFont="1" applyFill="1" applyBorder="1" applyAlignment="1">
      <alignment horizontal="center" vertical="top" wrapText="1"/>
    </xf>
    <xf numFmtId="0" fontId="26" fillId="0" borderId="0" xfId="0" applyFont="1" applyAlignment="1">
      <alignment vertical="center"/>
    </xf>
    <xf numFmtId="164" fontId="29" fillId="9" borderId="21" xfId="0" applyNumberFormat="1" applyFont="1" applyFill="1" applyBorder="1" applyAlignment="1">
      <alignment horizontal="center" vertical="center"/>
    </xf>
    <xf numFmtId="0" fontId="29" fillId="9" borderId="20" xfId="0" applyFont="1" applyFill="1" applyBorder="1" applyAlignment="1">
      <alignment vertical="center" wrapText="1"/>
    </xf>
    <xf numFmtId="0" fontId="20" fillId="4" borderId="0" xfId="0" applyFont="1" applyFill="1" applyAlignment="1">
      <alignment vertical="center"/>
    </xf>
    <xf numFmtId="0" fontId="9" fillId="2" borderId="8" xfId="0" applyFont="1" applyFill="1" applyBorder="1"/>
    <xf numFmtId="0" fontId="12" fillId="0" borderId="0" xfId="5"/>
    <xf numFmtId="0" fontId="12" fillId="0" borderId="0" xfId="5" applyAlignment="1">
      <alignment horizontal="center"/>
    </xf>
    <xf numFmtId="0" fontId="26" fillId="0" borderId="0" xfId="5" applyFont="1"/>
    <xf numFmtId="0" fontId="9" fillId="7" borderId="0" xfId="5" applyFont="1" applyFill="1" applyAlignment="1">
      <alignment vertical="top" wrapText="1"/>
    </xf>
    <xf numFmtId="164" fontId="27" fillId="4" borderId="8" xfId="5" applyNumberFormat="1" applyFont="1" applyFill="1" applyBorder="1" applyAlignment="1">
      <alignment vertical="top" wrapText="1"/>
    </xf>
    <xf numFmtId="0" fontId="27" fillId="7" borderId="0" xfId="5" applyFont="1" applyFill="1" applyAlignment="1">
      <alignment vertical="top" wrapText="1"/>
    </xf>
    <xf numFmtId="0" fontId="12" fillId="7" borderId="15" xfId="5" applyFill="1" applyBorder="1" applyAlignment="1">
      <alignment horizontal="center" vertical="top" wrapText="1"/>
    </xf>
    <xf numFmtId="164" fontId="27" fillId="3" borderId="15" xfId="5" applyNumberFormat="1" applyFont="1" applyFill="1" applyBorder="1" applyAlignment="1" applyProtection="1">
      <alignment vertical="top" wrapText="1"/>
      <protection locked="0"/>
    </xf>
    <xf numFmtId="0" fontId="27" fillId="4" borderId="0" xfId="5" applyFont="1" applyFill="1" applyAlignment="1">
      <alignment horizontal="left" vertical="top" wrapText="1"/>
    </xf>
    <xf numFmtId="0" fontId="12" fillId="4" borderId="0" xfId="5" applyFill="1" applyAlignment="1">
      <alignment vertical="top" wrapText="1"/>
    </xf>
    <xf numFmtId="0" fontId="12" fillId="4" borderId="0" xfId="5" applyFill="1" applyAlignment="1">
      <alignment horizontal="center" vertical="top" wrapText="1"/>
    </xf>
    <xf numFmtId="164" fontId="30" fillId="4" borderId="23" xfId="5" applyNumberFormat="1" applyFont="1" applyFill="1" applyBorder="1" applyAlignment="1">
      <alignment vertical="top" wrapText="1"/>
    </xf>
    <xf numFmtId="164" fontId="27" fillId="4" borderId="0" xfId="5" applyNumberFormat="1" applyFont="1" applyFill="1" applyAlignment="1">
      <alignment vertical="top" wrapText="1"/>
    </xf>
    <xf numFmtId="0" fontId="27" fillId="4" borderId="0" xfId="5" applyFont="1" applyFill="1" applyAlignment="1">
      <alignment vertical="top" wrapText="1"/>
    </xf>
    <xf numFmtId="0" fontId="9" fillId="2" borderId="8" xfId="5" applyFont="1" applyFill="1" applyBorder="1" applyAlignment="1">
      <alignment vertical="top" wrapText="1"/>
    </xf>
    <xf numFmtId="0" fontId="9" fillId="2" borderId="8" xfId="5" applyFont="1" applyFill="1" applyBorder="1" applyAlignment="1">
      <alignment horizontal="center" vertical="top" wrapText="1"/>
    </xf>
    <xf numFmtId="0" fontId="12" fillId="5" borderId="8" xfId="5" applyFill="1" applyBorder="1" applyAlignment="1">
      <alignment horizontal="center" vertical="top" wrapText="1"/>
    </xf>
    <xf numFmtId="164" fontId="27" fillId="5" borderId="8" xfId="5" applyNumberFormat="1" applyFont="1" applyFill="1" applyBorder="1" applyAlignment="1">
      <alignment vertical="top" wrapText="1"/>
    </xf>
    <xf numFmtId="0" fontId="27" fillId="5" borderId="8" xfId="5" applyFont="1" applyFill="1" applyBorder="1" applyAlignment="1">
      <alignment vertical="top" wrapText="1"/>
    </xf>
    <xf numFmtId="0" fontId="26" fillId="0" borderId="0" xfId="5" applyFont="1" applyAlignment="1">
      <alignment vertical="center"/>
    </xf>
    <xf numFmtId="0" fontId="9" fillId="0" borderId="22" xfId="5" applyFont="1" applyBorder="1" applyAlignment="1">
      <alignment wrapText="1"/>
    </xf>
    <xf numFmtId="164" fontId="29" fillId="9" borderId="21" xfId="5" applyNumberFormat="1" applyFont="1" applyFill="1" applyBorder="1" applyAlignment="1">
      <alignment horizontal="center" vertical="center"/>
    </xf>
    <xf numFmtId="0" fontId="31" fillId="0" borderId="0" xfId="0" applyFont="1"/>
    <xf numFmtId="0" fontId="0" fillId="10" borderId="1" xfId="0" applyFill="1" applyBorder="1"/>
    <xf numFmtId="0" fontId="0" fillId="10" borderId="2" xfId="0" applyFill="1" applyBorder="1"/>
    <xf numFmtId="0" fontId="0" fillId="10" borderId="7" xfId="0" applyFill="1" applyBorder="1"/>
    <xf numFmtId="0" fontId="0" fillId="10" borderId="5" xfId="0" applyFill="1" applyBorder="1"/>
    <xf numFmtId="0" fontId="9" fillId="10" borderId="6" xfId="0" applyFont="1" applyFill="1" applyBorder="1" applyAlignment="1">
      <alignment horizontal="center"/>
    </xf>
    <xf numFmtId="0" fontId="0" fillId="0" borderId="1" xfId="0" applyBorder="1"/>
    <xf numFmtId="0" fontId="0" fillId="0" borderId="2" xfId="0" applyBorder="1"/>
    <xf numFmtId="0" fontId="0" fillId="0" borderId="14" xfId="0" applyBorder="1"/>
    <xf numFmtId="0" fontId="0" fillId="0" borderId="16" xfId="0" applyBorder="1"/>
    <xf numFmtId="0" fontId="28" fillId="0" borderId="3" xfId="0" applyFont="1" applyBorder="1"/>
    <xf numFmtId="165" fontId="28" fillId="0" borderId="16" xfId="0" applyNumberFormat="1" applyFont="1" applyBorder="1"/>
    <xf numFmtId="0" fontId="12" fillId="0" borderId="16" xfId="0" applyFont="1" applyBorder="1"/>
    <xf numFmtId="44" fontId="0" fillId="0" borderId="0" xfId="0" applyNumberFormat="1"/>
    <xf numFmtId="0" fontId="26" fillId="2" borderId="24" xfId="0" applyFont="1" applyFill="1" applyBorder="1"/>
    <xf numFmtId="0" fontId="26" fillId="2" borderId="25" xfId="0" applyFont="1" applyFill="1" applyBorder="1"/>
    <xf numFmtId="165" fontId="26" fillId="2" borderId="26" xfId="0" applyNumberFormat="1" applyFont="1" applyFill="1" applyBorder="1"/>
    <xf numFmtId="10" fontId="12" fillId="0" borderId="0" xfId="5" applyNumberFormat="1"/>
    <xf numFmtId="164" fontId="27" fillId="3" borderId="8" xfId="0" applyNumberFormat="1" applyFont="1" applyFill="1" applyBorder="1" applyAlignment="1" applyProtection="1">
      <alignment horizontal="right" vertical="top" wrapText="1"/>
      <protection locked="0"/>
    </xf>
    <xf numFmtId="0" fontId="12" fillId="0" borderId="0" xfId="0" applyFont="1" applyAlignment="1">
      <alignment vertical="top"/>
    </xf>
    <xf numFmtId="10" fontId="12" fillId="3" borderId="8" xfId="0" applyNumberFormat="1" applyFont="1" applyFill="1" applyBorder="1" applyAlignment="1" applyProtection="1">
      <alignment vertical="top" wrapText="1"/>
      <protection locked="0"/>
    </xf>
    <xf numFmtId="0" fontId="12" fillId="4" borderId="8" xfId="0" applyFont="1" applyFill="1" applyBorder="1" applyAlignment="1">
      <alignment horizontal="justify" vertical="top" wrapText="1"/>
    </xf>
    <xf numFmtId="0" fontId="11" fillId="0" borderId="0" xfId="0" applyFont="1" applyAlignment="1">
      <alignment horizontal="left"/>
    </xf>
    <xf numFmtId="0" fontId="25" fillId="0" borderId="0" xfId="4" applyFont="1" applyAlignment="1">
      <alignment horizontal="left"/>
    </xf>
    <xf numFmtId="0" fontId="12" fillId="0" borderId="0" xfId="0" applyFont="1" applyAlignment="1">
      <alignment horizontal="left"/>
    </xf>
    <xf numFmtId="0" fontId="9" fillId="0" borderId="0" xfId="0" applyFont="1" applyAlignment="1">
      <alignment horizontal="left"/>
    </xf>
    <xf numFmtId="0" fontId="0" fillId="0" borderId="0" xfId="0" applyAlignment="1">
      <alignment horizontal="left"/>
    </xf>
    <xf numFmtId="0" fontId="32" fillId="2" borderId="2" xfId="0" applyFont="1" applyFill="1" applyBorder="1" applyAlignment="1">
      <alignment horizontal="left" vertical="top" wrapText="1"/>
    </xf>
    <xf numFmtId="4" fontId="9" fillId="2" borderId="8" xfId="0" applyNumberFormat="1" applyFont="1" applyFill="1" applyBorder="1" applyAlignment="1">
      <alignment horizontal="center" vertical="top" wrapText="1"/>
    </xf>
    <xf numFmtId="1" fontId="9" fillId="2" borderId="8" xfId="0" applyNumberFormat="1" applyFont="1" applyFill="1" applyBorder="1" applyAlignment="1">
      <alignment horizontal="center" vertical="top" wrapText="1"/>
    </xf>
    <xf numFmtId="44" fontId="9" fillId="2" borderId="8" xfId="3" applyFont="1" applyFill="1" applyBorder="1" applyAlignment="1" applyProtection="1">
      <alignment horizontal="center" vertical="top" wrapText="1"/>
    </xf>
    <xf numFmtId="0" fontId="12" fillId="0" borderId="0" xfId="0" applyFont="1" applyAlignment="1">
      <alignment horizontal="left" vertical="top" wrapText="1"/>
    </xf>
    <xf numFmtId="0" fontId="22" fillId="11" borderId="8" xfId="0" applyFont="1" applyFill="1" applyBorder="1" applyAlignment="1">
      <alignment horizontal="left" vertical="top"/>
    </xf>
    <xf numFmtId="0" fontId="12" fillId="0" borderId="8" xfId="0" applyFont="1" applyBorder="1" applyAlignment="1">
      <alignment horizontal="left" vertical="top" wrapText="1"/>
    </xf>
    <xf numFmtId="0" fontId="22" fillId="4" borderId="0" xfId="0" applyFont="1" applyFill="1" applyAlignment="1">
      <alignment horizontal="left" vertical="top"/>
    </xf>
    <xf numFmtId="0" fontId="12" fillId="4" borderId="0" xfId="0" applyFont="1" applyFill="1" applyAlignment="1">
      <alignment horizontal="left" vertical="top" wrapText="1"/>
    </xf>
    <xf numFmtId="0" fontId="12" fillId="0" borderId="8" xfId="0" applyFont="1" applyBorder="1" applyAlignment="1">
      <alignment vertical="top" wrapText="1"/>
    </xf>
    <xf numFmtId="44" fontId="12" fillId="0" borderId="0" xfId="3" applyFont="1" applyBorder="1" applyAlignment="1" applyProtection="1">
      <alignment vertical="top"/>
    </xf>
    <xf numFmtId="0" fontId="9" fillId="0" borderId="0" xfId="0" applyFont="1" applyAlignment="1">
      <alignment vertical="top"/>
    </xf>
    <xf numFmtId="0" fontId="25" fillId="0" borderId="0" xfId="4" applyFont="1" applyBorder="1" applyAlignment="1" applyProtection="1">
      <alignment vertical="top"/>
    </xf>
    <xf numFmtId="0" fontId="20" fillId="0" borderId="0" xfId="0" applyFont="1" applyAlignment="1">
      <alignment vertical="top"/>
    </xf>
    <xf numFmtId="0" fontId="10" fillId="0" borderId="0" xfId="0" applyFont="1" applyAlignment="1">
      <alignment vertical="top"/>
    </xf>
    <xf numFmtId="0" fontId="18" fillId="0" borderId="0" xfId="0" applyFont="1" applyAlignment="1">
      <alignment vertical="top"/>
    </xf>
    <xf numFmtId="44" fontId="12" fillId="0" borderId="0" xfId="3" applyFont="1" applyAlignment="1" applyProtection="1">
      <alignment vertical="top"/>
    </xf>
    <xf numFmtId="0" fontId="9" fillId="3" borderId="12" xfId="0" applyFont="1" applyFill="1" applyBorder="1" applyAlignment="1">
      <alignment horizontal="center" vertical="top"/>
    </xf>
    <xf numFmtId="0" fontId="9" fillId="4" borderId="0" xfId="0" applyFont="1" applyFill="1" applyAlignment="1">
      <alignment horizontal="center" vertical="top"/>
    </xf>
    <xf numFmtId="44" fontId="21" fillId="6" borderId="11" xfId="3" applyFont="1" applyFill="1" applyBorder="1" applyAlignment="1" applyProtection="1">
      <alignment vertical="top"/>
    </xf>
    <xf numFmtId="0" fontId="9" fillId="3" borderId="13" xfId="0" applyFont="1" applyFill="1" applyBorder="1" applyAlignment="1">
      <alignment horizontal="center" vertical="top" readingOrder="2"/>
    </xf>
    <xf numFmtId="0" fontId="9" fillId="4" borderId="0" xfId="0" applyFont="1" applyFill="1" applyAlignment="1">
      <alignment horizontal="center" vertical="top" readingOrder="2"/>
    </xf>
    <xf numFmtId="44" fontId="19" fillId="0" borderId="0" xfId="3" applyFont="1" applyBorder="1" applyAlignment="1" applyProtection="1">
      <alignment vertical="top"/>
    </xf>
    <xf numFmtId="0" fontId="12" fillId="2" borderId="4" xfId="0" applyFont="1" applyFill="1" applyBorder="1" applyAlignment="1">
      <alignment vertical="top"/>
    </xf>
    <xf numFmtId="0" fontId="12" fillId="2" borderId="5" xfId="0" applyFont="1" applyFill="1" applyBorder="1" applyAlignment="1">
      <alignment vertical="top"/>
    </xf>
    <xf numFmtId="0" fontId="12" fillId="4" borderId="0" xfId="0" applyFont="1" applyFill="1" applyAlignment="1">
      <alignment vertical="top"/>
    </xf>
    <xf numFmtId="0" fontId="22" fillId="4" borderId="0" xfId="0" applyFont="1" applyFill="1" applyAlignment="1">
      <alignment vertical="top"/>
    </xf>
    <xf numFmtId="0" fontId="12" fillId="3" borderId="8" xfId="0" applyFont="1" applyFill="1" applyBorder="1" applyAlignment="1" applyProtection="1">
      <alignment vertical="top" wrapText="1"/>
      <protection locked="0"/>
    </xf>
    <xf numFmtId="44" fontId="12" fillId="3" borderId="8" xfId="3" applyFont="1" applyFill="1" applyBorder="1" applyAlignment="1" applyProtection="1">
      <alignment vertical="top"/>
      <protection locked="0"/>
    </xf>
    <xf numFmtId="10" fontId="12" fillId="3" borderId="8" xfId="3" applyNumberFormat="1" applyFont="1" applyFill="1" applyBorder="1" applyAlignment="1" applyProtection="1">
      <alignment vertical="top"/>
      <protection locked="0"/>
    </xf>
    <xf numFmtId="0" fontId="12" fillId="0" borderId="8" xfId="0" applyFont="1" applyBorder="1" applyAlignment="1">
      <alignment vertical="top"/>
    </xf>
    <xf numFmtId="44" fontId="12" fillId="0" borderId="8" xfId="3" applyFont="1" applyBorder="1" applyAlignment="1" applyProtection="1">
      <alignment vertical="top"/>
    </xf>
    <xf numFmtId="0" fontId="9" fillId="4" borderId="0" xfId="0" applyFont="1" applyFill="1" applyAlignment="1">
      <alignment vertical="top"/>
    </xf>
    <xf numFmtId="44" fontId="12" fillId="4" borderId="0" xfId="3" applyFont="1" applyFill="1" applyBorder="1" applyAlignment="1" applyProtection="1">
      <alignment vertical="top"/>
    </xf>
    <xf numFmtId="44" fontId="12" fillId="4" borderId="0" xfId="3" applyFont="1" applyFill="1" applyAlignment="1" applyProtection="1">
      <alignment vertical="top"/>
    </xf>
    <xf numFmtId="0" fontId="12" fillId="4" borderId="0" xfId="0" applyFont="1" applyFill="1" applyAlignment="1" applyProtection="1">
      <alignment vertical="top" wrapText="1"/>
      <protection locked="0"/>
    </xf>
    <xf numFmtId="44" fontId="12" fillId="4" borderId="0" xfId="3" applyFont="1" applyFill="1" applyBorder="1" applyAlignment="1" applyProtection="1">
      <alignment vertical="top"/>
      <protection locked="0"/>
    </xf>
    <xf numFmtId="10" fontId="12" fillId="4" borderId="0" xfId="3" applyNumberFormat="1" applyFont="1" applyFill="1" applyBorder="1" applyAlignment="1" applyProtection="1">
      <alignment vertical="top"/>
      <protection locked="0"/>
    </xf>
    <xf numFmtId="0" fontId="12" fillId="0" borderId="0" xfId="0" applyFont="1" applyAlignment="1">
      <alignment vertical="top" wrapText="1"/>
    </xf>
    <xf numFmtId="44" fontId="12" fillId="0" borderId="0" xfId="3" applyFont="1" applyFill="1" applyBorder="1" applyAlignment="1" applyProtection="1">
      <alignment vertical="top"/>
    </xf>
    <xf numFmtId="0" fontId="12" fillId="4" borderId="8" xfId="0" applyFont="1" applyFill="1" applyBorder="1" applyAlignment="1">
      <alignment vertical="top"/>
    </xf>
    <xf numFmtId="44" fontId="12" fillId="0" borderId="0" xfId="3" applyFont="1" applyFill="1" applyAlignment="1" applyProtection="1">
      <alignment vertical="top"/>
    </xf>
    <xf numFmtId="0" fontId="9" fillId="2" borderId="8" xfId="0" applyFont="1" applyFill="1" applyBorder="1" applyAlignment="1">
      <alignment vertical="top"/>
    </xf>
    <xf numFmtId="4" fontId="12" fillId="0" borderId="0" xfId="0" applyNumberFormat="1" applyFont="1" applyAlignment="1">
      <alignment horizontal="center" vertical="top"/>
    </xf>
    <xf numFmtId="0" fontId="20" fillId="4" borderId="0" xfId="0" applyFont="1" applyFill="1" applyAlignment="1">
      <alignment vertical="top"/>
    </xf>
    <xf numFmtId="0" fontId="11" fillId="0" borderId="0" xfId="0" applyFont="1" applyAlignment="1">
      <alignment vertical="top" readingOrder="2"/>
    </xf>
    <xf numFmtId="43" fontId="17" fillId="0" borderId="0" xfId="2" applyFont="1" applyBorder="1" applyAlignment="1" applyProtection="1">
      <alignment vertical="top"/>
    </xf>
    <xf numFmtId="0" fontId="33" fillId="0" borderId="3" xfId="0" applyFont="1" applyBorder="1"/>
    <xf numFmtId="4" fontId="17" fillId="0" borderId="0" xfId="0" applyNumberFormat="1" applyFont="1" applyAlignment="1">
      <alignment horizontal="center" vertical="top"/>
    </xf>
    <xf numFmtId="0" fontId="7" fillId="0" borderId="0" xfId="0" applyFont="1"/>
    <xf numFmtId="0" fontId="9" fillId="2" borderId="14" xfId="0" applyFont="1" applyFill="1" applyBorder="1" applyAlignment="1">
      <alignment horizontal="left" vertical="top" wrapText="1"/>
    </xf>
    <xf numFmtId="0" fontId="12" fillId="2" borderId="15" xfId="0" applyFont="1" applyFill="1" applyBorder="1" applyAlignment="1">
      <alignment vertical="top"/>
    </xf>
    <xf numFmtId="4" fontId="9" fillId="2" borderId="19" xfId="0" applyNumberFormat="1" applyFont="1" applyFill="1" applyBorder="1" applyAlignment="1">
      <alignment horizontal="center" vertical="top" wrapText="1"/>
    </xf>
    <xf numFmtId="0" fontId="34" fillId="2" borderId="2" xfId="0" applyFont="1" applyFill="1" applyBorder="1" applyAlignment="1">
      <alignment horizontal="left" vertical="top" wrapText="1"/>
    </xf>
    <xf numFmtId="0" fontId="6" fillId="0" borderId="0" xfId="4" applyFont="1" applyAlignment="1">
      <alignment horizontal="left"/>
    </xf>
    <xf numFmtId="0" fontId="9" fillId="11" borderId="8" xfId="0" applyFont="1" applyFill="1" applyBorder="1" applyAlignment="1">
      <alignment horizontal="left" vertical="top" wrapText="1"/>
    </xf>
    <xf numFmtId="0" fontId="9" fillId="11" borderId="17" xfId="0" applyFont="1" applyFill="1" applyBorder="1" applyAlignment="1">
      <alignment horizontal="left" vertical="top" wrapText="1"/>
    </xf>
    <xf numFmtId="0" fontId="12" fillId="4" borderId="0" xfId="0" applyFont="1" applyFill="1" applyAlignment="1">
      <alignment horizontal="justify" vertical="top" wrapText="1"/>
    </xf>
    <xf numFmtId="0" fontId="11" fillId="10" borderId="4" xfId="0" applyFont="1" applyFill="1" applyBorder="1"/>
    <xf numFmtId="0" fontId="5" fillId="0" borderId="0" xfId="0" applyFont="1" applyAlignment="1">
      <alignment horizontal="left"/>
    </xf>
    <xf numFmtId="0" fontId="4" fillId="0" borderId="8" xfId="0" applyFont="1" applyBorder="1" applyAlignment="1">
      <alignment horizontal="left" vertical="top" wrapText="1"/>
    </xf>
    <xf numFmtId="0" fontId="3" fillId="0" borderId="8" xfId="0" applyFont="1" applyBorder="1" applyAlignment="1">
      <alignment horizontal="left" vertical="top" wrapText="1"/>
    </xf>
    <xf numFmtId="0" fontId="12" fillId="0" borderId="0" xfId="0" applyFont="1" applyFill="1" applyBorder="1" applyAlignment="1" applyProtection="1">
      <alignment vertical="top" wrapText="1"/>
      <protection locked="0"/>
    </xf>
    <xf numFmtId="44" fontId="12" fillId="0" borderId="0" xfId="3" applyFont="1" applyFill="1" applyBorder="1" applyAlignment="1" applyProtection="1">
      <alignment vertical="top"/>
      <protection locked="0"/>
    </xf>
    <xf numFmtId="10" fontId="12" fillId="0" borderId="0" xfId="3" applyNumberFormat="1" applyFont="1" applyFill="1" applyBorder="1" applyAlignment="1" applyProtection="1">
      <alignment vertical="top"/>
      <protection locked="0"/>
    </xf>
    <xf numFmtId="0" fontId="2" fillId="0" borderId="8" xfId="0" applyFont="1" applyBorder="1" applyAlignment="1">
      <alignment horizontal="left" vertical="top" wrapText="1"/>
    </xf>
    <xf numFmtId="0" fontId="9" fillId="12" borderId="17" xfId="0" applyFont="1" applyFill="1" applyBorder="1" applyAlignment="1">
      <alignment horizontal="left" vertical="top" wrapText="1"/>
    </xf>
    <xf numFmtId="0" fontId="0" fillId="12" borderId="19" xfId="0" applyFill="1" applyBorder="1" applyAlignment="1">
      <alignment vertical="top" wrapText="1"/>
    </xf>
    <xf numFmtId="0" fontId="0" fillId="0" borderId="19" xfId="0" applyBorder="1" applyAlignment="1">
      <alignment vertical="top" wrapText="1"/>
    </xf>
    <xf numFmtId="0" fontId="9" fillId="12" borderId="8" xfId="0" applyFont="1" applyFill="1" applyBorder="1" applyAlignment="1">
      <alignment horizontal="left" vertical="top" wrapText="1"/>
    </xf>
    <xf numFmtId="0" fontId="0" fillId="12" borderId="8" xfId="0" applyFill="1" applyBorder="1" applyAlignment="1">
      <alignment vertical="top" wrapText="1"/>
    </xf>
    <xf numFmtId="0" fontId="9" fillId="6" borderId="9" xfId="0" applyFont="1" applyFill="1" applyBorder="1" applyAlignment="1">
      <alignment horizontal="center" vertical="top" wrapText="1"/>
    </xf>
    <xf numFmtId="0" fontId="9" fillId="6" borderId="10" xfId="0" applyFont="1" applyFill="1" applyBorder="1" applyAlignment="1">
      <alignment horizontal="center" vertical="top" wrapText="1"/>
    </xf>
    <xf numFmtId="0" fontId="9" fillId="6" borderId="10" xfId="0" applyFont="1" applyFill="1" applyBorder="1" applyAlignment="1">
      <alignment horizontal="center" vertical="top"/>
    </xf>
    <xf numFmtId="0" fontId="9" fillId="5" borderId="29" xfId="0" applyFont="1" applyFill="1" applyBorder="1" applyAlignment="1">
      <alignment horizontal="center" vertical="top"/>
    </xf>
    <xf numFmtId="0" fontId="9" fillId="5" borderId="30" xfId="0" applyFont="1" applyFill="1" applyBorder="1" applyAlignment="1">
      <alignment horizontal="center" vertical="top"/>
    </xf>
    <xf numFmtId="0" fontId="9" fillId="5" borderId="27" xfId="0" applyFont="1" applyFill="1" applyBorder="1" applyAlignment="1">
      <alignment horizontal="center" vertical="top"/>
    </xf>
    <xf numFmtId="0" fontId="9" fillId="5" borderId="28" xfId="0" applyFont="1" applyFill="1" applyBorder="1" applyAlignment="1">
      <alignment horizontal="center" vertical="top"/>
    </xf>
    <xf numFmtId="0" fontId="4" fillId="0" borderId="14" xfId="0" applyFont="1" applyBorder="1" applyAlignment="1">
      <alignment horizontal="left" vertical="top" wrapText="1"/>
    </xf>
    <xf numFmtId="0" fontId="5" fillId="0" borderId="15" xfId="0" applyFont="1" applyBorder="1" applyAlignment="1">
      <alignment horizontal="left" vertical="top" wrapText="1"/>
    </xf>
    <xf numFmtId="0" fontId="12" fillId="0" borderId="14" xfId="0" applyFont="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5" fillId="0" borderId="16" xfId="0" applyFont="1" applyBorder="1" applyAlignment="1">
      <alignment horizontal="left" vertical="top" wrapText="1"/>
    </xf>
    <xf numFmtId="0" fontId="9" fillId="2" borderId="17" xfId="0" applyFont="1" applyFill="1" applyBorder="1" applyAlignment="1">
      <alignment vertical="top"/>
    </xf>
    <xf numFmtId="0" fontId="0" fillId="0" borderId="19" xfId="0" applyBorder="1" applyAlignment="1">
      <alignment vertical="top"/>
    </xf>
    <xf numFmtId="0" fontId="27" fillId="7" borderId="17" xfId="0" applyFont="1" applyFill="1" applyBorder="1" applyAlignment="1">
      <alignment horizontal="left" vertical="top" wrapText="1"/>
    </xf>
    <xf numFmtId="0" fontId="0" fillId="0" borderId="19" xfId="0" applyBorder="1" applyAlignment="1">
      <alignment horizontal="left" vertical="top" wrapText="1"/>
    </xf>
    <xf numFmtId="0" fontId="3" fillId="0" borderId="14" xfId="0" applyFont="1" applyBorder="1" applyAlignment="1">
      <alignment horizontal="left" vertical="top" wrapText="1"/>
    </xf>
    <xf numFmtId="0" fontId="9" fillId="3" borderId="1" xfId="0" applyFont="1" applyFill="1" applyBorder="1" applyAlignment="1">
      <alignment horizontal="center"/>
    </xf>
    <xf numFmtId="0" fontId="9" fillId="3" borderId="7" xfId="0" applyFont="1" applyFill="1" applyBorder="1" applyAlignment="1">
      <alignment horizontal="center"/>
    </xf>
    <xf numFmtId="0" fontId="26" fillId="4" borderId="4" xfId="0" applyFont="1" applyFill="1" applyBorder="1" applyAlignment="1">
      <alignment horizontal="center" readingOrder="2"/>
    </xf>
    <xf numFmtId="0" fontId="26" fillId="4" borderId="6" xfId="0" applyFont="1" applyFill="1" applyBorder="1" applyAlignment="1">
      <alignment horizontal="center" readingOrder="2"/>
    </xf>
    <xf numFmtId="0" fontId="27" fillId="7" borderId="17" xfId="0" applyFont="1" applyFill="1" applyBorder="1" applyAlignment="1">
      <alignment horizontal="left" vertical="center" wrapText="1"/>
    </xf>
    <xf numFmtId="0" fontId="27" fillId="7" borderId="19" xfId="0" applyFont="1" applyFill="1" applyBorder="1" applyAlignment="1">
      <alignment horizontal="left" vertical="center" wrapText="1"/>
    </xf>
    <xf numFmtId="0" fontId="9" fillId="2" borderId="17" xfId="0" applyFont="1" applyFill="1" applyBorder="1" applyAlignment="1">
      <alignment horizontal="left" vertical="top" wrapText="1"/>
    </xf>
    <xf numFmtId="0" fontId="9" fillId="2" borderId="19" xfId="0" applyFont="1" applyFill="1" applyBorder="1" applyAlignment="1">
      <alignment horizontal="left" vertical="top" wrapText="1"/>
    </xf>
    <xf numFmtId="0" fontId="30" fillId="3" borderId="4" xfId="5" applyFont="1" applyFill="1" applyBorder="1" applyAlignment="1">
      <alignment horizontal="center" vertical="center" readingOrder="2"/>
    </xf>
    <xf numFmtId="0" fontId="30" fillId="3" borderId="6" xfId="5" applyFont="1" applyFill="1" applyBorder="1" applyAlignment="1">
      <alignment horizontal="center" vertical="center" readingOrder="2"/>
    </xf>
    <xf numFmtId="0" fontId="9" fillId="3" borderId="1" xfId="0" applyFont="1" applyFill="1" applyBorder="1" applyAlignment="1">
      <alignment horizontal="center" vertical="center"/>
    </xf>
    <xf numFmtId="0" fontId="9" fillId="3" borderId="7" xfId="0" applyFont="1" applyFill="1" applyBorder="1" applyAlignment="1">
      <alignment horizontal="center" vertical="center"/>
    </xf>
    <xf numFmtId="0" fontId="35" fillId="7" borderId="17" xfId="5" applyFont="1" applyFill="1" applyBorder="1" applyAlignment="1">
      <alignment horizontal="left" vertical="top" wrapText="1"/>
    </xf>
    <xf numFmtId="0" fontId="35" fillId="7" borderId="19" xfId="5" applyFont="1" applyFill="1" applyBorder="1" applyAlignment="1">
      <alignment horizontal="left" vertical="top" wrapText="1"/>
    </xf>
    <xf numFmtId="0" fontId="7" fillId="5" borderId="17" xfId="5" applyFont="1" applyFill="1" applyBorder="1" applyAlignment="1">
      <alignment horizontal="left" vertical="top" wrapText="1"/>
    </xf>
    <xf numFmtId="0" fontId="7" fillId="5" borderId="19" xfId="5" applyFont="1" applyFill="1" applyBorder="1" applyAlignment="1">
      <alignment horizontal="left" vertical="top" wrapText="1"/>
    </xf>
  </cellXfs>
  <cellStyles count="7">
    <cellStyle name="Hyperlink" xfId="4" builtinId="8"/>
    <cellStyle name="Komma" xfId="2" builtinId="3"/>
    <cellStyle name="Standaard" xfId="0" builtinId="0"/>
    <cellStyle name="Standaard 2" xfId="1"/>
    <cellStyle name="Standaard 3" xfId="5"/>
    <cellStyle name="Standaard 4" xfId="6"/>
    <cellStyle name="Valuta" xfId="3" builtinId="4"/>
  </cellStyles>
  <dxfs count="6">
    <dxf>
      <font>
        <color rgb="FFFF0000"/>
      </font>
    </dxf>
    <dxf>
      <font>
        <b/>
        <i val="0"/>
        <color rgb="FF00B050"/>
      </font>
    </dxf>
    <dxf>
      <font>
        <color rgb="FFFF0000"/>
      </font>
    </dxf>
    <dxf>
      <font>
        <b/>
        <i val="0"/>
        <color rgb="FF00B050"/>
      </font>
    </dxf>
    <dxf>
      <font>
        <color rgb="FFFF0000"/>
      </font>
    </dxf>
    <dxf>
      <font>
        <b/>
        <i val="0"/>
        <color rgb="FF00B05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7934325</xdr:colOff>
      <xdr:row>0</xdr:row>
      <xdr:rowOff>133350</xdr:rowOff>
    </xdr:from>
    <xdr:to>
      <xdr:col>2</xdr:col>
      <xdr:colOff>8355587</xdr:colOff>
      <xdr:row>1</xdr:row>
      <xdr:rowOff>79466</xdr:rowOff>
    </xdr:to>
    <xdr:pic>
      <xdr:nvPicPr>
        <xdr:cNvPr id="8267" name="Picture 1" descr="Logo_UWV">
          <a:extLst>
            <a:ext uri="{FF2B5EF4-FFF2-40B4-BE49-F238E27FC236}">
              <a16:creationId xmlns:a16="http://schemas.microsoft.com/office/drawing/2014/main" id="{00000000-0008-0000-0000-00004B2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353425" y="133350"/>
          <a:ext cx="421262" cy="37474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705262</xdr:colOff>
      <xdr:row>0</xdr:row>
      <xdr:rowOff>117196</xdr:rowOff>
    </xdr:from>
    <xdr:to>
      <xdr:col>8</xdr:col>
      <xdr:colOff>1124361</xdr:colOff>
      <xdr:row>2</xdr:row>
      <xdr:rowOff>28576</xdr:rowOff>
    </xdr:to>
    <xdr:pic>
      <xdr:nvPicPr>
        <xdr:cNvPr id="6282" name="Picture 1" descr="Logo_UWV">
          <a:extLst>
            <a:ext uri="{FF2B5EF4-FFF2-40B4-BE49-F238E27FC236}">
              <a16:creationId xmlns:a16="http://schemas.microsoft.com/office/drawing/2014/main" id="{00000000-0008-0000-0100-00008A1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020837" y="117196"/>
          <a:ext cx="419099" cy="3685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762000</xdr:colOff>
      <xdr:row>0</xdr:row>
      <xdr:rowOff>152400</xdr:rowOff>
    </xdr:from>
    <xdr:to>
      <xdr:col>5</xdr:col>
      <xdr:colOff>1181099</xdr:colOff>
      <xdr:row>0</xdr:row>
      <xdr:rowOff>520980</xdr:rowOff>
    </xdr:to>
    <xdr:pic>
      <xdr:nvPicPr>
        <xdr:cNvPr id="3" name="Picture 1" descr="Logo_UWV">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801100" y="152400"/>
          <a:ext cx="419099" cy="3685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980924</xdr:colOff>
      <xdr:row>0</xdr:row>
      <xdr:rowOff>82827</xdr:rowOff>
    </xdr:from>
    <xdr:to>
      <xdr:col>5</xdr:col>
      <xdr:colOff>1367063</xdr:colOff>
      <xdr:row>0</xdr:row>
      <xdr:rowOff>405848</xdr:rowOff>
    </xdr:to>
    <xdr:pic>
      <xdr:nvPicPr>
        <xdr:cNvPr id="2" name="Picture 1" descr="Logo_UWV">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69989" y="82827"/>
          <a:ext cx="386139" cy="323021"/>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2929867</xdr:colOff>
      <xdr:row>0</xdr:row>
      <xdr:rowOff>123825</xdr:rowOff>
    </xdr:from>
    <xdr:to>
      <xdr:col>3</xdr:col>
      <xdr:colOff>3328384</xdr:colOff>
      <xdr:row>2</xdr:row>
      <xdr:rowOff>171450</xdr:rowOff>
    </xdr:to>
    <xdr:pic>
      <xdr:nvPicPr>
        <xdr:cNvPr id="2" name="Picture 1" descr="Logo_UWV">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740117" y="123825"/>
          <a:ext cx="398517" cy="333375"/>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rgb="FFFF0000"/>
  </sheetPr>
  <dimension ref="B1:C46"/>
  <sheetViews>
    <sheetView showGridLines="0" tabSelected="1" zoomScaleNormal="100" zoomScaleSheetLayoutView="100" workbookViewId="0">
      <selection activeCell="C26" sqref="C26"/>
    </sheetView>
  </sheetViews>
  <sheetFormatPr defaultColWidth="8.625" defaultRowHeight="11.25"/>
  <cols>
    <col min="1" max="1" width="1.875" customWidth="1"/>
    <col min="2" max="2" width="4.5" style="83" customWidth="1"/>
    <col min="3" max="3" width="115.625" customWidth="1"/>
    <col min="9" max="9" width="9.625" customWidth="1"/>
  </cols>
  <sheetData>
    <row r="1" spans="2:3" ht="33.75" customHeight="1">
      <c r="B1" s="79" t="s">
        <v>76</v>
      </c>
    </row>
    <row r="2" spans="2:3" ht="13.5" customHeight="1">
      <c r="B2" s="80"/>
    </row>
    <row r="3" spans="2:3" ht="13.5" customHeight="1">
      <c r="B3" s="138" t="s">
        <v>74</v>
      </c>
    </row>
    <row r="4" spans="2:3" ht="11.25" customHeight="1">
      <c r="B4" s="81" t="s">
        <v>114</v>
      </c>
    </row>
    <row r="5" spans="2:3">
      <c r="B5" s="143" t="s">
        <v>115</v>
      </c>
      <c r="C5" s="133"/>
    </row>
    <row r="6" spans="2:3">
      <c r="B6" s="81" t="s">
        <v>112</v>
      </c>
    </row>
    <row r="8" spans="2:3">
      <c r="B8" s="82" t="s">
        <v>75</v>
      </c>
    </row>
    <row r="10" spans="2:3">
      <c r="B10" s="150" t="s">
        <v>77</v>
      </c>
      <c r="C10" s="152"/>
    </row>
    <row r="11" spans="2:3" ht="66" customHeight="1">
      <c r="B11" s="139">
        <v>1</v>
      </c>
      <c r="C11" s="93" t="s">
        <v>87</v>
      </c>
    </row>
    <row r="12" spans="2:3" ht="66" customHeight="1">
      <c r="B12" s="139">
        <v>2</v>
      </c>
      <c r="C12" s="93" t="s">
        <v>84</v>
      </c>
    </row>
    <row r="13" spans="2:3" ht="66" customHeight="1">
      <c r="B13" s="139">
        <v>3</v>
      </c>
      <c r="C13" s="93" t="s">
        <v>80</v>
      </c>
    </row>
    <row r="14" spans="2:3" ht="66" customHeight="1">
      <c r="B14" s="139">
        <v>4</v>
      </c>
      <c r="C14" s="93" t="s">
        <v>85</v>
      </c>
    </row>
    <row r="15" spans="2:3" ht="66" customHeight="1">
      <c r="B15" s="139">
        <v>5</v>
      </c>
      <c r="C15" s="93" t="s">
        <v>81</v>
      </c>
    </row>
    <row r="16" spans="2:3" ht="66" customHeight="1">
      <c r="B16" s="139">
        <v>6</v>
      </c>
      <c r="C16" s="93" t="s">
        <v>82</v>
      </c>
    </row>
    <row r="17" spans="2:3" ht="66" customHeight="1">
      <c r="B17" s="139">
        <v>7</v>
      </c>
      <c r="C17" s="78" t="s">
        <v>40</v>
      </c>
    </row>
    <row r="18" spans="2:3" ht="66" customHeight="1">
      <c r="B18" s="139">
        <v>8</v>
      </c>
      <c r="C18" s="78" t="s">
        <v>3</v>
      </c>
    </row>
    <row r="19" spans="2:3" ht="66" customHeight="1">
      <c r="B19" s="139">
        <v>9</v>
      </c>
      <c r="C19" s="78" t="s">
        <v>31</v>
      </c>
    </row>
    <row r="20" spans="2:3" ht="66" customHeight="1">
      <c r="B20" s="139">
        <v>10</v>
      </c>
      <c r="C20" s="78" t="s">
        <v>41</v>
      </c>
    </row>
    <row r="21" spans="2:3" ht="66" customHeight="1">
      <c r="B21" s="140">
        <v>11</v>
      </c>
      <c r="C21" s="78" t="s">
        <v>111</v>
      </c>
    </row>
    <row r="22" spans="2:3" ht="66" customHeight="1">
      <c r="B22" s="140">
        <v>12</v>
      </c>
      <c r="C22" s="78" t="s">
        <v>99</v>
      </c>
    </row>
    <row r="23" spans="2:3" ht="83.25" customHeight="1">
      <c r="B23" s="139">
        <v>13</v>
      </c>
      <c r="C23" s="78" t="s">
        <v>42</v>
      </c>
    </row>
    <row r="24" spans="2:3">
      <c r="B24" s="150" t="s">
        <v>78</v>
      </c>
      <c r="C24" s="151"/>
    </row>
    <row r="25" spans="2:3" ht="66" customHeight="1">
      <c r="B25" s="139">
        <v>14</v>
      </c>
      <c r="C25" s="93" t="s">
        <v>96</v>
      </c>
    </row>
    <row r="26" spans="2:3" ht="66" customHeight="1">
      <c r="B26" s="139">
        <v>15</v>
      </c>
      <c r="C26" s="93" t="s">
        <v>116</v>
      </c>
    </row>
    <row r="27" spans="2:3" ht="66" customHeight="1">
      <c r="B27" s="139">
        <v>16</v>
      </c>
      <c r="C27" s="93" t="s">
        <v>79</v>
      </c>
    </row>
    <row r="28" spans="2:3" ht="66" customHeight="1">
      <c r="B28" s="139">
        <v>17</v>
      </c>
      <c r="C28" s="93" t="s">
        <v>86</v>
      </c>
    </row>
    <row r="29" spans="2:3" ht="66" customHeight="1">
      <c r="B29" s="139">
        <v>18</v>
      </c>
      <c r="C29" s="93" t="s">
        <v>97</v>
      </c>
    </row>
    <row r="30" spans="2:3">
      <c r="B30" s="150" t="s">
        <v>88</v>
      </c>
      <c r="C30" s="151"/>
    </row>
    <row r="31" spans="2:3" ht="66" customHeight="1">
      <c r="B31" s="139">
        <v>19</v>
      </c>
      <c r="C31" s="93" t="s">
        <v>95</v>
      </c>
    </row>
    <row r="32" spans="2:3">
      <c r="B32" s="150" t="s">
        <v>91</v>
      </c>
      <c r="C32" s="151"/>
    </row>
    <row r="33" spans="2:3" ht="66" customHeight="1">
      <c r="B33" s="139">
        <v>20</v>
      </c>
      <c r="C33" s="93" t="s">
        <v>94</v>
      </c>
    </row>
    <row r="34" spans="2:3">
      <c r="B34" s="153" t="s">
        <v>93</v>
      </c>
      <c r="C34" s="154"/>
    </row>
    <row r="35" spans="2:3" ht="66" customHeight="1">
      <c r="B35" s="139">
        <v>21</v>
      </c>
      <c r="C35" s="78" t="s">
        <v>98</v>
      </c>
    </row>
    <row r="36" spans="2:3">
      <c r="C36" s="1"/>
    </row>
    <row r="37" spans="2:3">
      <c r="C37" s="2"/>
    </row>
    <row r="38" spans="2:3">
      <c r="C38" s="3"/>
    </row>
    <row r="39" spans="2:3">
      <c r="C39" s="2"/>
    </row>
    <row r="40" spans="2:3">
      <c r="C40" s="2"/>
    </row>
    <row r="46" spans="2:3">
      <c r="C46" s="141"/>
    </row>
  </sheetData>
  <sheetProtection algorithmName="SHA-512" hashValue="9lkhOgbAT1cgTWOACI3KrdaE5jB3tGna+xDsaX81aHqD6TW4wO4fihOdZXfhnz7Wvr3C4Cfr+dTkZNxIzaLF0A==" saltValue="TN5CqTZ1s36ehGdZa+TNlQ==" spinCount="100000" sheet="1" selectLockedCells="1"/>
  <mergeCells count="5">
    <mergeCell ref="B24:C24"/>
    <mergeCell ref="B10:C10"/>
    <mergeCell ref="B30:C30"/>
    <mergeCell ref="B32:C32"/>
    <mergeCell ref="B34:C34"/>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theme="4"/>
    <pageSetUpPr fitToPage="1"/>
  </sheetPr>
  <dimension ref="A1:J126"/>
  <sheetViews>
    <sheetView showGridLines="0" topLeftCell="A109" zoomScaleNormal="100" zoomScaleSheetLayoutView="100" workbookViewId="0">
      <selection activeCell="D112" sqref="D112"/>
    </sheetView>
  </sheetViews>
  <sheetFormatPr defaultColWidth="9" defaultRowHeight="11.25"/>
  <cols>
    <col min="1" max="1" width="4.5" style="76" customWidth="1"/>
    <col min="2" max="2" width="47.125" style="76" customWidth="1"/>
    <col min="3" max="3" width="50.375" style="76" customWidth="1"/>
    <col min="4" max="4" width="19.125" style="76" customWidth="1"/>
    <col min="5" max="5" width="23.625" style="76" customWidth="1"/>
    <col min="6" max="6" width="12.125" style="76" customWidth="1"/>
    <col min="7" max="7" width="17.125" style="76" customWidth="1"/>
    <col min="8" max="8" width="11.125" style="76" bestFit="1" customWidth="1"/>
    <col min="9" max="9" width="16.5" style="100" bestFit="1" customWidth="1"/>
    <col min="10" max="13" width="9" style="76"/>
    <col min="14" max="16" width="0" style="76" hidden="1" customWidth="1"/>
    <col min="17" max="16384" width="9" style="76"/>
  </cols>
  <sheetData>
    <row r="1" spans="1:10">
      <c r="I1" s="94"/>
    </row>
    <row r="2" spans="1:10" ht="24.75">
      <c r="B2" s="4" t="s">
        <v>39</v>
      </c>
      <c r="C2" s="4"/>
      <c r="D2" s="4"/>
      <c r="I2" s="94"/>
    </row>
    <row r="3" spans="1:10">
      <c r="B3" s="95"/>
      <c r="C3" s="95"/>
      <c r="D3" s="95"/>
      <c r="I3" s="94"/>
    </row>
    <row r="4" spans="1:10">
      <c r="B4" s="96" t="s">
        <v>2</v>
      </c>
      <c r="C4" s="96"/>
      <c r="D4" s="96"/>
      <c r="I4" s="94"/>
    </row>
    <row r="5" spans="1:10">
      <c r="B5" s="97"/>
      <c r="C5" s="97"/>
      <c r="D5" s="97"/>
      <c r="E5" s="98"/>
      <c r="I5" s="94"/>
    </row>
    <row r="6" spans="1:10" ht="12" thickBot="1">
      <c r="B6" s="99"/>
      <c r="C6" s="99"/>
      <c r="D6" s="97"/>
    </row>
    <row r="7" spans="1:10" ht="15" thickBot="1">
      <c r="B7" s="101" t="s">
        <v>5</v>
      </c>
      <c r="C7" s="102"/>
      <c r="D7" s="97"/>
      <c r="F7" s="155" t="s">
        <v>43</v>
      </c>
      <c r="G7" s="156"/>
      <c r="H7" s="157"/>
      <c r="I7" s="103">
        <f>SUM(I15:I23,I26:I38,I41:I53,I56:I68,I71:I82,I85:I97,I100:I112,I115:I118)</f>
        <v>0</v>
      </c>
      <c r="J7" s="94"/>
    </row>
    <row r="8" spans="1:10" ht="15" thickBot="1">
      <c r="B8" s="104" t="str">
        <f>IF(F125=0,"Alle geel gemarkeerde velden zijn ingevoerd","Niet alle geel gemarkeerde velden zijn ingevoerd")</f>
        <v>Niet alle geel gemarkeerde velden zijn ingevoerd</v>
      </c>
      <c r="C8" s="105"/>
      <c r="D8" s="97"/>
      <c r="F8" s="5"/>
      <c r="G8" s="5"/>
      <c r="H8" s="5"/>
      <c r="I8" s="106"/>
    </row>
    <row r="9" spans="1:10" ht="12" thickBot="1">
      <c r="I9" s="94"/>
    </row>
    <row r="10" spans="1:10">
      <c r="D10" s="158" t="s">
        <v>35</v>
      </c>
      <c r="E10" s="159"/>
      <c r="F10" s="160"/>
      <c r="G10" s="161"/>
      <c r="I10" s="94"/>
    </row>
    <row r="11" spans="1:10" ht="45">
      <c r="A11" s="6"/>
      <c r="B11" s="137" t="s">
        <v>71</v>
      </c>
      <c r="C11" s="84"/>
      <c r="D11" s="6" t="s">
        <v>83</v>
      </c>
      <c r="E11" s="134" t="s">
        <v>22</v>
      </c>
      <c r="F11" s="136" t="s">
        <v>33</v>
      </c>
      <c r="G11" s="85" t="s">
        <v>34</v>
      </c>
      <c r="H11" s="86" t="s">
        <v>24</v>
      </c>
      <c r="I11" s="87" t="s">
        <v>4</v>
      </c>
    </row>
    <row r="12" spans="1:10">
      <c r="A12" s="107"/>
      <c r="B12" s="108"/>
      <c r="C12" s="108"/>
      <c r="D12" s="107"/>
      <c r="E12" s="135"/>
      <c r="F12" s="136" t="s">
        <v>1</v>
      </c>
      <c r="G12" s="86" t="s">
        <v>0</v>
      </c>
      <c r="H12" s="86" t="s">
        <v>18</v>
      </c>
      <c r="I12" s="87" t="s">
        <v>19</v>
      </c>
    </row>
    <row r="13" spans="1:10" ht="22.5" customHeight="1">
      <c r="A13" s="109"/>
      <c r="B13" s="110"/>
      <c r="C13" s="110"/>
      <c r="D13" s="110"/>
      <c r="E13" s="116"/>
      <c r="F13" s="109"/>
      <c r="G13" s="109"/>
      <c r="H13" s="109"/>
      <c r="I13" s="118"/>
    </row>
    <row r="14" spans="1:10">
      <c r="A14" s="109"/>
      <c r="B14" s="89" t="s">
        <v>46</v>
      </c>
      <c r="C14" s="89" t="s">
        <v>44</v>
      </c>
      <c r="D14" s="110"/>
      <c r="E14" s="116"/>
      <c r="F14" s="109"/>
      <c r="G14" s="109"/>
      <c r="H14" s="109"/>
      <c r="I14" s="118"/>
    </row>
    <row r="15" spans="1:10" ht="273.75" customHeight="1">
      <c r="B15" s="90" t="s">
        <v>45</v>
      </c>
      <c r="C15" s="144" t="s">
        <v>117</v>
      </c>
      <c r="D15" s="111"/>
      <c r="E15" s="111"/>
      <c r="F15" s="112"/>
      <c r="G15" s="113"/>
      <c r="H15" s="114">
        <v>30</v>
      </c>
      <c r="I15" s="115">
        <f t="shared" ref="I15:I22" si="0">(F15+(F15*G15))*H15</f>
        <v>0</v>
      </c>
    </row>
    <row r="16" spans="1:10" ht="18.75" customHeight="1">
      <c r="B16" s="90" t="s">
        <v>49</v>
      </c>
      <c r="C16" s="90" t="s">
        <v>50</v>
      </c>
      <c r="D16" s="111"/>
      <c r="E16" s="111"/>
      <c r="F16" s="112"/>
      <c r="G16" s="113"/>
      <c r="H16" s="114">
        <v>15</v>
      </c>
      <c r="I16" s="115">
        <f t="shared" si="0"/>
        <v>0</v>
      </c>
    </row>
    <row r="17" spans="2:9" ht="18" customHeight="1">
      <c r="B17" s="90" t="s">
        <v>51</v>
      </c>
      <c r="C17" s="90" t="s">
        <v>50</v>
      </c>
      <c r="D17" s="111"/>
      <c r="E17" s="111"/>
      <c r="F17" s="112"/>
      <c r="G17" s="113"/>
      <c r="H17" s="114">
        <v>15</v>
      </c>
      <c r="I17" s="115">
        <f t="shared" si="0"/>
        <v>0</v>
      </c>
    </row>
    <row r="18" spans="2:9">
      <c r="B18" s="90" t="s">
        <v>20</v>
      </c>
      <c r="C18" s="162" t="s">
        <v>118</v>
      </c>
      <c r="D18" s="111"/>
      <c r="E18" s="111"/>
      <c r="F18" s="112"/>
      <c r="G18" s="113"/>
      <c r="H18" s="114">
        <v>15</v>
      </c>
      <c r="I18" s="115">
        <f>(F18+(F18*G18))*H18</f>
        <v>0</v>
      </c>
    </row>
    <row r="19" spans="2:9" ht="60" customHeight="1">
      <c r="B19" s="93" t="s">
        <v>61</v>
      </c>
      <c r="C19" s="163"/>
      <c r="D19" s="111"/>
      <c r="E19" s="111"/>
      <c r="F19" s="112"/>
      <c r="G19" s="113"/>
      <c r="H19" s="114">
        <v>15</v>
      </c>
      <c r="I19" s="115">
        <f>(F19+(F19*G19))*H19</f>
        <v>0</v>
      </c>
    </row>
    <row r="20" spans="2:9">
      <c r="B20" s="90" t="s">
        <v>64</v>
      </c>
      <c r="C20" s="90"/>
      <c r="D20" s="111"/>
      <c r="E20" s="111"/>
      <c r="F20" s="112"/>
      <c r="G20" s="113"/>
      <c r="H20" s="114">
        <v>30</v>
      </c>
      <c r="I20" s="115">
        <f t="shared" ref="I20" si="1">(F20+(F20*G20))*H20</f>
        <v>0</v>
      </c>
    </row>
    <row r="21" spans="2:9">
      <c r="B21" s="90" t="s">
        <v>65</v>
      </c>
      <c r="C21" s="90"/>
      <c r="D21" s="111"/>
      <c r="E21" s="111"/>
      <c r="F21" s="112"/>
      <c r="G21" s="113"/>
      <c r="H21" s="114">
        <v>15</v>
      </c>
      <c r="I21" s="115">
        <f t="shared" ref="I21" si="2">(F21+(F21*G21))*H21</f>
        <v>0</v>
      </c>
    </row>
    <row r="22" spans="2:9">
      <c r="B22" s="90" t="s">
        <v>63</v>
      </c>
      <c r="C22" s="164" t="s">
        <v>60</v>
      </c>
      <c r="D22" s="111"/>
      <c r="E22" s="111"/>
      <c r="F22" s="112"/>
      <c r="G22" s="113"/>
      <c r="H22" s="114">
        <v>15</v>
      </c>
      <c r="I22" s="115">
        <f t="shared" si="0"/>
        <v>0</v>
      </c>
    </row>
    <row r="23" spans="2:9" ht="47.25" customHeight="1">
      <c r="B23" s="90" t="s">
        <v>66</v>
      </c>
      <c r="C23" s="165"/>
      <c r="D23" s="111"/>
      <c r="E23" s="111"/>
      <c r="F23" s="112"/>
      <c r="G23" s="113"/>
      <c r="H23" s="114">
        <v>15</v>
      </c>
      <c r="I23" s="115">
        <f t="shared" ref="I23" si="3">(F23+(F23*G23))*H23</f>
        <v>0</v>
      </c>
    </row>
    <row r="24" spans="2:9" s="109" customFormat="1">
      <c r="B24" s="91"/>
      <c r="C24" s="91"/>
      <c r="D24" s="110"/>
      <c r="E24" s="116"/>
      <c r="F24" s="117"/>
      <c r="G24" s="117"/>
      <c r="I24" s="118"/>
    </row>
    <row r="25" spans="2:9" s="109" customFormat="1">
      <c r="B25" s="89" t="s">
        <v>47</v>
      </c>
      <c r="C25" s="89" t="s">
        <v>44</v>
      </c>
      <c r="D25" s="110"/>
      <c r="E25" s="116"/>
      <c r="I25" s="118"/>
    </row>
    <row r="26" spans="2:9" ht="253.5" customHeight="1">
      <c r="B26" s="90" t="s">
        <v>45</v>
      </c>
      <c r="C26" s="144" t="s">
        <v>119</v>
      </c>
      <c r="D26" s="111"/>
      <c r="E26" s="111"/>
      <c r="F26" s="112"/>
      <c r="G26" s="113"/>
      <c r="H26" s="114">
        <v>21</v>
      </c>
      <c r="I26" s="115">
        <f>(F26+(F26*G26))*H26</f>
        <v>0</v>
      </c>
    </row>
    <row r="27" spans="2:9" ht="45" customHeight="1">
      <c r="B27" s="90" t="s">
        <v>49</v>
      </c>
      <c r="C27" s="90" t="s">
        <v>50</v>
      </c>
      <c r="D27" s="111"/>
      <c r="E27" s="111"/>
      <c r="F27" s="112"/>
      <c r="G27" s="113"/>
      <c r="H27" s="114">
        <v>7</v>
      </c>
      <c r="I27" s="115">
        <f>(F27+(F27*G27))*H27</f>
        <v>0</v>
      </c>
    </row>
    <row r="28" spans="2:9">
      <c r="B28" s="90" t="s">
        <v>51</v>
      </c>
      <c r="C28" s="90" t="s">
        <v>50</v>
      </c>
      <c r="D28" s="111"/>
      <c r="E28" s="111"/>
      <c r="F28" s="112"/>
      <c r="G28" s="113"/>
      <c r="H28" s="114">
        <v>7</v>
      </c>
      <c r="I28" s="115">
        <f>(F28+(F28*G28))*H28</f>
        <v>0</v>
      </c>
    </row>
    <row r="29" spans="2:9" ht="116.25" customHeight="1">
      <c r="B29" s="90" t="s">
        <v>52</v>
      </c>
      <c r="C29" s="90" t="s">
        <v>53</v>
      </c>
      <c r="D29" s="111"/>
      <c r="E29" s="111"/>
      <c r="F29" s="112"/>
      <c r="G29" s="113"/>
      <c r="H29" s="114">
        <v>7</v>
      </c>
      <c r="I29" s="115">
        <f t="shared" ref="I29" si="4">(F29+(F29*G29))*H29</f>
        <v>0</v>
      </c>
    </row>
    <row r="30" spans="2:9" ht="11.25" customHeight="1">
      <c r="B30" s="90" t="s">
        <v>20</v>
      </c>
      <c r="C30" s="162" t="s">
        <v>120</v>
      </c>
      <c r="D30" s="111"/>
      <c r="E30" s="111"/>
      <c r="F30" s="112"/>
      <c r="G30" s="113"/>
      <c r="H30" s="114">
        <v>7</v>
      </c>
      <c r="I30" s="115">
        <f>(F30+(F30*G30))*H30</f>
        <v>0</v>
      </c>
    </row>
    <row r="31" spans="2:9" ht="28.5" customHeight="1">
      <c r="B31" s="93" t="s">
        <v>61</v>
      </c>
      <c r="C31" s="167"/>
      <c r="D31" s="111"/>
      <c r="E31" s="111"/>
      <c r="F31" s="112"/>
      <c r="G31" s="113"/>
      <c r="H31" s="114">
        <v>7</v>
      </c>
      <c r="I31" s="115">
        <f>(F31+(F31*G31))*H31</f>
        <v>0</v>
      </c>
    </row>
    <row r="32" spans="2:9" ht="32.25" customHeight="1">
      <c r="B32" s="90" t="s">
        <v>62</v>
      </c>
      <c r="C32" s="163"/>
      <c r="D32" s="111"/>
      <c r="E32" s="111"/>
      <c r="F32" s="112"/>
      <c r="G32" s="113"/>
      <c r="H32" s="114">
        <v>7</v>
      </c>
      <c r="I32" s="115">
        <f>(F32+(F32*G32))*H32</f>
        <v>0</v>
      </c>
    </row>
    <row r="33" spans="2:9">
      <c r="B33" s="90" t="s">
        <v>64</v>
      </c>
      <c r="C33" s="90"/>
      <c r="D33" s="111"/>
      <c r="E33" s="111"/>
      <c r="F33" s="112"/>
      <c r="G33" s="113"/>
      <c r="H33" s="114">
        <v>42</v>
      </c>
      <c r="I33" s="115">
        <f t="shared" ref="I33:I37" si="5">(F33+(F33*G33))*H33</f>
        <v>0</v>
      </c>
    </row>
    <row r="34" spans="2:9">
      <c r="B34" s="90" t="s">
        <v>65</v>
      </c>
      <c r="C34" s="90"/>
      <c r="D34" s="111"/>
      <c r="E34" s="111"/>
      <c r="F34" s="112"/>
      <c r="G34" s="113"/>
      <c r="H34" s="114">
        <v>7</v>
      </c>
      <c r="I34" s="115">
        <f t="shared" si="5"/>
        <v>0</v>
      </c>
    </row>
    <row r="35" spans="2:9">
      <c r="B35" s="90" t="s">
        <v>63</v>
      </c>
      <c r="C35" s="164" t="s">
        <v>60</v>
      </c>
      <c r="D35" s="111"/>
      <c r="E35" s="111"/>
      <c r="F35" s="112"/>
      <c r="G35" s="113"/>
      <c r="H35" s="114">
        <v>7</v>
      </c>
      <c r="I35" s="115">
        <f t="shared" si="5"/>
        <v>0</v>
      </c>
    </row>
    <row r="36" spans="2:9" ht="22.5">
      <c r="B36" s="90" t="s">
        <v>66</v>
      </c>
      <c r="C36" s="166"/>
      <c r="D36" s="111"/>
      <c r="E36" s="111"/>
      <c r="F36" s="112"/>
      <c r="G36" s="113"/>
      <c r="H36" s="114">
        <v>7</v>
      </c>
      <c r="I36" s="115">
        <f t="shared" si="5"/>
        <v>0</v>
      </c>
    </row>
    <row r="37" spans="2:9" ht="22.5">
      <c r="B37" s="90" t="s">
        <v>67</v>
      </c>
      <c r="C37" s="165"/>
      <c r="D37" s="111"/>
      <c r="E37" s="111"/>
      <c r="F37" s="112"/>
      <c r="G37" s="113"/>
      <c r="H37" s="114">
        <v>7</v>
      </c>
      <c r="I37" s="115">
        <f t="shared" si="5"/>
        <v>0</v>
      </c>
    </row>
    <row r="38" spans="2:9" ht="209.25" customHeight="1">
      <c r="B38" s="90" t="s">
        <v>48</v>
      </c>
      <c r="C38" s="145" t="s">
        <v>125</v>
      </c>
      <c r="D38" s="111"/>
      <c r="E38" s="111"/>
      <c r="F38" s="112"/>
      <c r="G38" s="113"/>
      <c r="H38" s="114">
        <v>21</v>
      </c>
      <c r="I38" s="115">
        <f t="shared" ref="I38" si="6">(F38+(F38*G38))*H38</f>
        <v>0</v>
      </c>
    </row>
    <row r="39" spans="2:9" s="109" customFormat="1" ht="45" customHeight="1">
      <c r="B39" s="91"/>
      <c r="C39" s="91"/>
      <c r="D39" s="110"/>
      <c r="E39" s="116"/>
      <c r="F39" s="117"/>
      <c r="G39" s="117"/>
      <c r="I39" s="118"/>
    </row>
    <row r="40" spans="2:9" s="109" customFormat="1">
      <c r="B40" s="89" t="s">
        <v>54</v>
      </c>
      <c r="C40" s="89" t="s">
        <v>44</v>
      </c>
      <c r="D40" s="110"/>
      <c r="E40" s="116"/>
      <c r="I40" s="118"/>
    </row>
    <row r="41" spans="2:9" ht="256.5" customHeight="1">
      <c r="B41" s="90" t="s">
        <v>45</v>
      </c>
      <c r="C41" s="144" t="s">
        <v>121</v>
      </c>
      <c r="D41" s="111"/>
      <c r="E41" s="111"/>
      <c r="F41" s="112"/>
      <c r="G41" s="113"/>
      <c r="H41" s="114">
        <v>42</v>
      </c>
      <c r="I41" s="115">
        <f t="shared" ref="I41:I47" si="7">(F41+(F41*G41))*H41</f>
        <v>0</v>
      </c>
    </row>
    <row r="42" spans="2:9" ht="18.75" customHeight="1">
      <c r="B42" s="90" t="s">
        <v>49</v>
      </c>
      <c r="C42" s="90" t="s">
        <v>50</v>
      </c>
      <c r="D42" s="111"/>
      <c r="E42" s="111"/>
      <c r="F42" s="112"/>
      <c r="G42" s="113"/>
      <c r="H42" s="114">
        <v>14</v>
      </c>
      <c r="I42" s="115">
        <f t="shared" si="7"/>
        <v>0</v>
      </c>
    </row>
    <row r="43" spans="2:9" ht="18" customHeight="1">
      <c r="B43" s="90" t="s">
        <v>51</v>
      </c>
      <c r="C43" s="90" t="s">
        <v>50</v>
      </c>
      <c r="D43" s="111"/>
      <c r="E43" s="111"/>
      <c r="F43" s="112"/>
      <c r="G43" s="113"/>
      <c r="H43" s="114">
        <v>14</v>
      </c>
      <c r="I43" s="115">
        <f t="shared" si="7"/>
        <v>0</v>
      </c>
    </row>
    <row r="44" spans="2:9" ht="113.25" customHeight="1">
      <c r="B44" s="90" t="s">
        <v>52</v>
      </c>
      <c r="C44" s="90" t="s">
        <v>53</v>
      </c>
      <c r="D44" s="111"/>
      <c r="E44" s="111"/>
      <c r="F44" s="112"/>
      <c r="G44" s="113"/>
      <c r="H44" s="114">
        <v>14</v>
      </c>
      <c r="I44" s="115">
        <f t="shared" si="7"/>
        <v>0</v>
      </c>
    </row>
    <row r="45" spans="2:9" ht="11.25" customHeight="1">
      <c r="B45" s="90" t="s">
        <v>20</v>
      </c>
      <c r="C45" s="172" t="s">
        <v>122</v>
      </c>
      <c r="D45" s="111"/>
      <c r="E45" s="111"/>
      <c r="F45" s="112"/>
      <c r="G45" s="113"/>
      <c r="H45" s="114">
        <v>14</v>
      </c>
      <c r="I45" s="115">
        <f t="shared" si="7"/>
        <v>0</v>
      </c>
    </row>
    <row r="46" spans="2:9" ht="22.5">
      <c r="B46" s="93" t="s">
        <v>61</v>
      </c>
      <c r="C46" s="167"/>
      <c r="D46" s="111"/>
      <c r="E46" s="111"/>
      <c r="F46" s="112"/>
      <c r="G46" s="113"/>
      <c r="H46" s="114">
        <v>14</v>
      </c>
      <c r="I46" s="115">
        <f t="shared" si="7"/>
        <v>0</v>
      </c>
    </row>
    <row r="47" spans="2:9" ht="41.25" customHeight="1">
      <c r="B47" s="90" t="s">
        <v>62</v>
      </c>
      <c r="C47" s="163"/>
      <c r="D47" s="111"/>
      <c r="E47" s="111"/>
      <c r="F47" s="112"/>
      <c r="G47" s="113"/>
      <c r="H47" s="114">
        <v>14</v>
      </c>
      <c r="I47" s="115">
        <f t="shared" si="7"/>
        <v>0</v>
      </c>
    </row>
    <row r="48" spans="2:9">
      <c r="B48" s="90" t="s">
        <v>64</v>
      </c>
      <c r="C48" s="90"/>
      <c r="D48" s="111"/>
      <c r="E48" s="111"/>
      <c r="F48" s="112"/>
      <c r="G48" s="113"/>
      <c r="H48" s="114">
        <v>84</v>
      </c>
      <c r="I48" s="115">
        <f t="shared" ref="I48:I53" si="8">(F48+(F48*G48))*H48</f>
        <v>0</v>
      </c>
    </row>
    <row r="49" spans="2:9">
      <c r="B49" s="90" t="s">
        <v>65</v>
      </c>
      <c r="C49" s="90"/>
      <c r="D49" s="111"/>
      <c r="E49" s="111"/>
      <c r="F49" s="112"/>
      <c r="G49" s="113"/>
      <c r="H49" s="114">
        <v>14</v>
      </c>
      <c r="I49" s="115">
        <f t="shared" si="8"/>
        <v>0</v>
      </c>
    </row>
    <row r="50" spans="2:9">
      <c r="B50" s="90" t="s">
        <v>63</v>
      </c>
      <c r="C50" s="164" t="s">
        <v>60</v>
      </c>
      <c r="D50" s="111"/>
      <c r="E50" s="111"/>
      <c r="F50" s="112"/>
      <c r="G50" s="113"/>
      <c r="H50" s="114">
        <v>14</v>
      </c>
      <c r="I50" s="115">
        <f t="shared" si="8"/>
        <v>0</v>
      </c>
    </row>
    <row r="51" spans="2:9" ht="22.5">
      <c r="B51" s="90" t="s">
        <v>66</v>
      </c>
      <c r="C51" s="166"/>
      <c r="D51" s="111"/>
      <c r="E51" s="111"/>
      <c r="F51" s="112"/>
      <c r="G51" s="113"/>
      <c r="H51" s="114">
        <v>14</v>
      </c>
      <c r="I51" s="115">
        <f t="shared" si="8"/>
        <v>0</v>
      </c>
    </row>
    <row r="52" spans="2:9" ht="22.5">
      <c r="B52" s="90" t="s">
        <v>67</v>
      </c>
      <c r="C52" s="165"/>
      <c r="D52" s="111"/>
      <c r="E52" s="111"/>
      <c r="F52" s="112"/>
      <c r="G52" s="113"/>
      <c r="H52" s="114">
        <v>14</v>
      </c>
      <c r="I52" s="115">
        <f t="shared" si="8"/>
        <v>0</v>
      </c>
    </row>
    <row r="53" spans="2:9" ht="209.25" customHeight="1">
      <c r="B53" s="90" t="s">
        <v>48</v>
      </c>
      <c r="C53" s="145" t="s">
        <v>126</v>
      </c>
      <c r="D53" s="111"/>
      <c r="E53" s="111"/>
      <c r="F53" s="112"/>
      <c r="G53" s="113"/>
      <c r="H53" s="114">
        <v>42</v>
      </c>
      <c r="I53" s="115">
        <f t="shared" si="8"/>
        <v>0</v>
      </c>
    </row>
    <row r="54" spans="2:9" s="109" customFormat="1" ht="45" customHeight="1">
      <c r="B54" s="91"/>
      <c r="C54" s="91"/>
      <c r="D54" s="110"/>
      <c r="E54" s="116"/>
      <c r="F54" s="117"/>
      <c r="G54" s="117"/>
      <c r="I54" s="118"/>
    </row>
    <row r="55" spans="2:9" s="109" customFormat="1">
      <c r="B55" s="89" t="s">
        <v>55</v>
      </c>
      <c r="C55" s="89" t="s">
        <v>44</v>
      </c>
      <c r="D55" s="110"/>
      <c r="E55" s="116"/>
      <c r="I55" s="118"/>
    </row>
    <row r="56" spans="2:9" ht="263.25" customHeight="1">
      <c r="B56" s="90" t="s">
        <v>45</v>
      </c>
      <c r="C56" s="149" t="s">
        <v>132</v>
      </c>
      <c r="D56" s="111"/>
      <c r="E56" s="111"/>
      <c r="F56" s="112"/>
      <c r="G56" s="113"/>
      <c r="H56" s="114">
        <v>21</v>
      </c>
      <c r="I56" s="115">
        <f t="shared" ref="I56:I62" si="9">(F56+(F56*G56))*H56</f>
        <v>0</v>
      </c>
    </row>
    <row r="57" spans="2:9" ht="18" customHeight="1">
      <c r="B57" s="90" t="s">
        <v>49</v>
      </c>
      <c r="C57" s="90" t="s">
        <v>50</v>
      </c>
      <c r="D57" s="111"/>
      <c r="E57" s="111"/>
      <c r="F57" s="112"/>
      <c r="G57" s="113"/>
      <c r="H57" s="114">
        <v>7</v>
      </c>
      <c r="I57" s="115">
        <f t="shared" si="9"/>
        <v>0</v>
      </c>
    </row>
    <row r="58" spans="2:9" ht="20.25" customHeight="1">
      <c r="B58" s="90" t="s">
        <v>51</v>
      </c>
      <c r="C58" s="90" t="s">
        <v>50</v>
      </c>
      <c r="D58" s="111"/>
      <c r="E58" s="111"/>
      <c r="F58" s="112"/>
      <c r="G58" s="113"/>
      <c r="H58" s="114">
        <v>7</v>
      </c>
      <c r="I58" s="115">
        <f t="shared" si="9"/>
        <v>0</v>
      </c>
    </row>
    <row r="59" spans="2:9" ht="113.25" customHeight="1">
      <c r="B59" s="90" t="s">
        <v>52</v>
      </c>
      <c r="C59" s="90" t="s">
        <v>57</v>
      </c>
      <c r="D59" s="111"/>
      <c r="E59" s="111"/>
      <c r="F59" s="112"/>
      <c r="G59" s="113"/>
      <c r="H59" s="114">
        <v>7</v>
      </c>
      <c r="I59" s="115">
        <f t="shared" si="9"/>
        <v>0</v>
      </c>
    </row>
    <row r="60" spans="2:9" ht="11.25" customHeight="1">
      <c r="B60" s="90" t="s">
        <v>20</v>
      </c>
      <c r="C60" s="162" t="s">
        <v>122</v>
      </c>
      <c r="D60" s="111"/>
      <c r="E60" s="111"/>
      <c r="F60" s="112"/>
      <c r="G60" s="113"/>
      <c r="H60" s="114">
        <v>7</v>
      </c>
      <c r="I60" s="115">
        <f t="shared" si="9"/>
        <v>0</v>
      </c>
    </row>
    <row r="61" spans="2:9" ht="22.5">
      <c r="B61" s="93" t="s">
        <v>61</v>
      </c>
      <c r="C61" s="167"/>
      <c r="D61" s="111"/>
      <c r="E61" s="111"/>
      <c r="F61" s="112"/>
      <c r="G61" s="113"/>
      <c r="H61" s="114">
        <v>7</v>
      </c>
      <c r="I61" s="115">
        <f t="shared" si="9"/>
        <v>0</v>
      </c>
    </row>
    <row r="62" spans="2:9" ht="29.25" customHeight="1">
      <c r="B62" s="90" t="s">
        <v>62</v>
      </c>
      <c r="C62" s="163"/>
      <c r="D62" s="111"/>
      <c r="E62" s="111"/>
      <c r="F62" s="112"/>
      <c r="G62" s="113"/>
      <c r="H62" s="114">
        <v>7</v>
      </c>
      <c r="I62" s="115">
        <f t="shared" si="9"/>
        <v>0</v>
      </c>
    </row>
    <row r="63" spans="2:9">
      <c r="B63" s="90" t="s">
        <v>64</v>
      </c>
      <c r="C63" s="90"/>
      <c r="D63" s="111"/>
      <c r="E63" s="111"/>
      <c r="F63" s="112"/>
      <c r="G63" s="113"/>
      <c r="H63" s="114">
        <v>42</v>
      </c>
      <c r="I63" s="115">
        <f t="shared" ref="I63:I68" si="10">(F63+(F63*G63))*H63</f>
        <v>0</v>
      </c>
    </row>
    <row r="64" spans="2:9">
      <c r="B64" s="90" t="s">
        <v>65</v>
      </c>
      <c r="C64" s="90"/>
      <c r="D64" s="111"/>
      <c r="E64" s="111"/>
      <c r="F64" s="112"/>
      <c r="G64" s="113"/>
      <c r="H64" s="114">
        <v>7</v>
      </c>
      <c r="I64" s="115">
        <f t="shared" si="10"/>
        <v>0</v>
      </c>
    </row>
    <row r="65" spans="2:9">
      <c r="B65" s="90" t="s">
        <v>63</v>
      </c>
      <c r="C65" s="164" t="s">
        <v>60</v>
      </c>
      <c r="D65" s="111"/>
      <c r="E65" s="111"/>
      <c r="F65" s="112"/>
      <c r="G65" s="113"/>
      <c r="H65" s="114">
        <v>7</v>
      </c>
      <c r="I65" s="115">
        <f t="shared" si="10"/>
        <v>0</v>
      </c>
    </row>
    <row r="66" spans="2:9" ht="22.5">
      <c r="B66" s="90" t="s">
        <v>66</v>
      </c>
      <c r="C66" s="166"/>
      <c r="D66" s="111"/>
      <c r="E66" s="111"/>
      <c r="F66" s="112"/>
      <c r="G66" s="113"/>
      <c r="H66" s="114">
        <v>7</v>
      </c>
      <c r="I66" s="115">
        <f t="shared" si="10"/>
        <v>0</v>
      </c>
    </row>
    <row r="67" spans="2:9" ht="22.5">
      <c r="B67" s="90" t="s">
        <v>67</v>
      </c>
      <c r="C67" s="165"/>
      <c r="D67" s="111"/>
      <c r="E67" s="111"/>
      <c r="F67" s="112"/>
      <c r="G67" s="113"/>
      <c r="H67" s="114">
        <v>7</v>
      </c>
      <c r="I67" s="115">
        <f t="shared" si="10"/>
        <v>0</v>
      </c>
    </row>
    <row r="68" spans="2:9" ht="203.25" customHeight="1">
      <c r="B68" s="90" t="s">
        <v>48</v>
      </c>
      <c r="C68" s="149" t="s">
        <v>131</v>
      </c>
      <c r="D68" s="111"/>
      <c r="E68" s="111"/>
      <c r="F68" s="112"/>
      <c r="G68" s="113"/>
      <c r="H68" s="114">
        <v>21</v>
      </c>
      <c r="I68" s="115">
        <f t="shared" si="10"/>
        <v>0</v>
      </c>
    </row>
    <row r="69" spans="2:9" ht="45" customHeight="1">
      <c r="B69" s="88"/>
      <c r="C69" s="88"/>
      <c r="D69" s="119"/>
      <c r="E69" s="119"/>
      <c r="F69" s="120"/>
      <c r="G69" s="121"/>
      <c r="I69" s="94"/>
    </row>
    <row r="70" spans="2:9" s="109" customFormat="1">
      <c r="B70" s="89" t="s">
        <v>56</v>
      </c>
      <c r="C70" s="89" t="s">
        <v>44</v>
      </c>
      <c r="D70" s="110"/>
      <c r="E70" s="116"/>
      <c r="I70" s="118"/>
    </row>
    <row r="71" spans="2:9" ht="269.25" customHeight="1">
      <c r="B71" s="90" t="s">
        <v>45</v>
      </c>
      <c r="C71" s="149" t="s">
        <v>123</v>
      </c>
      <c r="D71" s="111"/>
      <c r="E71" s="111"/>
      <c r="F71" s="112"/>
      <c r="G71" s="113"/>
      <c r="H71" s="114">
        <v>6</v>
      </c>
      <c r="I71" s="115">
        <f t="shared" ref="I71:I77" si="11">(F71+(F71*G71))*H71</f>
        <v>0</v>
      </c>
    </row>
    <row r="72" spans="2:9" ht="18.75" customHeight="1">
      <c r="B72" s="90" t="s">
        <v>49</v>
      </c>
      <c r="C72" s="90" t="s">
        <v>50</v>
      </c>
      <c r="D72" s="111"/>
      <c r="E72" s="111"/>
      <c r="F72" s="112"/>
      <c r="G72" s="113"/>
      <c r="H72" s="114">
        <v>2</v>
      </c>
      <c r="I72" s="115">
        <f t="shared" si="11"/>
        <v>0</v>
      </c>
    </row>
    <row r="73" spans="2:9" ht="25.5" customHeight="1">
      <c r="B73" s="90" t="s">
        <v>51</v>
      </c>
      <c r="C73" s="90" t="s">
        <v>50</v>
      </c>
      <c r="D73" s="111"/>
      <c r="E73" s="111"/>
      <c r="F73" s="112"/>
      <c r="G73" s="113"/>
      <c r="H73" s="114">
        <v>2</v>
      </c>
      <c r="I73" s="115">
        <f t="shared" si="11"/>
        <v>0</v>
      </c>
    </row>
    <row r="74" spans="2:9" ht="117" customHeight="1">
      <c r="B74" s="90" t="s">
        <v>52</v>
      </c>
      <c r="C74" s="90" t="s">
        <v>57</v>
      </c>
      <c r="D74" s="111"/>
      <c r="E74" s="111"/>
      <c r="F74" s="112"/>
      <c r="G74" s="113"/>
      <c r="H74" s="114">
        <v>2</v>
      </c>
      <c r="I74" s="115">
        <f t="shared" si="11"/>
        <v>0</v>
      </c>
    </row>
    <row r="75" spans="2:9" ht="11.25" customHeight="1">
      <c r="B75" s="90" t="s">
        <v>20</v>
      </c>
      <c r="C75" s="162" t="s">
        <v>122</v>
      </c>
      <c r="D75" s="111"/>
      <c r="E75" s="111"/>
      <c r="F75" s="112"/>
      <c r="G75" s="113"/>
      <c r="H75" s="114">
        <v>2</v>
      </c>
      <c r="I75" s="115">
        <f t="shared" si="11"/>
        <v>0</v>
      </c>
    </row>
    <row r="76" spans="2:9" ht="22.5">
      <c r="B76" s="93" t="s">
        <v>61</v>
      </c>
      <c r="C76" s="167"/>
      <c r="D76" s="111"/>
      <c r="E76" s="111"/>
      <c r="F76" s="112"/>
      <c r="G76" s="113"/>
      <c r="H76" s="114">
        <v>2</v>
      </c>
      <c r="I76" s="115">
        <f t="shared" si="11"/>
        <v>0</v>
      </c>
    </row>
    <row r="77" spans="2:9" ht="36" customHeight="1">
      <c r="B77" s="90" t="s">
        <v>62</v>
      </c>
      <c r="C77" s="163"/>
      <c r="D77" s="111"/>
      <c r="E77" s="111"/>
      <c r="F77" s="112"/>
      <c r="G77" s="113"/>
      <c r="H77" s="114">
        <v>2</v>
      </c>
      <c r="I77" s="115">
        <f t="shared" si="11"/>
        <v>0</v>
      </c>
    </row>
    <row r="78" spans="2:9">
      <c r="B78" s="90" t="s">
        <v>64</v>
      </c>
      <c r="C78" s="90"/>
      <c r="D78" s="111"/>
      <c r="E78" s="111"/>
      <c r="F78" s="112"/>
      <c r="G78" s="113"/>
      <c r="H78" s="114">
        <v>6</v>
      </c>
      <c r="I78" s="115">
        <f t="shared" ref="I78:I82" si="12">(F78+(F78*G78))*H78</f>
        <v>0</v>
      </c>
    </row>
    <row r="79" spans="2:9">
      <c r="B79" s="90" t="s">
        <v>65</v>
      </c>
      <c r="C79" s="90"/>
      <c r="D79" s="111"/>
      <c r="E79" s="111"/>
      <c r="F79" s="112"/>
      <c r="G79" s="113"/>
      <c r="H79" s="114">
        <v>2</v>
      </c>
      <c r="I79" s="115">
        <f t="shared" si="12"/>
        <v>0</v>
      </c>
    </row>
    <row r="80" spans="2:9">
      <c r="B80" s="90" t="s">
        <v>63</v>
      </c>
      <c r="C80" s="164" t="s">
        <v>60</v>
      </c>
      <c r="D80" s="111"/>
      <c r="E80" s="111"/>
      <c r="F80" s="112"/>
      <c r="G80" s="113"/>
      <c r="H80" s="114">
        <v>2</v>
      </c>
      <c r="I80" s="115">
        <f t="shared" si="12"/>
        <v>0</v>
      </c>
    </row>
    <row r="81" spans="2:9" ht="22.5">
      <c r="B81" s="90" t="s">
        <v>66</v>
      </c>
      <c r="C81" s="166"/>
      <c r="D81" s="111"/>
      <c r="E81" s="111"/>
      <c r="F81" s="112"/>
      <c r="G81" s="113"/>
      <c r="H81" s="114">
        <v>2</v>
      </c>
      <c r="I81" s="115">
        <f t="shared" si="12"/>
        <v>0</v>
      </c>
    </row>
    <row r="82" spans="2:9" ht="22.5">
      <c r="B82" s="90" t="s">
        <v>67</v>
      </c>
      <c r="C82" s="165"/>
      <c r="D82" s="111"/>
      <c r="E82" s="111"/>
      <c r="F82" s="112"/>
      <c r="G82" s="113"/>
      <c r="H82" s="114">
        <v>2</v>
      </c>
      <c r="I82" s="115">
        <f t="shared" si="12"/>
        <v>0</v>
      </c>
    </row>
    <row r="83" spans="2:9">
      <c r="B83" s="88"/>
      <c r="C83" s="88"/>
      <c r="D83" s="146"/>
      <c r="E83" s="146"/>
      <c r="F83" s="147"/>
      <c r="G83" s="148"/>
      <c r="I83" s="94"/>
    </row>
    <row r="84" spans="2:9" s="109" customFormat="1" ht="45" customHeight="1">
      <c r="B84" s="89" t="s">
        <v>58</v>
      </c>
      <c r="C84" s="89" t="s">
        <v>44</v>
      </c>
      <c r="D84" s="110"/>
      <c r="E84" s="116"/>
      <c r="I84" s="118"/>
    </row>
    <row r="85" spans="2:9" ht="248.25" customHeight="1">
      <c r="B85" s="90" t="s">
        <v>45</v>
      </c>
      <c r="C85" s="149" t="s">
        <v>129</v>
      </c>
      <c r="D85" s="111"/>
      <c r="E85" s="111"/>
      <c r="F85" s="112"/>
      <c r="G85" s="113"/>
      <c r="H85" s="114">
        <v>6</v>
      </c>
      <c r="I85" s="115">
        <f t="shared" ref="I85:I91" si="13">(F85+(F85*G85))*H85</f>
        <v>0</v>
      </c>
    </row>
    <row r="86" spans="2:9">
      <c r="B86" s="90" t="s">
        <v>49</v>
      </c>
      <c r="C86" s="90" t="s">
        <v>50</v>
      </c>
      <c r="D86" s="111"/>
      <c r="E86" s="111"/>
      <c r="F86" s="112"/>
      <c r="G86" s="113"/>
      <c r="H86" s="114">
        <v>2</v>
      </c>
      <c r="I86" s="115">
        <f t="shared" si="13"/>
        <v>0</v>
      </c>
    </row>
    <row r="87" spans="2:9">
      <c r="B87" s="90" t="s">
        <v>51</v>
      </c>
      <c r="C87" s="90" t="s">
        <v>50</v>
      </c>
      <c r="D87" s="111"/>
      <c r="E87" s="111"/>
      <c r="F87" s="112"/>
      <c r="G87" s="113"/>
      <c r="H87" s="114">
        <v>2</v>
      </c>
      <c r="I87" s="115">
        <f t="shared" si="13"/>
        <v>0</v>
      </c>
    </row>
    <row r="88" spans="2:9" ht="115.5" customHeight="1">
      <c r="B88" s="90" t="s">
        <v>52</v>
      </c>
      <c r="C88" s="90" t="s">
        <v>57</v>
      </c>
      <c r="D88" s="111"/>
      <c r="E88" s="111"/>
      <c r="F88" s="112"/>
      <c r="G88" s="113"/>
      <c r="H88" s="114">
        <v>2</v>
      </c>
      <c r="I88" s="115">
        <f t="shared" si="13"/>
        <v>0</v>
      </c>
    </row>
    <row r="89" spans="2:9" ht="11.25" customHeight="1">
      <c r="B89" s="90" t="s">
        <v>20</v>
      </c>
      <c r="C89" s="162" t="s">
        <v>122</v>
      </c>
      <c r="D89" s="111"/>
      <c r="E89" s="111"/>
      <c r="F89" s="112"/>
      <c r="G89" s="113"/>
      <c r="H89" s="114">
        <v>2</v>
      </c>
      <c r="I89" s="115">
        <f t="shared" si="13"/>
        <v>0</v>
      </c>
    </row>
    <row r="90" spans="2:9" ht="22.5">
      <c r="B90" s="93" t="s">
        <v>61</v>
      </c>
      <c r="C90" s="167"/>
      <c r="D90" s="111"/>
      <c r="E90" s="111"/>
      <c r="F90" s="112"/>
      <c r="G90" s="113"/>
      <c r="H90" s="114">
        <v>2</v>
      </c>
      <c r="I90" s="115">
        <f t="shared" si="13"/>
        <v>0</v>
      </c>
    </row>
    <row r="91" spans="2:9" ht="36.75" customHeight="1">
      <c r="B91" s="90" t="s">
        <v>62</v>
      </c>
      <c r="C91" s="163"/>
      <c r="D91" s="111"/>
      <c r="E91" s="111"/>
      <c r="F91" s="112"/>
      <c r="G91" s="113"/>
      <c r="H91" s="114">
        <v>2</v>
      </c>
      <c r="I91" s="115">
        <f t="shared" si="13"/>
        <v>0</v>
      </c>
    </row>
    <row r="92" spans="2:9">
      <c r="B92" s="90" t="s">
        <v>64</v>
      </c>
      <c r="C92" s="90"/>
      <c r="D92" s="111"/>
      <c r="E92" s="111"/>
      <c r="F92" s="112"/>
      <c r="G92" s="113"/>
      <c r="H92" s="114">
        <v>12</v>
      </c>
      <c r="I92" s="115">
        <f t="shared" ref="I92:I97" si="14">(F92+(F92*G92))*H92</f>
        <v>0</v>
      </c>
    </row>
    <row r="93" spans="2:9">
      <c r="B93" s="90" t="s">
        <v>65</v>
      </c>
      <c r="C93" s="90"/>
      <c r="D93" s="111"/>
      <c r="E93" s="111"/>
      <c r="F93" s="112"/>
      <c r="G93" s="113"/>
      <c r="H93" s="114">
        <v>2</v>
      </c>
      <c r="I93" s="115">
        <f t="shared" si="14"/>
        <v>0</v>
      </c>
    </row>
    <row r="94" spans="2:9">
      <c r="B94" s="90" t="s">
        <v>63</v>
      </c>
      <c r="C94" s="164" t="s">
        <v>60</v>
      </c>
      <c r="D94" s="111"/>
      <c r="E94" s="111"/>
      <c r="F94" s="112"/>
      <c r="G94" s="113"/>
      <c r="H94" s="114">
        <v>2</v>
      </c>
      <c r="I94" s="115">
        <f t="shared" si="14"/>
        <v>0</v>
      </c>
    </row>
    <row r="95" spans="2:9" ht="22.5">
      <c r="B95" s="90" t="s">
        <v>66</v>
      </c>
      <c r="C95" s="166"/>
      <c r="D95" s="111"/>
      <c r="E95" s="111"/>
      <c r="F95" s="112"/>
      <c r="G95" s="113"/>
      <c r="H95" s="114">
        <v>2</v>
      </c>
      <c r="I95" s="115">
        <f t="shared" si="14"/>
        <v>0</v>
      </c>
    </row>
    <row r="96" spans="2:9" ht="22.5">
      <c r="B96" s="90" t="s">
        <v>67</v>
      </c>
      <c r="C96" s="165"/>
      <c r="D96" s="111"/>
      <c r="E96" s="111"/>
      <c r="F96" s="112"/>
      <c r="G96" s="113"/>
      <c r="H96" s="114">
        <v>2</v>
      </c>
      <c r="I96" s="115">
        <f t="shared" si="14"/>
        <v>0</v>
      </c>
    </row>
    <row r="97" spans="2:9" ht="204.75" customHeight="1">
      <c r="B97" s="90" t="s">
        <v>48</v>
      </c>
      <c r="C97" s="149" t="s">
        <v>130</v>
      </c>
      <c r="D97" s="111"/>
      <c r="E97" s="111"/>
      <c r="F97" s="112"/>
      <c r="G97" s="113"/>
      <c r="H97" s="114">
        <v>6</v>
      </c>
      <c r="I97" s="115">
        <f t="shared" si="14"/>
        <v>0</v>
      </c>
    </row>
    <row r="98" spans="2:9" ht="45" customHeight="1">
      <c r="B98" s="88"/>
      <c r="C98" s="88"/>
      <c r="D98" s="119" t="s">
        <v>128</v>
      </c>
      <c r="E98" s="119" t="s">
        <v>128</v>
      </c>
      <c r="F98" s="120"/>
      <c r="G98" s="121"/>
      <c r="I98" s="94"/>
    </row>
    <row r="99" spans="2:9" s="109" customFormat="1">
      <c r="B99" s="89" t="s">
        <v>59</v>
      </c>
      <c r="C99" s="89" t="s">
        <v>44</v>
      </c>
      <c r="D99" s="110"/>
      <c r="E99" s="116"/>
      <c r="I99" s="118"/>
    </row>
    <row r="100" spans="2:9" ht="254.25" customHeight="1">
      <c r="B100" s="90" t="s">
        <v>45</v>
      </c>
      <c r="C100" s="144" t="s">
        <v>124</v>
      </c>
      <c r="D100" s="111"/>
      <c r="E100" s="111"/>
      <c r="F100" s="112"/>
      <c r="G100" s="113"/>
      <c r="H100" s="114">
        <v>3</v>
      </c>
      <c r="I100" s="115">
        <f t="shared" ref="I100:I106" si="15">(F100+(F100*G100))*H100</f>
        <v>0</v>
      </c>
    </row>
    <row r="101" spans="2:9" ht="22.5" customHeight="1">
      <c r="B101" s="90" t="s">
        <v>49</v>
      </c>
      <c r="C101" s="90" t="s">
        <v>50</v>
      </c>
      <c r="D101" s="111"/>
      <c r="E101" s="111"/>
      <c r="F101" s="112"/>
      <c r="G101" s="113"/>
      <c r="H101" s="114">
        <v>1</v>
      </c>
      <c r="I101" s="115">
        <f t="shared" si="15"/>
        <v>0</v>
      </c>
    </row>
    <row r="102" spans="2:9" ht="19.5" customHeight="1">
      <c r="B102" s="90" t="s">
        <v>51</v>
      </c>
      <c r="C102" s="90" t="s">
        <v>50</v>
      </c>
      <c r="D102" s="111"/>
      <c r="E102" s="111"/>
      <c r="F102" s="112"/>
      <c r="G102" s="113"/>
      <c r="H102" s="114">
        <v>1</v>
      </c>
      <c r="I102" s="115">
        <f t="shared" si="15"/>
        <v>0</v>
      </c>
    </row>
    <row r="103" spans="2:9" ht="111.75" customHeight="1">
      <c r="B103" s="90" t="s">
        <v>52</v>
      </c>
      <c r="C103" s="90" t="s">
        <v>57</v>
      </c>
      <c r="D103" s="111"/>
      <c r="E103" s="111"/>
      <c r="F103" s="112"/>
      <c r="G103" s="113"/>
      <c r="H103" s="114">
        <v>1</v>
      </c>
      <c r="I103" s="115">
        <f t="shared" si="15"/>
        <v>0</v>
      </c>
    </row>
    <row r="104" spans="2:9" ht="11.25" customHeight="1">
      <c r="B104" s="90" t="s">
        <v>20</v>
      </c>
      <c r="C104" s="162" t="s">
        <v>122</v>
      </c>
      <c r="D104" s="111"/>
      <c r="E104" s="111"/>
      <c r="F104" s="112"/>
      <c r="G104" s="113"/>
      <c r="H104" s="114">
        <v>1</v>
      </c>
      <c r="I104" s="115">
        <f t="shared" si="15"/>
        <v>0</v>
      </c>
    </row>
    <row r="105" spans="2:9" ht="22.5">
      <c r="B105" s="93" t="s">
        <v>61</v>
      </c>
      <c r="C105" s="167"/>
      <c r="D105" s="111"/>
      <c r="E105" s="111"/>
      <c r="F105" s="112"/>
      <c r="G105" s="113"/>
      <c r="H105" s="114">
        <v>1</v>
      </c>
      <c r="I105" s="115">
        <f t="shared" si="15"/>
        <v>0</v>
      </c>
    </row>
    <row r="106" spans="2:9" ht="31.5" customHeight="1">
      <c r="B106" s="90" t="s">
        <v>62</v>
      </c>
      <c r="C106" s="163"/>
      <c r="D106" s="111"/>
      <c r="E106" s="111"/>
      <c r="F106" s="112"/>
      <c r="G106" s="113"/>
      <c r="H106" s="114">
        <v>1</v>
      </c>
      <c r="I106" s="115">
        <f t="shared" si="15"/>
        <v>0</v>
      </c>
    </row>
    <row r="107" spans="2:9">
      <c r="B107" s="90" t="s">
        <v>64</v>
      </c>
      <c r="C107" s="90"/>
      <c r="D107" s="111"/>
      <c r="E107" s="111"/>
      <c r="F107" s="112"/>
      <c r="G107" s="113"/>
      <c r="H107" s="114">
        <v>6</v>
      </c>
      <c r="I107" s="115">
        <f t="shared" ref="I107:I112" si="16">(F107+(F107*G107))*H107</f>
        <v>0</v>
      </c>
    </row>
    <row r="108" spans="2:9">
      <c r="B108" s="90" t="s">
        <v>65</v>
      </c>
      <c r="C108" s="90"/>
      <c r="D108" s="111"/>
      <c r="E108" s="111"/>
      <c r="F108" s="112"/>
      <c r="G108" s="113"/>
      <c r="H108" s="114">
        <v>1</v>
      </c>
      <c r="I108" s="115">
        <f t="shared" si="16"/>
        <v>0</v>
      </c>
    </row>
    <row r="109" spans="2:9">
      <c r="B109" s="90" t="s">
        <v>63</v>
      </c>
      <c r="C109" s="164" t="s">
        <v>60</v>
      </c>
      <c r="D109" s="111"/>
      <c r="E109" s="111"/>
      <c r="F109" s="112"/>
      <c r="G109" s="113"/>
      <c r="H109" s="114">
        <v>1</v>
      </c>
      <c r="I109" s="115">
        <f t="shared" si="16"/>
        <v>0</v>
      </c>
    </row>
    <row r="110" spans="2:9" ht="22.5">
      <c r="B110" s="90" t="s">
        <v>66</v>
      </c>
      <c r="C110" s="166"/>
      <c r="D110" s="111"/>
      <c r="E110" s="111"/>
      <c r="F110" s="112"/>
      <c r="G110" s="113"/>
      <c r="H110" s="114">
        <v>1</v>
      </c>
      <c r="I110" s="115">
        <f t="shared" si="16"/>
        <v>0</v>
      </c>
    </row>
    <row r="111" spans="2:9" ht="22.5">
      <c r="B111" s="90" t="s">
        <v>67</v>
      </c>
      <c r="C111" s="165"/>
      <c r="D111" s="111"/>
      <c r="E111" s="111"/>
      <c r="F111" s="112"/>
      <c r="G111" s="113"/>
      <c r="H111" s="114">
        <v>1</v>
      </c>
      <c r="I111" s="115">
        <f t="shared" si="16"/>
        <v>0</v>
      </c>
    </row>
    <row r="112" spans="2:9" ht="206.25" customHeight="1">
      <c r="B112" s="90" t="s">
        <v>48</v>
      </c>
      <c r="C112" s="145" t="s">
        <v>127</v>
      </c>
      <c r="D112" s="111"/>
      <c r="E112" s="111"/>
      <c r="F112" s="112"/>
      <c r="G112" s="113"/>
      <c r="H112" s="114">
        <v>3</v>
      </c>
      <c r="I112" s="115">
        <f t="shared" si="16"/>
        <v>0</v>
      </c>
    </row>
    <row r="113" spans="2:9" s="109" customFormat="1" ht="45" customHeight="1">
      <c r="B113" s="92"/>
      <c r="C113" s="92"/>
      <c r="D113" s="119"/>
      <c r="E113" s="119"/>
      <c r="F113" s="120"/>
      <c r="G113" s="121"/>
      <c r="I113" s="117"/>
    </row>
    <row r="114" spans="2:9" s="109" customFormat="1">
      <c r="B114" s="126" t="s">
        <v>21</v>
      </c>
      <c r="C114" s="110"/>
      <c r="D114" s="110"/>
      <c r="E114" s="116"/>
      <c r="F114" s="85" t="s">
        <v>36</v>
      </c>
      <c r="H114" s="28" t="s">
        <v>100</v>
      </c>
      <c r="I114" s="28" t="s">
        <v>101</v>
      </c>
    </row>
    <row r="115" spans="2:9">
      <c r="B115" s="93" t="s">
        <v>25</v>
      </c>
      <c r="C115" s="122"/>
      <c r="D115" s="122"/>
      <c r="E115" s="122"/>
      <c r="F115" s="112"/>
      <c r="G115" s="123"/>
      <c r="H115" s="124">
        <v>1600</v>
      </c>
      <c r="I115" s="115">
        <f t="shared" ref="I115:I118" si="17">(F115+(F115*G115))*H115</f>
        <v>0</v>
      </c>
    </row>
    <row r="116" spans="2:9">
      <c r="B116" s="93" t="s">
        <v>26</v>
      </c>
      <c r="C116" s="122"/>
      <c r="D116" s="122"/>
      <c r="E116" s="122"/>
      <c r="F116" s="112"/>
      <c r="G116" s="123"/>
      <c r="H116" s="124">
        <v>150</v>
      </c>
      <c r="I116" s="115">
        <f>(F116+(F116*G116))*H116</f>
        <v>0</v>
      </c>
    </row>
    <row r="117" spans="2:9">
      <c r="B117" s="93" t="s">
        <v>27</v>
      </c>
      <c r="C117" s="122"/>
      <c r="D117" s="122"/>
      <c r="E117" s="122"/>
      <c r="F117" s="112"/>
      <c r="G117" s="123"/>
      <c r="H117" s="124">
        <v>150</v>
      </c>
      <c r="I117" s="115">
        <f t="shared" si="17"/>
        <v>0</v>
      </c>
    </row>
    <row r="118" spans="2:9">
      <c r="B118" s="93" t="s">
        <v>30</v>
      </c>
      <c r="C118" s="122"/>
      <c r="D118" s="122"/>
      <c r="E118" s="122"/>
      <c r="F118" s="112"/>
      <c r="G118" s="123"/>
      <c r="H118" s="124">
        <v>100</v>
      </c>
      <c r="I118" s="115">
        <f t="shared" si="17"/>
        <v>0</v>
      </c>
    </row>
    <row r="119" spans="2:9">
      <c r="I119" s="125"/>
    </row>
    <row r="120" spans="2:9" ht="22.5">
      <c r="B120" s="168" t="s">
        <v>73</v>
      </c>
      <c r="C120" s="169"/>
      <c r="D120" s="28" t="s">
        <v>102</v>
      </c>
      <c r="I120" s="125"/>
    </row>
    <row r="121" spans="2:9">
      <c r="B121" s="170" t="s">
        <v>10</v>
      </c>
      <c r="C121" s="171"/>
      <c r="D121" s="77"/>
      <c r="I121" s="125"/>
    </row>
    <row r="122" spans="2:9">
      <c r="B122" s="170" t="s">
        <v>11</v>
      </c>
      <c r="C122" s="171"/>
      <c r="D122" s="77"/>
      <c r="I122" s="125"/>
    </row>
    <row r="123" spans="2:9">
      <c r="B123" s="170" t="s">
        <v>105</v>
      </c>
      <c r="C123" s="171"/>
      <c r="D123" s="77"/>
      <c r="F123" s="127"/>
      <c r="G123" s="127"/>
      <c r="I123" s="125"/>
    </row>
    <row r="124" spans="2:9" ht="12.75" customHeight="1">
      <c r="B124" s="128" t="s">
        <v>107</v>
      </c>
      <c r="C124" s="128"/>
      <c r="E124" s="129"/>
      <c r="I124" s="125"/>
    </row>
    <row r="125" spans="2:9" ht="19.5">
      <c r="B125" s="128" t="s">
        <v>103</v>
      </c>
      <c r="C125" s="128"/>
      <c r="D125" s="129"/>
      <c r="F125" s="132">
        <f>COUNTBLANK(D121:D123)+COUNTBLANK(F115:F118)+COUNTBLANK(D15:G23)+COUNTBLANK(D26:G38)+COUNTBLANK(D41:G53)+COUNTBLANK(D56:G68)+COUNTBLANK(D71:G82)+COUNTBLANK(D85:G97)+COUNTBLANK(D100:G112)</f>
        <v>351</v>
      </c>
      <c r="G125" s="127"/>
      <c r="I125" s="125"/>
    </row>
    <row r="126" spans="2:9" ht="19.5">
      <c r="E126" s="129"/>
      <c r="F126" s="130">
        <f>COUNTBLANK(D15:G23)+COUNTBLANK(D26:G38)+COUNTBLANK(D41:G53)+COUNTBLANK(D71:G82)+COUNTBLANK(D56:G68)+COUNTBLANK(D85:G97)+COUNTBLANK(F115:F118)+COUNTBLANK(D100:G112)+COUNTBLANK(F115:F118)+COUNTBLANK(D121:D123)</f>
        <v>355</v>
      </c>
      <c r="G126" s="130"/>
    </row>
  </sheetData>
  <sheetProtection algorithmName="SHA-512" hashValue="covjk+QMmz9stelKzrUz2omocIqafOaw0p4OXMWz3rhLpoaI5aPjtli2GTtQPk+8fqwozX7ZTzI9FL9qVi3J4Q==" saltValue="Ok15KghrKGBOaTy6bm7sHA==" spinCount="100000" sheet="1" selectLockedCells="1"/>
  <mergeCells count="20">
    <mergeCell ref="B120:C120"/>
    <mergeCell ref="B121:C121"/>
    <mergeCell ref="B122:C122"/>
    <mergeCell ref="B123:C123"/>
    <mergeCell ref="C30:C32"/>
    <mergeCell ref="C35:C37"/>
    <mergeCell ref="C45:C47"/>
    <mergeCell ref="C50:C52"/>
    <mergeCell ref="C104:C106"/>
    <mergeCell ref="C109:C111"/>
    <mergeCell ref="F7:H7"/>
    <mergeCell ref="D10:G10"/>
    <mergeCell ref="C18:C19"/>
    <mergeCell ref="C22:C23"/>
    <mergeCell ref="C94:C96"/>
    <mergeCell ref="C60:C62"/>
    <mergeCell ref="C65:C67"/>
    <mergeCell ref="C75:C77"/>
    <mergeCell ref="C80:C82"/>
    <mergeCell ref="C89:C91"/>
  </mergeCells>
  <phoneticPr fontId="10" type="noConversion"/>
  <conditionalFormatting sqref="E126 B8:C8 E124 D125">
    <cfRule type="expression" dxfId="5" priority="3" stopIfTrue="1">
      <formula>LEFT(B8,43)="alle geel gemarkeerde velden zijn ingevoerd"</formula>
    </cfRule>
    <cfRule type="expression" dxfId="4" priority="4" stopIfTrue="1">
      <formula>LEFT(B8,48)="niet alle geel gemarkeerde velden zijn ingevoerd"</formula>
    </cfRule>
  </conditionalFormatting>
  <dataValidations count="3">
    <dataValidation type="decimal" operator="greaterThan" allowBlank="1" showInputMessage="1" showErrorMessage="1" errorTitle="negatief getal" error="Een negatief getal en nul is niet toegestaan._x000a_" promptTitle="voer een getal in boven de o" sqref="F115:G118 F18:F23 F113 F29:F38 F69 F83 F98">
      <formula1>0</formula1>
    </dataValidation>
    <dataValidation type="decimal" operator="greaterThan" allowBlank="1" showInputMessage="1" showErrorMessage="1" errorTitle="negatief getal" error="Een negatief getal en nul is niet toegestaan._x000a_ " promptTitle="Voer een getal in boven de 0" sqref="F15 F17 F56:F68 G71:G83 G56:G69 F71:F82 G85:G98 F26:F28 G15:G23 G26:G38 F41:G53 F85:F97 F100:F112 G100:G113">
      <formula1>0</formula1>
    </dataValidation>
    <dataValidation type="decimal" operator="greaterThanOrEqual" allowBlank="1" showErrorMessage="1" errorTitle="Negatief percentage" error="Een negatief percentage is niet toegestaan._x000a_" promptTitle="Fout negatief" prompt="Een negatief percentage is niet toegestaan_x000a_" sqref="D121:D123">
      <formula1>0</formula1>
    </dataValidation>
  </dataValidations>
  <hyperlinks>
    <hyperlink ref="B4" location="'Toelichting '!A1" display="TOELICHTING"/>
  </hyperlinks>
  <pageMargins left="0.78740157480314965" right="0.78740157480314965" top="0.98425196850393704" bottom="0.98425196850393704" header="0.51181102362204722" footer="0.51181102362204722"/>
  <pageSetup paperSize="9" scale="51" fitToHeight="0" orientation="portrait" r:id="rId1"/>
  <headerFooter alignWithMargins="0">
    <oddHeader xml:space="preserve">&amp;L&amp;"Verdana,Vet"&amp;16PRIJSUITVRAAG EA VERPLAATSBARE SYSTEEMWANDEN
</oddHeader>
    <oddFooter>&amp;C&amp;D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F25"/>
  <sheetViews>
    <sheetView showGridLines="0" zoomScaleNormal="100" zoomScaleSheetLayoutView="100" workbookViewId="0">
      <selection activeCell="E10" sqref="E10"/>
    </sheetView>
  </sheetViews>
  <sheetFormatPr defaultColWidth="9" defaultRowHeight="11.25"/>
  <cols>
    <col min="1" max="1" width="4.125" customWidth="1"/>
    <col min="2" max="2" width="32.625" customWidth="1"/>
    <col min="3" max="3" width="28.625" customWidth="1"/>
    <col min="4" max="4" width="14.625" style="10" customWidth="1"/>
    <col min="5" max="5" width="25" customWidth="1"/>
    <col min="6" max="6" width="16" customWidth="1"/>
  </cols>
  <sheetData>
    <row r="1" spans="2:6" ht="57.75" customHeight="1">
      <c r="B1" s="30" t="s">
        <v>90</v>
      </c>
      <c r="C1" s="30"/>
    </row>
    <row r="2" spans="2:6" ht="12" thickBot="1">
      <c r="B2" s="173" t="s">
        <v>5</v>
      </c>
      <c r="C2" s="174"/>
      <c r="D2"/>
    </row>
    <row r="3" spans="2:6" ht="33.75" customHeight="1" thickBot="1">
      <c r="B3" s="175" t="str">
        <f>IF(E18=0,"Alle geel gemarkeerde velden zijn ingevoerd","NIET alle geel gemarkeerde velden zijn ingevoerd")</f>
        <v>NIET alle geel gemarkeerde velden zijn ingevoerd</v>
      </c>
      <c r="C3" s="176"/>
      <c r="D3"/>
      <c r="E3" s="32" t="s">
        <v>12</v>
      </c>
      <c r="F3" s="31">
        <f>SUM(F8:F10)</f>
        <v>0</v>
      </c>
    </row>
    <row r="4" spans="2:6" ht="19.5" customHeight="1">
      <c r="B4" s="11"/>
      <c r="C4" s="11"/>
      <c r="D4" s="12"/>
      <c r="E4" s="11"/>
    </row>
    <row r="6" spans="2:6">
      <c r="B6" s="179" t="s">
        <v>6</v>
      </c>
      <c r="C6" s="180"/>
      <c r="D6" s="29" t="s">
        <v>23</v>
      </c>
      <c r="E6" s="28" t="s">
        <v>37</v>
      </c>
      <c r="F6" s="28" t="s">
        <v>7</v>
      </c>
    </row>
    <row r="7" spans="2:6" hidden="1">
      <c r="B7" s="13"/>
      <c r="C7" s="13"/>
      <c r="D7" s="14"/>
      <c r="E7" s="15"/>
    </row>
    <row r="8" spans="2:6" ht="38.1" customHeight="1">
      <c r="B8" s="177" t="s">
        <v>8</v>
      </c>
      <c r="C8" s="178"/>
      <c r="D8" s="17">
        <v>1530</v>
      </c>
      <c r="E8" s="75"/>
      <c r="F8" s="18">
        <f>D8*E8</f>
        <v>0</v>
      </c>
    </row>
    <row r="9" spans="2:6" ht="38.1" customHeight="1">
      <c r="B9" s="177" t="s">
        <v>9</v>
      </c>
      <c r="C9" s="178"/>
      <c r="D9" s="17">
        <v>1530</v>
      </c>
      <c r="E9" s="75"/>
      <c r="F9" s="18">
        <f t="shared" ref="F9:F10" si="0">D9*E9</f>
        <v>0</v>
      </c>
    </row>
    <row r="10" spans="2:6" ht="38.1" customHeight="1">
      <c r="B10" s="177" t="s">
        <v>89</v>
      </c>
      <c r="C10" s="178"/>
      <c r="D10" s="17">
        <v>340</v>
      </c>
      <c r="E10" s="75"/>
      <c r="F10" s="18">
        <f t="shared" si="0"/>
        <v>0</v>
      </c>
    </row>
    <row r="11" spans="2:6" ht="12.75">
      <c r="B11" s="19"/>
      <c r="C11" s="20"/>
      <c r="D11" s="21"/>
      <c r="E11" s="22"/>
      <c r="F11" s="22"/>
    </row>
    <row r="12" spans="2:6" ht="12.75">
      <c r="B12" s="19"/>
      <c r="C12" s="20"/>
      <c r="D12" s="21"/>
      <c r="E12" s="22"/>
      <c r="F12" s="22"/>
    </row>
    <row r="13" spans="2:6" ht="12.75">
      <c r="B13" s="34" t="s">
        <v>13</v>
      </c>
      <c r="C13" s="28" t="s">
        <v>102</v>
      </c>
      <c r="D13" s="21"/>
      <c r="E13" s="22"/>
      <c r="F13" s="22"/>
    </row>
    <row r="14" spans="2:6" ht="12.75">
      <c r="B14" s="16" t="s">
        <v>10</v>
      </c>
      <c r="C14" s="23"/>
      <c r="D14"/>
      <c r="F14" s="22"/>
    </row>
    <row r="15" spans="2:6" ht="12.75">
      <c r="B15" s="16" t="s">
        <v>11</v>
      </c>
      <c r="C15" s="23"/>
      <c r="D15"/>
      <c r="F15" s="22"/>
    </row>
    <row r="16" spans="2:6" ht="12.75">
      <c r="B16" s="16" t="s">
        <v>105</v>
      </c>
      <c r="C16" s="23"/>
      <c r="D16"/>
      <c r="F16" s="22"/>
    </row>
    <row r="17" spans="1:5" ht="17.25" customHeight="1">
      <c r="B17" s="33" t="s">
        <v>113</v>
      </c>
    </row>
    <row r="18" spans="1:5" ht="10.5" hidden="1" customHeight="1">
      <c r="B18" s="24"/>
      <c r="C18" s="25"/>
      <c r="D18" s="26"/>
      <c r="E18" s="27">
        <f>COUNTBLANK(E8:E10)+COUNTBLANK(C14:C16)</f>
        <v>6</v>
      </c>
    </row>
    <row r="19" spans="1:5">
      <c r="B19" s="33" t="s">
        <v>103</v>
      </c>
    </row>
    <row r="20" spans="1:5">
      <c r="A20" s="33"/>
      <c r="C20" s="33"/>
      <c r="D20" s="33"/>
      <c r="E20" s="33"/>
    </row>
    <row r="22" spans="1:5">
      <c r="B22" s="8"/>
    </row>
    <row r="25" spans="1:5">
      <c r="D25"/>
    </row>
  </sheetData>
  <sheetProtection algorithmName="SHA-512" hashValue="8kWiZoWiRwU4E/mpBW9rnTOco3eH9Q9g8zyzI9Ca0M7B4r38u1TBOuRDGrZGqR54OURT4GbZbSAkGsRFUk/5sw==" saltValue="pvYt5G295TX2k2grRDBFNQ==" spinCount="100000" sheet="1" selectLockedCells="1"/>
  <protectedRanges>
    <protectedRange sqref="E8:E13" name="Bereik4"/>
    <protectedRange sqref="D4" name="Bereik3"/>
    <protectedRange sqref="D4" name="Bereik1"/>
    <protectedRange sqref="E8:E13" name="Bereik2"/>
  </protectedRanges>
  <mergeCells count="6">
    <mergeCell ref="B2:C2"/>
    <mergeCell ref="B3:C3"/>
    <mergeCell ref="B8:C8"/>
    <mergeCell ref="B9:C9"/>
    <mergeCell ref="B10:C10"/>
    <mergeCell ref="B6:C6"/>
  </mergeCells>
  <conditionalFormatting sqref="B3">
    <cfRule type="expression" dxfId="3" priority="1" stopIfTrue="1">
      <formula>LEFT(B3,43)="alle geel gemarkeerde velden zijn ingevoerd"</formula>
    </cfRule>
    <cfRule type="expression" dxfId="2" priority="2" stopIfTrue="1">
      <formula>LEFT(B3,48)="niet alle geel gemarkeerde velden zijn ingevoerd"</formula>
    </cfRule>
  </conditionalFormatting>
  <dataValidations count="2">
    <dataValidation type="decimal" operator="greaterThanOrEqual" allowBlank="1" showErrorMessage="1" errorTitle="Negatief percentage" error="Een negatief percentage is niet toegestaan._x000a_" promptTitle="Fout negatief" prompt="Een negatief percentage is niet toegestaan_x000a_" sqref="C14:C16">
      <formula1>0</formula1>
    </dataValidation>
    <dataValidation type="decimal" operator="greaterThan" allowBlank="1" showInputMessage="1" showErrorMessage="1" errorTitle="negatief getal" error="een negatief getal en 0 is niet toegestaan" promptTitle="voer een getal in boven de 0" sqref="E8:E13">
      <formula1>0</formula1>
    </dataValidation>
  </dataValidations>
  <pageMargins left="0.7" right="0.7" top="0.75" bottom="0.75" header="0.3" footer="0.3"/>
  <pageSetup paperSize="9" scale="9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4"/>
  </sheetPr>
  <dimension ref="B1:F23"/>
  <sheetViews>
    <sheetView showGridLines="0" zoomScaleNormal="100" zoomScaleSheetLayoutView="115" workbookViewId="0">
      <selection activeCell="E7" sqref="E7"/>
    </sheetView>
  </sheetViews>
  <sheetFormatPr defaultColWidth="9" defaultRowHeight="11.25"/>
  <cols>
    <col min="1" max="1" width="5.625" style="35" customWidth="1"/>
    <col min="2" max="2" width="35.625" style="35" customWidth="1"/>
    <col min="3" max="3" width="35.125" style="35" customWidth="1"/>
    <col min="4" max="4" width="12.125" style="36" customWidth="1"/>
    <col min="5" max="5" width="23.625" style="35" customWidth="1"/>
    <col min="6" max="6" width="21.125" style="35" customWidth="1"/>
    <col min="7" max="16384" width="9" style="35"/>
  </cols>
  <sheetData>
    <row r="1" spans="2:6" ht="63.75" customHeight="1">
      <c r="B1" s="54" t="s">
        <v>70</v>
      </c>
    </row>
    <row r="2" spans="2:6" ht="12" thickBot="1">
      <c r="B2" s="183" t="s">
        <v>5</v>
      </c>
      <c r="C2" s="184"/>
      <c r="D2" s="35"/>
    </row>
    <row r="3" spans="2:6" s="37" customFormat="1" ht="23.25" thickBot="1">
      <c r="B3" s="181" t="str">
        <f>IF(C23=0,"Alle geel gemarkeerde velden zijn ingevoerd","NIET alle geel gemarkeerde velden zijn ingevoerd")</f>
        <v>NIET alle geel gemarkeerde velden zijn ingevoerd</v>
      </c>
      <c r="C3" s="182"/>
      <c r="E3" s="32" t="s">
        <v>68</v>
      </c>
      <c r="F3" s="56">
        <f>F8</f>
        <v>0</v>
      </c>
    </row>
    <row r="4" spans="2:6" ht="15.75" customHeight="1"/>
    <row r="5" spans="2:6" s="38" customFormat="1" ht="25.5" customHeight="1">
      <c r="B5" s="49" t="s">
        <v>38</v>
      </c>
      <c r="C5" s="49" t="s">
        <v>32</v>
      </c>
      <c r="D5" s="50" t="s">
        <v>29</v>
      </c>
      <c r="E5" s="49" t="s">
        <v>110</v>
      </c>
      <c r="F5" s="49" t="s">
        <v>28</v>
      </c>
    </row>
    <row r="6" spans="2:6" s="40" customFormat="1" ht="25.5" customHeight="1">
      <c r="B6" s="187" t="s">
        <v>72</v>
      </c>
      <c r="C6" s="188"/>
      <c r="D6" s="51"/>
      <c r="E6" s="52"/>
      <c r="F6" s="53"/>
    </row>
    <row r="7" spans="2:6" s="40" customFormat="1" ht="28.5" customHeight="1" thickBot="1">
      <c r="B7" s="185" t="s">
        <v>92</v>
      </c>
      <c r="C7" s="186"/>
      <c r="D7" s="41">
        <v>150</v>
      </c>
      <c r="E7" s="42"/>
      <c r="F7" s="39">
        <f t="shared" ref="F7" si="0">D7*E7</f>
        <v>0</v>
      </c>
    </row>
    <row r="8" spans="2:6" s="40" customFormat="1" ht="24.75" customHeight="1" thickBot="1">
      <c r="B8" s="43"/>
      <c r="C8" s="44"/>
      <c r="D8" s="45"/>
      <c r="E8" s="55" t="s">
        <v>108</v>
      </c>
      <c r="F8" s="46">
        <f>SUM(F7:F7)</f>
        <v>0</v>
      </c>
    </row>
    <row r="9" spans="2:6" s="40" customFormat="1" ht="12.75">
      <c r="B9" s="43"/>
      <c r="C9" s="44"/>
      <c r="D9" s="45"/>
      <c r="E9" s="47"/>
      <c r="F9" s="48"/>
    </row>
    <row r="11" spans="2:6">
      <c r="B11" s="34" t="s">
        <v>13</v>
      </c>
      <c r="C11" s="28" t="s">
        <v>102</v>
      </c>
    </row>
    <row r="12" spans="2:6" ht="12.75">
      <c r="B12" s="16" t="s">
        <v>10</v>
      </c>
      <c r="C12" s="23"/>
    </row>
    <row r="13" spans="2:6" ht="12.75">
      <c r="B13" s="16" t="s">
        <v>11</v>
      </c>
      <c r="C13" s="23"/>
    </row>
    <row r="14" spans="2:6" ht="12.75">
      <c r="B14" s="16" t="s">
        <v>105</v>
      </c>
      <c r="C14" s="23"/>
    </row>
    <row r="15" spans="2:6">
      <c r="B15" s="33" t="s">
        <v>107</v>
      </c>
    </row>
    <row r="16" spans="2:6">
      <c r="B16" s="33" t="s">
        <v>109</v>
      </c>
    </row>
    <row r="17" spans="2:3">
      <c r="B17" s="33" t="s">
        <v>104</v>
      </c>
    </row>
    <row r="23" spans="2:3" hidden="1">
      <c r="C23" s="74">
        <f>COUNTBLANK(E7:E7)+COUNTBLANK(C12:C14)</f>
        <v>4</v>
      </c>
    </row>
  </sheetData>
  <sheetProtection algorithmName="SHA-512" hashValue="I/l33hXO2WAJQqtMV0tT3Z3JBk1dShXLAKiZjfrQJns8BhQWTX6844BwowoapoyY+Pa3sa4U+mp4dl7EoeqGXA==" saltValue="8JrY4U6KvLsfRdhAFFQvyw==" spinCount="100000" sheet="1" selectLockedCells="1"/>
  <protectedRanges>
    <protectedRange sqref="E9 E6:E7" name="Bereik2"/>
  </protectedRanges>
  <mergeCells count="4">
    <mergeCell ref="B3:C3"/>
    <mergeCell ref="B2:C2"/>
    <mergeCell ref="B7:C7"/>
    <mergeCell ref="B6:C6"/>
  </mergeCells>
  <conditionalFormatting sqref="B3">
    <cfRule type="expression" dxfId="1" priority="1" stopIfTrue="1">
      <formula>LEFT(B3,43)="alle geel gemarkeerde velden zijn ingevoerd"</formula>
    </cfRule>
    <cfRule type="expression" dxfId="0" priority="2" stopIfTrue="1">
      <formula>LEFT(B3,48)="niet alle geel gemarkeerde velden zijn ingevoerd"</formula>
    </cfRule>
  </conditionalFormatting>
  <dataValidations count="2">
    <dataValidation type="decimal" operator="greaterThan" allowBlank="1" showInputMessage="1" showErrorMessage="1" errorTitle="negatief getal" error="een negatief getal en 0 is niet toegestaan" promptTitle="voer een getal in groter dan 0" sqref="E9 E6:E7">
      <formula1>0</formula1>
    </dataValidation>
    <dataValidation type="decimal" operator="greaterThanOrEqual" allowBlank="1" showErrorMessage="1" errorTitle="Negatief percentage" error="Een negatief percentage is niet toegestaan._x000a_" promptTitle="Fout negatief" prompt="Een negatief percentage is niet toegestaan_x000a_" sqref="C12:C14">
      <formula1>0</formula1>
    </dataValidation>
  </dataValidations>
  <pageMargins left="0.7" right="0.7" top="0.75" bottom="0.75" header="0.3" footer="0.3"/>
  <pageSetup paperSize="9" scale="9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tabColor rgb="FF92D050"/>
  </sheetPr>
  <dimension ref="B3:H34"/>
  <sheetViews>
    <sheetView showGridLines="0" zoomScaleNormal="100" zoomScaleSheetLayoutView="100" workbookViewId="0">
      <selection activeCell="C16" sqref="C16"/>
    </sheetView>
  </sheetViews>
  <sheetFormatPr defaultColWidth="9" defaultRowHeight="11.25"/>
  <cols>
    <col min="2" max="2" width="35.5" customWidth="1"/>
    <col min="3" max="3" width="31.625" customWidth="1"/>
    <col min="4" max="4" width="45.125" customWidth="1"/>
    <col min="5" max="5" width="6" customWidth="1"/>
    <col min="8" max="8" width="15" bestFit="1" customWidth="1"/>
  </cols>
  <sheetData>
    <row r="3" spans="2:5" ht="24.75">
      <c r="B3" s="57" t="s">
        <v>14</v>
      </c>
      <c r="C3" s="57"/>
      <c r="D3" s="57"/>
    </row>
    <row r="7" spans="2:5">
      <c r="B7" s="58"/>
      <c r="C7" s="59"/>
      <c r="D7" s="60"/>
    </row>
    <row r="8" spans="2:5" ht="19.5">
      <c r="B8" s="142" t="s">
        <v>15</v>
      </c>
      <c r="C8" s="61"/>
      <c r="D8" s="62" t="s">
        <v>16</v>
      </c>
    </row>
    <row r="9" spans="2:5">
      <c r="B9" s="63"/>
      <c r="C9" s="64"/>
      <c r="D9" s="65"/>
    </row>
    <row r="10" spans="2:5">
      <c r="B10" s="9"/>
      <c r="D10" s="66"/>
    </row>
    <row r="11" spans="2:5" ht="15">
      <c r="B11" s="131" t="s">
        <v>106</v>
      </c>
      <c r="C11" s="8"/>
      <c r="D11" s="68">
        <f>'Tarievenblad Onderhoud'!F3</f>
        <v>0</v>
      </c>
    </row>
    <row r="12" spans="2:5">
      <c r="B12" s="9"/>
      <c r="D12" s="69"/>
    </row>
    <row r="13" spans="2:5" ht="15">
      <c r="B13" s="67" t="s">
        <v>69</v>
      </c>
      <c r="D13" s="68">
        <f>'Tarievenlijst AV'!I7</f>
        <v>0</v>
      </c>
      <c r="E13" s="70"/>
    </row>
    <row r="14" spans="2:5">
      <c r="B14" s="9"/>
      <c r="D14" s="69"/>
    </row>
    <row r="15" spans="2:5" ht="15">
      <c r="B15" s="67" t="s">
        <v>90</v>
      </c>
      <c r="D15" s="68">
        <f>'Tarievenblad Evenementen'!F3</f>
        <v>0</v>
      </c>
    </row>
    <row r="16" spans="2:5" ht="12" thickBot="1">
      <c r="B16" s="9"/>
      <c r="D16" s="66"/>
    </row>
    <row r="17" spans="2:4" ht="15.75" thickBot="1">
      <c r="B17" s="71" t="s">
        <v>17</v>
      </c>
      <c r="C17" s="72"/>
      <c r="D17" s="73">
        <f>SUM(D11:D15)</f>
        <v>0</v>
      </c>
    </row>
    <row r="33" spans="8:8">
      <c r="H33" s="7"/>
    </row>
    <row r="34" spans="8:8">
      <c r="H34" s="70"/>
    </row>
  </sheetData>
  <sheetProtection algorithmName="SHA-512" hashValue="Cv+8Vi87HmPhBuv18tt3CjAzD/m+MdTnqtko5AjZcr8P1GdK1FiIH9ECMZuQmSGaR8np3XSA5XmqV1QeAGC3wg==" saltValue="t9A60YTTxTmCggIJRagzVQ==" spinCount="100000" sheet="1" selectLockedCells="1"/>
  <pageMargins left="0.7" right="0.7" top="0.75" bottom="0.75" header="0.3" footer="0.3"/>
  <pageSetup paperSize="9" scale="6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False</openByDefault>
  <xsnScope/>
</customXsn>
</file>

<file path=customXml/item2.xml><?xml version="1.0" encoding="utf-8"?>
<?mso-contentType ?>
<SharedContentType xmlns="Microsoft.SharePoint.Taxonomy.ContentTypeSync" SourceId="5c8cb159-2b14-44f1-9f1e-2f87ce4796ac"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E8083D1065629F4EB82D434EDD9D64B5" ma:contentTypeVersion="0" ma:contentTypeDescription="Een nieuw document maken." ma:contentTypeScope="" ma:versionID="060f7b570f21bd5e8423a54d26139dd6">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C48A65-6CA6-4369-9307-CC97296D4C9A}">
  <ds:schemaRefs>
    <ds:schemaRef ds:uri="http://schemas.microsoft.com/office/2006/metadata/customXsn"/>
  </ds:schemaRefs>
</ds:datastoreItem>
</file>

<file path=customXml/itemProps2.xml><?xml version="1.0" encoding="utf-8"?>
<ds:datastoreItem xmlns:ds="http://schemas.openxmlformats.org/officeDocument/2006/customXml" ds:itemID="{FFEFD893-B212-4A4A-ACA2-A9514A224FC2}">
  <ds:schemaRefs>
    <ds:schemaRef ds:uri="Microsoft.SharePoint.Taxonomy.ContentTypeSync"/>
  </ds:schemaRefs>
</ds:datastoreItem>
</file>

<file path=customXml/itemProps3.xml><?xml version="1.0" encoding="utf-8"?>
<ds:datastoreItem xmlns:ds="http://schemas.openxmlformats.org/officeDocument/2006/customXml" ds:itemID="{3AFD8685-C791-4E82-B602-73FFA36E59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A3B7C9D4-1593-4642-878D-5A51CD1AD032}">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www.w3.org/XML/1998/namespace"/>
    <ds:schemaRef ds:uri="http://purl.org/dc/terms/"/>
  </ds:schemaRefs>
</ds:datastoreItem>
</file>

<file path=customXml/itemProps5.xml><?xml version="1.0" encoding="utf-8"?>
<ds:datastoreItem xmlns:ds="http://schemas.openxmlformats.org/officeDocument/2006/customXml" ds:itemID="{91703898-6D6E-4A55-9361-ABF2AF2F83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6</vt:i4>
      </vt:variant>
    </vt:vector>
  </HeadingPairs>
  <TitlesOfParts>
    <vt:vector size="11" baseType="lpstr">
      <vt:lpstr>Invulinstructie</vt:lpstr>
      <vt:lpstr>Tarievenlijst AV</vt:lpstr>
      <vt:lpstr>Tarievenblad Evenementen</vt:lpstr>
      <vt:lpstr>Tarievenblad Onderhoud</vt:lpstr>
      <vt:lpstr>Fictieve aanneemsom</vt:lpstr>
      <vt:lpstr>'Fictieve aanneemsom'!Afdrukbereik</vt:lpstr>
      <vt:lpstr>Invulinstructie!Afdrukbereik</vt:lpstr>
      <vt:lpstr>'Tarievenblad Evenementen'!Afdrukbereik</vt:lpstr>
      <vt:lpstr>'Tarievenblad Onderhoud'!Afdrukbereik</vt:lpstr>
      <vt:lpstr>'Tarievenlijst AV'!Afdrukbereik</vt:lpstr>
      <vt:lpstr>'Tarievenlijst AV'!Afdruktitels</vt:lpstr>
    </vt:vector>
  </TitlesOfParts>
  <Company>UWV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rta008</dc:creator>
  <cp:lastModifiedBy>Scheffers, Jessica (J.)</cp:lastModifiedBy>
  <cp:lastPrinted>2022-07-17T21:16:40Z</cp:lastPrinted>
  <dcterms:created xsi:type="dcterms:W3CDTF">2008-07-14T07:40:08Z</dcterms:created>
  <dcterms:modified xsi:type="dcterms:W3CDTF">2022-09-22T19:17:49Z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0x010100E8083D1065629F4EB82D434EDD9D64B5</vt:lpwstr>
  </property>
</Properties>
</file>