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civ\Taakgroep-Inkoop\2. Contracten\EA 2022\31173321 Lidar (WO)\4. Publicatie\Nederlands\"/>
    </mc:Choice>
  </mc:AlternateContent>
  <bookViews>
    <workbookView xWindow="0" yWindow="0" windowWidth="19200" windowHeight="7060" tabRatio="334"/>
  </bookViews>
  <sheets>
    <sheet name="Prijsformulier zaak 3117332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" l="1"/>
  <c r="E17" i="1" l="1"/>
  <c r="E21" i="1" l="1"/>
  <c r="E20" i="1"/>
  <c r="E22" i="1" s="1"/>
  <c r="E15" i="1"/>
  <c r="E18" i="1" s="1"/>
  <c r="F27" i="1"/>
  <c r="F26" i="1"/>
  <c r="E25" i="1"/>
  <c r="E24" i="1"/>
  <c r="E26" i="1" s="1"/>
  <c r="E4" i="1" l="1"/>
  <c r="E5" i="1"/>
  <c r="E6" i="1"/>
  <c r="E7" i="1"/>
  <c r="E8" i="1"/>
  <c r="E9" i="1"/>
  <c r="E10" i="1"/>
  <c r="E11" i="1"/>
  <c r="E12" i="1"/>
  <c r="C13" i="1"/>
  <c r="E13" i="1" l="1"/>
  <c r="E27" i="1" s="1"/>
</calcChain>
</file>

<file path=xl/sharedStrings.xml><?xml version="1.0" encoding="utf-8"?>
<sst xmlns="http://schemas.openxmlformats.org/spreadsheetml/2006/main" count="47" uniqueCount="41">
  <si>
    <t>Totaal</t>
  </si>
  <si>
    <t>Nummer</t>
  </si>
  <si>
    <t>Primaire activiteit/ werkzaamheden</t>
  </si>
  <si>
    <t>Gegarandeerde afname</t>
  </si>
  <si>
    <t>Totaal cumulatief maximaal aantal LiDAR's</t>
  </si>
  <si>
    <t>Totaal Onderhouds- en Kalibratiekosten</t>
  </si>
  <si>
    <t>Totaal Indicitatieve  Contractwaarde</t>
  </si>
  <si>
    <t>Levering LiDAR  systemen</t>
  </si>
  <si>
    <t>Extra LiDAR systemen voor n.t.b. windenergiegebieden</t>
  </si>
  <si>
    <t>Kalibratie- en Onderhoudsdiensten</t>
  </si>
  <si>
    <t>Totaal Kalibratie- en onderhoudskosten</t>
  </si>
  <si>
    <t>Trainingen (optioneel)</t>
  </si>
  <si>
    <t>Installatie (niveau SAT, Test &amp; Commisioning)</t>
  </si>
  <si>
    <t>Gebruik, beheer &amp; onderhoud</t>
  </si>
  <si>
    <t>per training</t>
  </si>
  <si>
    <t>Levering refurbished LiDAR systeem (optioneel)</t>
  </si>
  <si>
    <t>Levering refurbished LiDAR systeem</t>
  </si>
  <si>
    <t>Terugkoopwaarde LIDAR systeem</t>
  </si>
  <si>
    <t>Kalibratie: aantal per 10 jaar levensduur / prijs per kalibratie</t>
  </si>
  <si>
    <t>voorbeeld: 
10 jaar levensduur/kalibratie-interval 2 jaar = 5 x kalibreren</t>
  </si>
  <si>
    <t>Onderhoud en support: per 10 jaar levensduur/ prijs per keer onderhoud</t>
  </si>
  <si>
    <t>Totaal Trainingen</t>
  </si>
  <si>
    <t>HKWA, HKWB (geplande levering in 2023)</t>
  </si>
  <si>
    <t>TnvW (geplande levering in 2024)</t>
  </si>
  <si>
    <t>Aantal</t>
  </si>
  <si>
    <t xml:space="preserve">Eenheidsprijzen
 per stuk </t>
  </si>
  <si>
    <t>Opmerkingen</t>
  </si>
  <si>
    <t>IJmVER B (geplande levering in 2025)</t>
  </si>
  <si>
    <t>IJmVER A en C (geplande levering in 2026)</t>
  </si>
  <si>
    <t>LL A en B (geplande levering in 2027)</t>
  </si>
  <si>
    <t>LL C en NDW A (geplande levering in 2028)</t>
  </si>
  <si>
    <t>NDW B en DDW A (geplande levering in 2029)</t>
  </si>
  <si>
    <t>NDW C en DDW B (geplande levering in 2030)</t>
  </si>
  <si>
    <t xml:space="preserve">momenten van levering n.t.b. </t>
  </si>
  <si>
    <t xml:space="preserve">Bijage C Prijsformulier
LiDAR systemen t.b.v. windenergiegebieden Noordzee
Zaaknummer 31173321
</t>
  </si>
  <si>
    <t>Zie o.a.Tabel 3 in het Beschrijvend document (BD)</t>
  </si>
  <si>
    <t>geen afnameggarantie, betreft een schatting zie o.a. tabel 3 in BD</t>
  </si>
  <si>
    <t>10 jaar levensduur/onderhoud 2 jaar = 5 x kalibreren</t>
  </si>
  <si>
    <t>Uurtarief voor het uitvoeren van het correctief onderhoud.</t>
  </si>
  <si>
    <t xml:space="preserve"> Het tarief omvat niet het benodigd materiaal.</t>
  </si>
  <si>
    <t>Geef de prijs van refurbished LiDAR ceteris paribus voorwaarden.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</si>
</sst>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0&quot; uur&quot;"/>
    <numFmt numFmtId="165" formatCode="0&quot; stuks&quot;"/>
    <numFmt numFmtId="166" formatCode="0&quot; maal&quot;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  <font>
      <sz val="9"/>
      <name val="Verdana"/>
      <family val="2"/>
    </font>
    <font>
      <u/>
      <sz val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b/>
      <u/>
      <sz val="9"/>
      <color theme="0"/>
      <name val="Verdana"/>
      <family val="2"/>
    </font>
    <font>
      <b/>
      <u/>
      <sz val="9"/>
      <name val="Verdana"/>
      <family val="2"/>
    </font>
    <font>
      <b/>
      <sz val="12"/>
      <color theme="0"/>
      <name val="Verdana"/>
      <family val="2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theme="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70">
    <xf numFmtId="0" fontId="0" fillId="0" borderId="0" xfId="0"/>
    <xf numFmtId="0" fontId="7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8" fontId="9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9" fillId="0" borderId="0" xfId="0" applyFont="1" applyFill="1" applyAlignment="1">
      <alignment horizontal="right" vertical="center" wrapText="1"/>
    </xf>
    <xf numFmtId="0" fontId="0" fillId="0" borderId="0" xfId="0" applyAlignment="1">
      <alignment horizontal="left"/>
    </xf>
    <xf numFmtId="0" fontId="13" fillId="0" borderId="0" xfId="0" applyFont="1"/>
    <xf numFmtId="0" fontId="0" fillId="0" borderId="0" xfId="0" applyFill="1"/>
    <xf numFmtId="0" fontId="3" fillId="0" borderId="0" xfId="0" applyFont="1" applyFill="1" applyBorder="1" applyAlignment="1">
      <alignment vertical="center" wrapText="1"/>
    </xf>
    <xf numFmtId="8" fontId="8" fillId="0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vertical="center" wrapText="1"/>
    </xf>
    <xf numFmtId="8" fontId="7" fillId="3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8" fontId="7" fillId="0" borderId="0" xfId="0" applyNumberFormat="1" applyFont="1" applyBorder="1" applyAlignment="1">
      <alignment horizontal="right" vertical="center" wrapText="1"/>
    </xf>
    <xf numFmtId="0" fontId="5" fillId="6" borderId="0" xfId="0" applyFont="1" applyFill="1" applyBorder="1" applyAlignment="1">
      <alignment horizontal="right" vertical="center" wrapText="1"/>
    </xf>
    <xf numFmtId="165" fontId="5" fillId="6" borderId="0" xfId="0" applyNumberFormat="1" applyFont="1" applyFill="1" applyBorder="1" applyAlignment="1">
      <alignment horizontal="right" vertical="center" wrapText="1"/>
    </xf>
    <xf numFmtId="8" fontId="5" fillId="6" borderId="0" xfId="0" applyNumberFormat="1" applyFont="1" applyFill="1" applyBorder="1" applyAlignment="1">
      <alignment horizontal="right" vertical="center" wrapText="1"/>
    </xf>
    <xf numFmtId="8" fontId="7" fillId="8" borderId="0" xfId="0" applyNumberFormat="1" applyFont="1" applyFill="1" applyBorder="1" applyAlignment="1">
      <alignment horizontal="right" vertical="center" wrapText="1"/>
    </xf>
    <xf numFmtId="0" fontId="2" fillId="9" borderId="0" xfId="0" applyFont="1" applyFill="1" applyBorder="1" applyAlignment="1">
      <alignment vertical="center" wrapText="1"/>
    </xf>
    <xf numFmtId="8" fontId="8" fillId="3" borderId="0" xfId="0" applyNumberFormat="1" applyFont="1" applyFill="1" applyBorder="1" applyAlignment="1">
      <alignment horizontal="right" vertical="center" wrapText="1"/>
    </xf>
    <xf numFmtId="8" fontId="7" fillId="0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vertical="center" wrapText="1"/>
    </xf>
    <xf numFmtId="0" fontId="12" fillId="5" borderId="0" xfId="0" applyFont="1" applyFill="1" applyBorder="1" applyAlignment="1">
      <alignment horizontal="right" vertical="center" wrapText="1"/>
    </xf>
    <xf numFmtId="165" fontId="12" fillId="5" borderId="0" xfId="0" applyNumberFormat="1" applyFont="1" applyFill="1" applyBorder="1" applyAlignment="1">
      <alignment horizontal="right" vertical="center" wrapText="1"/>
    </xf>
    <xf numFmtId="8" fontId="14" fillId="5" borderId="0" xfId="0" applyNumberFormat="1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center" wrapText="1"/>
    </xf>
    <xf numFmtId="0" fontId="16" fillId="10" borderId="0" xfId="0" applyFont="1" applyFill="1" applyBorder="1" applyAlignment="1">
      <alignment horizontal="center" vertical="top" wrapText="1"/>
    </xf>
    <xf numFmtId="0" fontId="16" fillId="10" borderId="0" xfId="0" applyFont="1" applyFill="1" applyBorder="1" applyAlignment="1">
      <alignment horizontal="left" vertical="top" wrapText="1"/>
    </xf>
    <xf numFmtId="165" fontId="7" fillId="3" borderId="0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5" fontId="5" fillId="6" borderId="0" xfId="0" applyNumberFormat="1" applyFont="1" applyFill="1" applyBorder="1" applyAlignment="1">
      <alignment horizontal="center" vertical="center" wrapText="1"/>
    </xf>
    <xf numFmtId="0" fontId="2" fillId="0" borderId="0" xfId="1" applyBorder="1" applyAlignment="1">
      <alignment vertical="center"/>
    </xf>
    <xf numFmtId="0" fontId="2" fillId="9" borderId="0" xfId="1" applyFill="1" applyBorder="1" applyAlignment="1">
      <alignment vertical="center"/>
    </xf>
    <xf numFmtId="165" fontId="7" fillId="9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 wrapText="1"/>
    </xf>
    <xf numFmtId="0" fontId="5" fillId="9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2" fillId="5" borderId="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/>
    <xf numFmtId="0" fontId="7" fillId="3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0" xfId="0" applyNumberFormat="1" applyFont="1" applyFill="1" applyBorder="1" applyAlignment="1">
      <alignment horizontal="center" vertical="center" wrapText="1"/>
    </xf>
    <xf numFmtId="0" fontId="5" fillId="6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9" borderId="0" xfId="0" applyNumberFormat="1" applyFont="1" applyFill="1" applyBorder="1" applyAlignment="1">
      <alignment horizontal="center" vertical="center" wrapText="1"/>
    </xf>
    <xf numFmtId="8" fontId="15" fillId="6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2" fillId="5" borderId="0" xfId="0" applyNumberFormat="1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left" vertical="center" wrapText="1"/>
    </xf>
    <xf numFmtId="164" fontId="7" fillId="8" borderId="0" xfId="0" applyNumberFormat="1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/>
    </xf>
    <xf numFmtId="0" fontId="12" fillId="10" borderId="0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8" fontId="7" fillId="4" borderId="0" xfId="0" applyNumberFormat="1" applyFont="1" applyFill="1" applyBorder="1" applyAlignment="1" applyProtection="1">
      <alignment horizontal="right" vertical="center" wrapText="1"/>
      <protection locked="0"/>
    </xf>
    <xf numFmtId="166" fontId="7" fillId="4" borderId="0" xfId="0" applyNumberFormat="1" applyFont="1" applyFill="1" applyBorder="1" applyAlignment="1" applyProtection="1">
      <alignment horizontal="center" vertical="center" wrapText="1"/>
      <protection locked="0"/>
    </xf>
    <xf numFmtId="8" fontId="7" fillId="7" borderId="0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Fill="1" applyBorder="1" applyAlignment="1">
      <alignment horizontal="right" vertical="center" wrapText="1"/>
    </xf>
  </cellXfs>
  <cellStyles count="3">
    <cellStyle name="Standaard" xfId="0" builtinId="0"/>
    <cellStyle name="Standaard 2" xfId="1"/>
    <cellStyle name="Valuta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6</xdr:col>
      <xdr:colOff>0</xdr:colOff>
      <xdr:row>40</xdr:row>
      <xdr:rowOff>68036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8327571"/>
          <a:ext cx="14042571" cy="216353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Voor de achterliggende informatie verwijs ik u naar het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Beschrijvend Document incl. bijlagen, o.a. hoofdstuk 5.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Alle prijzen en tarieven zijn in euro exclusief btw en vast gedurende de looptijd van de overeenkomst en de optietermijnen; 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Alle prijzen en tarieven zijn gebaseerd op prijspeil 2022. Indexering van de vaste prijzen en tarieven vindt plaats conform het gestelde in artikel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4.3 van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concept Overeenkomst (bijlage 1);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In de prijzen en tarieven zijn inbegrepen alle kosten van bijkomende werkzaamheden zoals beschreven in bijlage C (VSE) om de opdracht te kunnen realiseren, o.a. kosten voor projectmanagement, ontwikkelkosten, transportkosten, verzekeringen, reis –en verblijfkosten, trainingen en inwerken eigen personeel, alle administratie- en kantoorkosten en alle verdere bijkomende kosten en toeslagen;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Inschrijver noemt de prijzen en tarieven van zijn financiële aanbieding uitsluitend in het voorgelegde format en niet in andere documenten. 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Indien inschrijver vragen heeft over het formulier dienen deze te worden gesteld in de vragenronde en niet bij indiening van het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prijs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ormulier.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7. De groene cellen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dienen door de inschrijver te worden ingevuld.</a:t>
          </a:r>
        </a:p>
        <a:p>
          <a:pPr lvl="0"/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 De indicatieve opdrachtwaarde dient voor de beoordeling van de inschrijving.</a:t>
          </a:r>
        </a:p>
        <a:p>
          <a:pPr lvl="0"/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daadwerkelijke kosten worden bepaald op basis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van gekozen afroep (nieuw en/of refurbished radar) door de opdrachtgever en verrekend tegen de door de inschrijver ingediende eenheidsprijs.</a:t>
          </a:r>
        </a:p>
        <a:p>
          <a:pPr lvl="0"/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10. Facturatie vindt plaats op de wijze zoals vermeld in bijlage informatief Brochure Electronisch factureren aan de rijksoverheid.</a:t>
          </a:r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4</xdr:col>
      <xdr:colOff>172599</xdr:colOff>
      <xdr:row>0</xdr:row>
      <xdr:rowOff>1165481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0"/>
          <a:ext cx="3153924" cy="1171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topLeftCell="A10" zoomScale="70" zoomScaleNormal="70" workbookViewId="0">
      <selection activeCell="D8" sqref="D8"/>
    </sheetView>
  </sheetViews>
  <sheetFormatPr defaultColWidth="49.7265625" defaultRowHeight="14.5" x14ac:dyDescent="0.35"/>
  <cols>
    <col min="1" max="1" width="12.26953125" style="6" bestFit="1" customWidth="1"/>
    <col min="2" max="2" width="67.453125" customWidth="1"/>
    <col min="3" max="3" width="22" bestFit="1" customWidth="1"/>
    <col min="4" max="5" width="22.7265625" customWidth="1"/>
    <col min="6" max="6" width="63.7265625" style="65" customWidth="1"/>
  </cols>
  <sheetData>
    <row r="1" spans="1:6" ht="97.5" customHeight="1" x14ac:dyDescent="0.35">
      <c r="A1" s="14"/>
      <c r="B1" s="13" t="s">
        <v>34</v>
      </c>
      <c r="C1" s="12"/>
      <c r="D1" s="12"/>
      <c r="E1" s="12"/>
      <c r="F1" s="63"/>
    </row>
    <row r="2" spans="1:6" ht="37.9" customHeight="1" x14ac:dyDescent="0.35">
      <c r="A2" s="34" t="s">
        <v>1</v>
      </c>
      <c r="B2" s="33" t="s">
        <v>2</v>
      </c>
      <c r="C2" s="33" t="s">
        <v>24</v>
      </c>
      <c r="D2" s="33" t="s">
        <v>25</v>
      </c>
      <c r="E2" s="33" t="s">
        <v>0</v>
      </c>
      <c r="F2" s="64" t="s">
        <v>26</v>
      </c>
    </row>
    <row r="3" spans="1:6" x14ac:dyDescent="0.35">
      <c r="A3" s="16"/>
      <c r="B3" s="15" t="s">
        <v>7</v>
      </c>
      <c r="C3" s="32"/>
      <c r="D3" s="15"/>
      <c r="E3" s="15"/>
      <c r="F3" s="15" t="s">
        <v>35</v>
      </c>
    </row>
    <row r="4" spans="1:6" x14ac:dyDescent="0.35">
      <c r="A4" s="42">
        <v>1</v>
      </c>
      <c r="B4" s="17" t="s">
        <v>22</v>
      </c>
      <c r="C4" s="35">
        <v>2</v>
      </c>
      <c r="D4" s="66"/>
      <c r="E4" s="18">
        <f>'Prijsformulier zaak 31173321'!$C4*'Prijsformulier zaak 31173321'!$D4</f>
        <v>0</v>
      </c>
      <c r="F4" s="51" t="s">
        <v>3</v>
      </c>
    </row>
    <row r="5" spans="1:6" x14ac:dyDescent="0.35">
      <c r="A5" s="43">
        <v>2</v>
      </c>
      <c r="B5" s="19" t="s">
        <v>23</v>
      </c>
      <c r="C5" s="36">
        <v>1</v>
      </c>
      <c r="D5" s="66"/>
      <c r="E5" s="20">
        <f>'Prijsformulier zaak 31173321'!$C5*'Prijsformulier zaak 31173321'!$D5</f>
        <v>0</v>
      </c>
      <c r="F5" s="52" t="s">
        <v>36</v>
      </c>
    </row>
    <row r="6" spans="1:6" x14ac:dyDescent="0.35">
      <c r="A6" s="42">
        <v>3</v>
      </c>
      <c r="B6" s="17" t="s">
        <v>27</v>
      </c>
      <c r="C6" s="35">
        <v>1</v>
      </c>
      <c r="D6" s="66"/>
      <c r="E6" s="18">
        <f>'Prijsformulier zaak 31173321'!$C6*'Prijsformulier zaak 31173321'!$D6</f>
        <v>0</v>
      </c>
      <c r="F6" s="52" t="s">
        <v>36</v>
      </c>
    </row>
    <row r="7" spans="1:6" x14ac:dyDescent="0.35">
      <c r="A7" s="43">
        <v>4</v>
      </c>
      <c r="B7" s="19" t="s">
        <v>28</v>
      </c>
      <c r="C7" s="36">
        <v>2</v>
      </c>
      <c r="D7" s="66"/>
      <c r="E7" s="20">
        <f>'Prijsformulier zaak 31173321'!$C7*'Prijsformulier zaak 31173321'!$D7</f>
        <v>0</v>
      </c>
      <c r="F7" s="52" t="s">
        <v>36</v>
      </c>
    </row>
    <row r="8" spans="1:6" x14ac:dyDescent="0.35">
      <c r="A8" s="42">
        <v>5</v>
      </c>
      <c r="B8" s="17" t="s">
        <v>29</v>
      </c>
      <c r="C8" s="35">
        <v>2</v>
      </c>
      <c r="D8" s="66"/>
      <c r="E8" s="18">
        <f>'Prijsformulier zaak 31173321'!$C8*'Prijsformulier zaak 31173321'!$D8</f>
        <v>0</v>
      </c>
      <c r="F8" s="52" t="s">
        <v>36</v>
      </c>
    </row>
    <row r="9" spans="1:6" ht="15.75" customHeight="1" x14ac:dyDescent="0.35">
      <c r="A9" s="43">
        <v>6</v>
      </c>
      <c r="B9" s="19" t="s">
        <v>30</v>
      </c>
      <c r="C9" s="36">
        <v>2</v>
      </c>
      <c r="D9" s="66"/>
      <c r="E9" s="20">
        <f>'Prijsformulier zaak 31173321'!$C9*'Prijsformulier zaak 31173321'!$D9</f>
        <v>0</v>
      </c>
      <c r="F9" s="52" t="s">
        <v>36</v>
      </c>
    </row>
    <row r="10" spans="1:6" x14ac:dyDescent="0.35">
      <c r="A10" s="42">
        <v>7</v>
      </c>
      <c r="B10" s="17" t="s">
        <v>31</v>
      </c>
      <c r="C10" s="35">
        <v>2</v>
      </c>
      <c r="D10" s="66"/>
      <c r="E10" s="18">
        <f>'Prijsformulier zaak 31173321'!$C10*'Prijsformulier zaak 31173321'!$D10</f>
        <v>0</v>
      </c>
      <c r="F10" s="52" t="s">
        <v>36</v>
      </c>
    </row>
    <row r="11" spans="1:6" x14ac:dyDescent="0.35">
      <c r="A11" s="43">
        <v>8</v>
      </c>
      <c r="B11" s="19" t="s">
        <v>32</v>
      </c>
      <c r="C11" s="36">
        <v>2</v>
      </c>
      <c r="D11" s="66"/>
      <c r="E11" s="20">
        <f>'Prijsformulier zaak 31173321'!$C11*'Prijsformulier zaak 31173321'!$D11</f>
        <v>0</v>
      </c>
      <c r="F11" s="52" t="s">
        <v>36</v>
      </c>
    </row>
    <row r="12" spans="1:6" x14ac:dyDescent="0.35">
      <c r="A12" s="42">
        <v>9</v>
      </c>
      <c r="B12" s="17" t="s">
        <v>8</v>
      </c>
      <c r="C12" s="35">
        <v>6</v>
      </c>
      <c r="D12" s="66"/>
      <c r="E12" s="18">
        <f>'Prijsformulier zaak 31173321'!$C12*'Prijsformulier zaak 31173321'!$D12</f>
        <v>0</v>
      </c>
      <c r="F12" s="53" t="s">
        <v>33</v>
      </c>
    </row>
    <row r="13" spans="1:6" s="7" customFormat="1" x14ac:dyDescent="0.35">
      <c r="A13" s="44"/>
      <c r="B13" s="21" t="s">
        <v>4</v>
      </c>
      <c r="C13" s="38">
        <f>SUM(C4:C12)</f>
        <v>20</v>
      </c>
      <c r="D13" s="23"/>
      <c r="E13" s="23">
        <f>SUM(E4:E12)</f>
        <v>0</v>
      </c>
      <c r="F13" s="54"/>
    </row>
    <row r="14" spans="1:6" x14ac:dyDescent="0.35">
      <c r="A14" s="16"/>
      <c r="B14" s="15" t="s">
        <v>9</v>
      </c>
      <c r="C14" s="15"/>
      <c r="D14" s="15"/>
      <c r="E14" s="15"/>
      <c r="F14" s="15"/>
    </row>
    <row r="15" spans="1:6" ht="36.65" customHeight="1" x14ac:dyDescent="0.35">
      <c r="A15" s="43">
        <v>10</v>
      </c>
      <c r="B15" s="19" t="s">
        <v>18</v>
      </c>
      <c r="C15" s="67">
        <v>5</v>
      </c>
      <c r="D15" s="66"/>
      <c r="E15" s="24">
        <f>C15*D15</f>
        <v>0</v>
      </c>
      <c r="F15" s="55" t="s">
        <v>19</v>
      </c>
    </row>
    <row r="16" spans="1:6" ht="15.75" customHeight="1" x14ac:dyDescent="0.35">
      <c r="A16" s="45">
        <v>11</v>
      </c>
      <c r="B16" s="25" t="s">
        <v>20</v>
      </c>
      <c r="C16" s="67">
        <v>5</v>
      </c>
      <c r="D16" s="66"/>
      <c r="E16" s="24">
        <f>C16*D16</f>
        <v>0</v>
      </c>
      <c r="F16" s="56" t="s">
        <v>37</v>
      </c>
    </row>
    <row r="17" spans="1:7" ht="28.5" customHeight="1" x14ac:dyDescent="0.35">
      <c r="A17" s="60">
        <v>12</v>
      </c>
      <c r="B17" s="62" t="s">
        <v>38</v>
      </c>
      <c r="C17" s="61">
        <v>1</v>
      </c>
      <c r="D17" s="66"/>
      <c r="E17" s="24">
        <f>C17*D17</f>
        <v>0</v>
      </c>
      <c r="F17" s="65" t="s">
        <v>39</v>
      </c>
    </row>
    <row r="18" spans="1:7" s="7" customFormat="1" ht="16.149999999999999" customHeight="1" x14ac:dyDescent="0.35">
      <c r="A18" s="44"/>
      <c r="B18" s="21" t="s">
        <v>10</v>
      </c>
      <c r="C18" s="38"/>
      <c r="D18" s="23"/>
      <c r="E18" s="23">
        <f>SUM(E15:E16:E17)</f>
        <v>0</v>
      </c>
      <c r="F18" s="57"/>
    </row>
    <row r="19" spans="1:7" s="11" customFormat="1" ht="29.5" customHeight="1" x14ac:dyDescent="0.35">
      <c r="A19" s="16"/>
      <c r="B19" s="15" t="s">
        <v>11</v>
      </c>
      <c r="C19" s="15" t="s">
        <v>14</v>
      </c>
      <c r="D19" s="15"/>
      <c r="E19" s="15"/>
      <c r="F19" s="15"/>
    </row>
    <row r="20" spans="1:7" s="8" customFormat="1" x14ac:dyDescent="0.35">
      <c r="A20" s="46">
        <v>13</v>
      </c>
      <c r="B20" s="39" t="s">
        <v>12</v>
      </c>
      <c r="C20" s="36">
        <v>1</v>
      </c>
      <c r="D20" s="66"/>
      <c r="E20" s="10">
        <f>C20*D20</f>
        <v>0</v>
      </c>
      <c r="F20" s="58"/>
    </row>
    <row r="21" spans="1:7" x14ac:dyDescent="0.35">
      <c r="A21" s="42">
        <v>14</v>
      </c>
      <c r="B21" s="40" t="s">
        <v>13</v>
      </c>
      <c r="C21" s="35">
        <v>1</v>
      </c>
      <c r="D21" s="68"/>
      <c r="E21" s="26">
        <f>C21*D21</f>
        <v>0</v>
      </c>
      <c r="F21" s="53"/>
    </row>
    <row r="22" spans="1:7" x14ac:dyDescent="0.35">
      <c r="A22" s="44"/>
      <c r="B22" s="21" t="s">
        <v>21</v>
      </c>
      <c r="C22" s="38"/>
      <c r="D22" s="23"/>
      <c r="E22" s="23">
        <f>SUM(E20:E21)</f>
        <v>0</v>
      </c>
      <c r="F22" s="57"/>
    </row>
    <row r="23" spans="1:7" ht="41.5" customHeight="1" x14ac:dyDescent="0.35">
      <c r="A23" s="16"/>
      <c r="B23" s="15" t="s">
        <v>15</v>
      </c>
      <c r="C23" s="15"/>
      <c r="D23" s="15"/>
      <c r="E23" s="15"/>
      <c r="F23" s="15"/>
      <c r="G23" s="50"/>
    </row>
    <row r="24" spans="1:7" s="8" customFormat="1" x14ac:dyDescent="0.35">
      <c r="A24" s="46">
        <v>15</v>
      </c>
      <c r="B24" s="37" t="s">
        <v>16</v>
      </c>
      <c r="C24" s="36">
        <v>1</v>
      </c>
      <c r="D24" s="66"/>
      <c r="E24" s="27">
        <f>C21*C24*D24</f>
        <v>0</v>
      </c>
      <c r="F24" s="52" t="s">
        <v>40</v>
      </c>
    </row>
    <row r="25" spans="1:7" x14ac:dyDescent="0.35">
      <c r="A25" s="42">
        <v>16</v>
      </c>
      <c r="B25" s="28" t="s">
        <v>17</v>
      </c>
      <c r="C25" s="41">
        <v>1</v>
      </c>
      <c r="D25" s="68"/>
      <c r="E25" s="18">
        <f>C25*D25</f>
        <v>0</v>
      </c>
      <c r="F25" s="56"/>
    </row>
    <row r="26" spans="1:7" s="7" customFormat="1" x14ac:dyDescent="0.35">
      <c r="A26" s="44"/>
      <c r="B26" s="21" t="s">
        <v>5</v>
      </c>
      <c r="C26" s="22"/>
      <c r="D26" s="23"/>
      <c r="E26" s="23">
        <f>SUM(E24:E25)</f>
        <v>0</v>
      </c>
      <c r="F26" s="54" t="str">
        <f>IF('Prijsformulier zaak 31173321'!$D26&gt;1816000,"Let op! Waarde boven plafondbedrag","")</f>
        <v/>
      </c>
    </row>
    <row r="27" spans="1:7" s="7" customFormat="1" x14ac:dyDescent="0.35">
      <c r="A27" s="47"/>
      <c r="B27" s="29" t="s">
        <v>6</v>
      </c>
      <c r="C27" s="30"/>
      <c r="D27" s="31"/>
      <c r="E27" s="31">
        <f>E13+E18+E22-E26</f>
        <v>0</v>
      </c>
      <c r="F27" s="59" t="str">
        <f>IF('Prijsformulier zaak 31173321'!$D27&gt;1816000,"Let op! Waarde boven plafondbedrag","")</f>
        <v/>
      </c>
    </row>
    <row r="28" spans="1:7" s="8" customFormat="1" x14ac:dyDescent="0.35">
      <c r="A28" s="46"/>
      <c r="B28" s="9"/>
      <c r="C28" s="2"/>
      <c r="D28" s="10"/>
      <c r="E28" s="10"/>
      <c r="F28" s="58"/>
    </row>
    <row r="29" spans="1:7" x14ac:dyDescent="0.35">
      <c r="A29" s="48"/>
      <c r="B29" s="4"/>
      <c r="C29" s="5"/>
      <c r="D29" s="3"/>
      <c r="E29" s="3"/>
    </row>
    <row r="30" spans="1:7" x14ac:dyDescent="0.35">
      <c r="A30" s="69"/>
      <c r="B30" s="69"/>
      <c r="C30" s="69"/>
      <c r="D30" s="1"/>
      <c r="E30" s="1"/>
    </row>
    <row r="31" spans="1:7" x14ac:dyDescent="0.35">
      <c r="A31" s="49"/>
    </row>
  </sheetData>
  <sheetProtection algorithmName="SHA-512" hashValue="MCzKmvxOGdhdw7iS1lJ2/IcKiQDjd9Ygi/jjBxtVTIbK0COck+lHTHVKK5vcmFj9dVcxbol/2qVhVuDGPovvow==" saltValue="uHcSBrx+Mdgyw65xnW0jgg==" spinCount="100000" sheet="1" selectLockedCells="1"/>
  <mergeCells count="1">
    <mergeCell ref="A30:C30"/>
  </mergeCells>
  <conditionalFormatting sqref="D7:E8">
    <cfRule type="cellIs" dxfId="2" priority="3" operator="greaterThan">
      <formula>1816000</formula>
    </cfRule>
  </conditionalFormatting>
  <conditionalFormatting sqref="D12:E12">
    <cfRule type="cellIs" dxfId="1" priority="1" operator="greaterThan">
      <formula>385000</formula>
    </cfRule>
    <cfRule type="cellIs" dxfId="0" priority="2" operator="greaterThan">
      <formula>1816000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 zaak 31173321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wiemla.oppentocht@rws.nl</dc:creator>
  <cp:lastModifiedBy>Oppentocht, Wiemla (CIV)</cp:lastModifiedBy>
  <dcterms:created xsi:type="dcterms:W3CDTF">2020-03-16T21:01:53Z</dcterms:created>
  <dcterms:modified xsi:type="dcterms:W3CDTF">2022-05-31T11:23:30Z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C Prijsformulier.xlsx</vt:lpwstr>
  </property>
</Properties>
</file>