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FIA - Sanitaire voorzieningen\"/>
    </mc:Choice>
  </mc:AlternateContent>
  <bookViews>
    <workbookView xWindow="0" yWindow="0" windowWidth="28800" windowHeight="12300" activeTab="1"/>
  </bookViews>
  <sheets>
    <sheet name="Inventaris" sheetId="1" r:id="rId1"/>
    <sheet name="Prijsformuli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2" l="1"/>
  <c r="H25" i="2"/>
  <c r="H12" i="2" l="1"/>
  <c r="H60" i="2"/>
  <c r="H62" i="2"/>
  <c r="C19" i="2"/>
  <c r="H35" i="2" l="1"/>
  <c r="H34" i="2"/>
  <c r="H33" i="2"/>
  <c r="H32" i="2"/>
  <c r="H31" i="2"/>
  <c r="H30" i="2"/>
  <c r="H29" i="2"/>
  <c r="H28" i="2"/>
  <c r="H27" i="2"/>
  <c r="H26" i="2"/>
  <c r="D56" i="2" l="1"/>
  <c r="D12" i="2"/>
  <c r="D22" i="2"/>
  <c r="D21" i="2"/>
  <c r="D20" i="2"/>
  <c r="D19" i="2"/>
  <c r="D15" i="2"/>
  <c r="D14" i="2"/>
  <c r="D13" i="2"/>
  <c r="F37" i="2"/>
  <c r="F39" i="2"/>
  <c r="F40" i="2"/>
  <c r="F41" i="2"/>
  <c r="F42" i="2"/>
  <c r="F43" i="2"/>
  <c r="F44" i="2"/>
  <c r="F45" i="2"/>
  <c r="F46" i="2"/>
  <c r="F47" i="2"/>
  <c r="F51" i="2"/>
  <c r="F52" i="2"/>
  <c r="F53" i="2"/>
  <c r="F54" i="2"/>
  <c r="F50" i="2"/>
  <c r="F49" i="2"/>
  <c r="F58" i="2"/>
  <c r="F59" i="2"/>
  <c r="F60" i="2"/>
  <c r="F57" i="2"/>
  <c r="E56" i="2"/>
  <c r="H54" i="2" l="1"/>
  <c r="B54" i="2"/>
  <c r="H15" i="2"/>
  <c r="H16" i="2"/>
  <c r="H17" i="2"/>
  <c r="H18" i="2"/>
  <c r="H20" i="2"/>
  <c r="D32" i="2" l="1"/>
  <c r="C33" i="2" l="1"/>
  <c r="C31" i="2"/>
  <c r="C30" i="2"/>
  <c r="C29" i="2"/>
  <c r="C28" i="2"/>
  <c r="C47" i="2" l="1"/>
  <c r="C46" i="2"/>
  <c r="C45" i="2"/>
  <c r="C40" i="2"/>
  <c r="C39" i="2"/>
  <c r="C38" i="2"/>
  <c r="H47" i="2" l="1"/>
  <c r="D11" i="1" l="1"/>
  <c r="E11" i="1"/>
  <c r="F11" i="1"/>
  <c r="C52" i="2" s="1"/>
  <c r="G11" i="1"/>
  <c r="C22" i="2" s="1"/>
  <c r="H22" i="2" s="1"/>
  <c r="H11" i="1"/>
  <c r="I11" i="1"/>
  <c r="C12" i="2" s="1"/>
  <c r="J11" i="1"/>
  <c r="H19" i="2" s="1"/>
  <c r="K11" i="1"/>
  <c r="C21" i="2" s="1"/>
  <c r="H21" i="2" s="1"/>
  <c r="L11" i="1"/>
  <c r="M11" i="1"/>
  <c r="C60" i="2" s="1"/>
  <c r="N11" i="1"/>
  <c r="C51" i="2" s="1"/>
  <c r="O11" i="1"/>
  <c r="P11" i="1"/>
  <c r="Q11" i="1"/>
  <c r="C11" i="1"/>
  <c r="C32" i="2" l="1"/>
  <c r="C25" i="2"/>
  <c r="C57" i="2"/>
  <c r="C58" i="2"/>
  <c r="C35" i="2"/>
  <c r="C13" i="2"/>
  <c r="H13" i="2" s="1"/>
  <c r="C14" i="2"/>
  <c r="H14" i="2" s="1"/>
  <c r="C34" i="2"/>
  <c r="C27" i="2" l="1"/>
  <c r="C26" i="2"/>
  <c r="H23" i="2"/>
  <c r="H36" i="2" l="1"/>
</calcChain>
</file>

<file path=xl/sharedStrings.xml><?xml version="1.0" encoding="utf-8"?>
<sst xmlns="http://schemas.openxmlformats.org/spreadsheetml/2006/main" count="207" uniqueCount="119">
  <si>
    <t>toiletrolhouder</t>
  </si>
  <si>
    <t>toiletborstel</t>
  </si>
  <si>
    <t>handdoekhouder</t>
  </si>
  <si>
    <t>toiletbrilreiniger</t>
  </si>
  <si>
    <t>zeepapparaat</t>
  </si>
  <si>
    <t>inloopmat</t>
  </si>
  <si>
    <t>baby-aankleedtafel</t>
  </si>
  <si>
    <t>luchtverfrisser</t>
  </si>
  <si>
    <t>n.v.t</t>
  </si>
  <si>
    <t>n.v.t.</t>
  </si>
  <si>
    <t>Kazerne Muiden</t>
  </si>
  <si>
    <t>Muizenfort Muiden</t>
  </si>
  <si>
    <t>afvalbak</t>
  </si>
  <si>
    <t>luieremmer</t>
  </si>
  <si>
    <t>invalidentoilet</t>
  </si>
  <si>
    <t>'dames'afvalbak</t>
  </si>
  <si>
    <t>urinoir</t>
  </si>
  <si>
    <t>Totaal</t>
  </si>
  <si>
    <t>damestoilet</t>
  </si>
  <si>
    <t>herentoilet</t>
  </si>
  <si>
    <t>Locaties</t>
  </si>
  <si>
    <t>Inschrijver dienst op dit tabblad de gele velden in te vullen</t>
  </si>
  <si>
    <t>De prijzen (excl. BTW) zijn inclusief de eisen, zoals opgenomen in het Programma van Eisen en de beantwoording van de Nota van Inlichtingen.</t>
  </si>
  <si>
    <t>Naam inschrijver</t>
  </si>
  <si>
    <t>Bij een andere grootte van producten dient inschrijver zelf de prijs om te rekenen naar de door aanbestedende dienst grootte zoals vermeld in de tabel voor producteenheid.</t>
  </si>
  <si>
    <t>De genoemde aantallen (per jaar) zijn slechts fictief en vorm geen indicatie of garantie van de afname gedurende de looptijd van de overeenkomst. Hier kunnen dus geen rechten aan worden ontleend.</t>
  </si>
  <si>
    <t>Uitgangspunten bij dit prijzenblad:</t>
  </si>
  <si>
    <t>A.</t>
  </si>
  <si>
    <t>Huidig aantal 'Dispensers' ***</t>
  </si>
  <si>
    <t xml:space="preserve">Verpakking vulling </t>
  </si>
  <si>
    <t>verpakkings- inhoud vulling 
 (producteenheid)</t>
  </si>
  <si>
    <t xml:space="preserve">Totaal per jaar </t>
  </si>
  <si>
    <t>Uw productnaam</t>
  </si>
  <si>
    <t>Luchtverfrisser 0,33 (12-wekelijkse wisseling)</t>
  </si>
  <si>
    <t>flacon</t>
  </si>
  <si>
    <t>Dispenser desinfectans</t>
  </si>
  <si>
    <t>doos</t>
  </si>
  <si>
    <t>Dispenser handzeep (schuim/foam)</t>
  </si>
  <si>
    <t>0,5 L per flacon</t>
  </si>
  <si>
    <t>Dispenser industriezeep</t>
  </si>
  <si>
    <t>8 x 2000ml per flacon</t>
  </si>
  <si>
    <t>Dispenser katoenen rol (enkele rol)</t>
  </si>
  <si>
    <t>rollen</t>
  </si>
  <si>
    <t>35 meter per rol</t>
  </si>
  <si>
    <t>Dispenser katoenen rol (dubbele rol)</t>
  </si>
  <si>
    <t>Dispenser katoenen rol (extra robuust)</t>
  </si>
  <si>
    <t>Dispenser vouwhanddoek (papieren servetten)</t>
  </si>
  <si>
    <t>3200 per doos</t>
  </si>
  <si>
    <t xml:space="preserve">Dispenser papieren rol </t>
  </si>
  <si>
    <t>dozen</t>
  </si>
  <si>
    <t>6 rollen in doos á 300 meter per stuk</t>
  </si>
  <si>
    <t>Dispenser toiletbrilreiniger</t>
  </si>
  <si>
    <t>300 ml inhoud</t>
  </si>
  <si>
    <t xml:space="preserve">Dispenser toiletpapier (2-rollen ) </t>
  </si>
  <si>
    <t>subtotaal: Vullingen</t>
  </si>
  <si>
    <t>Huidig aantal matten ***</t>
  </si>
  <si>
    <t xml:space="preserve">Droogloopmat 85 x 150 cm </t>
  </si>
  <si>
    <t xml:space="preserve">Droogloopmat 150 x 200 cm </t>
  </si>
  <si>
    <t xml:space="preserve">Absorba mat 85 x 150 cm </t>
  </si>
  <si>
    <t xml:space="preserve">Absorba mat 150 x 200 cm </t>
  </si>
  <si>
    <t>Schoonloopmat koffiedispenser 85 x 150 cm</t>
  </si>
  <si>
    <t xml:space="preserve">Schoonloopmat extra groot 150 x 300 </t>
  </si>
  <si>
    <t>Schoonloopmat op maat 150 x 180 cm</t>
  </si>
  <si>
    <t xml:space="preserve">Schoonloopmat 85 x 150 cm </t>
  </si>
  <si>
    <t>Schoonloopmat 115 x 200 cm</t>
  </si>
  <si>
    <t>Schoonloopmat 150 x 200 cm</t>
  </si>
  <si>
    <t xml:space="preserve">subtotaal: Matten incl. wissels </t>
  </si>
  <si>
    <t>Huidig aantal Boxen ***</t>
  </si>
  <si>
    <t>Hygiënebox touch (standaard 1 x per 4 weken)</t>
  </si>
  <si>
    <t>Hygiënebox non touch (standaard 1 x per 4 weken)</t>
  </si>
  <si>
    <t>Incontinentiebox (1 x per 4 weken)</t>
  </si>
  <si>
    <t>Luieremmer (1 x per 2 weken)</t>
  </si>
  <si>
    <t>subtotaal Boxen incl. wissels</t>
  </si>
  <si>
    <t>Huidig aantal stuks***</t>
  </si>
  <si>
    <t xml:space="preserve">Toiletborstel </t>
  </si>
  <si>
    <t>Toiletborstelhouder</t>
  </si>
  <si>
    <t>subtotaal Divers</t>
  </si>
  <si>
    <t>***</t>
  </si>
  <si>
    <t>**</t>
  </si>
  <si>
    <t>B.</t>
  </si>
  <si>
    <t>C.</t>
  </si>
  <si>
    <t>D.</t>
  </si>
  <si>
    <t>Divers</t>
  </si>
  <si>
    <t>85 ml (12-wekelijkse wisseling)</t>
  </si>
  <si>
    <t>Voorraadmogelijkheid</t>
  </si>
  <si>
    <t>Breeduit, Bussum</t>
  </si>
  <si>
    <t>Stadhuis, Naarden</t>
  </si>
  <si>
    <t>Archief, Naarden</t>
  </si>
  <si>
    <t>De Rijver, Muiderberg</t>
  </si>
  <si>
    <t>Gemeentehuis, Bussum</t>
  </si>
  <si>
    <t xml:space="preserve">Werf, Naarden </t>
  </si>
  <si>
    <t>Werf, Bussum</t>
  </si>
  <si>
    <t>Vervanging</t>
  </si>
  <si>
    <t>1x per 4 weken</t>
  </si>
  <si>
    <t>Verschoontafels</t>
  </si>
  <si>
    <t>Afvalbakken</t>
  </si>
  <si>
    <r>
      <t>Uw toelichting alternatief product</t>
    </r>
    <r>
      <rPr>
        <sz val="12"/>
        <color theme="1"/>
        <rFont val="Corbel"/>
        <family val="2"/>
      </rPr>
      <t xml:space="preserve"> (invullen indien wordt afgeweken van artikelomschrijving)</t>
    </r>
  </si>
  <si>
    <r>
      <t>Verpakkingseenheid</t>
    </r>
    <r>
      <rPr>
        <sz val="12"/>
        <color theme="1"/>
        <rFont val="Corbel"/>
        <family val="2"/>
      </rPr>
      <t xml:space="preserve"> (indien van toepassing)</t>
    </r>
  </si>
  <si>
    <t>Dispensers (huur)</t>
  </si>
  <si>
    <r>
      <t>Uw fictieve</t>
    </r>
    <r>
      <rPr>
        <b/>
        <sz val="12"/>
        <color rgb="FF0000FF"/>
        <rFont val="Corbel"/>
        <family val="2"/>
      </rPr>
      <t xml:space="preserve"> </t>
    </r>
    <r>
      <rPr>
        <b/>
        <sz val="12"/>
        <color theme="1"/>
        <rFont val="Corbel"/>
        <family val="2"/>
      </rPr>
      <t>prijs per jaar (A + B + C + D + E)</t>
    </r>
  </si>
  <si>
    <t>E.</t>
  </si>
  <si>
    <t>24 rollen á 100 meter per stuk</t>
  </si>
  <si>
    <t>Ja</t>
  </si>
  <si>
    <t>Vullingen voor</t>
  </si>
  <si>
    <t>Beperkt</t>
  </si>
  <si>
    <r>
      <t>Uw toelichting alternatief product</t>
    </r>
    <r>
      <rPr>
        <sz val="12"/>
        <color theme="1"/>
        <rFont val="Corbel"/>
        <family val="2"/>
      </rPr>
      <t xml:space="preserve"> (invullen indien wordt afgeweken van verpkkings- inhoud vulling)</t>
    </r>
  </si>
  <si>
    <t>Vervangings- frequentie per jaar***</t>
  </si>
  <si>
    <t>1x per 2 weken</t>
  </si>
  <si>
    <t>Totaal per jaar</t>
  </si>
  <si>
    <t>Huurprijs per maand**</t>
  </si>
  <si>
    <t>subtotaal: Dispensers</t>
  </si>
  <si>
    <t>Prijs per item per maand**</t>
  </si>
  <si>
    <t>Wisselingen per jaar</t>
  </si>
  <si>
    <t>Prijs per vulling**</t>
  </si>
  <si>
    <t>Totaal  per jaar</t>
  </si>
  <si>
    <t>5x 500ml per flacon</t>
  </si>
  <si>
    <t>Fictief jaarvolume***</t>
  </si>
  <si>
    <t>Matten inc. wisseling</t>
  </si>
  <si>
    <t>Boxen inc. wisseling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</si>
</sst>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1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sz val="10"/>
      <name val="Corbel"/>
      <family val="2"/>
    </font>
    <font>
      <sz val="12"/>
      <color theme="1"/>
      <name val="Corbel"/>
      <family val="2"/>
    </font>
    <font>
      <sz val="12"/>
      <name val="Corbel"/>
      <family val="2"/>
    </font>
    <font>
      <b/>
      <sz val="12"/>
      <color theme="1"/>
      <name val="Corbel"/>
      <family val="2"/>
    </font>
    <font>
      <b/>
      <sz val="12"/>
      <name val="Corbel"/>
      <family val="2"/>
    </font>
    <font>
      <sz val="12"/>
      <color rgb="FFFF0000"/>
      <name val="Corbel"/>
      <family val="2"/>
    </font>
    <font>
      <b/>
      <i/>
      <sz val="12"/>
      <color theme="1"/>
      <name val="Corbel"/>
      <family val="2"/>
    </font>
    <font>
      <i/>
      <sz val="12"/>
      <color theme="1"/>
      <name val="Corbel"/>
      <family val="2"/>
    </font>
    <font>
      <b/>
      <sz val="12"/>
      <color rgb="FF0000FF"/>
      <name val="Corbel"/>
      <family val="2"/>
    </font>
    <font>
      <strike/>
      <sz val="12"/>
      <color theme="1"/>
      <name val="Corbe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5F6BA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quotePrefix="1" applyFont="1" applyFill="1" applyAlignment="1">
      <alignment horizontal="center"/>
    </xf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7" fontId="4" fillId="0" borderId="0" xfId="0" applyNumberFormat="1" applyFont="1" applyFill="1" applyAlignment="1">
      <alignment horizontal="center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2" applyFont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7" fillId="2" borderId="0" xfId="0" applyFont="1" applyFill="1" applyAlignment="1">
      <alignment vertical="top"/>
    </xf>
    <xf numFmtId="0" fontId="8" fillId="4" borderId="1" xfId="0" applyFont="1" applyFill="1" applyBorder="1" applyAlignment="1" applyProtection="1">
      <alignment horizontal="center" vertical="top" wrapText="1"/>
    </xf>
    <xf numFmtId="0" fontId="8" fillId="4" borderId="1" xfId="0" applyFont="1" applyFill="1" applyBorder="1" applyAlignment="1" applyProtection="1">
      <alignment vertical="top" wrapText="1"/>
    </xf>
    <xf numFmtId="0" fontId="6" fillId="0" borderId="0" xfId="0" applyFont="1" applyBorder="1" applyAlignment="1" applyProtection="1">
      <alignment vertical="top" wrapText="1"/>
    </xf>
    <xf numFmtId="0" fontId="8" fillId="5" borderId="1" xfId="0" applyFont="1" applyFill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vertical="top" wrapText="1"/>
    </xf>
    <xf numFmtId="0" fontId="6" fillId="0" borderId="1" xfId="0" applyFont="1" applyBorder="1" applyAlignment="1" applyProtection="1">
      <alignment horizontal="center" vertical="top" wrapText="1"/>
    </xf>
    <xf numFmtId="44" fontId="6" fillId="2" borderId="1" xfId="1" applyFont="1" applyFill="1" applyBorder="1" applyAlignment="1" applyProtection="1">
      <alignment vertical="top" wrapText="1"/>
      <protection locked="0"/>
    </xf>
    <xf numFmtId="44" fontId="6" fillId="0" borderId="1" xfId="1" applyFont="1" applyFill="1" applyBorder="1" applyAlignment="1" applyProtection="1">
      <alignment vertical="top" wrapText="1"/>
    </xf>
    <xf numFmtId="0" fontId="6" fillId="2" borderId="2" xfId="2" applyFont="1" applyFill="1" applyBorder="1" applyAlignment="1" applyProtection="1">
      <alignment vertical="top" wrapText="1"/>
      <protection locked="0"/>
    </xf>
    <xf numFmtId="0" fontId="6" fillId="6" borderId="2" xfId="2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</xf>
    <xf numFmtId="0" fontId="6" fillId="2" borderId="1" xfId="2" applyFont="1" applyFill="1" applyBorder="1" applyAlignment="1" applyProtection="1">
      <alignment vertical="top" wrapText="1"/>
      <protection locked="0"/>
    </xf>
    <xf numFmtId="0" fontId="6" fillId="6" borderId="1" xfId="2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center" vertical="top" wrapText="1"/>
    </xf>
    <xf numFmtId="0" fontId="11" fillId="0" borderId="3" xfId="0" applyFont="1" applyFill="1" applyBorder="1" applyAlignment="1" applyProtection="1">
      <alignment horizontal="right" vertical="top"/>
    </xf>
    <xf numFmtId="44" fontId="6" fillId="0" borderId="4" xfId="1" applyFont="1" applyBorder="1" applyAlignment="1" applyProtection="1">
      <alignment vertical="top" wrapText="1"/>
    </xf>
    <xf numFmtId="44" fontId="8" fillId="4" borderId="1" xfId="1" applyFont="1" applyFill="1" applyBorder="1" applyAlignment="1" applyProtection="1">
      <alignment horizontal="center" vertical="top" wrapText="1"/>
    </xf>
    <xf numFmtId="44" fontId="6" fillId="0" borderId="0" xfId="1" applyFont="1" applyBorder="1" applyAlignment="1" applyProtection="1">
      <alignment vertical="top" wrapText="1"/>
    </xf>
    <xf numFmtId="44" fontId="6" fillId="0" borderId="1" xfId="1" applyFont="1" applyBorder="1" applyAlignment="1" applyProtection="1">
      <alignment vertical="top" wrapText="1"/>
    </xf>
    <xf numFmtId="0" fontId="12" fillId="0" borderId="0" xfId="0" applyFont="1" applyBorder="1" applyAlignment="1" applyProtection="1">
      <alignment vertical="top" wrapText="1"/>
    </xf>
    <xf numFmtId="0" fontId="6" fillId="3" borderId="0" xfId="0" applyFont="1" applyFill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/>
    </xf>
    <xf numFmtId="0" fontId="8" fillId="4" borderId="6" xfId="0" applyFont="1" applyFill="1" applyBorder="1" applyAlignment="1" applyProtection="1">
      <alignment vertical="top"/>
    </xf>
    <xf numFmtId="0" fontId="6" fillId="4" borderId="7" xfId="0" applyFont="1" applyFill="1" applyBorder="1" applyAlignment="1" applyProtection="1">
      <alignment vertical="top"/>
    </xf>
    <xf numFmtId="0" fontId="6" fillId="4" borderId="7" xfId="0" applyFont="1" applyFill="1" applyBorder="1" applyAlignment="1" applyProtection="1">
      <alignment horizontal="center" vertical="top"/>
    </xf>
    <xf numFmtId="0" fontId="8" fillId="4" borderId="7" xfId="0" applyFont="1" applyFill="1" applyBorder="1" applyAlignment="1" applyProtection="1">
      <alignment vertical="top"/>
    </xf>
    <xf numFmtId="164" fontId="8" fillId="4" borderId="8" xfId="0" applyNumberFormat="1" applyFont="1" applyFill="1" applyBorder="1" applyAlignment="1" applyProtection="1">
      <alignment horizontal="center" vertical="top"/>
    </xf>
    <xf numFmtId="165" fontId="8" fillId="4" borderId="5" xfId="0" applyNumberFormat="1" applyFont="1" applyFill="1" applyBorder="1" applyAlignment="1" applyProtection="1">
      <alignment horizontal="center" vertical="top"/>
    </xf>
    <xf numFmtId="0" fontId="6" fillId="7" borderId="1" xfId="0" applyFont="1" applyFill="1" applyBorder="1" applyAlignment="1" applyProtection="1">
      <alignment horizontal="center" vertical="top" wrapText="1"/>
    </xf>
    <xf numFmtId="0" fontId="6" fillId="7" borderId="1" xfId="0" applyFont="1" applyFill="1" applyBorder="1" applyAlignment="1" applyProtection="1">
      <alignment vertical="top" wrapText="1"/>
    </xf>
    <xf numFmtId="0" fontId="7" fillId="7" borderId="1" xfId="0" applyFont="1" applyFill="1" applyBorder="1" applyAlignment="1" applyProtection="1">
      <alignment vertical="top" wrapText="1"/>
    </xf>
    <xf numFmtId="0" fontId="5" fillId="0" borderId="0" xfId="0" applyFont="1" applyFill="1" applyAlignment="1">
      <alignment horizontal="center"/>
    </xf>
    <xf numFmtId="0" fontId="14" fillId="0" borderId="0" xfId="0" applyFont="1" applyBorder="1" applyAlignment="1" applyProtection="1">
      <alignment vertical="top"/>
    </xf>
    <xf numFmtId="0" fontId="14" fillId="0" borderId="1" xfId="0" applyFont="1" applyBorder="1" applyAlignment="1" applyProtection="1">
      <alignment vertical="top" wrapText="1"/>
    </xf>
    <xf numFmtId="0" fontId="14" fillId="7" borderId="1" xfId="0" applyFont="1" applyFill="1" applyBorder="1" applyAlignment="1" applyProtection="1">
      <alignment horizontal="center" vertical="top" wrapText="1"/>
    </xf>
    <xf numFmtId="0" fontId="14" fillId="7" borderId="1" xfId="0" applyFont="1" applyFill="1" applyBorder="1" applyAlignment="1" applyProtection="1">
      <alignment vertical="top" wrapText="1"/>
    </xf>
    <xf numFmtId="44" fontId="14" fillId="2" borderId="1" xfId="1" applyFont="1" applyFill="1" applyBorder="1" applyAlignment="1" applyProtection="1">
      <alignment vertical="top" wrapText="1"/>
      <protection locked="0"/>
    </xf>
    <xf numFmtId="44" fontId="14" fillId="0" borderId="1" xfId="1" applyFont="1" applyFill="1" applyBorder="1" applyAlignment="1" applyProtection="1">
      <alignment vertical="top" wrapText="1"/>
    </xf>
    <xf numFmtId="0" fontId="14" fillId="2" borderId="1" xfId="2" applyFont="1" applyFill="1" applyBorder="1" applyAlignment="1" applyProtection="1">
      <alignment vertical="top" wrapText="1"/>
      <protection locked="0"/>
    </xf>
    <xf numFmtId="0" fontId="14" fillId="6" borderId="1" xfId="2" applyFont="1" applyFill="1" applyBorder="1" applyAlignment="1" applyProtection="1">
      <alignment vertical="top" wrapText="1"/>
      <protection locked="0"/>
    </xf>
    <xf numFmtId="0" fontId="11" fillId="0" borderId="9" xfId="0" applyFont="1" applyFill="1" applyBorder="1" applyAlignment="1" applyProtection="1">
      <alignment horizontal="right" vertical="top"/>
    </xf>
    <xf numFmtId="0" fontId="14" fillId="0" borderId="1" xfId="0" applyFont="1" applyBorder="1" applyAlignment="1" applyProtection="1">
      <alignment horizontal="center" vertical="top" wrapText="1"/>
    </xf>
    <xf numFmtId="0" fontId="14" fillId="0" borderId="0" xfId="0" applyFont="1" applyBorder="1" applyAlignment="1" applyProtection="1">
      <alignment vertical="top" wrapText="1"/>
    </xf>
    <xf numFmtId="44" fontId="14" fillId="0" borderId="0" xfId="1" applyFont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9" fillId="4" borderId="1" xfId="0" applyFont="1" applyFill="1" applyBorder="1" applyAlignment="1" applyProtection="1">
      <alignment horizontal="right" vertical="top" wrapText="1"/>
    </xf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workbookViewId="0">
      <selection activeCell="J11" sqref="J11"/>
    </sheetView>
  </sheetViews>
  <sheetFormatPr defaultColWidth="9.1796875" defaultRowHeight="13" x14ac:dyDescent="0.3"/>
  <cols>
    <col min="1" max="1" width="22.26953125" style="6" bestFit="1" customWidth="1"/>
    <col min="2" max="2" width="19.1796875" style="6" bestFit="1" customWidth="1"/>
    <col min="3" max="3" width="11.7265625" style="6" bestFit="1" customWidth="1"/>
    <col min="4" max="4" width="11.1796875" style="6" bestFit="1" customWidth="1"/>
    <col min="5" max="5" width="7" style="6" bestFit="1" customWidth="1"/>
    <col min="6" max="6" width="14.26953125" style="6" bestFit="1" customWidth="1"/>
    <col min="7" max="7" width="14.81640625" style="6" customWidth="1"/>
    <col min="8" max="8" width="12.1796875" style="6" bestFit="1" customWidth="1"/>
    <col min="9" max="9" width="14" style="6" bestFit="1" customWidth="1"/>
    <col min="10" max="10" width="16.453125" style="6" bestFit="1" customWidth="1"/>
    <col min="11" max="11" width="16" style="6" bestFit="1" customWidth="1"/>
    <col min="12" max="12" width="13.1796875" style="6" customWidth="1"/>
    <col min="13" max="13" width="8.453125" style="6" bestFit="1" customWidth="1"/>
    <col min="14" max="14" width="15.54296875" style="6" bestFit="1" customWidth="1"/>
    <col min="15" max="15" width="11.54296875" style="6" bestFit="1" customWidth="1"/>
    <col min="16" max="16" width="18.54296875" style="6" bestFit="1" customWidth="1"/>
    <col min="17" max="17" width="10.1796875" style="6" bestFit="1" customWidth="1"/>
    <col min="18" max="16384" width="9.1796875" style="7"/>
  </cols>
  <sheetData>
    <row r="1" spans="1:18" s="4" customFormat="1" x14ac:dyDescent="0.3">
      <c r="A1" s="1" t="s">
        <v>20</v>
      </c>
      <c r="B1" s="2" t="s">
        <v>84</v>
      </c>
      <c r="C1" s="2" t="s">
        <v>18</v>
      </c>
      <c r="D1" s="2" t="s">
        <v>19</v>
      </c>
      <c r="E1" s="2" t="s">
        <v>16</v>
      </c>
      <c r="F1" s="2" t="s">
        <v>14</v>
      </c>
      <c r="G1" s="2" t="s">
        <v>0</v>
      </c>
      <c r="H1" s="2" t="s">
        <v>1</v>
      </c>
      <c r="I1" s="2" t="s">
        <v>7</v>
      </c>
      <c r="J1" s="2" t="s">
        <v>2</v>
      </c>
      <c r="K1" s="2" t="s">
        <v>3</v>
      </c>
      <c r="L1" s="2" t="s">
        <v>4</v>
      </c>
      <c r="M1" s="2" t="s">
        <v>12</v>
      </c>
      <c r="N1" s="3" t="s">
        <v>15</v>
      </c>
      <c r="O1" s="2" t="s">
        <v>13</v>
      </c>
      <c r="P1" s="2" t="s">
        <v>6</v>
      </c>
      <c r="Q1" s="2" t="s">
        <v>5</v>
      </c>
    </row>
    <row r="2" spans="1:18" x14ac:dyDescent="0.3">
      <c r="A2" s="5" t="s">
        <v>85</v>
      </c>
      <c r="B2" s="51" t="s">
        <v>102</v>
      </c>
      <c r="C2" s="6">
        <v>22</v>
      </c>
      <c r="D2" s="6">
        <v>22</v>
      </c>
      <c r="E2" s="6" t="s">
        <v>9</v>
      </c>
      <c r="F2" s="6">
        <v>2</v>
      </c>
      <c r="G2" s="6">
        <v>44</v>
      </c>
      <c r="H2" s="6">
        <v>44</v>
      </c>
      <c r="I2" s="6">
        <v>14</v>
      </c>
      <c r="J2" s="6">
        <v>21</v>
      </c>
      <c r="K2" s="6">
        <v>12</v>
      </c>
      <c r="L2" s="6">
        <v>20</v>
      </c>
      <c r="M2" s="6">
        <v>17</v>
      </c>
      <c r="N2" s="6">
        <v>19</v>
      </c>
      <c r="O2" s="6">
        <v>1</v>
      </c>
      <c r="P2" s="6">
        <v>2</v>
      </c>
      <c r="Q2" s="6">
        <v>4</v>
      </c>
    </row>
    <row r="3" spans="1:18" x14ac:dyDescent="0.3">
      <c r="A3" s="5" t="s">
        <v>86</v>
      </c>
      <c r="B3" s="51" t="s">
        <v>104</v>
      </c>
      <c r="C3" s="6">
        <v>2</v>
      </c>
      <c r="D3" s="6">
        <v>1</v>
      </c>
      <c r="E3" s="6">
        <v>2</v>
      </c>
      <c r="F3" s="6" t="s">
        <v>9</v>
      </c>
      <c r="G3" s="6">
        <v>3</v>
      </c>
      <c r="H3" s="6">
        <v>3</v>
      </c>
      <c r="I3" s="6">
        <v>3</v>
      </c>
      <c r="J3" s="6">
        <v>4</v>
      </c>
      <c r="K3" s="6" t="s">
        <v>9</v>
      </c>
      <c r="L3" s="6">
        <v>4</v>
      </c>
      <c r="M3" s="6">
        <v>2</v>
      </c>
      <c r="N3" s="6">
        <v>2</v>
      </c>
      <c r="O3" s="6" t="s">
        <v>9</v>
      </c>
      <c r="P3" s="6" t="s">
        <v>9</v>
      </c>
      <c r="Q3" s="6">
        <v>3</v>
      </c>
    </row>
    <row r="4" spans="1:18" x14ac:dyDescent="0.3">
      <c r="A4" s="5" t="s">
        <v>87</v>
      </c>
      <c r="B4" s="51" t="s">
        <v>102</v>
      </c>
      <c r="C4" s="6">
        <v>1</v>
      </c>
      <c r="D4" s="6" t="s">
        <v>9</v>
      </c>
      <c r="E4" s="6" t="s">
        <v>9</v>
      </c>
      <c r="F4" s="6" t="s">
        <v>9</v>
      </c>
      <c r="G4" s="6">
        <v>1</v>
      </c>
      <c r="H4" s="6">
        <v>1</v>
      </c>
      <c r="I4" s="6">
        <v>1</v>
      </c>
      <c r="J4" s="6">
        <v>2</v>
      </c>
      <c r="K4" s="6">
        <v>1</v>
      </c>
      <c r="L4" s="6">
        <v>2</v>
      </c>
      <c r="M4" s="6">
        <v>1</v>
      </c>
      <c r="N4" s="6">
        <v>1</v>
      </c>
      <c r="O4" s="6" t="s">
        <v>9</v>
      </c>
      <c r="P4" s="6" t="s">
        <v>8</v>
      </c>
      <c r="Q4" s="6">
        <v>1</v>
      </c>
    </row>
    <row r="5" spans="1:18" x14ac:dyDescent="0.3">
      <c r="A5" s="5" t="s">
        <v>88</v>
      </c>
      <c r="B5" s="51" t="s">
        <v>102</v>
      </c>
      <c r="C5" s="6">
        <v>3</v>
      </c>
      <c r="D5" s="6">
        <v>2</v>
      </c>
      <c r="E5" s="6">
        <v>1</v>
      </c>
      <c r="F5" s="6">
        <v>1</v>
      </c>
      <c r="G5" s="6">
        <v>6</v>
      </c>
      <c r="H5" s="6">
        <v>6</v>
      </c>
      <c r="I5" s="6" t="s">
        <v>9</v>
      </c>
      <c r="J5" s="6">
        <v>5</v>
      </c>
      <c r="K5" s="6" t="s">
        <v>9</v>
      </c>
      <c r="L5" s="6">
        <v>5</v>
      </c>
      <c r="M5" s="6">
        <v>5</v>
      </c>
      <c r="N5" s="6">
        <v>3</v>
      </c>
      <c r="O5" s="6" t="s">
        <v>9</v>
      </c>
      <c r="P5" s="6" t="s">
        <v>9</v>
      </c>
      <c r="Q5" s="6">
        <v>3</v>
      </c>
    </row>
    <row r="6" spans="1:18" x14ac:dyDescent="0.3">
      <c r="A6" s="5" t="s">
        <v>10</v>
      </c>
      <c r="B6" s="51" t="s">
        <v>102</v>
      </c>
      <c r="C6" s="6">
        <v>5</v>
      </c>
      <c r="D6" s="6">
        <v>4</v>
      </c>
      <c r="E6" s="6" t="s">
        <v>8</v>
      </c>
      <c r="F6" s="6">
        <v>1</v>
      </c>
      <c r="G6" s="6">
        <v>10</v>
      </c>
      <c r="H6" s="6">
        <v>10</v>
      </c>
      <c r="I6" s="6" t="s">
        <v>9</v>
      </c>
      <c r="J6" s="6" t="s">
        <v>9</v>
      </c>
      <c r="K6" s="6" t="s">
        <v>9</v>
      </c>
      <c r="L6" s="6">
        <v>5</v>
      </c>
      <c r="M6" s="6">
        <v>2</v>
      </c>
      <c r="N6" s="6">
        <v>3</v>
      </c>
      <c r="O6" s="6" t="s">
        <v>9</v>
      </c>
      <c r="P6" s="6">
        <v>1</v>
      </c>
      <c r="Q6" s="6">
        <v>1</v>
      </c>
    </row>
    <row r="7" spans="1:18" x14ac:dyDescent="0.3">
      <c r="A7" s="5" t="s">
        <v>11</v>
      </c>
      <c r="B7" s="51" t="s">
        <v>104</v>
      </c>
      <c r="C7" s="6">
        <v>1</v>
      </c>
      <c r="D7" s="6">
        <v>1</v>
      </c>
      <c r="E7" s="6" t="s">
        <v>9</v>
      </c>
      <c r="F7" s="6" t="s">
        <v>9</v>
      </c>
      <c r="G7" s="6">
        <v>2</v>
      </c>
      <c r="H7" s="6">
        <v>2</v>
      </c>
      <c r="I7" s="6" t="s">
        <v>8</v>
      </c>
      <c r="J7" s="6">
        <v>2</v>
      </c>
      <c r="K7" s="6" t="s">
        <v>9</v>
      </c>
      <c r="L7" s="6">
        <v>2</v>
      </c>
      <c r="M7" s="6">
        <v>2</v>
      </c>
      <c r="N7" s="6">
        <v>1</v>
      </c>
      <c r="O7" s="6" t="s">
        <v>9</v>
      </c>
      <c r="P7" s="6" t="s">
        <v>9</v>
      </c>
      <c r="Q7" s="6">
        <v>1</v>
      </c>
      <c r="R7" s="6"/>
    </row>
    <row r="8" spans="1:18" x14ac:dyDescent="0.3">
      <c r="A8" s="5" t="s">
        <v>89</v>
      </c>
      <c r="B8" s="51" t="s">
        <v>102</v>
      </c>
      <c r="C8" s="6">
        <v>16</v>
      </c>
      <c r="D8" s="6">
        <v>16</v>
      </c>
      <c r="E8" s="6">
        <v>17</v>
      </c>
      <c r="F8" s="6">
        <v>2</v>
      </c>
      <c r="G8" s="6">
        <v>28</v>
      </c>
      <c r="H8" s="6">
        <v>34</v>
      </c>
      <c r="I8" s="6">
        <v>28</v>
      </c>
      <c r="J8" s="6">
        <v>5</v>
      </c>
      <c r="K8" s="6">
        <v>28</v>
      </c>
      <c r="L8" s="6">
        <v>21</v>
      </c>
      <c r="M8" s="6">
        <v>18</v>
      </c>
      <c r="N8" s="6">
        <v>18</v>
      </c>
      <c r="O8" s="6">
        <v>1</v>
      </c>
      <c r="P8" s="6">
        <v>1</v>
      </c>
      <c r="Q8" s="6" t="s">
        <v>9</v>
      </c>
    </row>
    <row r="9" spans="1:18" x14ac:dyDescent="0.3">
      <c r="A9" s="5" t="s">
        <v>90</v>
      </c>
      <c r="B9" s="51" t="s">
        <v>104</v>
      </c>
      <c r="C9" s="6">
        <v>3</v>
      </c>
      <c r="D9" s="6">
        <v>3</v>
      </c>
      <c r="E9" s="6">
        <v>3</v>
      </c>
      <c r="F9" s="6">
        <v>1</v>
      </c>
      <c r="G9" s="6">
        <v>7</v>
      </c>
      <c r="H9" s="6">
        <v>7</v>
      </c>
      <c r="I9" s="6">
        <v>7</v>
      </c>
      <c r="J9" s="6">
        <v>7</v>
      </c>
      <c r="K9" s="6">
        <v>7</v>
      </c>
      <c r="L9" s="6">
        <v>7</v>
      </c>
      <c r="M9" s="6">
        <v>4</v>
      </c>
      <c r="N9" s="6">
        <v>2</v>
      </c>
      <c r="O9" s="6" t="s">
        <v>9</v>
      </c>
      <c r="P9" s="6" t="s">
        <v>9</v>
      </c>
      <c r="Q9" s="6" t="s">
        <v>9</v>
      </c>
    </row>
    <row r="10" spans="1:18" x14ac:dyDescent="0.3">
      <c r="A10" s="5" t="s">
        <v>91</v>
      </c>
      <c r="B10" s="51" t="s">
        <v>104</v>
      </c>
      <c r="C10" s="6">
        <v>2</v>
      </c>
      <c r="D10" s="6">
        <v>3</v>
      </c>
      <c r="E10" s="6">
        <v>2</v>
      </c>
      <c r="G10" s="6">
        <v>5</v>
      </c>
      <c r="H10" s="6">
        <v>5</v>
      </c>
      <c r="I10" s="6">
        <v>5</v>
      </c>
      <c r="J10" s="6">
        <v>4</v>
      </c>
      <c r="K10" s="6">
        <v>5</v>
      </c>
      <c r="L10" s="6">
        <v>4</v>
      </c>
      <c r="M10" s="6">
        <v>4</v>
      </c>
      <c r="N10" s="6">
        <v>1</v>
      </c>
      <c r="O10" s="6" t="s">
        <v>9</v>
      </c>
      <c r="P10" s="6" t="s">
        <v>9</v>
      </c>
      <c r="Q10" s="6" t="s">
        <v>9</v>
      </c>
    </row>
    <row r="11" spans="1:18" x14ac:dyDescent="0.3">
      <c r="A11" s="1" t="s">
        <v>17</v>
      </c>
      <c r="B11" s="2"/>
      <c r="C11" s="2">
        <f>SUM(C2:C10)</f>
        <v>55</v>
      </c>
      <c r="D11" s="2">
        <f>SUM(D2:D10)</f>
        <v>52</v>
      </c>
      <c r="E11" s="2">
        <f t="shared" ref="E11:Q11" si="0">SUM(E2:E10)</f>
        <v>25</v>
      </c>
      <c r="F11" s="2">
        <f t="shared" si="0"/>
        <v>7</v>
      </c>
      <c r="G11" s="2">
        <f t="shared" si="0"/>
        <v>106</v>
      </c>
      <c r="H11" s="2">
        <f t="shared" si="0"/>
        <v>112</v>
      </c>
      <c r="I11" s="2">
        <f t="shared" si="0"/>
        <v>58</v>
      </c>
      <c r="J11" s="2">
        <f t="shared" si="0"/>
        <v>50</v>
      </c>
      <c r="K11" s="2">
        <f t="shared" si="0"/>
        <v>53</v>
      </c>
      <c r="L11" s="2">
        <f t="shared" si="0"/>
        <v>70</v>
      </c>
      <c r="M11" s="2">
        <f t="shared" si="0"/>
        <v>55</v>
      </c>
      <c r="N11" s="2">
        <f t="shared" si="0"/>
        <v>50</v>
      </c>
      <c r="O11" s="2">
        <f t="shared" si="0"/>
        <v>2</v>
      </c>
      <c r="P11" s="2">
        <f t="shared" si="0"/>
        <v>4</v>
      </c>
      <c r="Q11" s="2">
        <f t="shared" si="0"/>
        <v>13</v>
      </c>
    </row>
    <row r="16" spans="1:18" x14ac:dyDescent="0.3">
      <c r="D16" s="8"/>
    </row>
  </sheetData>
  <pageMargins left="0.7" right="0.7" top="0.75" bottom="0.75" header="0.3" footer="0.3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="90" zoomScaleNormal="90" workbookViewId="0"/>
  </sheetViews>
  <sheetFormatPr defaultColWidth="9.1796875" defaultRowHeight="15.5" x14ac:dyDescent="0.35"/>
  <cols>
    <col min="1" max="1" width="15.54296875" style="11" customWidth="1"/>
    <col min="2" max="2" width="48.1796875" style="11" customWidth="1"/>
    <col min="3" max="3" width="17.54296875" style="11" customWidth="1"/>
    <col min="4" max="4" width="17.54296875" style="12" customWidth="1"/>
    <col min="5" max="5" width="17.54296875" style="11" customWidth="1"/>
    <col min="6" max="6" width="35.7265625" style="11" customWidth="1"/>
    <col min="7" max="7" width="33" style="11" bestFit="1" customWidth="1"/>
    <col min="8" max="8" width="17.1796875" style="11" bestFit="1" customWidth="1"/>
    <col min="9" max="9" width="3.1796875" style="11" customWidth="1"/>
    <col min="10" max="12" width="32.7265625" style="11" customWidth="1"/>
    <col min="13" max="16384" width="9.1796875" style="11"/>
  </cols>
  <sheetData>
    <row r="1" spans="1:12" x14ac:dyDescent="0.35">
      <c r="A1" s="9" t="s">
        <v>21</v>
      </c>
      <c r="B1" s="9"/>
      <c r="C1" s="9"/>
      <c r="D1" s="10"/>
      <c r="E1" s="9"/>
      <c r="F1" s="9"/>
    </row>
    <row r="3" spans="1:12" x14ac:dyDescent="0.35">
      <c r="A3" s="11" t="s">
        <v>26</v>
      </c>
    </row>
    <row r="4" spans="1:12" x14ac:dyDescent="0.35">
      <c r="A4" s="12">
        <v>1</v>
      </c>
      <c r="B4" s="11" t="s">
        <v>22</v>
      </c>
    </row>
    <row r="5" spans="1:12" x14ac:dyDescent="0.35">
      <c r="A5" s="12" t="s">
        <v>78</v>
      </c>
      <c r="B5" s="13" t="s">
        <v>24</v>
      </c>
    </row>
    <row r="6" spans="1:12" x14ac:dyDescent="0.35">
      <c r="A6" s="12" t="s">
        <v>77</v>
      </c>
      <c r="B6" s="14" t="s">
        <v>25</v>
      </c>
    </row>
    <row r="8" spans="1:12" x14ac:dyDescent="0.35">
      <c r="A8" s="11" t="s">
        <v>23</v>
      </c>
      <c r="B8" s="15"/>
    </row>
    <row r="11" spans="1:12" s="18" customFormat="1" ht="62" x14ac:dyDescent="0.35">
      <c r="A11" s="16" t="s">
        <v>27</v>
      </c>
      <c r="B11" s="17" t="s">
        <v>98</v>
      </c>
      <c r="C11" s="16" t="s">
        <v>28</v>
      </c>
      <c r="D11" s="16" t="s">
        <v>106</v>
      </c>
      <c r="E11" s="17" t="s">
        <v>29</v>
      </c>
      <c r="F11" s="17" t="s">
        <v>30</v>
      </c>
      <c r="G11" s="65" t="s">
        <v>109</v>
      </c>
      <c r="H11" s="64" t="s">
        <v>31</v>
      </c>
      <c r="J11" s="19" t="s">
        <v>32</v>
      </c>
      <c r="K11" s="19" t="s">
        <v>105</v>
      </c>
      <c r="L11" s="19" t="s">
        <v>97</v>
      </c>
    </row>
    <row r="12" spans="1:12" s="14" customFormat="1" x14ac:dyDescent="0.35">
      <c r="B12" s="20" t="s">
        <v>33</v>
      </c>
      <c r="C12" s="48">
        <f>Inventaris!I11</f>
        <v>58</v>
      </c>
      <c r="D12" s="48">
        <f>1/8</f>
        <v>0.125</v>
      </c>
      <c r="E12" s="20" t="s">
        <v>34</v>
      </c>
      <c r="F12" s="49" t="s">
        <v>83</v>
      </c>
      <c r="G12" s="22">
        <v>0</v>
      </c>
      <c r="H12" s="23">
        <f>C12*G12*12</f>
        <v>0</v>
      </c>
      <c r="J12" s="24"/>
      <c r="K12" s="25"/>
      <c r="L12" s="25"/>
    </row>
    <row r="13" spans="1:12" s="14" customFormat="1" x14ac:dyDescent="0.35">
      <c r="B13" s="20" t="s">
        <v>35</v>
      </c>
      <c r="C13" s="48">
        <f>Inventaris!L11</f>
        <v>70</v>
      </c>
      <c r="D13" s="48">
        <f>1/8</f>
        <v>0.125</v>
      </c>
      <c r="E13" s="26" t="s">
        <v>36</v>
      </c>
      <c r="F13" s="49" t="s">
        <v>115</v>
      </c>
      <c r="G13" s="22">
        <v>0</v>
      </c>
      <c r="H13" s="23">
        <f t="shared" ref="H13:H22" si="0">C13*G13*12</f>
        <v>0</v>
      </c>
      <c r="J13" s="24"/>
      <c r="K13" s="25"/>
      <c r="L13" s="25"/>
    </row>
    <row r="14" spans="1:12" s="14" customFormat="1" x14ac:dyDescent="0.35">
      <c r="B14" s="26" t="s">
        <v>37</v>
      </c>
      <c r="C14" s="48">
        <f>Inventaris!L11</f>
        <v>70</v>
      </c>
      <c r="D14" s="48">
        <f>1/8</f>
        <v>0.125</v>
      </c>
      <c r="E14" s="26" t="s">
        <v>34</v>
      </c>
      <c r="F14" s="49" t="s">
        <v>38</v>
      </c>
      <c r="G14" s="22">
        <v>0</v>
      </c>
      <c r="H14" s="23">
        <f t="shared" si="0"/>
        <v>0</v>
      </c>
      <c r="J14" s="24"/>
      <c r="K14" s="25"/>
      <c r="L14" s="25"/>
    </row>
    <row r="15" spans="1:12" s="14" customFormat="1" x14ac:dyDescent="0.35">
      <c r="B15" s="20" t="s">
        <v>39</v>
      </c>
      <c r="C15" s="48">
        <v>10</v>
      </c>
      <c r="D15" s="48">
        <f>1/8</f>
        <v>0.125</v>
      </c>
      <c r="E15" s="26" t="s">
        <v>36</v>
      </c>
      <c r="F15" s="49" t="s">
        <v>40</v>
      </c>
      <c r="G15" s="22">
        <v>0</v>
      </c>
      <c r="H15" s="23">
        <f t="shared" si="0"/>
        <v>0</v>
      </c>
      <c r="J15" s="24"/>
      <c r="K15" s="25"/>
      <c r="L15" s="25"/>
    </row>
    <row r="16" spans="1:12" s="52" customFormat="1" x14ac:dyDescent="0.35">
      <c r="B16" s="53" t="s">
        <v>41</v>
      </c>
      <c r="C16" s="54">
        <v>0</v>
      </c>
      <c r="D16" s="54">
        <v>0</v>
      </c>
      <c r="E16" s="53" t="s">
        <v>42</v>
      </c>
      <c r="F16" s="55" t="s">
        <v>43</v>
      </c>
      <c r="G16" s="56">
        <v>0</v>
      </c>
      <c r="H16" s="57">
        <f t="shared" si="0"/>
        <v>0</v>
      </c>
      <c r="J16" s="58"/>
      <c r="K16" s="59"/>
      <c r="L16" s="59"/>
    </row>
    <row r="17" spans="1:12" s="52" customFormat="1" x14ac:dyDescent="0.35">
      <c r="B17" s="53" t="s">
        <v>44</v>
      </c>
      <c r="C17" s="54">
        <v>0</v>
      </c>
      <c r="D17" s="54">
        <v>0</v>
      </c>
      <c r="E17" s="53" t="s">
        <v>42</v>
      </c>
      <c r="F17" s="55" t="s">
        <v>43</v>
      </c>
      <c r="G17" s="56">
        <v>0</v>
      </c>
      <c r="H17" s="57">
        <f t="shared" si="0"/>
        <v>0</v>
      </c>
      <c r="J17" s="58"/>
      <c r="K17" s="59"/>
      <c r="L17" s="59"/>
    </row>
    <row r="18" spans="1:12" s="52" customFormat="1" x14ac:dyDescent="0.35">
      <c r="B18" s="53" t="s">
        <v>45</v>
      </c>
      <c r="C18" s="54">
        <v>0</v>
      </c>
      <c r="D18" s="54">
        <v>0</v>
      </c>
      <c r="E18" s="53" t="s">
        <v>42</v>
      </c>
      <c r="F18" s="55" t="s">
        <v>43</v>
      </c>
      <c r="G18" s="56">
        <v>0</v>
      </c>
      <c r="H18" s="57">
        <f t="shared" si="0"/>
        <v>0</v>
      </c>
      <c r="J18" s="58"/>
      <c r="K18" s="59"/>
      <c r="L18" s="59"/>
    </row>
    <row r="19" spans="1:12" s="14" customFormat="1" x14ac:dyDescent="0.35">
      <c r="B19" s="26" t="s">
        <v>46</v>
      </c>
      <c r="C19" s="48">
        <f>Inventaris!J11</f>
        <v>50</v>
      </c>
      <c r="D19" s="48">
        <f>1/8</f>
        <v>0.125</v>
      </c>
      <c r="E19" s="26" t="s">
        <v>36</v>
      </c>
      <c r="F19" s="49" t="s">
        <v>47</v>
      </c>
      <c r="G19" s="22">
        <v>0</v>
      </c>
      <c r="H19" s="23">
        <f t="shared" si="0"/>
        <v>0</v>
      </c>
      <c r="J19" s="27"/>
      <c r="K19" s="28"/>
      <c r="L19" s="28"/>
    </row>
    <row r="20" spans="1:12" s="14" customFormat="1" x14ac:dyDescent="0.35">
      <c r="B20" s="26" t="s">
        <v>48</v>
      </c>
      <c r="C20" s="48">
        <v>6</v>
      </c>
      <c r="D20" s="48">
        <f>1/8</f>
        <v>0.125</v>
      </c>
      <c r="E20" s="29" t="s">
        <v>49</v>
      </c>
      <c r="F20" s="50" t="s">
        <v>50</v>
      </c>
      <c r="G20" s="22">
        <v>0</v>
      </c>
      <c r="H20" s="23">
        <f t="shared" si="0"/>
        <v>0</v>
      </c>
      <c r="J20" s="27"/>
      <c r="K20" s="28"/>
      <c r="L20" s="28"/>
    </row>
    <row r="21" spans="1:12" s="14" customFormat="1" x14ac:dyDescent="0.35">
      <c r="B21" s="26" t="s">
        <v>51</v>
      </c>
      <c r="C21" s="48">
        <f>Inventaris!K11</f>
        <v>53</v>
      </c>
      <c r="D21" s="48">
        <f>1/8</f>
        <v>0.125</v>
      </c>
      <c r="E21" s="26" t="s">
        <v>34</v>
      </c>
      <c r="F21" s="49" t="s">
        <v>52</v>
      </c>
      <c r="G21" s="22">
        <v>0</v>
      </c>
      <c r="H21" s="23">
        <f t="shared" si="0"/>
        <v>0</v>
      </c>
      <c r="J21" s="27"/>
      <c r="K21" s="28"/>
      <c r="L21" s="28"/>
    </row>
    <row r="22" spans="1:12" s="14" customFormat="1" ht="16" thickBot="1" x14ac:dyDescent="0.4">
      <c r="B22" s="26" t="s">
        <v>53</v>
      </c>
      <c r="C22" s="48">
        <f>Inventaris!G11</f>
        <v>106</v>
      </c>
      <c r="D22" s="48">
        <f>1/8</f>
        <v>0.125</v>
      </c>
      <c r="E22" s="29" t="s">
        <v>49</v>
      </c>
      <c r="F22" s="50" t="s">
        <v>101</v>
      </c>
      <c r="G22" s="22">
        <v>0</v>
      </c>
      <c r="H22" s="23">
        <f t="shared" si="0"/>
        <v>0</v>
      </c>
      <c r="J22" s="27"/>
      <c r="K22" s="28"/>
      <c r="L22" s="28"/>
    </row>
    <row r="23" spans="1:12" s="14" customFormat="1" ht="16" thickBot="1" x14ac:dyDescent="0.4">
      <c r="A23" s="30"/>
      <c r="B23" s="31"/>
      <c r="C23" s="32"/>
      <c r="D23" s="32"/>
      <c r="E23" s="31"/>
      <c r="F23" s="31"/>
      <c r="G23" s="33" t="s">
        <v>110</v>
      </c>
      <c r="H23" s="34">
        <f>SUM(H12:H22)</f>
        <v>0</v>
      </c>
    </row>
    <row r="24" spans="1:12" s="18" customFormat="1" ht="62" x14ac:dyDescent="0.35">
      <c r="A24" s="16" t="s">
        <v>79</v>
      </c>
      <c r="B24" s="17" t="s">
        <v>103</v>
      </c>
      <c r="C24" s="16" t="s">
        <v>28</v>
      </c>
      <c r="D24" s="16" t="s">
        <v>116</v>
      </c>
      <c r="E24" s="17" t="s">
        <v>29</v>
      </c>
      <c r="F24" s="17" t="s">
        <v>30</v>
      </c>
      <c r="G24" s="65" t="s">
        <v>113</v>
      </c>
      <c r="H24" s="64" t="s">
        <v>114</v>
      </c>
      <c r="J24" s="19" t="s">
        <v>32</v>
      </c>
      <c r="K24" s="19" t="s">
        <v>96</v>
      </c>
      <c r="L24" s="19" t="s">
        <v>97</v>
      </c>
    </row>
    <row r="25" spans="1:12" s="14" customFormat="1" x14ac:dyDescent="0.35">
      <c r="B25" s="20" t="s">
        <v>33</v>
      </c>
      <c r="C25" s="48">
        <f>C12</f>
        <v>58</v>
      </c>
      <c r="D25" s="48">
        <v>600</v>
      </c>
      <c r="E25" s="20" t="s">
        <v>34</v>
      </c>
      <c r="F25" s="49" t="s">
        <v>83</v>
      </c>
      <c r="G25" s="22">
        <v>0</v>
      </c>
      <c r="H25" s="23">
        <f>D25*G25</f>
        <v>0</v>
      </c>
      <c r="J25" s="24"/>
      <c r="K25" s="25"/>
      <c r="L25" s="25"/>
    </row>
    <row r="26" spans="1:12" s="14" customFormat="1" x14ac:dyDescent="0.35">
      <c r="B26" s="20" t="s">
        <v>35</v>
      </c>
      <c r="C26" s="48">
        <f t="shared" ref="C26:C35" si="1">C13</f>
        <v>70</v>
      </c>
      <c r="D26" s="48">
        <v>600</v>
      </c>
      <c r="E26" s="26" t="s">
        <v>36</v>
      </c>
      <c r="F26" s="49" t="s">
        <v>115</v>
      </c>
      <c r="G26" s="22">
        <v>0</v>
      </c>
      <c r="H26" s="23">
        <f t="shared" ref="H26:H35" si="2">D26*G26</f>
        <v>0</v>
      </c>
      <c r="J26" s="24"/>
      <c r="K26" s="25"/>
      <c r="L26" s="25"/>
    </row>
    <row r="27" spans="1:12" s="14" customFormat="1" x14ac:dyDescent="0.35">
      <c r="B27" s="26" t="s">
        <v>37</v>
      </c>
      <c r="C27" s="48">
        <f t="shared" si="1"/>
        <v>70</v>
      </c>
      <c r="D27" s="48">
        <v>600</v>
      </c>
      <c r="E27" s="26" t="s">
        <v>34</v>
      </c>
      <c r="F27" s="49" t="s">
        <v>38</v>
      </c>
      <c r="G27" s="22">
        <v>0</v>
      </c>
      <c r="H27" s="23">
        <f t="shared" si="2"/>
        <v>0</v>
      </c>
      <c r="J27" s="24"/>
      <c r="K27" s="25"/>
      <c r="L27" s="25"/>
    </row>
    <row r="28" spans="1:12" s="14" customFormat="1" x14ac:dyDescent="0.35">
      <c r="B28" s="20" t="s">
        <v>39</v>
      </c>
      <c r="C28" s="48">
        <f t="shared" si="1"/>
        <v>10</v>
      </c>
      <c r="D28" s="48">
        <v>600</v>
      </c>
      <c r="E28" s="26" t="s">
        <v>36</v>
      </c>
      <c r="F28" s="49" t="s">
        <v>40</v>
      </c>
      <c r="G28" s="22">
        <v>0</v>
      </c>
      <c r="H28" s="23">
        <f t="shared" si="2"/>
        <v>0</v>
      </c>
      <c r="J28" s="24"/>
      <c r="K28" s="25"/>
      <c r="L28" s="25"/>
    </row>
    <row r="29" spans="1:12" s="52" customFormat="1" x14ac:dyDescent="0.35">
      <c r="B29" s="53" t="s">
        <v>41</v>
      </c>
      <c r="C29" s="54">
        <f t="shared" si="1"/>
        <v>0</v>
      </c>
      <c r="D29" s="54">
        <v>0</v>
      </c>
      <c r="E29" s="53" t="s">
        <v>42</v>
      </c>
      <c r="F29" s="55" t="s">
        <v>43</v>
      </c>
      <c r="G29" s="56">
        <v>0</v>
      </c>
      <c r="H29" s="23">
        <f t="shared" si="2"/>
        <v>0</v>
      </c>
      <c r="J29" s="58"/>
      <c r="K29" s="59"/>
      <c r="L29" s="59"/>
    </row>
    <row r="30" spans="1:12" s="52" customFormat="1" x14ac:dyDescent="0.35">
      <c r="B30" s="53" t="s">
        <v>44</v>
      </c>
      <c r="C30" s="54">
        <f t="shared" si="1"/>
        <v>0</v>
      </c>
      <c r="D30" s="54">
        <v>0</v>
      </c>
      <c r="E30" s="53" t="s">
        <v>42</v>
      </c>
      <c r="F30" s="55" t="s">
        <v>43</v>
      </c>
      <c r="G30" s="56">
        <v>0</v>
      </c>
      <c r="H30" s="23">
        <f t="shared" si="2"/>
        <v>0</v>
      </c>
      <c r="J30" s="58"/>
      <c r="K30" s="59"/>
      <c r="L30" s="59"/>
    </row>
    <row r="31" spans="1:12" s="52" customFormat="1" x14ac:dyDescent="0.35">
      <c r="B31" s="53" t="s">
        <v>45</v>
      </c>
      <c r="C31" s="54">
        <f t="shared" si="1"/>
        <v>0</v>
      </c>
      <c r="D31" s="54">
        <v>0</v>
      </c>
      <c r="E31" s="53" t="s">
        <v>42</v>
      </c>
      <c r="F31" s="55" t="s">
        <v>43</v>
      </c>
      <c r="G31" s="56">
        <v>0</v>
      </c>
      <c r="H31" s="23">
        <f t="shared" si="2"/>
        <v>0</v>
      </c>
      <c r="J31" s="58"/>
      <c r="K31" s="59"/>
      <c r="L31" s="59"/>
    </row>
    <row r="32" spans="1:12" s="14" customFormat="1" x14ac:dyDescent="0.35">
      <c r="B32" s="26" t="s">
        <v>46</v>
      </c>
      <c r="C32" s="48">
        <f t="shared" si="1"/>
        <v>50</v>
      </c>
      <c r="D32" s="48">
        <f>250+600</f>
        <v>850</v>
      </c>
      <c r="E32" s="26" t="s">
        <v>36</v>
      </c>
      <c r="F32" s="49" t="s">
        <v>47</v>
      </c>
      <c r="G32" s="22">
        <v>0</v>
      </c>
      <c r="H32" s="23">
        <f t="shared" si="2"/>
        <v>0</v>
      </c>
      <c r="J32" s="27"/>
      <c r="K32" s="28"/>
      <c r="L32" s="28"/>
    </row>
    <row r="33" spans="1:12" s="14" customFormat="1" x14ac:dyDescent="0.35">
      <c r="B33" s="26" t="s">
        <v>48</v>
      </c>
      <c r="C33" s="48">
        <f t="shared" si="1"/>
        <v>6</v>
      </c>
      <c r="D33" s="48">
        <v>600</v>
      </c>
      <c r="E33" s="29" t="s">
        <v>49</v>
      </c>
      <c r="F33" s="50" t="s">
        <v>50</v>
      </c>
      <c r="G33" s="22">
        <v>0</v>
      </c>
      <c r="H33" s="23">
        <f t="shared" si="2"/>
        <v>0</v>
      </c>
      <c r="J33" s="27"/>
      <c r="K33" s="28"/>
      <c r="L33" s="28"/>
    </row>
    <row r="34" spans="1:12" s="14" customFormat="1" x14ac:dyDescent="0.35">
      <c r="B34" s="26" t="s">
        <v>51</v>
      </c>
      <c r="C34" s="48">
        <f t="shared" si="1"/>
        <v>53</v>
      </c>
      <c r="D34" s="48">
        <v>600</v>
      </c>
      <c r="E34" s="26" t="s">
        <v>34</v>
      </c>
      <c r="F34" s="49" t="s">
        <v>52</v>
      </c>
      <c r="G34" s="22">
        <v>0</v>
      </c>
      <c r="H34" s="23">
        <f t="shared" si="2"/>
        <v>0</v>
      </c>
      <c r="J34" s="27"/>
      <c r="K34" s="28"/>
      <c r="L34" s="28"/>
    </row>
    <row r="35" spans="1:12" s="14" customFormat="1" ht="16" thickBot="1" x14ac:dyDescent="0.4">
      <c r="B35" s="26" t="s">
        <v>53</v>
      </c>
      <c r="C35" s="48">
        <f t="shared" si="1"/>
        <v>106</v>
      </c>
      <c r="D35" s="48">
        <v>600</v>
      </c>
      <c r="E35" s="29" t="s">
        <v>49</v>
      </c>
      <c r="F35" s="50" t="s">
        <v>101</v>
      </c>
      <c r="G35" s="22">
        <v>0</v>
      </c>
      <c r="H35" s="23">
        <f t="shared" si="2"/>
        <v>0</v>
      </c>
      <c r="J35" s="27"/>
      <c r="K35" s="28"/>
      <c r="L35" s="28"/>
    </row>
    <row r="36" spans="1:12" s="14" customFormat="1" ht="16" thickBot="1" x14ac:dyDescent="0.4">
      <c r="A36" s="30"/>
      <c r="B36" s="31"/>
      <c r="C36" s="32"/>
      <c r="D36" s="32"/>
      <c r="E36" s="31"/>
      <c r="F36" s="31"/>
      <c r="G36" s="33" t="s">
        <v>54</v>
      </c>
      <c r="H36" s="34">
        <f>SUM(H25:H35)</f>
        <v>0</v>
      </c>
    </row>
    <row r="37" spans="1:12" s="14" customFormat="1" ht="31" x14ac:dyDescent="0.35">
      <c r="A37" s="16" t="s">
        <v>80</v>
      </c>
      <c r="B37" s="17" t="s">
        <v>117</v>
      </c>
      <c r="C37" s="16" t="s">
        <v>55</v>
      </c>
      <c r="D37" s="16" t="s">
        <v>112</v>
      </c>
      <c r="E37" s="35" t="s">
        <v>111</v>
      </c>
      <c r="F37" s="64" t="str">
        <f>F49</f>
        <v>Totaal per jaar</v>
      </c>
      <c r="G37" s="18"/>
      <c r="H37" s="36"/>
    </row>
    <row r="38" spans="1:12" s="14" customFormat="1" x14ac:dyDescent="0.35">
      <c r="B38" s="49" t="s">
        <v>56</v>
      </c>
      <c r="C38" s="48">
        <f>Inventaris!Q2</f>
        <v>4</v>
      </c>
      <c r="D38" s="21">
        <v>4</v>
      </c>
      <c r="E38" s="22">
        <v>0</v>
      </c>
      <c r="F38" s="37">
        <f>C38*E38*12</f>
        <v>0</v>
      </c>
      <c r="G38" s="18"/>
      <c r="H38" s="36"/>
    </row>
    <row r="39" spans="1:12" s="14" customFormat="1" x14ac:dyDescent="0.35">
      <c r="B39" s="49" t="s">
        <v>57</v>
      </c>
      <c r="C39" s="48">
        <f>Inventaris!Q3</f>
        <v>3</v>
      </c>
      <c r="D39" s="21">
        <v>4</v>
      </c>
      <c r="E39" s="22">
        <v>0</v>
      </c>
      <c r="F39" s="37">
        <f t="shared" ref="F39:F47" si="3">C39*E39*12</f>
        <v>0</v>
      </c>
      <c r="G39" s="18"/>
      <c r="H39" s="36"/>
    </row>
    <row r="40" spans="1:12" s="14" customFormat="1" x14ac:dyDescent="0.35">
      <c r="B40" s="49" t="s">
        <v>58</v>
      </c>
      <c r="C40" s="48">
        <f>Inventaris!Q4</f>
        <v>1</v>
      </c>
      <c r="D40" s="21">
        <v>4</v>
      </c>
      <c r="E40" s="22">
        <v>0</v>
      </c>
      <c r="F40" s="37">
        <f t="shared" si="3"/>
        <v>0</v>
      </c>
      <c r="G40" s="18"/>
      <c r="H40" s="36"/>
    </row>
    <row r="41" spans="1:12" s="14" customFormat="1" x14ac:dyDescent="0.35">
      <c r="B41" s="49" t="s">
        <v>59</v>
      </c>
      <c r="C41" s="48">
        <v>0</v>
      </c>
      <c r="D41" s="21">
        <v>4</v>
      </c>
      <c r="E41" s="22">
        <v>0</v>
      </c>
      <c r="F41" s="37">
        <f t="shared" si="3"/>
        <v>0</v>
      </c>
      <c r="G41" s="18"/>
      <c r="H41" s="36"/>
    </row>
    <row r="42" spans="1:12" s="14" customFormat="1" x14ac:dyDescent="0.35">
      <c r="B42" s="49" t="s">
        <v>60</v>
      </c>
      <c r="C42" s="48">
        <v>0</v>
      </c>
      <c r="D42" s="21">
        <v>4</v>
      </c>
      <c r="E42" s="22">
        <v>0</v>
      </c>
      <c r="F42" s="37">
        <f t="shared" si="3"/>
        <v>0</v>
      </c>
      <c r="G42" s="18"/>
      <c r="H42" s="36"/>
    </row>
    <row r="43" spans="1:12" s="52" customFormat="1" x14ac:dyDescent="0.35">
      <c r="B43" s="55" t="s">
        <v>61</v>
      </c>
      <c r="C43" s="54">
        <v>0</v>
      </c>
      <c r="D43" s="61">
        <v>4</v>
      </c>
      <c r="E43" s="56">
        <v>0</v>
      </c>
      <c r="F43" s="37">
        <f t="shared" si="3"/>
        <v>0</v>
      </c>
      <c r="G43" s="62"/>
      <c r="H43" s="63"/>
    </row>
    <row r="44" spans="1:12" s="14" customFormat="1" x14ac:dyDescent="0.35">
      <c r="B44" s="49" t="s">
        <v>62</v>
      </c>
      <c r="C44" s="48">
        <v>0</v>
      </c>
      <c r="D44" s="21">
        <v>4</v>
      </c>
      <c r="E44" s="22">
        <v>0</v>
      </c>
      <c r="F44" s="37">
        <f t="shared" si="3"/>
        <v>0</v>
      </c>
      <c r="G44" s="18"/>
      <c r="H44" s="36"/>
    </row>
    <row r="45" spans="1:12" s="14" customFormat="1" x14ac:dyDescent="0.35">
      <c r="B45" s="49" t="s">
        <v>63</v>
      </c>
      <c r="C45" s="48">
        <f>Inventaris!Q5</f>
        <v>3</v>
      </c>
      <c r="D45" s="21">
        <v>4</v>
      </c>
      <c r="E45" s="22">
        <v>0</v>
      </c>
      <c r="F45" s="37">
        <f t="shared" si="3"/>
        <v>0</v>
      </c>
      <c r="G45" s="18"/>
      <c r="H45" s="36"/>
    </row>
    <row r="46" spans="1:12" s="14" customFormat="1" ht="16" thickBot="1" x14ac:dyDescent="0.4">
      <c r="B46" s="49" t="s">
        <v>64</v>
      </c>
      <c r="C46" s="48">
        <f>Inventaris!Q6</f>
        <v>1</v>
      </c>
      <c r="D46" s="21">
        <v>2</v>
      </c>
      <c r="E46" s="22">
        <v>0</v>
      </c>
      <c r="F46" s="37">
        <f t="shared" si="3"/>
        <v>0</v>
      </c>
      <c r="G46" s="18"/>
      <c r="H46" s="36"/>
    </row>
    <row r="47" spans="1:12" s="14" customFormat="1" ht="16" thickBot="1" x14ac:dyDescent="0.4">
      <c r="B47" s="49" t="s">
        <v>65</v>
      </c>
      <c r="C47" s="48">
        <f>Inventaris!Q7</f>
        <v>1</v>
      </c>
      <c r="D47" s="21">
        <v>4</v>
      </c>
      <c r="E47" s="22">
        <v>0</v>
      </c>
      <c r="F47" s="37">
        <f t="shared" si="3"/>
        <v>0</v>
      </c>
      <c r="G47" s="33" t="s">
        <v>66</v>
      </c>
      <c r="H47" s="34">
        <f>SUM(F38:F47)</f>
        <v>0</v>
      </c>
    </row>
    <row r="48" spans="1:12" s="14" customFormat="1" x14ac:dyDescent="0.35">
      <c r="B48" s="38"/>
      <c r="C48" s="39"/>
      <c r="D48" s="39"/>
      <c r="E48" s="18"/>
      <c r="F48" s="18"/>
    </row>
    <row r="49" spans="1:8" s="14" customFormat="1" ht="38.25" customHeight="1" x14ac:dyDescent="0.35">
      <c r="A49" s="16" t="s">
        <v>81</v>
      </c>
      <c r="B49" s="17" t="s">
        <v>118</v>
      </c>
      <c r="C49" s="16" t="s">
        <v>67</v>
      </c>
      <c r="D49" s="16" t="s">
        <v>92</v>
      </c>
      <c r="E49" s="35" t="s">
        <v>111</v>
      </c>
      <c r="F49" s="64" t="str">
        <f>F56</f>
        <v>Totaal per jaar</v>
      </c>
      <c r="G49" s="18"/>
      <c r="H49" s="36"/>
    </row>
    <row r="50" spans="1:8" s="14" customFormat="1" x14ac:dyDescent="0.35">
      <c r="B50" s="49" t="s">
        <v>68</v>
      </c>
      <c r="C50" s="48">
        <v>10</v>
      </c>
      <c r="D50" s="21" t="s">
        <v>93</v>
      </c>
      <c r="E50" s="22">
        <v>0</v>
      </c>
      <c r="F50" s="23">
        <f>C50*E50*12</f>
        <v>0</v>
      </c>
      <c r="G50" s="18"/>
      <c r="H50" s="36"/>
    </row>
    <row r="51" spans="1:8" s="14" customFormat="1" ht="19.5" customHeight="1" x14ac:dyDescent="0.35">
      <c r="B51" s="49" t="s">
        <v>69</v>
      </c>
      <c r="C51" s="48">
        <f>Inventaris!N11</f>
        <v>50</v>
      </c>
      <c r="D51" s="21" t="s">
        <v>93</v>
      </c>
      <c r="E51" s="22">
        <v>0</v>
      </c>
      <c r="F51" s="23">
        <f t="shared" ref="F51:F54" si="4">C51*E51*12</f>
        <v>0</v>
      </c>
      <c r="G51" s="18"/>
      <c r="H51" s="36"/>
    </row>
    <row r="52" spans="1:8" s="14" customFormat="1" x14ac:dyDescent="0.35">
      <c r="B52" s="49" t="s">
        <v>70</v>
      </c>
      <c r="C52" s="48">
        <f>Inventaris!F11</f>
        <v>7</v>
      </c>
      <c r="D52" s="21" t="s">
        <v>93</v>
      </c>
      <c r="E52" s="22">
        <v>0</v>
      </c>
      <c r="F52" s="23">
        <f t="shared" si="4"/>
        <v>0</v>
      </c>
      <c r="G52" s="18"/>
      <c r="H52" s="36"/>
    </row>
    <row r="53" spans="1:8" s="14" customFormat="1" ht="16" thickBot="1" x14ac:dyDescent="0.4">
      <c r="B53" s="49" t="s">
        <v>71</v>
      </c>
      <c r="C53" s="48">
        <v>2</v>
      </c>
      <c r="D53" s="21" t="s">
        <v>107</v>
      </c>
      <c r="E53" s="22">
        <v>0</v>
      </c>
      <c r="F53" s="23">
        <f t="shared" si="4"/>
        <v>0</v>
      </c>
    </row>
    <row r="54" spans="1:8" s="14" customFormat="1" ht="16" thickBot="1" x14ac:dyDescent="0.4">
      <c r="B54" s="49" t="str">
        <f>B59</f>
        <v>Verschoontafels</v>
      </c>
      <c r="C54" s="48">
        <v>2</v>
      </c>
      <c r="D54" s="21" t="s">
        <v>107</v>
      </c>
      <c r="E54" s="22">
        <v>0</v>
      </c>
      <c r="F54" s="23">
        <f t="shared" si="4"/>
        <v>0</v>
      </c>
      <c r="G54" s="60" t="s">
        <v>72</v>
      </c>
      <c r="H54" s="34">
        <f>SUM(F50:F54)</f>
        <v>0</v>
      </c>
    </row>
    <row r="55" spans="1:8" s="14" customFormat="1" x14ac:dyDescent="0.35">
      <c r="B55" s="18"/>
      <c r="C55" s="40"/>
      <c r="D55" s="40"/>
      <c r="E55" s="18"/>
      <c r="F55" s="18"/>
    </row>
    <row r="56" spans="1:8" s="14" customFormat="1" ht="46.5" x14ac:dyDescent="0.35">
      <c r="A56" s="16" t="s">
        <v>100</v>
      </c>
      <c r="B56" s="17" t="s">
        <v>82</v>
      </c>
      <c r="C56" s="16" t="s">
        <v>73</v>
      </c>
      <c r="D56" s="16" t="str">
        <f>D11</f>
        <v>Vervangings- frequentie per jaar***</v>
      </c>
      <c r="E56" s="35" t="str">
        <f>G11</f>
        <v>Huurprijs per maand**</v>
      </c>
      <c r="F56" s="64" t="s">
        <v>108</v>
      </c>
      <c r="G56" s="18"/>
      <c r="H56" s="36"/>
    </row>
    <row r="57" spans="1:8" s="14" customFormat="1" x14ac:dyDescent="0.35">
      <c r="B57" s="49" t="s">
        <v>74</v>
      </c>
      <c r="C57" s="48">
        <f>Inventaris!H11</f>
        <v>112</v>
      </c>
      <c r="D57" s="21">
        <v>2</v>
      </c>
      <c r="E57" s="22">
        <v>0</v>
      </c>
      <c r="F57" s="37">
        <f>C57*E57*12</f>
        <v>0</v>
      </c>
      <c r="G57" s="18"/>
      <c r="H57" s="36"/>
    </row>
    <row r="58" spans="1:8" s="14" customFormat="1" x14ac:dyDescent="0.35">
      <c r="B58" s="49" t="s">
        <v>75</v>
      </c>
      <c r="C58" s="48">
        <f>Inventaris!H11</f>
        <v>112</v>
      </c>
      <c r="D58" s="21">
        <v>0.25</v>
      </c>
      <c r="E58" s="22">
        <v>0</v>
      </c>
      <c r="F58" s="37">
        <f t="shared" ref="F58:F60" si="5">C58*E58*12</f>
        <v>0</v>
      </c>
      <c r="G58" s="18"/>
      <c r="H58" s="36"/>
    </row>
    <row r="59" spans="1:8" s="52" customFormat="1" ht="16" thickBot="1" x14ac:dyDescent="0.4">
      <c r="B59" s="55" t="s">
        <v>94</v>
      </c>
      <c r="C59" s="54">
        <v>2</v>
      </c>
      <c r="D59" s="61">
        <v>0</v>
      </c>
      <c r="E59" s="56">
        <v>0</v>
      </c>
      <c r="F59" s="37">
        <f t="shared" si="5"/>
        <v>0</v>
      </c>
      <c r="G59" s="62"/>
      <c r="H59" s="63"/>
    </row>
    <row r="60" spans="1:8" s="14" customFormat="1" ht="16" thickBot="1" x14ac:dyDescent="0.4">
      <c r="B60" s="49" t="s">
        <v>95</v>
      </c>
      <c r="C60" s="48">
        <f>Inventaris!M11</f>
        <v>55</v>
      </c>
      <c r="D60" s="21">
        <v>0.25</v>
      </c>
      <c r="E60" s="22">
        <v>0</v>
      </c>
      <c r="F60" s="37">
        <f t="shared" si="5"/>
        <v>0</v>
      </c>
      <c r="G60" s="33" t="s">
        <v>76</v>
      </c>
      <c r="H60" s="34">
        <f>SUM(F57:F60)</f>
        <v>0</v>
      </c>
    </row>
    <row r="61" spans="1:8" s="14" customFormat="1" ht="16" thickBot="1" x14ac:dyDescent="0.4">
      <c r="D61" s="41"/>
    </row>
    <row r="62" spans="1:8" s="14" customFormat="1" x14ac:dyDescent="0.35">
      <c r="A62" s="42" t="s">
        <v>99</v>
      </c>
      <c r="B62" s="43"/>
      <c r="C62" s="43"/>
      <c r="D62" s="44"/>
      <c r="E62" s="43"/>
      <c r="F62" s="45"/>
      <c r="G62" s="46"/>
      <c r="H62" s="47">
        <f>H60+H54+H47+H23</f>
        <v>0</v>
      </c>
    </row>
    <row r="63" spans="1:8" s="14" customFormat="1" x14ac:dyDescent="0.35">
      <c r="D63" s="41"/>
    </row>
  </sheetData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Inventaris</vt:lpstr>
      <vt:lpstr>Prijsformulier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hebir</dc:creator>
  <cp:lastModifiedBy>NiWia</cp:lastModifiedBy>
  <cp:lastPrinted>2022-09-29T07:42:58Z</cp:lastPrinted>
  <dcterms:created xsi:type="dcterms:W3CDTF">2022-04-20T10:36:33Z</dcterms:created>
  <dcterms:modified xsi:type="dcterms:W3CDTF">2022-09-30T07:23:52Z</dcterms:modified>
</cp:coreProperties>
</file>