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2\Beheer parkeergarage\4. NvI\"/>
    </mc:Choice>
  </mc:AlternateContent>
  <xr:revisionPtr revIDLastSave="0" documentId="13_ncr:1_{C6767A7C-4248-4476-8113-D44BAEEFBAB6}" xr6:coauthVersionLast="47" xr6:coauthVersionMax="47" xr10:uidLastSave="{00000000-0000-0000-0000-000000000000}"/>
  <workbookProtection workbookAlgorithmName="SHA-512" workbookHashValue="0NBOhdmnHFceQANLunEPNr3Y7fMBBHw0xax7hoABsLfDcqfkChENaBtbeX4dqV3xONF/jNAerSgjukbKixo1aQ==" workbookSaltValue="4gyH4QYX3/BxKP7atDFtNA==" workbookSpinCount="100000" lockStructure="1"/>
  <bookViews>
    <workbookView xWindow="-120" yWindow="-120" windowWidth="19440" windowHeight="10440" xr2:uid="{00000000-000D-0000-FFFF-FFFF00000000}"/>
  </bookViews>
  <sheets>
    <sheet name="Programma van eisen" sheetId="1" r:id="rId1"/>
    <sheet name="." sheetId="2" r:id="rId2"/>
    <sheet name="Blad2" sheetId="7" state="hidden" r:id="rId3"/>
  </sheets>
  <definedNames>
    <definedName name="_xlnm.Print_Area" localSheetId="0">'Programma van eisen'!$A$1:$F$16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1" l="1"/>
  <c r="F13" i="1"/>
  <c r="D13" i="1"/>
  <c r="C13" i="1"/>
  <c r="F9" i="1"/>
  <c r="D7" i="1"/>
  <c r="D8" i="1" s="1"/>
  <c r="D12" i="1" l="1"/>
  <c r="D11" i="1"/>
  <c r="F11" i="1" s="1"/>
  <c r="C12" i="1"/>
  <c r="C11" i="1"/>
  <c r="B12" i="1"/>
  <c r="B11" i="1"/>
  <c r="F12" i="1"/>
  <c r="F7" i="1" l="1"/>
  <c r="F8" i="1"/>
  <c r="F14" i="1" l="1"/>
  <c r="C19" i="2"/>
  <c r="D17" i="2" s="1"/>
  <c r="F18" i="2"/>
  <c r="D18" i="2"/>
  <c r="F17" i="2"/>
  <c r="F16" i="2"/>
  <c r="D16" i="2"/>
  <c r="C11" i="2"/>
  <c r="F11" i="2" s="1"/>
  <c r="C10" i="2"/>
  <c r="C9" i="2"/>
  <c r="F9" i="2" s="1"/>
  <c r="D6" i="2"/>
  <c r="C6" i="2"/>
  <c r="I5" i="2" s="1"/>
  <c r="F19" i="2" l="1"/>
  <c r="G17" i="2" s="1"/>
  <c r="G18" i="2"/>
  <c r="F10" i="2"/>
  <c r="G16" i="2"/>
  <c r="C12" i="2"/>
  <c r="D9" i="2" s="1"/>
  <c r="D11" i="2" l="1"/>
  <c r="D10" i="2"/>
  <c r="F12" i="2"/>
  <c r="G10" i="2" s="1"/>
  <c r="G11" i="2" l="1"/>
  <c r="G9" i="2"/>
</calcChain>
</file>

<file path=xl/sharedStrings.xml><?xml version="1.0" encoding="utf-8"?>
<sst xmlns="http://schemas.openxmlformats.org/spreadsheetml/2006/main" count="61" uniqueCount="50">
  <si>
    <t xml:space="preserve">Algemene ruimten: </t>
  </si>
  <si>
    <t>INSCHRIJVINGSSTAAT</t>
  </si>
  <si>
    <t xml:space="preserve">Etserstraat </t>
  </si>
  <si>
    <t>Kanaaldijk</t>
  </si>
  <si>
    <t>Karekietpark</t>
  </si>
  <si>
    <t>Woningtype 1</t>
  </si>
  <si>
    <t>Woningtype 2</t>
  </si>
  <si>
    <t xml:space="preserve">Bouwlagen </t>
  </si>
  <si>
    <t>Westerweg (Blijweg)</t>
  </si>
  <si>
    <t>Totaal</t>
  </si>
  <si>
    <t>Totaalprijs</t>
  </si>
  <si>
    <t>Stadsverwarming</t>
  </si>
  <si>
    <t>1e laag (uit bouwblokken met 1 laag, 2 lagen en 3 lagen)</t>
  </si>
  <si>
    <t>aantal woningen bouwblok met 1 laag</t>
  </si>
  <si>
    <t>aantal woningen bouwblok met 2 lagen</t>
  </si>
  <si>
    <t>aantal woningen bouwblok met 3 lagen</t>
  </si>
  <si>
    <t>2e laag (uit bouwblokken met 2 en 3 lagen) =</t>
  </si>
  <si>
    <t>3e laag (uit bouwblokken met3 lagen) =</t>
  </si>
  <si>
    <t>Uitgangspunten op basis van verdeling aantallen op basis van bekende locaties</t>
  </si>
  <si>
    <t>Uitgangspunten voor verdeling aantallen per post op basis van bekende en mogelijke andere locaties (dit vormt t uitgangpunt voor de inschrijvingsstaat)</t>
  </si>
  <si>
    <t>Energievoorziening</t>
  </si>
  <si>
    <t>geen gas en geen stadsverwarming (dus all elektrik)</t>
  </si>
  <si>
    <t>Instructie:</t>
  </si>
  <si>
    <t>Maximale waarde A + B</t>
  </si>
  <si>
    <t>Maximale waarde C1</t>
  </si>
  <si>
    <t>Maximale waarde D1</t>
  </si>
  <si>
    <t>&lt;naam inschrijver&gt;</t>
  </si>
  <si>
    <t>1.1</t>
  </si>
  <si>
    <t>1.2</t>
  </si>
  <si>
    <t>2.1</t>
  </si>
  <si>
    <t>2.2</t>
  </si>
  <si>
    <t>Eenheid</t>
  </si>
  <si>
    <t>Hoeveelheid</t>
  </si>
  <si>
    <t>Vaste prijs per eenheid</t>
  </si>
  <si>
    <t xml:space="preserve">OMSCHRIJVING
</t>
  </si>
  <si>
    <t>Alleen gele velden kolom (E) vaste prijs per eenheid en de naam van de inschrijver (rechts boven) invullen.</t>
  </si>
  <si>
    <t xml:space="preserve">Inschrijvingsstaat beheer parkeergarages
</t>
  </si>
  <si>
    <t>Resultaatverplichting</t>
  </si>
  <si>
    <t>per maand</t>
  </si>
  <si>
    <t>1. Parkeergarage Claxonate</t>
  </si>
  <si>
    <t>2. Parkeergarage stadhuis</t>
  </si>
  <si>
    <t xml:space="preserve">Indexering is opgenomen in de overeenkomst.
</t>
  </si>
  <si>
    <t>Parkeerbeheer conform pve</t>
  </si>
  <si>
    <t>Het is een fixed fee en betreft een resultaatsverplichting (eventuele kosten gemaakt door derde verlopen nooit via factuur van beheerder, een eventuele derde factureert rechtstreeeks aan gemeente zonder directe of indirecte opslag beheerder).  De prijzen zijn exclusief omzetbelasting, verder inclusief alle kosten, zoals bijvoorbeeld kantoor-, reis-, verblijfs- en/ of voorrijkosten)</t>
  </si>
  <si>
    <t>Schoonmaak conform pve</t>
  </si>
  <si>
    <t>1.3</t>
  </si>
  <si>
    <t>2.3</t>
  </si>
  <si>
    <t>Eenmalig</t>
  </si>
  <si>
    <t>Versie:
 d.d. 21-12-2022</t>
  </si>
  <si>
    <t>0- beurt schoonmaak bij aanvang all-in (waaronder vogelpoep, glasbewassing, kauwgom,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</si>
</sst>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1"/>
      <color theme="1"/>
      <name val="Calibri"/>
      <family val="2"/>
      <scheme val="minor"/>
    </font>
    <font>
      <sz val="11"/>
      <color theme="1"/>
      <name val="Arial"/>
      <family val="2"/>
    </font>
    <font>
      <sz val="11"/>
      <color rgb="FF000000"/>
      <name val="Calibri"/>
      <family val="2"/>
    </font>
    <font>
      <sz val="11"/>
      <name val="Calibri"/>
      <family val="2"/>
      <scheme val="minor"/>
    </font>
    <font>
      <sz val="11"/>
      <name val="Calibri"/>
      <family val="2"/>
    </font>
    <font>
      <sz val="11"/>
      <color theme="1"/>
      <name val="Calibri"/>
      <family val="2"/>
      <scheme val="minor"/>
    </font>
    <font>
      <u/>
      <sz val="16"/>
      <color theme="1"/>
      <name val="Calibri"/>
      <family val="2"/>
      <scheme val="minor"/>
    </font>
    <font>
      <sz val="18"/>
      <color theme="1"/>
      <name val="Calibri"/>
      <family val="2"/>
      <scheme val="minor"/>
    </font>
    <font>
      <sz val="8"/>
      <name val="Calibri"/>
      <family val="2"/>
      <scheme val="minor"/>
    </font>
    <font>
      <b/>
      <sz val="6"/>
      <color theme="1"/>
      <name val="Calibri"/>
      <family val="2"/>
      <scheme val="minor"/>
    </font>
    <font>
      <b/>
      <u/>
      <sz val="16"/>
      <color theme="0"/>
      <name val="Calibri"/>
      <family val="2"/>
      <scheme val="minor"/>
    </font>
    <font>
      <b/>
      <sz val="12"/>
      <color rgb="FF002060"/>
      <name val="Calibri"/>
      <family val="2"/>
      <scheme val="minor"/>
    </font>
    <font>
      <b/>
      <sz val="9.75"/>
      <color rgb="FFFFFFFF"/>
      <name val="Calibri"/>
      <family val="2"/>
      <scheme val="minor"/>
    </font>
    <font>
      <b/>
      <sz val="10"/>
      <color theme="0"/>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24"/>
      <color theme="0"/>
      <name val="Calibri"/>
      <family val="2"/>
      <scheme val="minor"/>
    </font>
    <font>
      <b/>
      <sz val="16"/>
      <color theme="0"/>
      <name val="Calibri"/>
      <family val="2"/>
      <scheme val="minor"/>
    </font>
    <font>
      <b/>
      <sz val="11"/>
      <color theme="1"/>
      <name val="Calibri"/>
      <family val="2"/>
      <scheme val="minor"/>
    </font>
    <font>
      <b/>
      <u/>
      <sz val="11"/>
      <color theme="1"/>
      <name val="Calibri"/>
      <family val="2"/>
      <scheme val="minor"/>
    </font>
    <font>
      <b/>
      <sz val="12"/>
      <color rgb="FF000000"/>
      <name val="Calibri"/>
      <family val="2"/>
      <scheme val="minor"/>
    </font>
    <font>
      <b/>
      <sz val="20"/>
      <color rgb="FF002060"/>
      <name val="Calibri"/>
      <family val="2"/>
      <scheme val="minor"/>
    </font>
  </fonts>
  <fills count="8">
    <fill>
      <patternFill patternType="none"/>
    </fill>
    <fill>
      <patternFill patternType="gray125"/>
    </fill>
    <fill>
      <patternFill patternType="solid">
        <fgColor rgb="FF4682B4"/>
        <bgColor indexed="64"/>
      </patternFill>
    </fill>
    <fill>
      <patternFill patternType="solid">
        <fgColor theme="3"/>
        <bgColor indexed="64"/>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FF00"/>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auto="1"/>
      </top>
      <bottom style="thin">
        <color indexed="64"/>
      </bottom>
      <diagonal/>
    </border>
  </borders>
  <cellStyleXfs count="2">
    <xf numFmtId="0" fontId="0" fillId="0" borderId="0"/>
    <xf numFmtId="44" fontId="5" fillId="0" borderId="0" applyFont="0" applyFill="0" applyBorder="0" applyAlignment="0" applyProtection="0"/>
  </cellStyleXfs>
  <cellXfs count="76">
    <xf numFmtId="0" fontId="0" fillId="0" borderId="0" xfId="0"/>
    <xf numFmtId="0" fontId="1" fillId="4" borderId="4" xfId="0" applyFont="1" applyFill="1" applyBorder="1" applyAlignment="1">
      <alignment vertical="top" wrapText="1"/>
    </xf>
    <xf numFmtId="0" fontId="2" fillId="4" borderId="11" xfId="0" applyFont="1" applyFill="1" applyBorder="1" applyAlignment="1">
      <alignment horizontal="center" vertical="center"/>
    </xf>
    <xf numFmtId="0" fontId="0" fillId="4" borderId="0" xfId="0" applyFill="1"/>
    <xf numFmtId="0" fontId="1" fillId="4" borderId="4" xfId="0" applyFont="1" applyFill="1" applyBorder="1" applyAlignment="1">
      <alignment horizontal="left" vertical="center"/>
    </xf>
    <xf numFmtId="0" fontId="4" fillId="4" borderId="11" xfId="0" applyFont="1" applyFill="1" applyBorder="1" applyAlignment="1">
      <alignment horizontal="center" vertical="center"/>
    </xf>
    <xf numFmtId="0" fontId="1" fillId="4" borderId="4" xfId="0" applyFont="1" applyFill="1" applyBorder="1" applyAlignment="1">
      <alignment horizontal="left" vertical="center" wrapText="1"/>
    </xf>
    <xf numFmtId="0" fontId="1" fillId="4" borderId="4" xfId="0" applyFont="1" applyFill="1" applyBorder="1" applyAlignment="1">
      <alignment horizontal="left"/>
    </xf>
    <xf numFmtId="10" fontId="1" fillId="4" borderId="4" xfId="0" applyNumberFormat="1" applyFont="1" applyFill="1" applyBorder="1" applyAlignment="1">
      <alignment vertical="top" wrapText="1"/>
    </xf>
    <xf numFmtId="0" fontId="1" fillId="4" borderId="10" xfId="0" applyFont="1" applyFill="1" applyBorder="1" applyAlignment="1">
      <alignment horizontal="left" vertical="center"/>
    </xf>
    <xf numFmtId="0" fontId="3" fillId="4" borderId="0" xfId="0" applyFont="1" applyFill="1" applyAlignment="1">
      <alignment horizontal="center"/>
    </xf>
    <xf numFmtId="10" fontId="1" fillId="4" borderId="2" xfId="0" applyNumberFormat="1" applyFont="1" applyFill="1" applyBorder="1" applyAlignment="1">
      <alignment horizontal="center" vertical="top" wrapText="1"/>
    </xf>
    <xf numFmtId="0" fontId="0" fillId="4" borderId="4" xfId="0" applyFill="1" applyBorder="1" applyAlignment="1">
      <alignment horizontal="center" vertical="top"/>
    </xf>
    <xf numFmtId="10" fontId="1" fillId="4" borderId="4" xfId="0" applyNumberFormat="1" applyFont="1" applyFill="1" applyBorder="1" applyAlignment="1">
      <alignment horizontal="center" vertical="top" wrapText="1"/>
    </xf>
    <xf numFmtId="0" fontId="0" fillId="4" borderId="4" xfId="0" applyFill="1" applyBorder="1" applyAlignment="1">
      <alignment horizontal="center" vertical="center"/>
    </xf>
    <xf numFmtId="0" fontId="0" fillId="4" borderId="4" xfId="0" applyFill="1" applyBorder="1" applyAlignment="1">
      <alignment horizontal="center"/>
    </xf>
    <xf numFmtId="0" fontId="0" fillId="4" borderId="0" xfId="0" applyFill="1" applyAlignment="1">
      <alignment horizontal="center"/>
    </xf>
    <xf numFmtId="9" fontId="1" fillId="4" borderId="4" xfId="0" applyNumberFormat="1" applyFont="1" applyFill="1" applyBorder="1" applyAlignment="1">
      <alignment vertical="top" wrapText="1"/>
    </xf>
    <xf numFmtId="10" fontId="1" fillId="4" borderId="9" xfId="0" applyNumberFormat="1" applyFont="1" applyFill="1" applyBorder="1" applyAlignment="1">
      <alignment horizontal="center" vertical="top" wrapText="1"/>
    </xf>
    <xf numFmtId="164" fontId="0" fillId="4" borderId="0" xfId="0" applyNumberFormat="1" applyFill="1"/>
    <xf numFmtId="0" fontId="0" fillId="0" borderId="0" xfId="0" applyFont="1" applyProtection="1"/>
    <xf numFmtId="0" fontId="12" fillId="2" borderId="3" xfId="0" applyFont="1" applyFill="1" applyBorder="1" applyAlignment="1" applyProtection="1">
      <alignment horizontal="center" vertical="center" textRotation="180" wrapText="1"/>
      <protection hidden="1"/>
    </xf>
    <xf numFmtId="0" fontId="12" fillId="2" borderId="3" xfId="0" applyFont="1" applyFill="1" applyBorder="1" applyAlignment="1" applyProtection="1">
      <alignment horizontal="left" vertical="center" wrapText="1"/>
      <protection hidden="1"/>
    </xf>
    <xf numFmtId="0" fontId="13" fillId="3" borderId="5" xfId="0" quotePrefix="1" applyFont="1" applyFill="1" applyBorder="1" applyAlignment="1" applyProtection="1">
      <alignment horizontal="center" vertical="center" textRotation="90" wrapText="1"/>
      <protection hidden="1"/>
    </xf>
    <xf numFmtId="0" fontId="14" fillId="3" borderId="5" xfId="0" quotePrefix="1" applyFont="1" applyFill="1" applyBorder="1" applyAlignment="1" applyProtection="1">
      <alignment vertical="top" wrapText="1"/>
      <protection hidden="1"/>
    </xf>
    <xf numFmtId="0" fontId="15" fillId="3" borderId="5" xfId="0" applyFont="1" applyFill="1" applyBorder="1" applyAlignment="1" applyProtection="1">
      <alignment horizontal="left"/>
      <protection hidden="1"/>
    </xf>
    <xf numFmtId="0" fontId="15" fillId="3" borderId="13" xfId="0" applyFont="1" applyFill="1" applyBorder="1" applyAlignment="1" applyProtection="1">
      <alignment horizontal="left" wrapText="1"/>
      <protection hidden="1"/>
    </xf>
    <xf numFmtId="164" fontId="15" fillId="3" borderId="13" xfId="0" applyNumberFormat="1" applyFont="1" applyFill="1" applyBorder="1" applyAlignment="1" applyProtection="1">
      <alignment horizontal="left"/>
      <protection hidden="1"/>
    </xf>
    <xf numFmtId="164" fontId="15" fillId="3" borderId="6" xfId="0" applyNumberFormat="1" applyFont="1" applyFill="1" applyBorder="1" applyAlignment="1" applyProtection="1">
      <alignment horizontal="left"/>
      <protection hidden="1"/>
    </xf>
    <xf numFmtId="0" fontId="0" fillId="0" borderId="6" xfId="0" applyFont="1" applyBorder="1" applyProtection="1"/>
    <xf numFmtId="0" fontId="0" fillId="0" borderId="4" xfId="0" applyFont="1" applyBorder="1" applyProtection="1"/>
    <xf numFmtId="0" fontId="14" fillId="6" borderId="14" xfId="0" applyFont="1" applyFill="1" applyBorder="1" applyAlignment="1">
      <alignment horizontal="center" vertical="top" wrapText="1"/>
    </xf>
    <xf numFmtId="0" fontId="0" fillId="0" borderId="0" xfId="0" applyFont="1"/>
    <xf numFmtId="44" fontId="16" fillId="6" borderId="4" xfId="1" quotePrefix="1" applyFont="1" applyFill="1" applyBorder="1" applyAlignment="1" applyProtection="1">
      <alignment horizontal="left" vertical="center" wrapText="1"/>
      <protection hidden="1"/>
    </xf>
    <xf numFmtId="164" fontId="16" fillId="6" borderId="4" xfId="1" quotePrefix="1" applyNumberFormat="1" applyFont="1" applyFill="1" applyBorder="1" applyAlignment="1" applyProtection="1">
      <alignment horizontal="left" vertical="center" wrapText="1"/>
      <protection hidden="1"/>
    </xf>
    <xf numFmtId="0" fontId="0" fillId="0" borderId="0" xfId="0" applyFont="1" applyBorder="1" applyProtection="1"/>
    <xf numFmtId="0" fontId="0" fillId="0" borderId="4" xfId="0" applyFont="1" applyBorder="1" applyAlignment="1">
      <alignment horizontal="left" vertical="top"/>
    </xf>
    <xf numFmtId="0" fontId="0" fillId="5" borderId="4" xfId="0" applyFont="1" applyFill="1" applyBorder="1" applyAlignment="1" applyProtection="1">
      <alignment vertical="top" wrapText="1"/>
      <protection hidden="1"/>
    </xf>
    <xf numFmtId="0" fontId="0" fillId="5" borderId="4" xfId="0" applyFont="1" applyFill="1" applyBorder="1" applyAlignment="1" applyProtection="1">
      <alignment horizontal="left" vertical="top" wrapText="1"/>
      <protection hidden="1"/>
    </xf>
    <xf numFmtId="164" fontId="0" fillId="0" borderId="4" xfId="0" applyNumberFormat="1" applyFont="1" applyFill="1" applyBorder="1" applyAlignment="1" applyProtection="1">
      <alignment vertical="top" wrapText="1"/>
      <protection hidden="1"/>
    </xf>
    <xf numFmtId="164" fontId="17" fillId="3" borderId="3" xfId="0" applyNumberFormat="1" applyFont="1" applyFill="1" applyBorder="1" applyAlignment="1" applyProtection="1">
      <alignment horizontal="right"/>
      <protection hidden="1"/>
    </xf>
    <xf numFmtId="164" fontId="17" fillId="3" borderId="8" xfId="0" applyNumberFormat="1" applyFont="1" applyFill="1" applyBorder="1" applyAlignment="1" applyProtection="1">
      <alignment horizontal="right"/>
      <protection hidden="1"/>
    </xf>
    <xf numFmtId="164" fontId="18" fillId="3" borderId="8" xfId="0" applyNumberFormat="1" applyFont="1" applyFill="1" applyBorder="1" applyAlignment="1" applyProtection="1">
      <alignment horizontal="left"/>
      <protection hidden="1"/>
    </xf>
    <xf numFmtId="0" fontId="19" fillId="0" borderId="0" xfId="0" applyFont="1" applyAlignment="1" applyProtection="1">
      <alignment vertical="top" wrapText="1"/>
      <protection hidden="1"/>
    </xf>
    <xf numFmtId="0" fontId="20" fillId="0" borderId="0" xfId="0" applyFont="1" applyAlignment="1" applyProtection="1">
      <alignment vertical="top" wrapText="1"/>
      <protection hidden="1"/>
    </xf>
    <xf numFmtId="0" fontId="0" fillId="0" borderId="0" xfId="0" applyFont="1" applyAlignment="1" applyProtection="1">
      <alignment vertical="top" wrapText="1"/>
      <protection hidden="1"/>
    </xf>
    <xf numFmtId="0" fontId="0" fillId="0" borderId="0" xfId="0" applyFont="1" applyProtection="1">
      <protection hidden="1"/>
    </xf>
    <xf numFmtId="164" fontId="0" fillId="0" borderId="0" xfId="0" applyNumberFormat="1" applyFont="1" applyProtection="1">
      <protection hidden="1"/>
    </xf>
    <xf numFmtId="164" fontId="21" fillId="0" borderId="0" xfId="0" applyNumberFormat="1" applyFont="1" applyBorder="1" applyAlignment="1" applyProtection="1">
      <alignment horizontal="left" vertical="top" wrapText="1"/>
      <protection hidden="1"/>
    </xf>
    <xf numFmtId="0" fontId="19" fillId="0" borderId="0" xfId="0" applyFont="1" applyProtection="1"/>
    <xf numFmtId="164" fontId="0" fillId="0" borderId="0" xfId="0" applyNumberFormat="1" applyFont="1" applyProtection="1"/>
    <xf numFmtId="0" fontId="14" fillId="3" borderId="5" xfId="0" quotePrefix="1" applyFont="1" applyFill="1" applyBorder="1" applyAlignment="1" applyProtection="1">
      <alignment vertical="center" wrapText="1"/>
      <protection hidden="1"/>
    </xf>
    <xf numFmtId="0" fontId="18" fillId="3" borderId="5" xfId="0" quotePrefix="1" applyFont="1" applyFill="1" applyBorder="1" applyAlignment="1" applyProtection="1">
      <alignment vertical="center" wrapText="1"/>
      <protection hidden="1"/>
    </xf>
    <xf numFmtId="0" fontId="9" fillId="0" borderId="0" xfId="0" applyFont="1" applyAlignment="1" applyProtection="1">
      <alignment horizontal="right" textRotation="90" wrapText="1"/>
      <protection hidden="1"/>
    </xf>
    <xf numFmtId="0" fontId="22" fillId="0" borderId="0" xfId="0" applyFont="1" applyAlignment="1" applyProtection="1">
      <alignment horizontal="left" vertical="center" wrapText="1"/>
      <protection hidden="1"/>
    </xf>
    <xf numFmtId="0" fontId="0" fillId="5" borderId="6" xfId="0" applyFont="1" applyFill="1" applyBorder="1" applyAlignment="1" applyProtection="1">
      <alignment vertical="top" wrapText="1"/>
      <protection hidden="1"/>
    </xf>
    <xf numFmtId="0" fontId="0" fillId="0" borderId="0" xfId="0" applyAlignment="1" applyProtection="1">
      <alignment vertical="top" wrapText="1"/>
      <protection hidden="1"/>
    </xf>
    <xf numFmtId="0" fontId="0" fillId="0" borderId="0" xfId="0" applyAlignment="1">
      <alignment vertical="top" wrapText="1"/>
    </xf>
    <xf numFmtId="0" fontId="0" fillId="0" borderId="0" xfId="0"/>
    <xf numFmtId="0" fontId="0" fillId="0" borderId="0" xfId="0" applyFont="1" applyBorder="1" applyAlignment="1" applyProtection="1">
      <protection hidden="1"/>
    </xf>
    <xf numFmtId="0" fontId="12" fillId="2" borderId="1" xfId="0" applyFont="1" applyFill="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44" fontId="17" fillId="3" borderId="5" xfId="1" quotePrefix="1" applyFont="1" applyFill="1" applyBorder="1" applyAlignment="1" applyProtection="1">
      <alignment horizontal="left" vertical="center" wrapText="1"/>
      <protection hidden="1"/>
    </xf>
    <xf numFmtId="0" fontId="0" fillId="3" borderId="6" xfId="0" applyFont="1" applyFill="1" applyBorder="1" applyAlignment="1">
      <alignment horizontal="left" wrapText="1"/>
    </xf>
    <xf numFmtId="0" fontId="11" fillId="7" borderId="0" xfId="0" applyFont="1" applyFill="1" applyBorder="1" applyAlignment="1" applyProtection="1">
      <alignment horizontal="left" vertical="center" wrapText="1"/>
      <protection locked="0"/>
    </xf>
    <xf numFmtId="0" fontId="0" fillId="7" borderId="0" xfId="0" applyFont="1" applyFill="1" applyBorder="1" applyAlignment="1" applyProtection="1">
      <alignment horizontal="left" vertical="center" wrapText="1"/>
      <protection locked="0"/>
    </xf>
    <xf numFmtId="0" fontId="10" fillId="3" borderId="12" xfId="0" applyFont="1" applyFill="1" applyBorder="1" applyAlignment="1" applyProtection="1">
      <alignment horizontal="right" vertical="center" wrapText="1"/>
      <protection hidden="1"/>
    </xf>
    <xf numFmtId="0" fontId="6" fillId="0" borderId="12" xfId="0" applyFont="1" applyBorder="1" applyAlignment="1">
      <alignment wrapText="1"/>
    </xf>
    <xf numFmtId="44" fontId="16" fillId="6" borderId="5" xfId="1" quotePrefix="1" applyFont="1" applyFill="1" applyBorder="1" applyAlignment="1" applyProtection="1">
      <alignment horizontal="left" vertical="center" wrapText="1"/>
      <protection hidden="1"/>
    </xf>
    <xf numFmtId="0" fontId="7" fillId="0" borderId="6" xfId="0" applyFont="1" applyBorder="1" applyAlignment="1">
      <alignment horizontal="left" wrapText="1"/>
    </xf>
    <xf numFmtId="44" fontId="16" fillId="6" borderId="4" xfId="1" quotePrefix="1" applyFont="1" applyFill="1" applyBorder="1" applyAlignment="1" applyProtection="1">
      <alignment horizontal="left" vertical="center" wrapText="1"/>
      <protection hidden="1"/>
    </xf>
    <xf numFmtId="0" fontId="7" fillId="0" borderId="4" xfId="0" applyFont="1" applyBorder="1" applyAlignment="1">
      <alignment horizontal="left" wrapText="1"/>
    </xf>
    <xf numFmtId="164" fontId="11" fillId="7" borderId="4" xfId="0" applyNumberFormat="1" applyFont="1" applyFill="1" applyBorder="1" applyAlignment="1" applyProtection="1">
      <alignment horizontal="left" vertical="top" wrapText="1"/>
      <protection locked="0"/>
    </xf>
    <xf numFmtId="164" fontId="16" fillId="6" borderId="5" xfId="1" quotePrefix="1" applyNumberFormat="1" applyFont="1" applyFill="1" applyBorder="1" applyAlignment="1" applyProtection="1">
      <alignment horizontal="left" vertical="center" wrapText="1"/>
      <protection hidden="1"/>
    </xf>
    <xf numFmtId="164" fontId="16" fillId="6" borderId="6" xfId="1" quotePrefix="1" applyNumberFormat="1" applyFont="1" applyFill="1" applyBorder="1" applyAlignment="1" applyProtection="1">
      <alignment horizontal="left"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1042147</xdr:colOff>
      <xdr:row>0</xdr:row>
      <xdr:rowOff>0</xdr:rowOff>
    </xdr:from>
    <xdr:to>
      <xdr:col>6</xdr:col>
      <xdr:colOff>0</xdr:colOff>
      <xdr:row>0</xdr:row>
      <xdr:rowOff>616324</xdr:rowOff>
    </xdr:to>
    <xdr:pic>
      <xdr:nvPicPr>
        <xdr:cNvPr id="5" name="Afbeelding 4">
          <a:extLst>
            <a:ext uri="{FF2B5EF4-FFF2-40B4-BE49-F238E27FC236}">
              <a16:creationId xmlns:a16="http://schemas.microsoft.com/office/drawing/2014/main" id="{080BF915-989E-4451-9A35-591C06F67A03}"/>
            </a:ext>
          </a:extLst>
        </xdr:cNvPr>
        <xdr:cNvPicPr>
          <a:picLocks noChangeAspect="1"/>
        </xdr:cNvPicPr>
      </xdr:nvPicPr>
      <xdr:blipFill>
        <a:blip xmlns:r="http://schemas.openxmlformats.org/officeDocument/2006/relationships" r:embed="rId1"/>
        <a:stretch>
          <a:fillRect/>
        </a:stretch>
      </xdr:blipFill>
      <xdr:spPr>
        <a:xfrm>
          <a:off x="7384676" y="0"/>
          <a:ext cx="1445559" cy="6163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18"/>
  <sheetViews>
    <sheetView tabSelected="1" zoomScale="80" zoomScaleNormal="80" workbookViewId="0">
      <pane ySplit="3" topLeftCell="A4" activePane="bottomLeft" state="frozen"/>
      <selection pane="bottomLeft" activeCell="E8" sqref="E8"/>
    </sheetView>
  </sheetViews>
  <sheetFormatPr defaultColWidth="0" defaultRowHeight="15" x14ac:dyDescent="0.25"/>
  <cols>
    <col min="1" max="1" width="4" style="49" customWidth="1"/>
    <col min="2" max="2" width="76.85546875" style="20" customWidth="1"/>
    <col min="3" max="3" width="11.140625" style="20" customWidth="1"/>
    <col min="4" max="4" width="13.7109375" style="20" customWidth="1"/>
    <col min="5" max="5" width="19.7109375" style="50" customWidth="1"/>
    <col min="6" max="6" width="17.5703125" style="50" customWidth="1"/>
    <col min="7" max="7" width="0" style="20" hidden="1" customWidth="1"/>
    <col min="8" max="16384" width="0" style="20" hidden="1"/>
  </cols>
  <sheetData>
    <row r="1" spans="1:7" ht="62.25" customHeight="1" x14ac:dyDescent="0.25">
      <c r="A1" s="53" t="s">
        <v>48</v>
      </c>
      <c r="B1" s="54" t="s">
        <v>36</v>
      </c>
      <c r="C1" s="59"/>
      <c r="D1" s="59"/>
      <c r="E1" s="59"/>
      <c r="F1" s="59"/>
    </row>
    <row r="2" spans="1:7" ht="21" x14ac:dyDescent="0.35">
      <c r="A2" s="67"/>
      <c r="B2" s="68"/>
      <c r="C2" s="65" t="s">
        <v>26</v>
      </c>
      <c r="D2" s="66"/>
      <c r="E2" s="66"/>
      <c r="F2" s="66"/>
    </row>
    <row r="3" spans="1:7" ht="25.5" x14ac:dyDescent="0.25">
      <c r="A3" s="21"/>
      <c r="B3" s="22" t="s">
        <v>34</v>
      </c>
      <c r="C3" s="60" t="s">
        <v>1</v>
      </c>
      <c r="D3" s="61"/>
      <c r="E3" s="61"/>
      <c r="F3" s="62"/>
    </row>
    <row r="4" spans="1:7" s="30" customFormat="1" x14ac:dyDescent="0.25">
      <c r="A4" s="23"/>
      <c r="B4" s="24"/>
      <c r="C4" s="25"/>
      <c r="D4" s="26"/>
      <c r="E4" s="27"/>
      <c r="F4" s="28"/>
      <c r="G4" s="29"/>
    </row>
    <row r="5" spans="1:7" s="32" customFormat="1" ht="35.25" customHeight="1" x14ac:dyDescent="0.25">
      <c r="A5" s="24"/>
      <c r="B5" s="52" t="s">
        <v>37</v>
      </c>
      <c r="C5" s="51" t="s">
        <v>31</v>
      </c>
      <c r="D5" s="51" t="s">
        <v>32</v>
      </c>
      <c r="E5" s="51" t="s">
        <v>33</v>
      </c>
      <c r="F5" s="51" t="s">
        <v>9</v>
      </c>
      <c r="G5" s="31" t="s">
        <v>9</v>
      </c>
    </row>
    <row r="6" spans="1:7" s="35" customFormat="1" ht="23.25" x14ac:dyDescent="0.35">
      <c r="A6" s="69" t="s">
        <v>39</v>
      </c>
      <c r="B6" s="70"/>
      <c r="C6" s="33"/>
      <c r="D6" s="34"/>
      <c r="E6" s="34"/>
      <c r="F6" s="34"/>
    </row>
    <row r="7" spans="1:7" s="35" customFormat="1" ht="35.25" customHeight="1" x14ac:dyDescent="0.25">
      <c r="A7" s="36" t="s">
        <v>27</v>
      </c>
      <c r="B7" s="37" t="s">
        <v>42</v>
      </c>
      <c r="C7" s="37" t="s">
        <v>38</v>
      </c>
      <c r="D7" s="38">
        <f>9*12</f>
        <v>108</v>
      </c>
      <c r="E7" s="73">
        <v>0</v>
      </c>
      <c r="F7" s="39">
        <f>D7*E7</f>
        <v>0</v>
      </c>
    </row>
    <row r="8" spans="1:7" s="35" customFormat="1" ht="33" customHeight="1" x14ac:dyDescent="0.25">
      <c r="A8" s="36" t="s">
        <v>28</v>
      </c>
      <c r="B8" s="37" t="s">
        <v>44</v>
      </c>
      <c r="C8" s="37" t="s">
        <v>38</v>
      </c>
      <c r="D8" s="38">
        <f>D7</f>
        <v>108</v>
      </c>
      <c r="E8" s="73">
        <v>0</v>
      </c>
      <c r="F8" s="39">
        <f t="shared" ref="F8:F9" si="0">D8*E8</f>
        <v>0</v>
      </c>
    </row>
    <row r="9" spans="1:7" s="35" customFormat="1" ht="33" customHeight="1" x14ac:dyDescent="0.25">
      <c r="A9" s="36" t="s">
        <v>45</v>
      </c>
      <c r="B9" s="55" t="s">
        <v>49</v>
      </c>
      <c r="C9" s="37" t="s">
        <v>47</v>
      </c>
      <c r="D9" s="38">
        <v>1</v>
      </c>
      <c r="E9" s="73">
        <v>0</v>
      </c>
      <c r="F9" s="39">
        <f t="shared" si="0"/>
        <v>0</v>
      </c>
    </row>
    <row r="10" spans="1:7" s="35" customFormat="1" ht="23.25" x14ac:dyDescent="0.35">
      <c r="A10" s="69" t="s">
        <v>40</v>
      </c>
      <c r="B10" s="70"/>
      <c r="C10" s="71"/>
      <c r="D10" s="72"/>
      <c r="E10" s="74"/>
      <c r="F10" s="75"/>
    </row>
    <row r="11" spans="1:7" s="35" customFormat="1" ht="35.25" customHeight="1" x14ac:dyDescent="0.25">
      <c r="A11" s="36" t="s">
        <v>29</v>
      </c>
      <c r="B11" s="37" t="str">
        <f t="shared" ref="B11:D13" si="1">B7</f>
        <v>Parkeerbeheer conform pve</v>
      </c>
      <c r="C11" s="37" t="str">
        <f t="shared" si="1"/>
        <v>per maand</v>
      </c>
      <c r="D11" s="38">
        <f t="shared" si="1"/>
        <v>108</v>
      </c>
      <c r="E11" s="73">
        <v>0</v>
      </c>
      <c r="F11" s="39">
        <f>D11*E11</f>
        <v>0</v>
      </c>
    </row>
    <row r="12" spans="1:7" s="35" customFormat="1" ht="33" customHeight="1" x14ac:dyDescent="0.25">
      <c r="A12" s="36" t="s">
        <v>30</v>
      </c>
      <c r="B12" s="37" t="str">
        <f t="shared" si="1"/>
        <v>Schoonmaak conform pve</v>
      </c>
      <c r="C12" s="37" t="str">
        <f t="shared" si="1"/>
        <v>per maand</v>
      </c>
      <c r="D12" s="38">
        <f t="shared" si="1"/>
        <v>108</v>
      </c>
      <c r="E12" s="73">
        <v>0</v>
      </c>
      <c r="F12" s="39">
        <f t="shared" ref="F12:F13" si="2">D12*E12</f>
        <v>0</v>
      </c>
    </row>
    <row r="13" spans="1:7" s="35" customFormat="1" ht="33" customHeight="1" x14ac:dyDescent="0.25">
      <c r="A13" s="36" t="s">
        <v>46</v>
      </c>
      <c r="B13" s="55" t="str">
        <f t="shared" si="1"/>
        <v>0- beurt schoonmaak bij aanvang all-in (waaronder vogelpoep, glasbewassing, kauwgom, etc.)</v>
      </c>
      <c r="C13" s="37" t="str">
        <f t="shared" si="1"/>
        <v>Eenmalig</v>
      </c>
      <c r="D13" s="38">
        <f t="shared" si="1"/>
        <v>1</v>
      </c>
      <c r="E13" s="73">
        <v>0</v>
      </c>
      <c r="F13" s="39">
        <f t="shared" si="2"/>
        <v>0</v>
      </c>
    </row>
    <row r="14" spans="1:7" ht="31.5" x14ac:dyDescent="0.5">
      <c r="A14" s="63" t="s">
        <v>10</v>
      </c>
      <c r="B14" s="64" t="s">
        <v>0</v>
      </c>
      <c r="C14" s="40"/>
      <c r="D14" s="41"/>
      <c r="E14" s="42"/>
      <c r="F14" s="42">
        <f>SUM(F1:F13)</f>
        <v>0</v>
      </c>
    </row>
    <row r="15" spans="1:7" ht="15.75" x14ac:dyDescent="0.25">
      <c r="A15" s="43"/>
      <c r="B15" s="44" t="s">
        <v>22</v>
      </c>
      <c r="C15" s="45"/>
      <c r="D15" s="46"/>
      <c r="E15" s="47"/>
      <c r="F15" s="48"/>
    </row>
    <row r="16" spans="1:7" ht="26.25" customHeight="1" x14ac:dyDescent="0.25">
      <c r="A16" s="43">
        <v>1</v>
      </c>
      <c r="B16" s="56" t="s">
        <v>35</v>
      </c>
      <c r="C16" s="56"/>
      <c r="D16" s="56"/>
      <c r="E16" s="56"/>
      <c r="F16" s="56"/>
    </row>
    <row r="17" spans="1:6" ht="59.25" customHeight="1" x14ac:dyDescent="0.25">
      <c r="A17" s="43">
        <v>2</v>
      </c>
      <c r="B17" s="56" t="s">
        <v>43</v>
      </c>
      <c r="C17" s="57"/>
      <c r="D17" s="57"/>
      <c r="E17" s="57"/>
      <c r="F17" s="57"/>
    </row>
    <row r="18" spans="1:6" ht="24.75" customHeight="1" x14ac:dyDescent="0.25">
      <c r="A18" s="43">
        <v>3</v>
      </c>
      <c r="B18" s="56" t="s">
        <v>41</v>
      </c>
      <c r="C18" s="58"/>
      <c r="D18" s="58"/>
      <c r="E18" s="58"/>
      <c r="F18" s="58"/>
    </row>
  </sheetData>
  <sheetProtection algorithmName="SHA-512" hashValue="m7eXw8+K+KgbDCogAAUeGps5qHT23obH7h82TbbF8ZQ0YXQvlZTcdKtaQxP86/fedMxgknPlK8GegMtvFaimkA==" saltValue="MzXFYHq2V/8/kXyLwXgBnA==" spinCount="100000" sheet="1" formatColumns="0" insertColumns="0"/>
  <mergeCells count="12">
    <mergeCell ref="B17:F17"/>
    <mergeCell ref="B18:F18"/>
    <mergeCell ref="C1:F1"/>
    <mergeCell ref="C3:F3"/>
    <mergeCell ref="A14:B14"/>
    <mergeCell ref="C2:F2"/>
    <mergeCell ref="A2:B2"/>
    <mergeCell ref="A6:B6"/>
    <mergeCell ref="C10:D10"/>
    <mergeCell ref="E10:F10"/>
    <mergeCell ref="A10:B10"/>
    <mergeCell ref="B16:F16"/>
  </mergeCells>
  <phoneticPr fontId="8" type="noConversion"/>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dimension ref="A1:I24"/>
  <sheetViews>
    <sheetView zoomScale="145" zoomScaleNormal="145" workbookViewId="0">
      <selection sqref="A1:XFD1048576"/>
    </sheetView>
  </sheetViews>
  <sheetFormatPr defaultColWidth="9.140625" defaultRowHeight="15" x14ac:dyDescent="0.25"/>
  <cols>
    <col min="1" max="1" width="9.140625" style="3"/>
    <col min="2" max="2" width="23.42578125" style="3" customWidth="1"/>
    <col min="3" max="3" width="19.28515625" style="3" customWidth="1"/>
    <col min="4" max="4" width="19.140625" style="3" customWidth="1"/>
    <col min="5" max="5" width="21.7109375" style="3" customWidth="1"/>
    <col min="6" max="6" width="45.28515625" style="3" customWidth="1"/>
    <col min="7" max="16384" width="9.140625" style="3"/>
  </cols>
  <sheetData>
    <row r="1" spans="1:9" s="1" customFormat="1" ht="45" customHeight="1" thickBot="1" x14ac:dyDescent="0.3">
      <c r="C1" s="1" t="s">
        <v>5</v>
      </c>
      <c r="D1" s="1" t="s">
        <v>6</v>
      </c>
      <c r="E1" s="1" t="s">
        <v>7</v>
      </c>
      <c r="F1" s="2" t="s">
        <v>20</v>
      </c>
    </row>
    <row r="2" spans="1:9" ht="15.75" thickBot="1" x14ac:dyDescent="0.3">
      <c r="B2" s="4" t="s">
        <v>2</v>
      </c>
      <c r="C2" s="5">
        <v>30</v>
      </c>
      <c r="D2" s="5">
        <v>0</v>
      </c>
      <c r="E2" s="2">
        <v>2</v>
      </c>
      <c r="F2" s="2" t="s">
        <v>11</v>
      </c>
    </row>
    <row r="3" spans="1:9" ht="15.75" thickBot="1" x14ac:dyDescent="0.3">
      <c r="B3" s="6" t="s">
        <v>3</v>
      </c>
      <c r="C3" s="5">
        <v>21</v>
      </c>
      <c r="D3" s="5">
        <v>0</v>
      </c>
      <c r="E3" s="2">
        <v>3</v>
      </c>
      <c r="F3" s="2" t="s">
        <v>11</v>
      </c>
    </row>
    <row r="4" spans="1:9" ht="15.75" thickBot="1" x14ac:dyDescent="0.3">
      <c r="B4" s="4" t="s">
        <v>4</v>
      </c>
      <c r="C4" s="5">
        <v>34</v>
      </c>
      <c r="D4" s="5">
        <v>10</v>
      </c>
      <c r="E4" s="2">
        <v>1</v>
      </c>
      <c r="F4" s="2" t="s">
        <v>11</v>
      </c>
    </row>
    <row r="5" spans="1:9" ht="15.75" thickBot="1" x14ac:dyDescent="0.3">
      <c r="B5" s="7" t="s">
        <v>8</v>
      </c>
      <c r="C5" s="5">
        <v>25</v>
      </c>
      <c r="D5" s="5">
        <v>0</v>
      </c>
      <c r="E5" s="2">
        <v>1</v>
      </c>
      <c r="F5" s="2" t="s">
        <v>21</v>
      </c>
      <c r="I5" s="8">
        <f>(C5+D5)/(C6+D6)</f>
        <v>0.20833333333333334</v>
      </c>
    </row>
    <row r="6" spans="1:9" x14ac:dyDescent="0.25">
      <c r="B6" s="9" t="s">
        <v>9</v>
      </c>
      <c r="C6" s="10">
        <f>SUM(C2:C5)</f>
        <v>110</v>
      </c>
      <c r="D6" s="10">
        <f>SUM(D2:D5)</f>
        <v>10</v>
      </c>
    </row>
    <row r="8" spans="1:9" x14ac:dyDescent="0.25">
      <c r="A8" s="3" t="s">
        <v>18</v>
      </c>
      <c r="D8" s="11"/>
    </row>
    <row r="9" spans="1:9" ht="57" x14ac:dyDescent="0.25">
      <c r="B9" s="1" t="s">
        <v>13</v>
      </c>
      <c r="C9" s="12">
        <f>C4+D4+C5+D5</f>
        <v>69</v>
      </c>
      <c r="D9" s="13">
        <f>C9/C12</f>
        <v>0.57499999999999996</v>
      </c>
      <c r="E9" s="1" t="s">
        <v>12</v>
      </c>
      <c r="F9" s="12">
        <f>C9+(C10/2)+(C11/3)</f>
        <v>91</v>
      </c>
      <c r="G9" s="8">
        <f>F9/F12</f>
        <v>0.7583333333333333</v>
      </c>
    </row>
    <row r="10" spans="1:9" ht="42.75" x14ac:dyDescent="0.25">
      <c r="B10" s="1" t="s">
        <v>14</v>
      </c>
      <c r="C10" s="14">
        <f>C2+D2</f>
        <v>30</v>
      </c>
      <c r="D10" s="13">
        <f>C10/C12</f>
        <v>0.25</v>
      </c>
      <c r="E10" s="1" t="s">
        <v>16</v>
      </c>
      <c r="F10" s="12">
        <f>C10/2+C11/3</f>
        <v>22</v>
      </c>
      <c r="G10" s="8">
        <f>F10/F12</f>
        <v>0.18333333333333332</v>
      </c>
    </row>
    <row r="11" spans="1:9" ht="42.75" x14ac:dyDescent="0.25">
      <c r="B11" s="1" t="s">
        <v>15</v>
      </c>
      <c r="C11" s="15">
        <f>C3</f>
        <v>21</v>
      </c>
      <c r="D11" s="13">
        <f>C11/C12</f>
        <v>0.17499999999999999</v>
      </c>
      <c r="E11" s="1" t="s">
        <v>17</v>
      </c>
      <c r="F11" s="12">
        <f>C11/3</f>
        <v>7</v>
      </c>
      <c r="G11" s="8">
        <f>F11/F12</f>
        <v>5.8333333333333334E-2</v>
      </c>
    </row>
    <row r="12" spans="1:9" x14ac:dyDescent="0.25">
      <c r="C12" s="16">
        <f>SUM(C9:C11)</f>
        <v>120</v>
      </c>
      <c r="F12" s="16">
        <f>SUM(F9:F11)</f>
        <v>120</v>
      </c>
    </row>
    <row r="15" spans="1:9" x14ac:dyDescent="0.25">
      <c r="A15" s="3" t="s">
        <v>19</v>
      </c>
    </row>
    <row r="16" spans="1:9" ht="57" customHeight="1" x14ac:dyDescent="0.25">
      <c r="B16" s="1" t="s">
        <v>13</v>
      </c>
      <c r="C16" s="12">
        <v>120</v>
      </c>
      <c r="D16" s="13">
        <f>C16/C19</f>
        <v>0.4</v>
      </c>
      <c r="E16" s="1" t="s">
        <v>12</v>
      </c>
      <c r="F16" s="12">
        <f>C16+C17/2+C18/3</f>
        <v>200</v>
      </c>
      <c r="G16" s="8">
        <f>F16/F19</f>
        <v>0.66666666666666663</v>
      </c>
    </row>
    <row r="17" spans="2:7" ht="42.75" x14ac:dyDescent="0.25">
      <c r="B17" s="1" t="s">
        <v>14</v>
      </c>
      <c r="C17" s="12">
        <v>120</v>
      </c>
      <c r="D17" s="13">
        <f>C17/C19</f>
        <v>0.4</v>
      </c>
      <c r="E17" s="1" t="s">
        <v>16</v>
      </c>
      <c r="F17" s="12">
        <f>C17/2+(1/3*C18)</f>
        <v>80</v>
      </c>
      <c r="G17" s="17">
        <f>F17/F19</f>
        <v>0.26666666666666666</v>
      </c>
    </row>
    <row r="18" spans="2:7" ht="42.75" x14ac:dyDescent="0.25">
      <c r="B18" s="1" t="s">
        <v>15</v>
      </c>
      <c r="C18" s="12">
        <v>60</v>
      </c>
      <c r="D18" s="13">
        <f>C18/C19</f>
        <v>0.2</v>
      </c>
      <c r="E18" s="1" t="s">
        <v>17</v>
      </c>
      <c r="F18" s="12">
        <f>C18/3</f>
        <v>20</v>
      </c>
      <c r="G18" s="8">
        <f>F18/F19</f>
        <v>6.6666666666666666E-2</v>
      </c>
    </row>
    <row r="19" spans="2:7" x14ac:dyDescent="0.25">
      <c r="C19" s="16">
        <f>SUM(C16:C18)</f>
        <v>300</v>
      </c>
      <c r="D19" s="18"/>
      <c r="E19" s="16"/>
      <c r="F19" s="16">
        <f>SUM(F16:F18)</f>
        <v>300</v>
      </c>
    </row>
    <row r="22" spans="2:7" x14ac:dyDescent="0.25">
      <c r="B22" s="3" t="s">
        <v>23</v>
      </c>
      <c r="C22" s="19">
        <v>19200000</v>
      </c>
    </row>
    <row r="23" spans="2:7" x14ac:dyDescent="0.25">
      <c r="B23" s="3" t="s">
        <v>24</v>
      </c>
      <c r="C23" s="19">
        <v>800</v>
      </c>
    </row>
    <row r="24" spans="2:7" x14ac:dyDescent="0.25">
      <c r="B24" s="3" t="s">
        <v>25</v>
      </c>
      <c r="C24" s="19">
        <v>6000</v>
      </c>
    </row>
  </sheetData>
  <sheetProtection password="8BC2" sheet="1" objects="1" scenarios="1" selectLockedCells="1" selectUnlockedCell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
  <sheetViews>
    <sheetView workbookViewId="0"/>
  </sheetViews>
  <sheetFormatPr defaultRowHeight="15"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Programma van eisen</vt:lpstr>
      <vt:lpstr>.</vt:lpstr>
      <vt:lpstr>Blad2</vt:lpstr>
      <vt:lpstr>'Programma van eisen'!Afdrukbereik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Heeringen, R. van (Rolf)</dc:creator>
  <cp:lastModifiedBy>Boterman, J.P. (Jules)</cp:lastModifiedBy>
  <cp:lastPrinted>2020-02-20T10:09:11Z</cp:lastPrinted>
  <dcterms:created xsi:type="dcterms:W3CDTF">2017-11-03T07:19:58Z</dcterms:created>
  <dcterms:modified xsi:type="dcterms:W3CDTF">2022-12-21T12:26:28Z</dcterms:modified>
</cp:coreProperties>
</file>