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Inkoop\Aanbestedingen\0.3 GWW\Leveren bomen en heesters 2022-2026 (Z1190775)\02 Specificatie\02 NvI\03 Definitief\"/>
    </mc:Choice>
  </mc:AlternateContent>
  <xr:revisionPtr revIDLastSave="0" documentId="13_ncr:1_{DDEEEA97-235D-43CC-9B34-D13B8E98A313}" xr6:coauthVersionLast="47" xr6:coauthVersionMax="47" xr10:uidLastSave="{00000000-0000-0000-0000-000000000000}"/>
  <bookViews>
    <workbookView xWindow="-120" yWindow="-120" windowWidth="29040" windowHeight="15990" xr2:uid="{B5D1E395-45B4-4601-8C25-70F8927A1814}"/>
  </bookViews>
  <sheets>
    <sheet name="GS__-DM-CO2-__meerjarig" sheetId="9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9" l="1"/>
  <c r="M5" i="9"/>
  <c r="H6" i="9"/>
  <c r="K10" i="9"/>
  <c r="I10" i="9"/>
  <c r="G10" i="9"/>
  <c r="E10" i="9"/>
  <c r="M11" i="9" s="1"/>
  <c r="C10" i="9"/>
  <c r="C26" i="9"/>
  <c r="G16" i="9" l="1"/>
  <c r="B11" i="9"/>
  <c r="B12" i="9" s="1"/>
  <c r="A11" i="9"/>
  <c r="B6" i="9"/>
  <c r="O5" i="9"/>
  <c r="O6" i="9" s="1"/>
  <c r="L5" i="9"/>
  <c r="J5" i="9"/>
  <c r="H5" i="9"/>
  <c r="F5" i="9"/>
  <c r="D5" i="9"/>
  <c r="N5" i="9" l="1"/>
  <c r="N6" i="9" s="1"/>
  <c r="F11" i="9"/>
  <c r="J11" i="9"/>
  <c r="D11" i="9"/>
  <c r="H11" i="9"/>
  <c r="L11" i="9"/>
  <c r="O11" i="9"/>
  <c r="O12" i="9" s="1"/>
  <c r="N11" i="9" l="1"/>
  <c r="N12" i="9" s="1"/>
  <c r="C30" i="9" l="1"/>
  <c r="N16" i="9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</calcChain>
</file>

<file path=xl/sharedStrings.xml><?xml version="1.0" encoding="utf-8"?>
<sst xmlns="http://schemas.openxmlformats.org/spreadsheetml/2006/main" count="103" uniqueCount="51">
  <si>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</si>
  <si>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</si>
  <si>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</si>
  <si>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</si>
  <si>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</si>
  <si>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</si>
  <si>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</si>
  <si>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</si>
  <si>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</si>
  <si>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</si>
  <si>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</si>
  <si>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</si>
  <si>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Maak keuze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</si>
  <si>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</si>
  <si>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</si>
  <si>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</si>
  <si>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</si>
  <si>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</si>
  <si>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</si>
  <si>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</si>
  <si>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</si>
  <si>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</si>
  <si>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</si>
  <si>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</si>
  <si>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</si>
  <si>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</si>
  <si>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</si>
  <si>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</si>
  <si>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</si>
  <si>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</si>
  <si>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</si>
  <si>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</si>
  <si>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</si>
  <si>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</si>
  <si>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CO2-prestatieladder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</si>
  <si>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</si>
  <si>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Maximale gewogen score:</t>
  </si>
  <si>
    <t>Gewogen score</t>
  </si>
  <si>
    <t>Totaal gewogen score</t>
  </si>
  <si>
    <t>Gewogen score CO2-prestatieladder</t>
  </si>
  <si>
    <t>De gewogen score voor de CO2 prestatieladder wordt als volgt bepaald:</t>
  </si>
  <si>
    <t>Soorten brandstof/aandrijving + weging in % en gewogen score</t>
  </si>
  <si>
    <t>Geen certificaat</t>
  </si>
  <si>
    <t>K.2a</t>
  </si>
  <si>
    <t>K.2b</t>
  </si>
  <si>
    <t>Totaal fictieve korting voor K.2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</si>
  <si>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t/m 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</si>
  <si>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Totaal duurzaam-heidsper-centage</t>
  </si>
  <si>
    <t>Voertuig voor transport tussen laadlocatie van kwekerij naar loslocatie bij OG</t>
  </si>
  <si>
    <t>2.0</t>
  </si>
  <si>
    <t>Inzet duurzaam materieel (NvI)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</si>
</sst>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/>
    </xf>
    <xf numFmtId="165" fontId="4" fillId="0" borderId="0" xfId="0" applyNumberFormat="1" applyFont="1" applyAlignment="1" applyProtection="1">
      <alignment horizontal="left" wrapText="1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6" fillId="0" borderId="0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2" fontId="9" fillId="2" borderId="3" xfId="0" applyNumberFormat="1" applyFont="1" applyFill="1" applyBorder="1" applyAlignment="1" applyProtection="1">
      <alignment horizontal="right"/>
    </xf>
    <xf numFmtId="0" fontId="9" fillId="2" borderId="3" xfId="0" applyFont="1" applyFill="1" applyBorder="1" applyAlignment="1" applyProtection="1">
      <alignment horizontal="right"/>
    </xf>
    <xf numFmtId="9" fontId="0" fillId="3" borderId="3" xfId="1" applyFont="1" applyFill="1" applyBorder="1" applyAlignment="1" applyProtection="1">
      <alignment horizontal="center" vertical="center"/>
      <protection locked="0"/>
    </xf>
    <xf numFmtId="2" fontId="0" fillId="0" borderId="3" xfId="1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9" fontId="7" fillId="0" borderId="3" xfId="1" applyFont="1" applyFill="1" applyBorder="1" applyAlignment="1" applyProtection="1">
      <alignment horizontal="center"/>
    </xf>
    <xf numFmtId="1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vertical="center" wrapText="1"/>
    </xf>
    <xf numFmtId="9" fontId="0" fillId="0" borderId="3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right"/>
    </xf>
    <xf numFmtId="0" fontId="0" fillId="0" borderId="3" xfId="0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2" fontId="9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/>
    </xf>
    <xf numFmtId="0" fontId="2" fillId="2" borderId="8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horizontal="right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2" fontId="9" fillId="2" borderId="9" xfId="0" applyNumberFormat="1" applyFont="1" applyFill="1" applyBorder="1" applyAlignment="1" applyProtection="1">
      <alignment horizontal="center" vertical="center" wrapText="1"/>
    </xf>
    <xf numFmtId="2" fontId="9" fillId="2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right"/>
    </xf>
  </cellXfs>
  <cellStyles count="2">
    <cellStyle name="Procent" xfId="1" builtinId="5"/>
    <cellStyle name="Standaard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678180</xdr:colOff>
      <xdr:row>33</xdr:row>
      <xdr:rowOff>19050</xdr:rowOff>
    </xdr:from>
    <xdr:to>
      <xdr:col>14</xdr:col>
      <xdr:colOff>647700</xdr:colOff>
      <xdr:row>35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D02B3E0-3A39-43FD-89F6-BB4EE9ACB783}"/>
            </a:ext>
          </a:extLst>
        </xdr:cNvPr>
        <xdr:cNvSpPr/>
      </xdr:nvSpPr>
      <xdr:spPr>
        <a:xfrm>
          <a:off x="10736580" y="1604010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DA59-49AF-4D32-8169-5028503CB542}">
  <sheetPr>
    <pageSetUpPr fitToPage="1"/>
  </sheetPr>
  <dimension ref="A1:O35"/>
  <sheetViews>
    <sheetView tabSelected="1" workbookViewId="0">
      <selection activeCell="C5" sqref="C5"/>
    </sheetView>
  </sheetViews>
  <sheetFormatPr defaultRowHeight="12.75" x14ac:dyDescent="0.2"/>
  <cols>
    <col min="1" max="1" width="25.5703125" style="1" bestFit="1" customWidth="1"/>
    <col min="2" max="2" width="12.85546875" style="1" bestFit="1" customWidth="1"/>
    <col min="3" max="3" width="11" style="1" bestFit="1" customWidth="1"/>
    <col min="4" max="4" width="11.85546875" style="1" bestFit="1" customWidth="1"/>
    <col min="5" max="5" width="11.5703125" style="1" bestFit="1" customWidth="1"/>
    <col min="6" max="6" width="11.85546875" style="1" bestFit="1" customWidth="1"/>
    <col min="7" max="7" width="11.85546875" style="1" customWidth="1"/>
    <col min="8" max="8" width="11.85546875" style="1" bestFit="1" customWidth="1"/>
    <col min="9" max="9" width="9.85546875" style="1" bestFit="1" customWidth="1"/>
    <col min="10" max="10" width="11.85546875" style="1" bestFit="1" customWidth="1"/>
    <col min="11" max="11" width="11.5703125" style="1" bestFit="1" customWidth="1"/>
    <col min="12" max="12" width="9.140625" style="1" bestFit="1" customWidth="1"/>
    <col min="13" max="13" width="11.140625" style="1" customWidth="1"/>
    <col min="14" max="14" width="15.85546875" style="1" bestFit="1" customWidth="1"/>
    <col min="15" max="15" width="12.85546875" style="1" bestFit="1" customWidth="1"/>
    <col min="16" max="16384" width="9.140625" style="1"/>
  </cols>
  <sheetData>
    <row r="1" spans="1:15" ht="15.75" x14ac:dyDescent="0.2">
      <c r="A1" s="33" t="s">
        <v>43</v>
      </c>
      <c r="B1" s="48" t="s">
        <v>50</v>
      </c>
      <c r="C1" s="48"/>
      <c r="D1" s="48"/>
    </row>
    <row r="2" spans="1:15" x14ac:dyDescent="0.2">
      <c r="A2" s="10" t="s">
        <v>36</v>
      </c>
      <c r="B2" s="42">
        <v>3</v>
      </c>
      <c r="C2" s="47" t="s">
        <v>41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38.25" x14ac:dyDescent="0.2">
      <c r="A3" s="34" t="s">
        <v>35</v>
      </c>
      <c r="B3" s="49" t="s">
        <v>0</v>
      </c>
      <c r="C3" s="31" t="s">
        <v>1</v>
      </c>
      <c r="D3" s="51" t="s">
        <v>37</v>
      </c>
      <c r="E3" s="31" t="s">
        <v>5</v>
      </c>
      <c r="F3" s="51" t="s">
        <v>37</v>
      </c>
      <c r="G3" s="31" t="s">
        <v>4</v>
      </c>
      <c r="H3" s="51" t="s">
        <v>37</v>
      </c>
      <c r="I3" s="31" t="s">
        <v>6</v>
      </c>
      <c r="J3" s="51" t="s">
        <v>37</v>
      </c>
      <c r="K3" s="31" t="s">
        <v>33</v>
      </c>
      <c r="L3" s="53" t="s">
        <v>37</v>
      </c>
      <c r="M3" s="45" t="s">
        <v>47</v>
      </c>
      <c r="N3" s="45" t="s">
        <v>38</v>
      </c>
    </row>
    <row r="4" spans="1:15" x14ac:dyDescent="0.2">
      <c r="A4" s="2"/>
      <c r="B4" s="50"/>
      <c r="C4" s="30">
        <v>1</v>
      </c>
      <c r="D4" s="52"/>
      <c r="E4" s="30">
        <v>0.75</v>
      </c>
      <c r="F4" s="52"/>
      <c r="G4" s="30">
        <v>0.5</v>
      </c>
      <c r="H4" s="52"/>
      <c r="I4" s="30">
        <v>0.25</v>
      </c>
      <c r="J4" s="52"/>
      <c r="K4" s="30">
        <v>0</v>
      </c>
      <c r="L4" s="54"/>
      <c r="M4" s="46"/>
      <c r="N4" s="46"/>
    </row>
    <row r="5" spans="1:15" ht="51" x14ac:dyDescent="0.2">
      <c r="A5" s="43" t="s">
        <v>48</v>
      </c>
      <c r="B5" s="44">
        <v>1</v>
      </c>
      <c r="C5" s="37">
        <v>0</v>
      </c>
      <c r="D5" s="38">
        <f t="shared" ref="D5" si="0">C5*C$4*$B$2*$B5</f>
        <v>0</v>
      </c>
      <c r="E5" s="37">
        <v>0</v>
      </c>
      <c r="F5" s="38">
        <f t="shared" ref="F5" si="1">E5*E$4*$B$2*$B5</f>
        <v>0</v>
      </c>
      <c r="G5" s="37">
        <v>0</v>
      </c>
      <c r="H5" s="38">
        <f t="shared" ref="H5" si="2">G5*G$4*$B$2*$B5</f>
        <v>0</v>
      </c>
      <c r="I5" s="37">
        <v>0</v>
      </c>
      <c r="J5" s="38">
        <f t="shared" ref="J5" si="3">I5*I$4*$B$2*$B5</f>
        <v>0</v>
      </c>
      <c r="K5" s="37">
        <v>0</v>
      </c>
      <c r="L5" s="38">
        <f t="shared" ref="L5" si="4">K5*K$4*$B$2*$B5</f>
        <v>0</v>
      </c>
      <c r="M5" s="44">
        <f>(C5*C4)+(E5*E4)+(G5*G4)+(I5*I4)+(K5*K4)</f>
        <v>0</v>
      </c>
      <c r="N5" s="39" t="str">
        <f>IF(O5="geen 100%","geen 100%",SUM(D5+F5+H5+J5+L5))</f>
        <v>geen 100%</v>
      </c>
      <c r="O5" s="40" t="str">
        <f>IF(B5=0%,"n.v.t.",IF(SUM(C5+E5+G5+I5+K5)&lt;&gt;100%,"geen 100%","100% ingevuld"))</f>
        <v>geen 100%</v>
      </c>
    </row>
    <row r="6" spans="1:15" ht="15.75" x14ac:dyDescent="0.25">
      <c r="A6" s="6" t="s">
        <v>9</v>
      </c>
      <c r="B6" s="4">
        <f>SUM(B5:B5)</f>
        <v>1</v>
      </c>
      <c r="H6" s="65" t="str">
        <f xml:space="preserve"> CONCATENATE("Totaal gewogen score ",$B$1," ",A3)</f>
        <v>Totaal gewogen score Inzet duurzaam materieel (NvI) 1e jaar</v>
      </c>
      <c r="I6" s="66"/>
      <c r="J6" s="66"/>
      <c r="K6" s="66"/>
      <c r="L6" s="66"/>
      <c r="M6" s="67"/>
      <c r="N6" s="35" t="str">
        <f>IF(O6="geen 100%","geen 100%",SUM(N5:N5))</f>
        <v>geen 100%</v>
      </c>
      <c r="O6" s="3" t="str">
        <f>IF(OR(SUM(B5:B5)=0,O5="geen 100%"),"geen 100%","100% ingevuld")</f>
        <v>geen 100%</v>
      </c>
    </row>
    <row r="7" spans="1:15" x14ac:dyDescent="0.2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5" x14ac:dyDescent="0.2">
      <c r="A8" s="10" t="s">
        <v>36</v>
      </c>
      <c r="B8" s="42">
        <v>7</v>
      </c>
      <c r="C8" s="47" t="s">
        <v>41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5" ht="38.25" customHeight="1" x14ac:dyDescent="0.2">
      <c r="A9" s="34" t="s">
        <v>46</v>
      </c>
      <c r="B9" s="49" t="s">
        <v>0</v>
      </c>
      <c r="C9" s="31" t="s">
        <v>1</v>
      </c>
      <c r="D9" s="51" t="s">
        <v>37</v>
      </c>
      <c r="E9" s="31" t="s">
        <v>5</v>
      </c>
      <c r="F9" s="51" t="s">
        <v>37</v>
      </c>
      <c r="G9" s="31" t="s">
        <v>4</v>
      </c>
      <c r="H9" s="51" t="s">
        <v>37</v>
      </c>
      <c r="I9" s="31" t="s">
        <v>6</v>
      </c>
      <c r="J9" s="51" t="s">
        <v>37</v>
      </c>
      <c r="K9" s="31" t="s">
        <v>33</v>
      </c>
      <c r="L9" s="53" t="s">
        <v>37</v>
      </c>
      <c r="M9" s="45" t="s">
        <v>47</v>
      </c>
      <c r="N9" s="45" t="s">
        <v>38</v>
      </c>
    </row>
    <row r="10" spans="1:15" x14ac:dyDescent="0.2">
      <c r="A10" s="2"/>
      <c r="B10" s="50"/>
      <c r="C10" s="30">
        <f>C4</f>
        <v>1</v>
      </c>
      <c r="D10" s="52"/>
      <c r="E10" s="30">
        <f>E4</f>
        <v>0.75</v>
      </c>
      <c r="F10" s="52"/>
      <c r="G10" s="30">
        <f>G4</f>
        <v>0.5</v>
      </c>
      <c r="H10" s="52"/>
      <c r="I10" s="30">
        <f>I4</f>
        <v>0.25</v>
      </c>
      <c r="J10" s="52"/>
      <c r="K10" s="30">
        <f>K4</f>
        <v>0</v>
      </c>
      <c r="L10" s="54"/>
      <c r="M10" s="46"/>
      <c r="N10" s="46"/>
    </row>
    <row r="11" spans="1:15" ht="51" x14ac:dyDescent="0.2">
      <c r="A11" s="43" t="str">
        <f>A5</f>
        <v>Voertuig voor transport tussen laadlocatie van kwekerij naar loslocatie bij OG</v>
      </c>
      <c r="B11" s="44">
        <f>B5</f>
        <v>1</v>
      </c>
      <c r="C11" s="37">
        <v>0</v>
      </c>
      <c r="D11" s="38">
        <f>C11*C$10*$B$8*$B11</f>
        <v>0</v>
      </c>
      <c r="E11" s="37">
        <v>0</v>
      </c>
      <c r="F11" s="38">
        <f>E11*E$10*$B$8*$B11</f>
        <v>0</v>
      </c>
      <c r="G11" s="37">
        <v>0</v>
      </c>
      <c r="H11" s="38">
        <f>G11*G$10*$B$8*$B11</f>
        <v>0</v>
      </c>
      <c r="I11" s="37">
        <v>0</v>
      </c>
      <c r="J11" s="38">
        <f>I11*I$10*$B$8*$B11</f>
        <v>0</v>
      </c>
      <c r="K11" s="37">
        <v>0</v>
      </c>
      <c r="L11" s="38">
        <f>K11*K$10*$B$8*$B11</f>
        <v>0</v>
      </c>
      <c r="M11" s="44">
        <f>(C11*C10)+(E11*E10)+(G11*G10)+(I11*I10)+(K11*K10)</f>
        <v>0</v>
      </c>
      <c r="N11" s="39" t="str">
        <f>IF(O11="geen 100%","geen 100%",SUM(D11+F11+H11+J11+L11))</f>
        <v>geen 100%</v>
      </c>
      <c r="O11" s="40" t="str">
        <f>IF(B11=0%,"n.v.t.",IF(SUM(C11+E11+G11+I11+K11)&lt;&gt;100%,"geen 100%","100% ingevuld"))</f>
        <v>geen 100%</v>
      </c>
    </row>
    <row r="12" spans="1:15" ht="15.75" x14ac:dyDescent="0.25">
      <c r="A12" s="6" t="s">
        <v>9</v>
      </c>
      <c r="B12" s="4">
        <f>SUM(B11:B11)</f>
        <v>1</v>
      </c>
      <c r="H12" s="65" t="str">
        <f xml:space="preserve"> CONCATENATE("Totaal gewogen score ",$B$1," ",A9)</f>
        <v>Totaal gewogen score Inzet duurzaam materieel (NvI) 2e t/m 4e jaar</v>
      </c>
      <c r="I12" s="66"/>
      <c r="J12" s="66"/>
      <c r="K12" s="66"/>
      <c r="L12" s="66"/>
      <c r="M12" s="67"/>
      <c r="N12" s="35" t="str">
        <f>IF(O12="geen 100%","geen 100%",SUM(N11:N11))</f>
        <v>geen 100%</v>
      </c>
      <c r="O12" s="3" t="str">
        <f>IF(OR(SUM(B11:B11)=0,O11="geen 100%"),"geen 100%","100% ingevuld")</f>
        <v>geen 100%</v>
      </c>
    </row>
    <row r="13" spans="1:15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5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5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5" ht="15.75" x14ac:dyDescent="0.25">
      <c r="A16" s="14"/>
      <c r="B16" s="14"/>
      <c r="C16" s="14"/>
      <c r="D16" s="14"/>
      <c r="E16" s="14"/>
      <c r="F16" s="14"/>
      <c r="G16" s="55" t="str">
        <f xml:space="preserve"> CONCATENATE("Totaal gewogen score ",$B$1)</f>
        <v>Totaal gewogen score Inzet duurzaam materieel (NvI)</v>
      </c>
      <c r="H16" s="55"/>
      <c r="I16" s="55"/>
      <c r="J16" s="55"/>
      <c r="K16" s="55"/>
      <c r="L16" s="55"/>
      <c r="M16" s="36"/>
      <c r="N16" s="19" t="str">
        <f>IF(OR(N6="geen 100%",N12="geen 100%"),"geen 100%",IF(M11&lt;M5,"Niet geldig",N6+N12))</f>
        <v>geen 100%</v>
      </c>
    </row>
    <row r="17" spans="1:1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5" x14ac:dyDescent="0.2">
      <c r="A18" s="56" t="s">
        <v>8</v>
      </c>
      <c r="B18" s="56"/>
      <c r="C18" s="56"/>
      <c r="D18" s="56"/>
      <c r="E18" s="56"/>
      <c r="F18" s="56"/>
      <c r="G18" s="56"/>
      <c r="H18" s="56"/>
      <c r="I18" s="56"/>
      <c r="J18" s="14"/>
    </row>
    <row r="19" spans="1:15" x14ac:dyDescent="0.2">
      <c r="A19" s="56" t="s">
        <v>3</v>
      </c>
      <c r="B19" s="56"/>
      <c r="C19" s="56"/>
      <c r="D19" s="56"/>
      <c r="E19" s="56"/>
      <c r="F19" s="56"/>
      <c r="G19" s="56"/>
      <c r="H19" s="56"/>
      <c r="I19" s="56"/>
      <c r="J19" s="14"/>
    </row>
    <row r="20" spans="1:15" x14ac:dyDescent="0.2">
      <c r="A20" s="56" t="s">
        <v>2</v>
      </c>
      <c r="B20" s="56"/>
      <c r="C20" s="56"/>
      <c r="D20" s="56"/>
      <c r="E20" s="56"/>
      <c r="F20" s="56"/>
      <c r="G20" s="56"/>
      <c r="H20" s="56"/>
      <c r="I20" s="56"/>
      <c r="J20" s="14"/>
    </row>
    <row r="21" spans="1:15" x14ac:dyDescent="0.2">
      <c r="A21" s="56" t="s">
        <v>7</v>
      </c>
      <c r="B21" s="56"/>
      <c r="C21" s="56"/>
      <c r="D21" s="56"/>
      <c r="E21" s="56"/>
      <c r="F21" s="56"/>
      <c r="G21" s="56"/>
      <c r="H21" s="56"/>
      <c r="I21" s="56"/>
    </row>
    <row r="23" spans="1:15" ht="22.5" customHeight="1" x14ac:dyDescent="0.2">
      <c r="A23" s="33" t="s">
        <v>44</v>
      </c>
      <c r="B23" s="78" t="s">
        <v>34</v>
      </c>
      <c r="C23" s="78"/>
      <c r="D23" s="78"/>
      <c r="F23" s="62" t="s">
        <v>40</v>
      </c>
      <c r="G23" s="15" t="s">
        <v>10</v>
      </c>
      <c r="H23" s="16" t="s">
        <v>37</v>
      </c>
    </row>
    <row r="24" spans="1:15" x14ac:dyDescent="0.2">
      <c r="A24" s="10" t="s">
        <v>36</v>
      </c>
      <c r="B24" s="42">
        <v>5</v>
      </c>
      <c r="F24" s="63"/>
      <c r="G24" s="15">
        <v>5</v>
      </c>
      <c r="H24" s="41">
        <v>1</v>
      </c>
    </row>
    <row r="25" spans="1:15" ht="32.25" customHeight="1" x14ac:dyDescent="0.2">
      <c r="C25" s="79" t="s">
        <v>39</v>
      </c>
      <c r="D25" s="79"/>
      <c r="F25" s="63"/>
      <c r="G25" s="15">
        <v>4</v>
      </c>
      <c r="H25" s="41">
        <v>0.8</v>
      </c>
    </row>
    <row r="26" spans="1:15" ht="12.75" customHeight="1" x14ac:dyDescent="0.2">
      <c r="A26" s="57" t="s">
        <v>11</v>
      </c>
      <c r="B26" s="59" t="s">
        <v>12</v>
      </c>
      <c r="C26" s="61">
        <f>INDEX(G24:H29,IF(B26=G24,1,IF(B26=G25,2,IF(B26=G26,3,IF(B26=G27,4,IF(B26=G28,5,6))))),2)*B24</f>
        <v>0</v>
      </c>
      <c r="D26" s="61"/>
      <c r="F26" s="63"/>
      <c r="G26" s="15">
        <v>3</v>
      </c>
      <c r="H26" s="41">
        <v>0.5</v>
      </c>
    </row>
    <row r="27" spans="1:15" ht="12.75" customHeight="1" x14ac:dyDescent="0.2">
      <c r="A27" s="58"/>
      <c r="B27" s="60"/>
      <c r="C27" s="61"/>
      <c r="D27" s="61"/>
      <c r="F27" s="63"/>
      <c r="G27" s="15">
        <v>2</v>
      </c>
      <c r="H27" s="41">
        <v>0</v>
      </c>
    </row>
    <row r="28" spans="1:15" x14ac:dyDescent="0.2">
      <c r="A28" s="3"/>
      <c r="F28" s="63"/>
      <c r="G28" s="15">
        <v>1</v>
      </c>
      <c r="H28" s="41">
        <v>0</v>
      </c>
    </row>
    <row r="29" spans="1:15" x14ac:dyDescent="0.2">
      <c r="F29" s="64"/>
      <c r="G29" s="15" t="s">
        <v>42</v>
      </c>
      <c r="H29" s="41">
        <v>0</v>
      </c>
      <c r="I29" s="20" t="s">
        <v>22</v>
      </c>
      <c r="J29" s="21"/>
    </row>
    <row r="30" spans="1:15" ht="30" customHeight="1" x14ac:dyDescent="0.2">
      <c r="A30" s="74" t="s">
        <v>45</v>
      </c>
      <c r="B30" s="75"/>
      <c r="C30" s="76" t="str">
        <f>IF(OR(N6="geen 100%",B26="Maak keuze",M11&lt;M5),"Nog niet goed ingevuld",N16+C26)</f>
        <v>Nog niet goed ingevuld</v>
      </c>
      <c r="D30" s="77"/>
      <c r="I30" s="68" t="s">
        <v>23</v>
      </c>
      <c r="J30" s="69"/>
      <c r="K30" s="70"/>
      <c r="L30" s="71"/>
      <c r="M30" s="71"/>
      <c r="N30" s="71"/>
      <c r="O30" s="72"/>
    </row>
    <row r="31" spans="1:15" ht="30" customHeight="1" x14ac:dyDescent="0.2">
      <c r="I31" s="68" t="s">
        <v>24</v>
      </c>
      <c r="J31" s="69"/>
      <c r="K31" s="70"/>
      <c r="L31" s="71"/>
      <c r="M31" s="71"/>
      <c r="N31" s="71"/>
      <c r="O31" s="72"/>
    </row>
    <row r="32" spans="1:15" ht="60" customHeight="1" x14ac:dyDescent="0.2">
      <c r="I32" s="68" t="s">
        <v>25</v>
      </c>
      <c r="J32" s="69"/>
      <c r="K32" s="70"/>
      <c r="L32" s="71"/>
      <c r="M32" s="71"/>
      <c r="N32" s="71"/>
      <c r="O32" s="72"/>
    </row>
    <row r="33" spans="1:15" ht="30" customHeight="1" x14ac:dyDescent="0.2">
      <c r="A33" s="73" t="s">
        <v>28</v>
      </c>
      <c r="B33" s="73"/>
      <c r="C33" s="73"/>
      <c r="I33" s="68" t="s">
        <v>26</v>
      </c>
      <c r="J33" s="69"/>
      <c r="K33" s="70"/>
      <c r="L33" s="71"/>
      <c r="M33" s="71"/>
      <c r="N33" s="71"/>
      <c r="O33" s="72"/>
    </row>
    <row r="34" spans="1:15" x14ac:dyDescent="0.2">
      <c r="F34" s="22"/>
      <c r="G34" s="22"/>
      <c r="H34" s="22"/>
      <c r="N34" s="23" t="s">
        <v>27</v>
      </c>
      <c r="O34" s="24" t="s">
        <v>49</v>
      </c>
    </row>
    <row r="35" spans="1:15" x14ac:dyDescent="0.2">
      <c r="N35" s="25" t="s">
        <v>29</v>
      </c>
      <c r="O35" s="26">
        <v>44725</v>
      </c>
    </row>
  </sheetData>
  <sheetProtection algorithmName="SHA-512" hashValue="61QtzoL0Zjei2iC18YNi3WtbaTRvaCkCfAy4BcxBGQH7/sq9E0xvhrc7+DIjR5SMS44r2FnNMr+GoX5e4CSA0Q==" saltValue="bQYgFzxoqcqefr/i4vSUaQ==" spinCount="100000" sheet="1" selectLockedCells="1"/>
  <mergeCells count="43">
    <mergeCell ref="A30:B30"/>
    <mergeCell ref="C30:D30"/>
    <mergeCell ref="I30:J30"/>
    <mergeCell ref="K30:O30"/>
    <mergeCell ref="I31:J31"/>
    <mergeCell ref="K31:O31"/>
    <mergeCell ref="I32:J32"/>
    <mergeCell ref="K32:O32"/>
    <mergeCell ref="A33:C33"/>
    <mergeCell ref="I33:J33"/>
    <mergeCell ref="K33:O33"/>
    <mergeCell ref="A26:A27"/>
    <mergeCell ref="B26:B27"/>
    <mergeCell ref="C26:D27"/>
    <mergeCell ref="F23:F29"/>
    <mergeCell ref="A20:I20"/>
    <mergeCell ref="A21:I21"/>
    <mergeCell ref="B23:D23"/>
    <mergeCell ref="C25:D25"/>
    <mergeCell ref="G16:L16"/>
    <mergeCell ref="A18:I18"/>
    <mergeCell ref="A19:I19"/>
    <mergeCell ref="B9:B10"/>
    <mergeCell ref="D9:D10"/>
    <mergeCell ref="F9:F10"/>
    <mergeCell ref="H9:H10"/>
    <mergeCell ref="J9:J10"/>
    <mergeCell ref="L9:L10"/>
    <mergeCell ref="H12:M12"/>
    <mergeCell ref="M9:M10"/>
    <mergeCell ref="C8:N8"/>
    <mergeCell ref="N9:N10"/>
    <mergeCell ref="B1:D1"/>
    <mergeCell ref="B3:B4"/>
    <mergeCell ref="D3:D4"/>
    <mergeCell ref="F3:F4"/>
    <mergeCell ref="H3:H4"/>
    <mergeCell ref="J3:J4"/>
    <mergeCell ref="C2:N2"/>
    <mergeCell ref="L3:L4"/>
    <mergeCell ref="N3:N4"/>
    <mergeCell ref="M3:M4"/>
    <mergeCell ref="H6:M6"/>
  </mergeCells>
  <conditionalFormatting sqref="N5:N6 N11:N12">
    <cfRule type="cellIs" dxfId="10" priority="12" operator="equal">
      <formula>"geen 100%"</formula>
    </cfRule>
  </conditionalFormatting>
  <conditionalFormatting sqref="C26:D27">
    <cfRule type="expression" dxfId="9" priority="11">
      <formula>B26="Maak keuze"</formula>
    </cfRule>
  </conditionalFormatting>
  <conditionalFormatting sqref="C30">
    <cfRule type="cellIs" dxfId="8" priority="10" operator="equal">
      <formula>"Nog niet goed ingevuld"</formula>
    </cfRule>
  </conditionalFormatting>
  <conditionalFormatting sqref="A1 A23 A30">
    <cfRule type="cellIs" dxfId="7" priority="9" operator="equal">
      <formula>"Maak keuze"</formula>
    </cfRule>
  </conditionalFormatting>
  <conditionalFormatting sqref="B6">
    <cfRule type="cellIs" dxfId="6" priority="8" operator="notEqual">
      <formula>100%</formula>
    </cfRule>
  </conditionalFormatting>
  <conditionalFormatting sqref="N16">
    <cfRule type="cellIs" dxfId="5" priority="4" operator="equal">
      <formula>"geen 100%"</formula>
    </cfRule>
    <cfRule type="cellIs" dxfId="4" priority="1" operator="equal">
      <formula>"Niet Geldig"</formula>
    </cfRule>
  </conditionalFormatting>
  <conditionalFormatting sqref="M11">
    <cfRule type="cellIs" dxfId="3" priority="3" operator="lessThan">
      <formula>$M$5</formula>
    </cfRule>
    <cfRule type="cellIs" dxfId="2" priority="2" operator="greaterThanOrEqual">
      <formula>$M$5</formula>
    </cfRule>
  </conditionalFormatting>
  <dataValidations count="3">
    <dataValidation type="list" allowBlank="1" showInputMessage="1" showErrorMessage="1" sqref="B26:B27" xr:uid="{49E52848-BADD-4F09-A474-74598238BDD9}">
      <formula1>"Maak keuze,5,4,3,2,1,Geen certificaat"</formula1>
    </dataValidation>
    <dataValidation type="list" allowBlank="1" showInputMessage="1" showErrorMessage="1" sqref="A1 A23" xr:uid="{384C81D7-D6E6-4A5A-8877-C839F0B6DD81}">
      <formula1>"Maak keuze,K.1,K.2,K.3,K.4,K.5,K.6,K.1a,K.1b,K.2a,K.2b,K.3a,K.3b,K.4a,K.4b,K.5a,K.5b,K.6a,K.6b,"</formula1>
    </dataValidation>
    <dataValidation type="list" allowBlank="1" showInputMessage="1" showErrorMessage="1" sqref="A30:B30" xr:uid="{8A00B3CE-1DBD-400E-A562-E50358FFC5C4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style="1" bestFit="1" customWidth="1"/>
    <col min="2" max="2" width="12.28515625" style="1" bestFit="1" customWidth="1"/>
    <col min="3" max="3" width="11" style="1" bestFit="1" customWidth="1"/>
    <col min="4" max="4" width="10.85546875" style="1" bestFit="1" customWidth="1"/>
    <col min="5" max="5" width="11.5703125" style="1" bestFit="1" customWidth="1"/>
    <col min="6" max="6" width="10.85546875" style="1" bestFit="1" customWidth="1"/>
    <col min="7" max="7" width="11.85546875" style="1" customWidth="1"/>
    <col min="8" max="8" width="8" style="1" bestFit="1" customWidth="1"/>
    <col min="9" max="9" width="9.85546875" style="1" bestFit="1" customWidth="1"/>
    <col min="10" max="10" width="8" style="1" bestFit="1" customWidth="1"/>
    <col min="11" max="11" width="11.5703125" style="1" bestFit="1" customWidth="1"/>
    <col min="12" max="12" width="8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80" t="s">
        <v>32</v>
      </c>
      <c r="B1" s="81"/>
      <c r="C1" s="9"/>
    </row>
    <row r="2" spans="1:14" x14ac:dyDescent="0.2">
      <c r="A2" s="10" t="s">
        <v>18</v>
      </c>
      <c r="B2" s="27">
        <v>10000</v>
      </c>
      <c r="C2" s="8"/>
      <c r="D2" s="11"/>
    </row>
    <row r="3" spans="1:14" x14ac:dyDescent="0.2">
      <c r="A3" s="12"/>
      <c r="C3" s="82" t="s">
        <v>30</v>
      </c>
      <c r="D3" s="47"/>
      <c r="E3" s="47"/>
      <c r="F3" s="47"/>
      <c r="G3" s="47"/>
      <c r="H3" s="47"/>
      <c r="I3" s="47"/>
      <c r="J3" s="47"/>
      <c r="K3" s="47"/>
      <c r="L3" s="13"/>
    </row>
    <row r="4" spans="1:14" ht="38.25" x14ac:dyDescent="0.2">
      <c r="A4" s="2"/>
      <c r="B4" s="49" t="s">
        <v>0</v>
      </c>
      <c r="C4" s="7" t="s">
        <v>1</v>
      </c>
      <c r="D4" s="53" t="s">
        <v>19</v>
      </c>
      <c r="E4" s="7" t="s">
        <v>5</v>
      </c>
      <c r="F4" s="53" t="s">
        <v>19</v>
      </c>
      <c r="G4" s="7" t="s">
        <v>4</v>
      </c>
      <c r="H4" s="53" t="s">
        <v>19</v>
      </c>
      <c r="I4" s="31" t="s">
        <v>6</v>
      </c>
      <c r="J4" s="53" t="s">
        <v>19</v>
      </c>
      <c r="K4" s="7" t="s">
        <v>33</v>
      </c>
      <c r="L4" s="53" t="s">
        <v>19</v>
      </c>
      <c r="M4" s="45" t="s">
        <v>20</v>
      </c>
    </row>
    <row r="5" spans="1:14" x14ac:dyDescent="0.2">
      <c r="A5" s="2"/>
      <c r="B5" s="50"/>
      <c r="C5" s="30">
        <v>1</v>
      </c>
      <c r="D5" s="54"/>
      <c r="E5" s="30">
        <v>0.75</v>
      </c>
      <c r="F5" s="54"/>
      <c r="G5" s="30">
        <v>0.5</v>
      </c>
      <c r="H5" s="54"/>
      <c r="I5" s="30">
        <v>0.25</v>
      </c>
      <c r="J5" s="54"/>
      <c r="K5" s="30">
        <v>0</v>
      </c>
      <c r="L5" s="54"/>
      <c r="M5" s="46"/>
    </row>
    <row r="6" spans="1:14" x14ac:dyDescent="0.2">
      <c r="A6" s="28" t="s">
        <v>13</v>
      </c>
      <c r="B6" s="29">
        <v>0.25</v>
      </c>
      <c r="C6" s="5">
        <v>0.8</v>
      </c>
      <c r="D6" s="17">
        <f t="shared" ref="D6:F10" si="0">C6*C$5*$B$2*$B6</f>
        <v>2000</v>
      </c>
      <c r="E6" s="5">
        <v>0</v>
      </c>
      <c r="F6" s="17">
        <f t="shared" si="0"/>
        <v>0</v>
      </c>
      <c r="G6" s="5">
        <v>0</v>
      </c>
      <c r="H6" s="17">
        <f t="shared" ref="H6:H10" si="1">G6*G$5*$B$2*$B6</f>
        <v>0</v>
      </c>
      <c r="I6" s="5">
        <v>0</v>
      </c>
      <c r="J6" s="17">
        <f t="shared" ref="J6:J10" si="2">I6*I$5*$B$2*$B6</f>
        <v>0</v>
      </c>
      <c r="K6" s="5">
        <v>0.2</v>
      </c>
      <c r="L6" s="17">
        <f t="shared" ref="L6:L10" si="3">K6*K$5*$B$2*$B6</f>
        <v>0</v>
      </c>
      <c r="M6" s="18">
        <f>IF(N6="geen 100%","geen 100%",SUM(D6+F6+H6+J6+L6))</f>
        <v>2000</v>
      </c>
      <c r="N6" s="3" t="str">
        <f t="shared" ref="N6:N10" si="4">IF(SUM(C6+E6+G6+I6+K6)&lt;&gt;100%,"geen 100%","100% ingevuld")</f>
        <v>100% ingevuld</v>
      </c>
    </row>
    <row r="7" spans="1:14" x14ac:dyDescent="0.2">
      <c r="A7" s="28" t="s">
        <v>14</v>
      </c>
      <c r="B7" s="29">
        <v>0.25</v>
      </c>
      <c r="C7" s="5">
        <v>0.7</v>
      </c>
      <c r="D7" s="17">
        <f t="shared" si="0"/>
        <v>1750</v>
      </c>
      <c r="E7" s="5">
        <v>0</v>
      </c>
      <c r="F7" s="17">
        <f t="shared" si="0"/>
        <v>0</v>
      </c>
      <c r="G7" s="5">
        <v>0</v>
      </c>
      <c r="H7" s="17">
        <f t="shared" si="1"/>
        <v>0</v>
      </c>
      <c r="I7" s="5">
        <v>0</v>
      </c>
      <c r="J7" s="17">
        <f t="shared" si="2"/>
        <v>0</v>
      </c>
      <c r="K7" s="5">
        <v>0.3</v>
      </c>
      <c r="L7" s="17">
        <f t="shared" si="3"/>
        <v>0</v>
      </c>
      <c r="M7" s="18">
        <f t="shared" ref="M7:M10" si="5">IF(N7="geen 100%","geen 100%",SUM(D7+F7+H7+J7+L7))</f>
        <v>1750</v>
      </c>
      <c r="N7" s="3" t="str">
        <f t="shared" si="4"/>
        <v>100% ingevuld</v>
      </c>
    </row>
    <row r="8" spans="1:14" x14ac:dyDescent="0.2">
      <c r="A8" s="28" t="s">
        <v>15</v>
      </c>
      <c r="B8" s="29">
        <v>0.25</v>
      </c>
      <c r="C8" s="5">
        <v>0</v>
      </c>
      <c r="D8" s="17">
        <f t="shared" si="0"/>
        <v>0</v>
      </c>
      <c r="E8" s="5">
        <v>1</v>
      </c>
      <c r="F8" s="17">
        <f t="shared" si="0"/>
        <v>1875</v>
      </c>
      <c r="G8" s="5">
        <v>0</v>
      </c>
      <c r="H8" s="17">
        <f t="shared" si="1"/>
        <v>0</v>
      </c>
      <c r="I8" s="5">
        <v>0</v>
      </c>
      <c r="J8" s="17">
        <f t="shared" si="2"/>
        <v>0</v>
      </c>
      <c r="K8" s="5">
        <v>0</v>
      </c>
      <c r="L8" s="17">
        <f t="shared" si="3"/>
        <v>0</v>
      </c>
      <c r="M8" s="18">
        <f t="shared" si="5"/>
        <v>1875</v>
      </c>
      <c r="N8" s="3" t="str">
        <f t="shared" si="4"/>
        <v>100% ingevuld</v>
      </c>
    </row>
    <row r="9" spans="1:14" x14ac:dyDescent="0.2">
      <c r="A9" s="28" t="s">
        <v>16</v>
      </c>
      <c r="B9" s="29">
        <v>0.15</v>
      </c>
      <c r="C9" s="5">
        <v>0</v>
      </c>
      <c r="D9" s="17">
        <f t="shared" si="0"/>
        <v>0</v>
      </c>
      <c r="E9" s="5">
        <v>0</v>
      </c>
      <c r="F9" s="17">
        <f t="shared" si="0"/>
        <v>0</v>
      </c>
      <c r="G9" s="5">
        <v>0</v>
      </c>
      <c r="H9" s="17">
        <f t="shared" si="1"/>
        <v>0</v>
      </c>
      <c r="I9" s="5">
        <v>0</v>
      </c>
      <c r="J9" s="17">
        <f t="shared" si="2"/>
        <v>0</v>
      </c>
      <c r="K9" s="5">
        <v>1</v>
      </c>
      <c r="L9" s="17">
        <f t="shared" si="3"/>
        <v>0</v>
      </c>
      <c r="M9" s="18">
        <f t="shared" si="5"/>
        <v>0</v>
      </c>
      <c r="N9" s="3" t="str">
        <f t="shared" si="4"/>
        <v>100% ingevuld</v>
      </c>
    </row>
    <row r="10" spans="1:14" x14ac:dyDescent="0.2">
      <c r="A10" s="28" t="s">
        <v>17</v>
      </c>
      <c r="B10" s="29">
        <v>0.1</v>
      </c>
      <c r="C10" s="5">
        <v>0</v>
      </c>
      <c r="D10" s="17">
        <f t="shared" si="0"/>
        <v>0</v>
      </c>
      <c r="E10" s="5">
        <v>0</v>
      </c>
      <c r="F10" s="17">
        <f t="shared" si="0"/>
        <v>0</v>
      </c>
      <c r="G10" s="5">
        <v>0</v>
      </c>
      <c r="H10" s="17">
        <f t="shared" si="1"/>
        <v>0</v>
      </c>
      <c r="I10" s="5">
        <v>0</v>
      </c>
      <c r="J10" s="17">
        <f t="shared" si="2"/>
        <v>0</v>
      </c>
      <c r="K10" s="5">
        <v>1</v>
      </c>
      <c r="L10" s="17">
        <f t="shared" si="3"/>
        <v>0</v>
      </c>
      <c r="M10" s="18">
        <f t="shared" si="5"/>
        <v>0</v>
      </c>
      <c r="N10" s="3" t="str">
        <f t="shared" si="4"/>
        <v>100% ingevuld</v>
      </c>
    </row>
    <row r="11" spans="1:14" ht="15.75" x14ac:dyDescent="0.25">
      <c r="A11" s="6" t="s">
        <v>9</v>
      </c>
      <c r="B11" s="4">
        <f>SUM(B6:B10)</f>
        <v>1</v>
      </c>
      <c r="H11" s="83" t="s">
        <v>21</v>
      </c>
      <c r="I11" s="83"/>
      <c r="J11" s="83"/>
      <c r="K11" s="83"/>
      <c r="L11" s="83"/>
      <c r="M11" s="19">
        <f>IF(N11="geen 100%","geen 100%",SUM(M6:M10))</f>
        <v>5625</v>
      </c>
      <c r="N11" s="3" t="str">
        <f>IF(OR(N6="geen 100%",N7="geen 100%",N8="geen 100%",N9="geen 100%",N10="geen 100%"),"geen 100%","100% ingevuld")</f>
        <v>100% ingevuld</v>
      </c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x14ac:dyDescent="0.2">
      <c r="A13" s="12"/>
      <c r="C13" s="47" t="s">
        <v>31</v>
      </c>
      <c r="D13" s="47"/>
      <c r="E13" s="47"/>
      <c r="F13" s="47"/>
      <c r="G13" s="47"/>
      <c r="H13" s="47"/>
      <c r="I13" s="47"/>
      <c r="J13" s="47"/>
      <c r="K13" s="47"/>
      <c r="L13" s="13"/>
    </row>
    <row r="14" spans="1:14" ht="38.25" x14ac:dyDescent="0.2">
      <c r="A14" s="2"/>
      <c r="B14" s="49" t="s">
        <v>0</v>
      </c>
      <c r="C14" s="7" t="s">
        <v>1</v>
      </c>
      <c r="D14" s="53" t="s">
        <v>19</v>
      </c>
      <c r="E14" s="7" t="s">
        <v>5</v>
      </c>
      <c r="F14" s="53" t="s">
        <v>19</v>
      </c>
      <c r="G14" s="7" t="s">
        <v>4</v>
      </c>
      <c r="H14" s="53" t="s">
        <v>19</v>
      </c>
      <c r="I14" s="31" t="s">
        <v>6</v>
      </c>
      <c r="J14" s="53" t="s">
        <v>19</v>
      </c>
      <c r="K14" s="7" t="s">
        <v>33</v>
      </c>
      <c r="L14" s="53" t="s">
        <v>19</v>
      </c>
      <c r="M14" s="45" t="s">
        <v>20</v>
      </c>
    </row>
    <row r="15" spans="1:14" x14ac:dyDescent="0.2">
      <c r="A15" s="2"/>
      <c r="B15" s="50"/>
      <c r="C15" s="30">
        <v>1</v>
      </c>
      <c r="D15" s="54"/>
      <c r="E15" s="30">
        <v>0.75</v>
      </c>
      <c r="F15" s="54"/>
      <c r="G15" s="30">
        <v>0.5</v>
      </c>
      <c r="H15" s="54"/>
      <c r="I15" s="30">
        <v>0.25</v>
      </c>
      <c r="J15" s="54"/>
      <c r="K15" s="30">
        <v>0</v>
      </c>
      <c r="L15" s="54"/>
      <c r="M15" s="46"/>
    </row>
    <row r="16" spans="1:14" x14ac:dyDescent="0.2">
      <c r="A16" s="28" t="s">
        <v>13</v>
      </c>
      <c r="B16" s="29">
        <v>0.25</v>
      </c>
      <c r="C16" s="5">
        <v>0.5</v>
      </c>
      <c r="D16" s="17">
        <f t="shared" ref="D16:D20" si="6">C16*C$5*$B$2*$B16</f>
        <v>1250</v>
      </c>
      <c r="E16" s="5">
        <v>0</v>
      </c>
      <c r="F16" s="17">
        <f t="shared" ref="F16:F20" si="7">E16*E$5*$B$2*$B16</f>
        <v>0</v>
      </c>
      <c r="G16" s="5">
        <v>0</v>
      </c>
      <c r="H16" s="17">
        <f t="shared" ref="H16:H20" si="8">G16*G$5*$B$2*$B16</f>
        <v>0</v>
      </c>
      <c r="I16" s="5">
        <v>0</v>
      </c>
      <c r="J16" s="17">
        <f t="shared" ref="J16:J20" si="9">I16*I$5*$B$2*$B16</f>
        <v>0</v>
      </c>
      <c r="K16" s="5">
        <v>0.5</v>
      </c>
      <c r="L16" s="17">
        <f t="shared" ref="L16:L20" si="10">K16*K$5*$B$2*$B16</f>
        <v>0</v>
      </c>
      <c r="M16" s="18">
        <f>IF(N16="geen 100%","geen 100%",SUM(D16+F16+H16+J16+L16))</f>
        <v>1250</v>
      </c>
      <c r="N16" s="3" t="str">
        <f t="shared" ref="N16:N20" si="11">IF(SUM(C16+E16+G16+I16+K16)&lt;&gt;100%,"geen 100%","100% ingevuld")</f>
        <v>100% ingevuld</v>
      </c>
    </row>
    <row r="17" spans="1:14" x14ac:dyDescent="0.2">
      <c r="A17" s="28" t="s">
        <v>14</v>
      </c>
      <c r="B17" s="29">
        <v>0.25</v>
      </c>
      <c r="C17" s="5">
        <v>0.4</v>
      </c>
      <c r="D17" s="17">
        <f t="shared" si="6"/>
        <v>1000</v>
      </c>
      <c r="E17" s="5">
        <v>0</v>
      </c>
      <c r="F17" s="17">
        <f t="shared" si="7"/>
        <v>0</v>
      </c>
      <c r="G17" s="5">
        <v>0</v>
      </c>
      <c r="H17" s="17">
        <f t="shared" si="8"/>
        <v>0</v>
      </c>
      <c r="I17" s="5">
        <v>0</v>
      </c>
      <c r="J17" s="17">
        <f t="shared" si="9"/>
        <v>0</v>
      </c>
      <c r="K17" s="5">
        <v>0.6</v>
      </c>
      <c r="L17" s="17">
        <f t="shared" si="10"/>
        <v>0</v>
      </c>
      <c r="M17" s="18">
        <f t="shared" ref="M17:M20" si="12">IF(N17="geen 100%","geen 100%",SUM(D17+F17+H17+J17+L17))</f>
        <v>1000</v>
      </c>
      <c r="N17" s="3" t="str">
        <f t="shared" si="11"/>
        <v>100% ingevuld</v>
      </c>
    </row>
    <row r="18" spans="1:14" x14ac:dyDescent="0.2">
      <c r="A18" s="28" t="s">
        <v>15</v>
      </c>
      <c r="B18" s="29">
        <v>0.25</v>
      </c>
      <c r="C18" s="5">
        <v>0</v>
      </c>
      <c r="D18" s="17">
        <f t="shared" si="6"/>
        <v>0</v>
      </c>
      <c r="E18" s="5">
        <v>1</v>
      </c>
      <c r="F18" s="17">
        <f t="shared" si="7"/>
        <v>1875</v>
      </c>
      <c r="G18" s="5">
        <v>0</v>
      </c>
      <c r="H18" s="17">
        <f t="shared" si="8"/>
        <v>0</v>
      </c>
      <c r="I18" s="5">
        <v>0</v>
      </c>
      <c r="J18" s="17">
        <f t="shared" si="9"/>
        <v>0</v>
      </c>
      <c r="K18" s="5">
        <v>0</v>
      </c>
      <c r="L18" s="17">
        <f t="shared" si="10"/>
        <v>0</v>
      </c>
      <c r="M18" s="18">
        <f t="shared" si="12"/>
        <v>1875</v>
      </c>
      <c r="N18" s="3" t="str">
        <f t="shared" si="11"/>
        <v>100% ingevuld</v>
      </c>
    </row>
    <row r="19" spans="1:14" x14ac:dyDescent="0.2">
      <c r="A19" s="28" t="s">
        <v>16</v>
      </c>
      <c r="B19" s="29">
        <v>0.15</v>
      </c>
      <c r="C19" s="5">
        <v>0</v>
      </c>
      <c r="D19" s="17">
        <f t="shared" si="6"/>
        <v>0</v>
      </c>
      <c r="E19" s="5">
        <v>0</v>
      </c>
      <c r="F19" s="17">
        <f t="shared" si="7"/>
        <v>0</v>
      </c>
      <c r="G19" s="5">
        <v>0</v>
      </c>
      <c r="H19" s="17">
        <f t="shared" si="8"/>
        <v>0</v>
      </c>
      <c r="I19" s="5">
        <v>0</v>
      </c>
      <c r="J19" s="17">
        <f t="shared" si="9"/>
        <v>0</v>
      </c>
      <c r="K19" s="5">
        <v>1</v>
      </c>
      <c r="L19" s="17">
        <f t="shared" si="10"/>
        <v>0</v>
      </c>
      <c r="M19" s="18">
        <f t="shared" si="12"/>
        <v>0</v>
      </c>
      <c r="N19" s="3" t="str">
        <f t="shared" si="11"/>
        <v>100% ingevuld</v>
      </c>
    </row>
    <row r="20" spans="1:14" x14ac:dyDescent="0.2">
      <c r="A20" s="28" t="s">
        <v>17</v>
      </c>
      <c r="B20" s="29">
        <v>0.1</v>
      </c>
      <c r="C20" s="5">
        <v>0</v>
      </c>
      <c r="D20" s="17">
        <f t="shared" si="6"/>
        <v>0</v>
      </c>
      <c r="E20" s="5">
        <v>0</v>
      </c>
      <c r="F20" s="17">
        <f t="shared" si="7"/>
        <v>0</v>
      </c>
      <c r="G20" s="5">
        <v>0</v>
      </c>
      <c r="H20" s="17">
        <f t="shared" si="8"/>
        <v>0</v>
      </c>
      <c r="I20" s="5">
        <v>0</v>
      </c>
      <c r="J20" s="17">
        <f t="shared" si="9"/>
        <v>0</v>
      </c>
      <c r="K20" s="5">
        <v>1</v>
      </c>
      <c r="L20" s="17">
        <f t="shared" si="10"/>
        <v>0</v>
      </c>
      <c r="M20" s="18">
        <f t="shared" si="12"/>
        <v>0</v>
      </c>
      <c r="N20" s="3" t="str">
        <f t="shared" si="11"/>
        <v>100% ingevuld</v>
      </c>
    </row>
    <row r="21" spans="1:14" ht="15.75" x14ac:dyDescent="0.25">
      <c r="A21" s="6" t="s">
        <v>9</v>
      </c>
      <c r="B21" s="4">
        <f>SUM(B16:B20)</f>
        <v>1</v>
      </c>
      <c r="H21" s="83" t="s">
        <v>21</v>
      </c>
      <c r="I21" s="83"/>
      <c r="J21" s="83"/>
      <c r="K21" s="83"/>
      <c r="L21" s="83"/>
      <c r="M21" s="19">
        <f>IF(N21="geen 100%","geen 100%",SUM(M16:M20))</f>
        <v>4125</v>
      </c>
      <c r="N21" s="3" t="str">
        <f>IF(OR(N16="geen 100%",N17="geen 100%",N18="geen 100%",N19="geen 100%",N20="geen 100%"),"geen 100%","100% ingevuld")</f>
        <v>100% ingevuld</v>
      </c>
    </row>
    <row r="24" spans="1:14" x14ac:dyDescent="0.2">
      <c r="M24" s="32">
        <f>M21-M11</f>
        <v>-1500</v>
      </c>
    </row>
  </sheetData>
  <sheetProtection sheet="1" selectLockedCells="1"/>
  <mergeCells count="19">
    <mergeCell ref="H21:L21"/>
    <mergeCell ref="C13:K13"/>
    <mergeCell ref="B14:B15"/>
    <mergeCell ref="D14:D15"/>
    <mergeCell ref="F14:F15"/>
    <mergeCell ref="H14:H15"/>
    <mergeCell ref="L4:L5"/>
    <mergeCell ref="J14:J15"/>
    <mergeCell ref="L14:L15"/>
    <mergeCell ref="M4:M5"/>
    <mergeCell ref="H11:L11"/>
    <mergeCell ref="M14:M15"/>
    <mergeCell ref="A1:B1"/>
    <mergeCell ref="C3:K3"/>
    <mergeCell ref="B4:B5"/>
    <mergeCell ref="D4:D5"/>
    <mergeCell ref="F4:F5"/>
    <mergeCell ref="H4:H5"/>
    <mergeCell ref="J4:J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GS__-DM-CO2-__meerjarig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2021-02-16T11:30:59Z</cp:lastPrinted>
  <dcterms:created xsi:type="dcterms:W3CDTF">2020-03-03T07:56:04Z</dcterms:created>
  <dcterms:modified xsi:type="dcterms:W3CDTF">2022-06-13T08:02:10Z</dcterms:modified>
</cp:coreProperties>
</file>