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heckCompatibility="1" defaultThemeVersion="124226"/>
  <mc:AlternateContent xmlns:mc="http://schemas.openxmlformats.org/markup-compatibility/2006">
    <mc:Choice Requires="x15">
      <x15ac:absPath xmlns:x15ac="http://schemas.microsoft.com/office/spreadsheetml/2010/11/ac" url="https://unitedqualitybv.sharepoint.com/klanten/Docs/Nederweert/EA Inzameling (1018 CM)/03. Tech bestek/Rectificatie/"/>
    </mc:Choice>
  </mc:AlternateContent>
  <xr:revisionPtr revIDLastSave="0" documentId="14_{7D787BE7-1CA9-4A99-9E15-8F74373CE248}" xr6:coauthVersionLast="47" xr6:coauthVersionMax="47" xr10:uidLastSave="{00000000-0000-0000-0000-000000000000}"/>
  <bookViews>
    <workbookView xWindow="28680" yWindow="-2430" windowWidth="29040" windowHeight="15840" tabRatio="840" activeTab="2" xr2:uid="{00000000-000D-0000-FFFF-FFFF00000000}"/>
  </bookViews>
  <sheets>
    <sheet name="Voorblad" sheetId="18" r:id="rId1"/>
    <sheet name="1. Kwal. gunningscriteria" sheetId="26" r:id="rId2"/>
    <sheet name="2. Inschrijfprijs" sheetId="28" r:id="rId3"/>
    <sheet name="3. Fictieve inschrijfprijs" sheetId="25" r:id="rId4"/>
  </sheets>
  <definedNames>
    <definedName name="_xlnm.Print_Area" localSheetId="1">'1. Kwal. gunningscriteria'!$A$1:$L$68</definedName>
    <definedName name="_xlnm.Print_Area" localSheetId="2">'2. Inschrijfprijs'!$A$1:$J$63</definedName>
    <definedName name="_xlnm.Print_Area" localSheetId="3">'3. Fictieve inschrijfprijs'!$A$1:$C$7</definedName>
    <definedName name="_xlnm.Print_Area" localSheetId="0">Voorblad!$B$2:$I$23</definedName>
    <definedName name="_xlnm.Print_Titles" localSheetId="1">'1. Kwal. gunningscriteria'!$1:$1</definedName>
    <definedName name="_xlnm.Print_Titles" localSheetId="2">'2. Inschrijfprijs'!$1:$1</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0" i="28" l="1"/>
  <c r="E18" i="26"/>
  <c r="I39" i="28" l="1"/>
  <c r="K39" i="28"/>
  <c r="K38" i="28"/>
  <c r="I38" i="28" l="1"/>
  <c r="E63" i="26"/>
  <c r="E51" i="26" a="1"/>
  <c r="E51" i="26" s="1"/>
  <c r="E43" i="26"/>
  <c r="I40" i="28" l="1"/>
  <c r="I37" i="28"/>
  <c r="I36" i="28"/>
  <c r="I35" i="28"/>
  <c r="I31" i="28"/>
  <c r="I30" i="28"/>
  <c r="I26" i="28"/>
  <c r="I20" i="28"/>
  <c r="I19" i="28"/>
  <c r="I15" i="28"/>
  <c r="I14" i="28"/>
  <c r="I9" i="28"/>
  <c r="I8" i="28"/>
  <c r="I7" i="28"/>
  <c r="I6" i="28"/>
  <c r="I5" i="28"/>
  <c r="I4" i="28"/>
  <c r="I41" i="28" l="1"/>
  <c r="C4" i="25" s="1"/>
  <c r="F32" i="26"/>
  <c r="K8" i="26" l="1"/>
  <c r="K7" i="26"/>
  <c r="K6" i="26"/>
  <c r="K5" i="26"/>
  <c r="K4" i="26"/>
  <c r="G17" i="26"/>
  <c r="G12" i="26"/>
  <c r="G13" i="26" s="1"/>
  <c r="G15" i="26" s="1"/>
  <c r="G18" i="26" l="1"/>
  <c r="G20" i="26" s="1"/>
  <c r="H12" i="26" s="1"/>
  <c r="F63" i="26" s="1"/>
  <c r="C3" i="25" s="1"/>
  <c r="C6" i="2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<sst xmlns="http://schemas.openxmlformats.org/spreadsheetml/2006/main" count="353" uniqueCount="236">
  <si>
    <t>Inhoud:</t>
  </si>
  <si>
    <t>Naam inschrijver:</t>
  </si>
  <si>
    <t>Nr.</t>
  </si>
  <si>
    <t>Type</t>
  </si>
  <si>
    <t>Vraagstelling: Duurzaam materieel</t>
  </si>
  <si>
    <t>Antwoordopties</t>
  </si>
  <si>
    <t xml:space="preserve">Binnen aantal maanden na ingangsdatum contract </t>
  </si>
  <si>
    <t>Antwoord</t>
  </si>
  <si>
    <t>A</t>
  </si>
  <si>
    <t>nee</t>
  </si>
  <si>
    <t>Ja = 100% van het maximaal aantal te behalen punten. Nee = 0 punten
Nee = 0% van het maximaal aantal te behalen punten</t>
  </si>
  <si>
    <t>B</t>
  </si>
  <si>
    <t>C</t>
  </si>
  <si>
    <t>0
(direct vanaf ingangsdatum)</t>
  </si>
  <si>
    <t>D</t>
  </si>
  <si>
    <t>Alle voertuigen met een dieselmotor die inschrijver inzet vanaf de ingangsdatum van de overeenkomst gebruiken als brandstof Biodiesel B20 (HVO20)</t>
  </si>
  <si>
    <t>E</t>
  </si>
  <si>
    <t>Alle voertuigen met een dieselmotor die inschrijver inzet vanaf de ingangsdatum van de overeenkomst gebruiken als brandstof Biodiesel B100 (HVO100). N.B. indien B100 wordt toegepast kan geen B20 (/ geen antwoordoptie D) worden toegepast.</t>
  </si>
  <si>
    <t>ALG</t>
  </si>
  <si>
    <t>Voorwaarde</t>
  </si>
  <si>
    <t>NR.</t>
  </si>
  <si>
    <t xml:space="preserve">Voorwaarden </t>
  </si>
  <si>
    <t>PR-12</t>
  </si>
  <si>
    <t>PR-11</t>
  </si>
  <si>
    <t>PR-10</t>
  </si>
  <si>
    <t>Eigenaar</t>
  </si>
  <si>
    <t>Plaats</t>
  </si>
  <si>
    <t>Postcode</t>
  </si>
  <si>
    <t>Adres</t>
  </si>
  <si>
    <t>Naam</t>
  </si>
  <si>
    <t>PR-9</t>
  </si>
  <si>
    <t>PR-8</t>
  </si>
  <si>
    <t>PR-7</t>
  </si>
  <si>
    <t>PR-6</t>
  </si>
  <si>
    <t>Eenheid</t>
  </si>
  <si>
    <t>Omschrijving</t>
  </si>
  <si>
    <t>Per lediging</t>
  </si>
  <si>
    <t>PR-1</t>
  </si>
  <si>
    <t>2. Inschrijfprijs</t>
  </si>
  <si>
    <t>3. Fictieve inschrijfprijs</t>
  </si>
  <si>
    <t>Systematiek voor het toekennen van de score</t>
  </si>
  <si>
    <t>Fictieve korting 
(behaalde kwaliteitswaarde)</t>
  </si>
  <si>
    <t>Maximale fictieve korting 
(maximale kwaliteitswaarde)</t>
  </si>
  <si>
    <t>Prijs</t>
  </si>
  <si>
    <t>Inschrijfprijs</t>
  </si>
  <si>
    <t xml:space="preserve">NR. </t>
  </si>
  <si>
    <t>Behaalde fictieve korting</t>
  </si>
  <si>
    <t>Bijlage 04 - Gunningscriteria
3. Fictieve inschrijfprijs</t>
  </si>
  <si>
    <t>PR-5</t>
  </si>
  <si>
    <t>PR-2</t>
  </si>
  <si>
    <t>PR-3</t>
  </si>
  <si>
    <t>PR-4</t>
  </si>
  <si>
    <t>1. Kwalitatieve gunningcriteria</t>
  </si>
  <si>
    <t>Binnen 12 maanden na ingangsdatum van de overeenkomst, wordt minimaal 25% van de inzamelbewegingen op de (wekelijkse) inzamelroute uitgevoerd met elektrisch of H2 aangedreven voertuigen.</t>
  </si>
  <si>
    <t>Binnen 6 maanden na ingangsdatum van de overeenkomst, wordt minimaal 80% van de inzamelbewegingen op de (wekelijkse) inzamelroute uitgevoerd met voertuigen die uitsluitend  rijden op CNG/LNG.</t>
  </si>
  <si>
    <t>Binnen 6 maanden na ingangsdatum van de overeenkomst, wordt minimaal 25% van de inzamelbewegingen op de (wekelijkse) inzamelroute uitgevoerd met hybride aangedreven voertuigen (onder hybride wordt verstaan een combinatie van diesel met CNG/LNG of diesel in combinatie met elektrisch).</t>
  </si>
  <si>
    <t xml:space="preserve">Conform het Programma van eisen moeten alle voertuigen die inschrijver inzet (voor inzameling en transport) minimaal voldoen aan emissienorm Euro-6 /Euro-6. In dit gunningscriterium wordt gevraagd of inschrijver bereid is om structureel duurzamere voertuigen (voor  inzameling en transport) in te zetten. 
Vraagstelling: Zet inschrijver voor inzameling (binnen het werkgebied van opdrachtgever) en transport (vanuit het werkgebied naar de ontvangstlocatie (eerste lossingsadres of direct verwerkingslocatie), aanvullend op hetgeen dat geëist is in het Programma van eisen, voertuigen in met een duurzamere vorm van aandrijving of duurzamere brandstof?
</t>
  </si>
  <si>
    <t>Verwerking Luiers</t>
  </si>
  <si>
    <t>Vraag</t>
  </si>
  <si>
    <t>Vraagstelling</t>
  </si>
  <si>
    <t>Antwoord instructie</t>
  </si>
  <si>
    <t>Toekennen van de score</t>
  </si>
  <si>
    <t>KG-2</t>
  </si>
  <si>
    <t>A1</t>
  </si>
  <si>
    <t>Op welke verwerkingsstandaard verwerkt inschrijver de ingezamelde stroom Luiers?</t>
  </si>
  <si>
    <t>[invullen door inschrijver]</t>
  </si>
  <si>
    <t>Keuze maken uit één van de antwoordopties.</t>
  </si>
  <si>
    <t>A2</t>
  </si>
  <si>
    <t>Welk percentage (in gewicht) van de ingezamelde stroom Luiers wordt op deze verwerkingstandaard verwerkt?</t>
  </si>
  <si>
    <t>Percentage (in gewicht) invullen (afgerond op een heel getal).</t>
  </si>
  <si>
    <t>A3</t>
  </si>
  <si>
    <t>Beschrijf de techniek/verwerkingsmethode die hiervoor ingezet wordt.</t>
  </si>
  <si>
    <t xml:space="preserve">Korte toelichting van de toegepaste verwerkingstechniek (incl. de naam van de techniek). </t>
  </si>
  <si>
    <t>A4</t>
  </si>
  <si>
    <t>A5</t>
  </si>
  <si>
    <t xml:space="preserve">Naam:
Adres:
Eigenaar: </t>
  </si>
  <si>
    <t>Tenminste de naam, het adres en de eigenaar van de betreffende verwerkingslocatie opgeven.</t>
  </si>
  <si>
    <t>B1</t>
  </si>
  <si>
    <t>Op welke verwerkingsstandaard verwerkt inschrijver het overige deel van de ingezamelde stroom Luiers?</t>
  </si>
  <si>
    <t>B2</t>
  </si>
  <si>
    <t>B3</t>
  </si>
  <si>
    <t xml:space="preserve">Alleen van toepassing als de volledige stroom Luiers niet conform de bij vraag A aangegeven verwerkingstandaard verwerkt wordt.
Korte toelichting van de toegepaste verwerkingstechniek (incl. de naam van de techniek). </t>
  </si>
  <si>
    <t>B4</t>
  </si>
  <si>
    <t>B5</t>
  </si>
  <si>
    <t>Alleen van toepassing als de volledige stroom Luiers niet conform de bij vraag A aangegeven verwerkingstandaard verwerkt wordt.
Tenminste de naam, het adres en de eigenaar van de betreffende verwerkingslocatie opgeven.</t>
  </si>
  <si>
    <t>A) Conform afvalhiërarchie uit LAP3: stap c1: recycling van het oorspronkelijke functionele materiaal in een gelijke of vergelijkbare toepassing</t>
  </si>
  <si>
    <t>A) 1e</t>
  </si>
  <si>
    <t>B) Conform afvalhiërarchie uit LAP3: stap c2: recycling van het oorspronkelijke functionele materiaal in een niet gelijke of vergelijkbare toepassing</t>
  </si>
  <si>
    <t>B) 2de</t>
  </si>
  <si>
    <t>C) Conform afvalhiërarchie uit LAP3: stap c3: chemiche recycling.</t>
  </si>
  <si>
    <t>C) 3e</t>
  </si>
  <si>
    <t>D) Conform afvalhiërarchie uit LAP3: stap d: andere nuttige toepassing, waaronder energie terugwinning</t>
  </si>
  <si>
    <t>D) N.v.t. (100% van de stroom Luiers wordt conform de bij vraag A aangegeven verwerkingstandaard verwerkt.</t>
  </si>
  <si>
    <t>E) N.v.t. (100% van de stroom Luiers wordt conform de bij vraag A aangegeven verwerkingstandaard verwerkt.</t>
  </si>
  <si>
    <t>Inzet duurzamere inzamelvoertuigen</t>
  </si>
  <si>
    <t>KG-1</t>
  </si>
  <si>
    <t>KG-3</t>
  </si>
  <si>
    <t>KG-4</t>
  </si>
  <si>
    <t xml:space="preserve">  </t>
  </si>
  <si>
    <t>Vanaf welk contractjaar wordt deze techniek toegepast op de ingezamelde stroom Luiers?</t>
  </si>
  <si>
    <t>Op welke verwerkingslocatie worden de ingezamelde Luiers conform de in A1 benoemde verwerkingsstandaard verwerkt?</t>
  </si>
  <si>
    <t>Fictieve korting</t>
  </si>
  <si>
    <t>Maximale (te behalen) fictieve korting (maximale kwlaiteitswaarde)</t>
  </si>
  <si>
    <t xml:space="preserve">NAAM INSCHRIJVER: </t>
  </si>
  <si>
    <t>…………………………..................................................................</t>
  </si>
  <si>
    <t xml:space="preserve">Inzameling HRA, GFT, PMD, glas en luiers </t>
  </si>
  <si>
    <t>Afvalstroom</t>
  </si>
  <si>
    <t>Onderdeel</t>
  </si>
  <si>
    <t>Frequentie</t>
  </si>
  <si>
    <t>Prijs per eenheid (1) excl. btw</t>
  </si>
  <si>
    <t>Aantal (2)</t>
  </si>
  <si>
    <t>Jaarlijkse kosten
Subtotalen (1x2) excl. btw</t>
  </si>
  <si>
    <t>HRA</t>
  </si>
  <si>
    <t>Huis aan huis in minicontainers - laagbouw en rolboxen - hoogbouw</t>
  </si>
  <si>
    <t>1 keer per 2 weken</t>
  </si>
  <si>
    <t>Per WHA</t>
  </si>
  <si>
    <t>GFT</t>
  </si>
  <si>
    <t>PMD</t>
  </si>
  <si>
    <t>Huis aan huis in zakken</t>
  </si>
  <si>
    <t>1 keer per  week</t>
  </si>
  <si>
    <t>Glas (2 kleuren gescheiden: bont en wit)</t>
  </si>
  <si>
    <t>Inzamelkosten glas ondergrondse containers bij de uitvoering van een wekelijkse inzamelroute (ca. 16 container op 11 locaties, waarvan 1 container maandelijks i.p.v. wekelijks geledigd wordt).
N.b. Pas vanaf 1/7/2024</t>
  </si>
  <si>
    <t>52 routes per jaar</t>
  </si>
  <si>
    <t>Per ton</t>
  </si>
  <si>
    <t>Luiers</t>
  </si>
  <si>
    <t>Prijs per eenheid (1)
excl. btw</t>
  </si>
  <si>
    <t>Verwerking van de ingezamelde Luiers, excl. WBM (afvalstoffenbelasting).</t>
  </si>
  <si>
    <r>
      <t xml:space="preserve">Procentueel aandeel van de luiers wat verbrand wordt. Uitlsuitend over dit te verbranden deel kan de actuele WBM belasting worden doorbelast aan opdrachtgever.  </t>
    </r>
    <r>
      <rPr>
        <b/>
        <sz val="9"/>
        <color theme="1"/>
        <rFont val="Century Gothic"/>
        <family val="2"/>
      </rPr>
      <t>(3) (4)</t>
    </r>
  </si>
  <si>
    <t>Verwerking Glas</t>
  </si>
  <si>
    <t>Glas</t>
  </si>
  <si>
    <r>
      <t xml:space="preserve">Verwerking van bont glas, inclusief de opbrengstprijs van de afzet van bont glas  </t>
    </r>
    <r>
      <rPr>
        <b/>
        <sz val="9"/>
        <color theme="1"/>
        <rFont val="Century Gothic"/>
        <family val="2"/>
      </rPr>
      <t xml:space="preserve">(5)
</t>
    </r>
    <r>
      <rPr>
        <sz val="9"/>
        <color theme="1"/>
        <rFont val="Century Gothic"/>
        <family val="2"/>
      </rPr>
      <t>N.b. Pas vanaf 1 juli 2024</t>
    </r>
  </si>
  <si>
    <r>
      <t xml:space="preserve">Verwerking van wit glas, inclusief de opbrengstprijs van de afzet van wit glas  </t>
    </r>
    <r>
      <rPr>
        <b/>
        <sz val="9"/>
        <color theme="1"/>
        <rFont val="Century Gothic"/>
        <family val="2"/>
      </rPr>
      <t>(5)</t>
    </r>
    <r>
      <rPr>
        <sz val="9"/>
        <color theme="1"/>
        <rFont val="Century Gothic"/>
        <family val="2"/>
      </rPr>
      <t xml:space="preserve">
N.b. Pas vanaf 1 juli 2024</t>
    </r>
  </si>
  <si>
    <t>Het ter beschikking stellen van inzamelmiddelen (rol- &amp; verzamelcontainers)</t>
  </si>
  <si>
    <t>Inzamelmiddel</t>
  </si>
  <si>
    <t>Aantal</t>
  </si>
  <si>
    <t>HRA en Luiers</t>
  </si>
  <si>
    <t>Per maand. Per stuk</t>
  </si>
  <si>
    <t>Transport</t>
  </si>
  <si>
    <t>Prijs per eenheid (1)  excl. btw</t>
  </si>
  <si>
    <t>PR-13</t>
  </si>
  <si>
    <t xml:space="preserve">GFT, glas, luiers </t>
  </si>
  <si>
    <t>Ophalen van afgekeurde (deel)vrachten vanaf de ontvangstlocatie, incl. transport naar een (andere) verwerkingslocatie</t>
  </si>
  <si>
    <t>Op afroep</t>
  </si>
  <si>
    <t>Per uur</t>
  </si>
  <si>
    <t>PR-14</t>
  </si>
  <si>
    <t>HRA, PMD en GFT</t>
  </si>
  <si>
    <t>continu</t>
  </si>
  <si>
    <t>Wegingsfactor opties in de inschrijfprijs</t>
  </si>
  <si>
    <t>PR-15</t>
  </si>
  <si>
    <t>PR-16</t>
  </si>
  <si>
    <t>Seizoensgebonden: Vanaf 1 juni t/m 30 augustus 1 x per week; vanaf 1 september t/m 31 mei  1 x per 2 weken</t>
  </si>
  <si>
    <t>PR-17</t>
  </si>
  <si>
    <t>PR-18</t>
  </si>
  <si>
    <t>n.v.t.</t>
  </si>
  <si>
    <t>Kosten per uur voor een spoedlediging</t>
  </si>
  <si>
    <t>op afroep</t>
  </si>
  <si>
    <t>per uur</t>
  </si>
  <si>
    <t>Wijze van verwerking</t>
  </si>
  <si>
    <t>Algemeen</t>
  </si>
  <si>
    <t>Inschrijver past, op straffe van uitsluiting, alleen de geel gearceerde cellen aan. Inschrijver moet alle geel gearceerde cellen invullen. Alle ingevulde waarden (in de gele cellen) moeten correct en ondubbelzinnig zijn.</t>
  </si>
  <si>
    <t>WHA: kan ook een KWD-aansluiting zijn.</t>
  </si>
  <si>
    <t xml:space="preserve">De eenheidsprijzen zijn conform alle voorwaarden uit het programma van eisen en alle overige aanbestedingsdocumenten (waaronder de kwalitatieve gunningscriteria). Als de eenheidsprijs een opbrengst voor opdrachtgever is, moet inschrijver zelf een negatief getal invullen (incl. minteken).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</si>
  <si>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</si>
  <si>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t>
  </si>
  <si>
    <t xml:space="preserve">Inschrijver vermeldt de correcte NAW-gegevens van de  verwerkingslocatie(s) van Glas en Luiers, alsmede de eigenaar van de verwerkingsinrichting en de wijze van verwerking in. </t>
  </si>
  <si>
    <t>SROI</t>
  </si>
  <si>
    <t>Maximale kwaliteitswaarde</t>
  </si>
  <si>
    <t>Garandeeert inschrijver een hogere SROI inzet dan geëist is in hoofdstuk IV paragraaf H van de aanbestedingsleidraad?
Indien inschrijve reen hogere SROI inzet garandeert, dient hij de jaarlijkse inzet (boven op het geëiste percentage per jaar) in % op te geven.</t>
  </si>
  <si>
    <t>[Invullen door inschrijver]</t>
  </si>
  <si>
    <t>F) meer dan 8%</t>
  </si>
  <si>
    <t>Antwoordoptie 0%  = Geen fictieve korting
Antwoordoptie 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</si>
  <si>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A) 0%</t>
  </si>
  <si>
    <t>B) 0% tot 2%</t>
  </si>
  <si>
    <t>C) 2% tot 4%</t>
  </si>
  <si>
    <t>D) 4% tot 6%</t>
  </si>
  <si>
    <t>E) 6% tot 8%</t>
  </si>
  <si>
    <t xml:space="preserve">Inschrijver past, op straffe van uitsluiting, alleen de geel gearceerde cellen aan. Inschrijver moet alle geel gearceerde cellen correct en ondubbelzinnig invullen. </t>
  </si>
  <si>
    <r>
      <t xml:space="preserve">Antwoord op vraag A1: 
</t>
    </r>
    <r>
      <rPr>
        <sz val="10"/>
        <rFont val="Century Gothic"/>
        <family val="2"/>
      </rPr>
      <t xml:space="preserve">- Antwoordoptie A = 100% 
- Antwoordoptie B = 90% 
- Antwoordoptie C = 80%
- Antwoordoptie D = 0%
</t>
    </r>
    <r>
      <rPr>
        <sz val="10"/>
        <color theme="1"/>
        <rFont val="Century Gothic"/>
        <family val="2"/>
      </rPr>
      <t xml:space="preserve">
Antwoord op vraag A4:
- Antwoordoptie A = 100% 
- Antwoordoptie B = 80% 
- Antwoordoptie C = 60%
Formule A: voor toekennen van punten: (((maximale kwaliteitswaarde x antwoord A2) x (antwoord A1)) x antwoord A4
Antwoord op vraag B1: 
- Antwoordoptie A = 100% 
- Antwoordoptie B = 90% 
- Antwoordoptie C = 80%
- Antwoordoptie D = 0%
- Antwoordoptie E = 0%
Antwoord op vraag B4:
- Antwoordoptie A = 100% 
- Antwoordoptie B = 80% 
- Antwoordoptie C = 60%
- Antwoordoptie C = 0%
Formule B: voor toekennen van punten: (((maximale kwaliteitswaarde x antwoord B2) x (antwoord B1)) x antwoord B4
Score KG-2 is de som van de uitkomst uit formule A en formule B</t>
    </r>
  </si>
  <si>
    <r>
      <rPr>
        <b/>
        <sz val="10"/>
        <rFont val="Century Gothic"/>
        <family val="2"/>
      </rPr>
      <t xml:space="preserve">Gesloten vraag 
</t>
    </r>
    <r>
      <rPr>
        <sz val="10"/>
        <rFont val="Century Gothic"/>
        <family val="2"/>
      </rPr>
      <t>Per antwoordoptie (A t/m E) "Ja"/"Nee" als antwoord invullen (per antwoordoptie een keuze tussen "Ja" of "Nee" maken). Meerdere antwoordopties kunnen met "Ja" beantwoord worden .
Per antwoordoptie die inschrijver met "ja" beantwoordt, krijgt inschrijver het opgegeven aantal punten toegekend. Het totaal aantal behaalde punten op KG-1  is de som van de behaalde punten per antwoordoptie.</t>
    </r>
    <r>
      <rPr>
        <b/>
        <sz val="10"/>
        <color rgb="FFFF0000"/>
        <rFont val="Century Gothic"/>
        <family val="2"/>
      </rPr>
      <t xml:space="preserve"> </t>
    </r>
    <r>
      <rPr>
        <b/>
        <u/>
        <sz val="10"/>
        <color rgb="FFFF0000"/>
        <rFont val="Century Gothic"/>
        <family val="2"/>
      </rPr>
      <t>Antwoordopties A en B mogen niet beide met "ja" beantwoord worden. Hetzelfde geldt ook voor antwoordopties D en E: ook deze mogen niet beide met "Ja" beantwoord worden. Indien inschrijver zowel antwoordopties A als B met "Ja" beantwoordt, ontvangt inschrijver € 0,- fictieve korting voor zowel antwoordoptie A als B.
Indien inschrijver zowel antwoordopties D als E met "Ja" beantwoordt, ontvangt inschrijver € 0,- fictieve korting voor zowel antwoordoptie D als E.</t>
    </r>
  </si>
  <si>
    <t>Antwoord
(meerkeuze)</t>
  </si>
  <si>
    <t>Max. kwaliteitswaarde (maximaal te behalen fictieve korting)</t>
  </si>
  <si>
    <t>Antwoordoptie A = Geen fictieve korting
Antwoordoptie B = 100% van de maximale kwaliteitswaarde</t>
  </si>
  <si>
    <t xml:space="preserve">Garandeert inschrijver dat al het personeel (ook eventueel tijdelijk personeel) dat wordt ingezet bij de uitvoering van de inzamelwerkzaamheden, welke per vrachtauto plaatsvindt,  een training heeft gevolgd en succesvol heeft afgerond die gebaseerd is op de principes van "Het nieuwe rijden" of een daarmee tenminste gelijkwaardige training (www.hetnieuwerijden.nl). </t>
  </si>
  <si>
    <t>Inzameling</t>
  </si>
  <si>
    <t>Totaal</t>
  </si>
  <si>
    <t>04 - Gunningscriteria
1. Kwalitatieve gunningscriteria</t>
  </si>
  <si>
    <r>
      <rPr>
        <b/>
        <sz val="12"/>
        <color theme="0"/>
        <rFont val="Century Gothic"/>
        <family val="2"/>
      </rPr>
      <t>04</t>
    </r>
    <r>
      <rPr>
        <b/>
        <sz val="12"/>
        <color indexed="9"/>
        <rFont val="Century Gothic"/>
        <family val="2"/>
      </rPr>
      <t xml:space="preserve"> - Gunningscriteria
2. Inschrijfprijs</t>
    </r>
  </si>
  <si>
    <t>1 keer per 4 weken</t>
  </si>
  <si>
    <t>PR-19</t>
  </si>
  <si>
    <t>PR-20</t>
  </si>
  <si>
    <t>PR-21</t>
  </si>
  <si>
    <t>PR-22</t>
  </si>
  <si>
    <t>A) Nee</t>
  </si>
  <si>
    <t>B) Ja</t>
  </si>
  <si>
    <t>Antwoordoptie A = 0 punten
Antwoordoptie B = 20% van de maximale kwaliteitswaarde
Antwoordoptie C = 40% van de maximale kwaliteitswaarde
Antwoordoptie D = 60% van de maximale kwaliteitswaarde
Antwoordoptie E = 80% van de maximale kwaliteitswaarde
Antwoordoptie F = 100% van de maximale kwaliteitswaarde</t>
  </si>
  <si>
    <t>CO2 Prestatieladder</t>
  </si>
  <si>
    <t>KG-5</t>
  </si>
  <si>
    <t>Maximaal te behalen fictieve korting
Totaal maximaal te behalen kwaliteitswaarde KG-1 tm KG-2)</t>
  </si>
  <si>
    <t>Antwoord (percentage boven op het geëiste)</t>
  </si>
  <si>
    <t>.........................................................................................</t>
  </si>
  <si>
    <t xml:space="preserve">
2x per week
</t>
  </si>
  <si>
    <t>Totale fictieve inschrijfprijs</t>
  </si>
  <si>
    <t>KG-01 t/m KG-05</t>
  </si>
  <si>
    <t xml:space="preserve">Beschikt inschrijver over een CO2 Prestatieladder certificering?
</t>
  </si>
  <si>
    <t>B) Ja, inschrijver is gecertificeerd op niveau 1</t>
  </si>
  <si>
    <t>C) Ja, inschrijver is gecertificeerd op niveau 2</t>
  </si>
  <si>
    <t xml:space="preserve">D) Ja, inschrijver is gecertificeerd op niveau 3 </t>
  </si>
  <si>
    <t xml:space="preserve">E) Ja, inschrijver is gecertificeerd op niveau 4 </t>
  </si>
  <si>
    <t>F) Ja, inschrijver is gecertificeerd op niveau 5</t>
  </si>
  <si>
    <t>Formulier berekent zelf het percentage (in gewicht) o.b.v. het antwoord op vraag A2.</t>
  </si>
  <si>
    <t>Uurtarief van een inzamelvoertuig met  bemanningsleden als grondslag voor eis B-78 van het Programma van eisen</t>
  </si>
  <si>
    <r>
      <t xml:space="preserve">Alternatief voor PR-1(eenheidsprijs </t>
    </r>
    <r>
      <rPr>
        <b/>
        <u/>
        <sz val="9"/>
        <rFont val="Century Gothic"/>
        <family val="2"/>
      </rPr>
      <t>i.p.v.</t>
    </r>
    <r>
      <rPr>
        <b/>
        <sz val="9"/>
        <rFont val="Century Gothic"/>
        <family val="2"/>
      </rPr>
      <t xml:space="preserve"> </t>
    </r>
    <r>
      <rPr>
        <sz val="9"/>
        <rFont val="Century Gothic"/>
        <family val="2"/>
      </rPr>
      <t xml:space="preserve"> eenheidsprijs PR-1):
Huis aan huis in minicontainers - laagbouw en rolboxen - hoogbouw</t>
    </r>
  </si>
  <si>
    <r>
      <t>Alternatief voor PR-4 (eenheidsprijs</t>
    </r>
    <r>
      <rPr>
        <b/>
        <u/>
        <sz val="9"/>
        <rFont val="Century Gothic"/>
        <family val="2"/>
      </rPr>
      <t xml:space="preserve"> i.p.v. </t>
    </r>
    <r>
      <rPr>
        <sz val="9"/>
        <rFont val="Century Gothic"/>
        <family val="2"/>
      </rPr>
      <t xml:space="preserve"> eenheidsprijs PR-4):
Huis aan huis in zakken</t>
    </r>
  </si>
  <si>
    <t>PR-23</t>
  </si>
  <si>
    <r>
      <t xml:space="preserve">Verzamelcontainer in cocon - hoogbouw </t>
    </r>
    <r>
      <rPr>
        <b/>
        <sz val="9"/>
        <color theme="1"/>
        <rFont val="Century Gothic"/>
        <family val="2"/>
      </rPr>
      <t>(6)</t>
    </r>
  </si>
  <si>
    <t>Huis aan huis in duobak of minicontainers van 180 of 240 liter- laagbouw (en wellicht in de toekomst rolboxen voor GFT - hoogbouw)</t>
  </si>
  <si>
    <r>
      <t xml:space="preserve">Alternatief voor PR-3 (eenheidsprijs </t>
    </r>
    <r>
      <rPr>
        <b/>
        <u/>
        <sz val="9"/>
        <rFont val="Century Gothic"/>
        <family val="2"/>
      </rPr>
      <t>i.p.v.</t>
    </r>
    <r>
      <rPr>
        <sz val="9"/>
        <rFont val="Century Gothic"/>
        <family val="2"/>
      </rPr>
      <t xml:space="preserve"> de eenheidsprijs PR-3):
Huis aan huis in minicontainer of duobak - laagbouw (en bepaale hoogbouwlocaties) (en wellicht in de toekomst rolboxen voor GFT - hoogbouw)</t>
    </r>
  </si>
  <si>
    <r>
      <t xml:space="preserve">Verzamelcontainer in cocon - hoogbouw </t>
    </r>
    <r>
      <rPr>
        <b/>
        <sz val="9"/>
        <color theme="1"/>
        <rFont val="Century Gothic"/>
        <family val="2"/>
      </rPr>
      <t>(7)</t>
    </r>
  </si>
  <si>
    <r>
      <t>Gegevens verwerkingslocatie(s)</t>
    </r>
    <r>
      <rPr>
        <b/>
        <sz val="10"/>
        <color rgb="FFFFFFFF"/>
        <rFont val="Century Gothic"/>
        <family val="2"/>
      </rPr>
      <t xml:space="preserve"> (9)</t>
    </r>
  </si>
  <si>
    <t>Inschrijfprijs (8)</t>
  </si>
  <si>
    <t xml:space="preserve">Inschrijver moet in PR-8 het maximale (gewichts)percentage invullen dat per aangeleverde ton Luiers wordt verwerkt in een AEC. Voor het resterende percentage wordt verondersteld dat dit deel van de Luiers middels een vorm van (na)scheiding uitgesorteerd wordt en dus niet voor verbranding in aanmerking komt. Opdrachtgever betaalt geen WBM over de uitgesorteerde (niet in een AEC verwerkte) deelstromen. </t>
  </si>
  <si>
    <t>Plafondprijs</t>
  </si>
  <si>
    <t>Opties (tellen in bepaalde gevallen slechts gedeeltelijk mee in de weging van de inschrijfprijs)</t>
  </si>
  <si>
    <t>1 keer per week</t>
  </si>
  <si>
    <t>Verzamelcontainers (1 vierwiel rolcontainer van 1.000 liter) - hoogbouw</t>
  </si>
  <si>
    <t>Lediging 8 verzamelcontainers van 1.100 liter op 7 locaties
en vervolgens op afroep</t>
  </si>
  <si>
    <t>Lediging 1 verzamelcontainer van 1.100 liter op 1 locatie
en vervolgens op afroep</t>
  </si>
  <si>
    <t xml:space="preserve">
3x per week
</t>
  </si>
  <si>
    <t xml:space="preserve">Ter beschikking stelling vierwiel rolcontainers van 1.000 en 1100 liter, incl. uitzetten in werkgebied. </t>
  </si>
  <si>
    <t>Aanvang overeenkomst 10 stuks (HRA: 1x 1.000 liter en Luiers: 9x 1.100 liter) 
en vervolgens op afroep</t>
  </si>
  <si>
    <t>PR-24</t>
  </si>
  <si>
    <t xml:space="preserve">De hoogte van de WBM wordt door de Rijksoverheid vastgesteld. In dit prijsinvulformulier is de huidige WBM opgenomen. Als de WBM door de Rijksoverheid wordt gewijzigd, wordt de wijziging onverkort doorgevoerd, wat kan resulteren in een aangepaste prijs per eenheid voor PR-9. </t>
  </si>
  <si>
    <t>Eenheidsprijs voor het uitvoeren van de verwerking van Glas conform alle voorwaarden uit het programma van eisen. Als de eenheidsprijs een opbrengst voor opdrachtgever is, moet inschrijver zelf een negatief getal invullen (incl. minteken). Als de eenheidsprijs kosten voor opdrachtgever zijn, moet inschrijver deze d.m.v. positieve getallen als beantwoording op PR-10 en PR-11 aanbieden.</t>
  </si>
  <si>
    <r>
      <t xml:space="preserve">De door inschrijver op te geven eenheidsprijs in PR-18 </t>
    </r>
    <r>
      <rPr>
        <b/>
        <u/>
        <sz val="9"/>
        <rFont val="Century Gothic"/>
        <family val="2"/>
      </rPr>
      <t>mag niet hoger zijn dan de prijs die de inschrijver heeft opgegeven in prijsonderdeel PR-3</t>
    </r>
    <r>
      <rPr>
        <sz val="9"/>
        <rFont val="Century Gothic"/>
        <family val="2"/>
      </rPr>
      <t>.</t>
    </r>
  </si>
  <si>
    <r>
      <t xml:space="preserve">De door inschrijver op te geven eenheidsprijs in PR-19 </t>
    </r>
    <r>
      <rPr>
        <b/>
        <u/>
        <sz val="9"/>
        <rFont val="Century Gothic"/>
        <family val="2"/>
      </rPr>
      <t>mag niet hoger zijn dan de prijs die de inschrijver heeft opgegeven in prijsonderdeel PR-16</t>
    </r>
    <r>
      <rPr>
        <sz val="9"/>
        <rFont val="Century Gothic"/>
        <family val="2"/>
      </rPr>
      <t>.</t>
    </r>
  </si>
  <si>
    <r>
      <t xml:space="preserve">Europese openbare aanbesteding
 "Inzameling HRA, GFT, PMD, glas en luiers en verwerking van glas en luiers"
04- Gunningscriteria
</t>
    </r>
    <r>
      <rPr>
        <b/>
        <sz val="12"/>
        <color rgb="FFFF0000"/>
        <rFont val="Century Gothic"/>
        <family val="2"/>
      </rPr>
      <t>Gewijzigd bij rectificatie dd. 10 januari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</si>
</sst>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 #,##0;[Red]&quot;€&quot;\ \-#,##0"/>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0"/>
    <numFmt numFmtId="167" formatCode="#,##0_ ;\-#,##0\ "/>
    <numFmt numFmtId="168" formatCode="0.0%"/>
  </numFmts>
  <fonts count="66" x14ac:knownFonts="1">
    <font>
      <sz val="10"/>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0"/>
      <color indexed="8"/>
      <name val="Century Gothic"/>
      <family val="2"/>
    </font>
    <font>
      <b/>
      <sz val="10"/>
      <color indexed="9"/>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sz val="10"/>
      <name val="Arial"/>
      <family val="2"/>
    </font>
    <font>
      <b/>
      <sz val="10"/>
      <name val="Century Gothic"/>
      <family val="2"/>
    </font>
    <font>
      <sz val="10"/>
      <name val="Arial"/>
      <family val="2"/>
    </font>
    <font>
      <b/>
      <sz val="12"/>
      <name val="Century Gothic"/>
      <family val="2"/>
    </font>
    <font>
      <sz val="10"/>
      <name val="Century Gothic"/>
      <family val="2"/>
    </font>
    <font>
      <sz val="10"/>
      <color theme="1"/>
      <name val="Century Gothic"/>
      <family val="2"/>
    </font>
    <font>
      <u/>
      <sz val="10"/>
      <color theme="10"/>
      <name val="Arial"/>
      <family val="2"/>
    </font>
    <font>
      <sz val="11"/>
      <color theme="1"/>
      <name val="Calibri"/>
      <family val="2"/>
      <scheme val="minor"/>
    </font>
    <font>
      <sz val="10"/>
      <color rgb="FFFF0000"/>
      <name val="Century Gothic"/>
      <family val="2"/>
    </font>
    <font>
      <sz val="9"/>
      <color theme="1"/>
      <name val="Century Gothic"/>
      <family val="2"/>
    </font>
    <font>
      <sz val="10"/>
      <color theme="0" tint="-0.14999847407452621"/>
      <name val="Century Gothic"/>
      <family val="2"/>
    </font>
    <font>
      <b/>
      <sz val="14"/>
      <color theme="0"/>
      <name val="Century Gothic"/>
      <family val="2"/>
    </font>
    <font>
      <b/>
      <sz val="11"/>
      <color indexed="9"/>
      <name val="Century Gothic"/>
      <family val="2"/>
    </font>
    <font>
      <u/>
      <sz val="10"/>
      <color theme="0" tint="-0.14999847407452621"/>
      <name val="Century Gothic"/>
      <family val="2"/>
    </font>
    <font>
      <b/>
      <u/>
      <sz val="12"/>
      <color indexed="30"/>
      <name val="Century Gothic"/>
      <family val="2"/>
    </font>
    <font>
      <b/>
      <sz val="10"/>
      <color theme="1"/>
      <name val="Century Gothic"/>
      <family val="2"/>
    </font>
    <font>
      <sz val="11"/>
      <name val="Century Gothic"/>
      <family val="2"/>
    </font>
    <font>
      <b/>
      <sz val="11"/>
      <color theme="0"/>
      <name val="Century Gothic"/>
      <family val="2"/>
    </font>
    <font>
      <sz val="9"/>
      <color rgb="FFFF0000"/>
      <name val="Century Gothic"/>
      <family val="2"/>
    </font>
    <font>
      <sz val="11"/>
      <color theme="1"/>
      <name val="Century Gothic"/>
      <family val="2"/>
    </font>
    <font>
      <b/>
      <sz val="12"/>
      <color theme="0"/>
      <name val="Century Gothic"/>
      <family val="2"/>
    </font>
    <font>
      <b/>
      <sz val="11"/>
      <name val="Century Gothic"/>
      <family val="2"/>
    </font>
    <font>
      <b/>
      <sz val="9"/>
      <color rgb="FFFF0000"/>
      <name val="Century Gothic"/>
      <family val="2"/>
    </font>
    <font>
      <sz val="11"/>
      <color theme="1"/>
      <name val="Cambria"/>
      <family val="2"/>
      <scheme val="major"/>
    </font>
    <font>
      <i/>
      <sz val="9"/>
      <color theme="1"/>
      <name val="Century Gothic"/>
      <family val="2"/>
    </font>
    <font>
      <b/>
      <sz val="12"/>
      <color indexed="9"/>
      <name val="Century Gothic"/>
      <family val="2"/>
    </font>
    <font>
      <b/>
      <sz val="9"/>
      <color theme="1"/>
      <name val="Century Gothic"/>
      <family val="2"/>
    </font>
    <font>
      <b/>
      <sz val="10"/>
      <color theme="0"/>
      <name val="Century Gothic"/>
      <family val="2"/>
    </font>
    <font>
      <strike/>
      <sz val="9"/>
      <color rgb="FFFF0000"/>
      <name val="Century Gothic"/>
      <family val="2"/>
    </font>
    <font>
      <b/>
      <sz val="10"/>
      <color rgb="FFFFFFFF"/>
      <name val="Century Gothic"/>
      <family val="2"/>
    </font>
    <font>
      <b/>
      <sz val="11"/>
      <color theme="0"/>
      <name val="Cambria"/>
      <family val="2"/>
      <scheme val="major"/>
    </font>
    <font>
      <sz val="10"/>
      <color theme="1"/>
      <name val="Cambria"/>
      <family val="2"/>
      <scheme val="major"/>
    </font>
    <font>
      <b/>
      <sz val="10"/>
      <color rgb="FFFF0000"/>
      <name val="Century Gothic"/>
      <family val="2"/>
    </font>
    <font>
      <b/>
      <u/>
      <sz val="10"/>
      <color rgb="FFFF0000"/>
      <name val="Century Gothic"/>
      <family val="2"/>
    </font>
    <font>
      <sz val="10"/>
      <color rgb="FF000000"/>
      <name val="Century Gothic"/>
      <family val="2"/>
    </font>
    <font>
      <sz val="11"/>
      <color theme="0"/>
      <name val="Cambria"/>
      <family val="2"/>
      <scheme val="major"/>
    </font>
    <font>
      <sz val="12"/>
      <color theme="1"/>
      <name val="Century Gothic"/>
      <family val="2"/>
    </font>
    <font>
      <b/>
      <sz val="9"/>
      <name val="Century Gothic"/>
      <family val="2"/>
    </font>
    <font>
      <b/>
      <u/>
      <sz val="9"/>
      <name val="Century Gothic"/>
      <family val="2"/>
    </font>
    <font>
      <b/>
      <sz val="12"/>
      <color rgb="FFFF0000"/>
      <name val="Century Gothic"/>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3366FF"/>
        <bgColor indexed="64"/>
      </patternFill>
    </fill>
    <fill>
      <patternFill patternType="solid">
        <fgColor rgb="FFFFFF00"/>
        <bgColor indexed="64"/>
      </patternFill>
    </fill>
    <fill>
      <patternFill patternType="solid">
        <fgColor indexed="44"/>
        <bgColor indexed="64"/>
      </patternFill>
    </fill>
    <fill>
      <patternFill patternType="solid">
        <fgColor theme="5"/>
        <bgColor indexed="64"/>
      </patternFill>
    </fill>
    <fill>
      <patternFill patternType="solid">
        <fgColor theme="7" tint="0.59999389629810485"/>
        <bgColor indexed="64"/>
      </patternFill>
    </fill>
    <fill>
      <patternFill patternType="solid">
        <fgColor rgb="FF99CCFF"/>
        <bgColor indexed="64"/>
      </patternFill>
    </fill>
    <fill>
      <patternFill patternType="solid">
        <fgColor theme="5" tint="0.39997558519241921"/>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thin">
        <color indexed="64"/>
      </top>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782">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2" fillId="0" borderId="0" applyNumberForma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5"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5"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33" fillId="0" borderId="0"/>
    <xf numFmtId="0" fontId="6" fillId="0" borderId="0"/>
    <xf numFmtId="0" fontId="31" fillId="0" borderId="0"/>
    <xf numFmtId="0" fontId="33" fillId="0" borderId="0"/>
    <xf numFmtId="0" fontId="6" fillId="0" borderId="0"/>
    <xf numFmtId="0" fontId="33"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33" fillId="0" borderId="0"/>
    <xf numFmtId="0" fontId="33" fillId="0" borderId="0"/>
    <xf numFmtId="0" fontId="33"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26" fillId="0" borderId="0"/>
    <xf numFmtId="0" fontId="6" fillId="0" borderId="0"/>
    <xf numFmtId="0" fontId="6" fillId="0" borderId="0"/>
    <xf numFmtId="0" fontId="6" fillId="0" borderId="0"/>
    <xf numFmtId="0" fontId="26" fillId="0" borderId="0"/>
    <xf numFmtId="0" fontId="6" fillId="0" borderId="0"/>
    <xf numFmtId="0" fontId="6" fillId="0" borderId="0"/>
    <xf numFmtId="0" fontId="6" fillId="0" borderId="0"/>
    <xf numFmtId="0" fontId="31"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6"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31" fillId="0" borderId="0" applyFont="0" applyFill="0" applyBorder="0" applyAlignment="0" applyProtection="0"/>
    <xf numFmtId="44" fontId="4" fillId="0" borderId="0" applyFont="0" applyFill="0" applyBorder="0" applyAlignment="0" applyProtection="0"/>
    <xf numFmtId="44" fontId="3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44" fontId="33" fillId="0" borderId="0" applyFont="0" applyFill="0" applyBorder="0" applyAlignment="0" applyProtection="0"/>
    <xf numFmtId="43" fontId="6" fillId="0" borderId="0" applyFont="0" applyFill="0" applyBorder="0" applyAlignment="0" applyProtection="0"/>
    <xf numFmtId="9" fontId="31" fillId="0" borderId="0" applyFont="0" applyFill="0" applyBorder="0" applyAlignment="0" applyProtection="0"/>
    <xf numFmtId="9" fontId="6" fillId="0" borderId="0" applyFont="0" applyFill="0" applyBorder="0" applyAlignment="0" applyProtection="0"/>
    <xf numFmtId="0" fontId="3" fillId="0" borderId="0"/>
    <xf numFmtId="0" fontId="2" fillId="0" borderId="0"/>
    <xf numFmtId="0" fontId="35" fillId="0" borderId="0"/>
    <xf numFmtId="0" fontId="2" fillId="0" borderId="0"/>
    <xf numFmtId="9" fontId="2" fillId="0" borderId="0" applyFont="0" applyFill="0" applyBorder="0" applyAlignment="0" applyProtection="0"/>
    <xf numFmtId="44" fontId="2" fillId="0" borderId="0" applyFont="0" applyFill="0" applyBorder="0" applyAlignment="0" applyProtection="0"/>
  </cellStyleXfs>
  <cellXfs count="311">
    <xf numFmtId="0" fontId="0" fillId="0" borderId="0" xfId="0"/>
    <xf numFmtId="0" fontId="44" fillId="0" borderId="0" xfId="547" applyFont="1" applyAlignment="1">
      <alignment vertical="center"/>
    </xf>
    <xf numFmtId="0" fontId="7" fillId="0" borderId="0" xfId="547" applyFont="1" applyAlignment="1">
      <alignment vertical="center"/>
    </xf>
    <xf numFmtId="0" fontId="7" fillId="0" borderId="0" xfId="547" applyFont="1" applyAlignment="1">
      <alignment horizontal="center" vertical="center"/>
    </xf>
    <xf numFmtId="0" fontId="49" fillId="0" borderId="0" xfId="567" applyFont="1" applyAlignment="1">
      <alignment vertical="center"/>
    </xf>
    <xf numFmtId="0" fontId="42" fillId="0" borderId="0" xfId="547" applyFont="1" applyAlignment="1">
      <alignment vertical="center"/>
    </xf>
    <xf numFmtId="0" fontId="34" fillId="0" borderId="0" xfId="547" applyFont="1" applyAlignment="1">
      <alignment vertical="center" wrapText="1"/>
    </xf>
    <xf numFmtId="0" fontId="30" fillId="0" borderId="0" xfId="547" applyFont="1" applyAlignment="1">
      <alignment vertical="center"/>
    </xf>
    <xf numFmtId="0" fontId="30" fillId="0" borderId="0" xfId="547" applyFont="1" applyAlignment="1">
      <alignment vertical="center" wrapText="1"/>
    </xf>
    <xf numFmtId="0" fontId="47" fillId="28" borderId="10" xfId="548" applyFont="1" applyFill="1" applyBorder="1" applyAlignment="1">
      <alignment vertical="center" wrapText="1"/>
    </xf>
    <xf numFmtId="0" fontId="30" fillId="0" borderId="10" xfId="547" applyFont="1" applyBorder="1" applyAlignment="1">
      <alignment horizontal="left" vertical="center"/>
    </xf>
    <xf numFmtId="0" fontId="47" fillId="28" borderId="14" xfId="548" applyFont="1" applyFill="1" applyBorder="1" applyAlignment="1">
      <alignment horizontal="left" vertical="top" wrapText="1"/>
    </xf>
    <xf numFmtId="0" fontId="47" fillId="28" borderId="15" xfId="548" applyFont="1" applyFill="1" applyBorder="1" applyAlignment="1">
      <alignment vertical="center" wrapText="1"/>
    </xf>
    <xf numFmtId="44" fontId="30" fillId="0" borderId="15" xfId="737" applyFont="1" applyBorder="1" applyAlignment="1">
      <alignment vertical="center"/>
    </xf>
    <xf numFmtId="0" fontId="7" fillId="0" borderId="33" xfId="547" applyFont="1" applyBorder="1" applyAlignment="1">
      <alignment vertical="center"/>
    </xf>
    <xf numFmtId="0" fontId="7" fillId="0" borderId="32" xfId="547" applyFont="1" applyBorder="1" applyAlignment="1">
      <alignment vertical="center"/>
    </xf>
    <xf numFmtId="0" fontId="7" fillId="0" borderId="31" xfId="547" applyFont="1" applyBorder="1" applyAlignment="1">
      <alignment vertical="center"/>
    </xf>
    <xf numFmtId="0" fontId="7" fillId="0" borderId="30" xfId="547" applyFont="1" applyBorder="1" applyAlignment="1">
      <alignment vertical="center"/>
    </xf>
    <xf numFmtId="0" fontId="7" fillId="0" borderId="29" xfId="547" applyFont="1" applyBorder="1" applyAlignment="1">
      <alignment vertical="center"/>
    </xf>
    <xf numFmtId="9" fontId="7" fillId="0" borderId="0" xfId="774" applyFont="1" applyFill="1" applyBorder="1" applyAlignment="1" applyProtection="1">
      <alignment vertical="top" wrapText="1"/>
    </xf>
    <xf numFmtId="0" fontId="35" fillId="0" borderId="0" xfId="777" applyFont="1" applyAlignment="1">
      <alignment horizontal="center" vertical="center" wrapText="1"/>
    </xf>
    <xf numFmtId="168" fontId="35" fillId="27" borderId="10" xfId="780" applyNumberFormat="1" applyFont="1" applyFill="1" applyBorder="1" applyAlignment="1" applyProtection="1">
      <alignment horizontal="center" vertical="center" wrapText="1"/>
      <protection locked="0"/>
    </xf>
    <xf numFmtId="49" fontId="31" fillId="27" borderId="10" xfId="779" applyNumberFormat="1" applyFont="1" applyFill="1" applyBorder="1" applyAlignment="1" applyProtection="1">
      <alignment vertical="center" wrapText="1"/>
      <protection locked="0"/>
    </xf>
    <xf numFmtId="44" fontId="31" fillId="27" borderId="10" xfId="779" applyNumberFormat="1" applyFont="1" applyFill="1" applyBorder="1" applyAlignment="1" applyProtection="1">
      <alignment vertical="center" wrapText="1"/>
      <protection locked="0"/>
    </xf>
    <xf numFmtId="1" fontId="31" fillId="27" borderId="10" xfId="772" applyNumberFormat="1" applyFont="1" applyFill="1" applyBorder="1" applyAlignment="1" applyProtection="1">
      <alignment horizontal="center" vertical="center"/>
      <protection locked="0"/>
    </xf>
    <xf numFmtId="9" fontId="30" fillId="0" borderId="10" xfId="774" applyFont="1" applyFill="1" applyBorder="1" applyAlignment="1" applyProtection="1">
      <alignment vertical="top" wrapText="1"/>
    </xf>
    <xf numFmtId="0" fontId="30" fillId="0" borderId="14" xfId="547" applyFont="1" applyBorder="1" applyAlignment="1">
      <alignment horizontal="left" vertical="center"/>
    </xf>
    <xf numFmtId="44" fontId="43" fillId="29" borderId="35" xfId="776" applyNumberFormat="1" applyFont="1" applyFill="1" applyBorder="1" applyAlignment="1">
      <alignment horizontal="center" vertical="center" wrapText="1"/>
    </xf>
    <xf numFmtId="0" fontId="31" fillId="27" borderId="39" xfId="547" applyFont="1" applyFill="1" applyBorder="1" applyAlignment="1" applyProtection="1">
      <alignment horizontal="center" vertical="center" wrapText="1"/>
      <protection locked="0"/>
    </xf>
    <xf numFmtId="9" fontId="31" fillId="0" borderId="0" xfId="775" applyFont="1" applyBorder="1" applyAlignment="1" applyProtection="1">
      <alignment horizontal="center" vertical="center"/>
    </xf>
    <xf numFmtId="0" fontId="30" fillId="0" borderId="16" xfId="0" applyFont="1" applyBorder="1"/>
    <xf numFmtId="0" fontId="30" fillId="0" borderId="17" xfId="0" applyFont="1" applyBorder="1"/>
    <xf numFmtId="0" fontId="30" fillId="0" borderId="18" xfId="0" applyFont="1" applyBorder="1"/>
    <xf numFmtId="0" fontId="30" fillId="0" borderId="19" xfId="0" applyFont="1" applyBorder="1"/>
    <xf numFmtId="0" fontId="30" fillId="0" borderId="0" xfId="0" applyFont="1"/>
    <xf numFmtId="0" fontId="30" fillId="0" borderId="20" xfId="0" applyFont="1" applyBorder="1"/>
    <xf numFmtId="0" fontId="30" fillId="0" borderId="19" xfId="0" applyFont="1" applyBorder="1" applyAlignment="1">
      <alignment vertical="top"/>
    </xf>
    <xf numFmtId="0" fontId="30" fillId="0" borderId="0" xfId="0" applyFont="1" applyAlignment="1">
      <alignment vertical="top"/>
    </xf>
    <xf numFmtId="0" fontId="30" fillId="0" borderId="20" xfId="0" applyFont="1" applyBorder="1" applyAlignment="1">
      <alignment vertical="top"/>
    </xf>
    <xf numFmtId="0" fontId="36" fillId="0" borderId="0" xfId="0" applyFont="1" applyAlignment="1">
      <alignment vertical="top"/>
    </xf>
    <xf numFmtId="0" fontId="40" fillId="0" borderId="0" xfId="0" applyFont="1"/>
    <xf numFmtId="0" fontId="27" fillId="0" borderId="0" xfId="0" applyFont="1"/>
    <xf numFmtId="0" fontId="41" fillId="0" borderId="0" xfId="0" quotePrefix="1" applyFont="1"/>
    <xf numFmtId="0" fontId="0" fillId="0" borderId="0" xfId="0" quotePrefix="1"/>
    <xf numFmtId="0" fontId="34" fillId="0" borderId="0" xfId="0" applyFont="1" applyAlignment="1">
      <alignment horizontal="left" vertical="top"/>
    </xf>
    <xf numFmtId="0" fontId="36" fillId="0" borderId="19" xfId="0" applyFont="1" applyBorder="1" applyAlignment="1">
      <alignment vertical="top"/>
    </xf>
    <xf numFmtId="0" fontId="36" fillId="0" borderId="0" xfId="0" applyFont="1"/>
    <xf numFmtId="0" fontId="39" fillId="0" borderId="0" xfId="0" applyFont="1"/>
    <xf numFmtId="0" fontId="36" fillId="0" borderId="20" xfId="0" applyFont="1" applyBorder="1" applyAlignment="1">
      <alignment vertical="top"/>
    </xf>
    <xf numFmtId="0" fontId="36" fillId="0" borderId="0" xfId="0" quotePrefix="1" applyFont="1"/>
    <xf numFmtId="0" fontId="30" fillId="0" borderId="21" xfId="0" applyFont="1" applyBorder="1"/>
    <xf numFmtId="0" fontId="30" fillId="0" borderId="22" xfId="0" applyFont="1" applyBorder="1"/>
    <xf numFmtId="0" fontId="30" fillId="0" borderId="23" xfId="0" applyFont="1" applyBorder="1"/>
    <xf numFmtId="0" fontId="38" fillId="24" borderId="10" xfId="547" applyFont="1" applyFill="1" applyBorder="1" applyAlignment="1">
      <alignment horizontal="right" vertical="center" wrapText="1"/>
    </xf>
    <xf numFmtId="0" fontId="35" fillId="0" borderId="0" xfId="777" applyFont="1" applyAlignment="1">
      <alignment vertical="center"/>
    </xf>
    <xf numFmtId="0" fontId="38" fillId="24" borderId="10" xfId="548" applyFont="1" applyFill="1" applyBorder="1" applyAlignment="1">
      <alignment horizontal="center" vertical="center" wrapText="1"/>
    </xf>
    <xf numFmtId="0" fontId="38" fillId="24" borderId="10" xfId="548" applyFont="1" applyFill="1" applyBorder="1" applyAlignment="1">
      <alignment horizontal="left" vertical="center" wrapText="1"/>
    </xf>
    <xf numFmtId="0" fontId="42" fillId="0" borderId="0" xfId="548" applyFont="1" applyAlignment="1">
      <alignment horizontal="left" vertical="center" wrapText="1"/>
    </xf>
    <xf numFmtId="0" fontId="30" fillId="0" borderId="10" xfId="547" applyFont="1" applyBorder="1" applyAlignment="1">
      <alignment horizontal="center" vertical="center" wrapText="1"/>
    </xf>
    <xf numFmtId="0" fontId="31" fillId="0" borderId="10" xfId="547" applyFont="1" applyBorder="1" applyAlignment="1">
      <alignment vertical="center" wrapText="1"/>
    </xf>
    <xf numFmtId="44" fontId="30" fillId="0" borderId="10" xfId="547" applyNumberFormat="1" applyFont="1" applyBorder="1" applyAlignment="1">
      <alignment horizontal="center" vertical="center" wrapText="1"/>
    </xf>
    <xf numFmtId="0" fontId="30" fillId="0" borderId="0" xfId="548" applyFont="1" applyAlignment="1">
      <alignment horizontal="left" vertical="center" wrapText="1"/>
    </xf>
    <xf numFmtId="0" fontId="30" fillId="0" borderId="10" xfId="547" applyFont="1" applyBorder="1" applyAlignment="1">
      <alignment vertical="center" wrapText="1"/>
    </xf>
    <xf numFmtId="0" fontId="7" fillId="0" borderId="0" xfId="547" applyFont="1" applyAlignment="1">
      <alignment horizontal="center" vertical="center" wrapText="1"/>
    </xf>
    <xf numFmtId="0" fontId="7" fillId="0" borderId="0" xfId="547" applyFont="1" applyAlignment="1">
      <alignment vertical="center" wrapText="1"/>
    </xf>
    <xf numFmtId="44" fontId="44" fillId="0" borderId="0" xfId="547" applyNumberFormat="1" applyFont="1" applyAlignment="1">
      <alignment horizontal="center" vertical="center" wrapText="1"/>
    </xf>
    <xf numFmtId="44" fontId="7" fillId="0" borderId="0" xfId="547" quotePrefix="1" applyNumberFormat="1" applyFont="1" applyAlignment="1">
      <alignment horizontal="center" vertical="center" wrapText="1"/>
    </xf>
    <xf numFmtId="0" fontId="35" fillId="0" borderId="0" xfId="777" applyFont="1" applyAlignment="1">
      <alignment horizontal="center" vertical="center"/>
    </xf>
    <xf numFmtId="0" fontId="53" fillId="26" borderId="10" xfId="548" applyFont="1" applyFill="1" applyBorder="1" applyAlignment="1">
      <alignment horizontal="center" vertical="center" wrapText="1"/>
    </xf>
    <xf numFmtId="0" fontId="31" fillId="0" borderId="10" xfId="778" applyFont="1" applyBorder="1" applyAlignment="1">
      <alignment horizontal="center" vertical="center"/>
    </xf>
    <xf numFmtId="0" fontId="31" fillId="0" borderId="10" xfId="777" applyFont="1" applyBorder="1" applyAlignment="1">
      <alignment horizontal="left" vertical="center" wrapText="1"/>
    </xf>
    <xf numFmtId="2" fontId="31" fillId="30" borderId="10" xfId="779" applyNumberFormat="1" applyFont="1" applyFill="1" applyBorder="1" applyAlignment="1">
      <alignment horizontal="center" vertical="center" wrapText="1"/>
    </xf>
    <xf numFmtId="0" fontId="31" fillId="0" borderId="0" xfId="777" applyFont="1" applyAlignment="1">
      <alignment horizontal="center" vertical="center"/>
    </xf>
    <xf numFmtId="0" fontId="31" fillId="0" borderId="0" xfId="777" applyFont="1" applyAlignment="1">
      <alignment horizontal="center" vertical="center" wrapText="1"/>
    </xf>
    <xf numFmtId="2" fontId="31" fillId="0" borderId="10" xfId="779" applyNumberFormat="1" applyFont="1" applyBorder="1" applyAlignment="1">
      <alignment horizontal="center" vertical="center" wrapText="1"/>
    </xf>
    <xf numFmtId="9" fontId="31" fillId="0" borderId="10" xfId="780" applyFont="1" applyFill="1" applyBorder="1" applyAlignment="1" applyProtection="1">
      <alignment horizontal="center" vertical="center" wrapText="1"/>
    </xf>
    <xf numFmtId="0" fontId="0" fillId="0" borderId="10" xfId="777" applyFont="1" applyBorder="1" applyAlignment="1">
      <alignment vertical="center" wrapText="1"/>
    </xf>
    <xf numFmtId="0" fontId="31" fillId="0" borderId="10" xfId="777" applyFont="1" applyBorder="1" applyAlignment="1">
      <alignment vertical="center" wrapText="1"/>
    </xf>
    <xf numFmtId="2" fontId="31" fillId="0" borderId="10" xfId="779" applyNumberFormat="1" applyFont="1" applyBorder="1" applyAlignment="1">
      <alignment horizontal="left" vertical="center" wrapText="1"/>
    </xf>
    <xf numFmtId="0" fontId="35" fillId="0" borderId="0" xfId="778" applyAlignment="1">
      <alignment vertical="center"/>
    </xf>
    <xf numFmtId="0" fontId="35" fillId="0" borderId="0" xfId="778" applyAlignment="1">
      <alignment horizontal="center" vertical="center"/>
    </xf>
    <xf numFmtId="0" fontId="35" fillId="0" borderId="0" xfId="779" applyFont="1" applyAlignment="1">
      <alignment horizontal="left" vertical="center"/>
    </xf>
    <xf numFmtId="44" fontId="35" fillId="0" borderId="0" xfId="779" applyNumberFormat="1" applyFont="1" applyAlignment="1">
      <alignment horizontal="center" vertical="center"/>
    </xf>
    <xf numFmtId="0" fontId="35" fillId="0" borderId="0" xfId="779" applyFont="1" applyAlignment="1">
      <alignment horizontal="center" vertical="center" wrapText="1"/>
    </xf>
    <xf numFmtId="0" fontId="31" fillId="0" borderId="0" xfId="778" applyFont="1" applyAlignment="1">
      <alignment vertical="center"/>
    </xf>
    <xf numFmtId="0" fontId="31" fillId="0" borderId="0" xfId="778" applyFont="1" applyAlignment="1">
      <alignment horizontal="center" vertical="center"/>
    </xf>
    <xf numFmtId="0" fontId="31" fillId="0" borderId="36" xfId="779" applyFont="1" applyBorder="1" applyAlignment="1">
      <alignment horizontal="center" vertical="center" wrapText="1"/>
    </xf>
    <xf numFmtId="0" fontId="31" fillId="0" borderId="11" xfId="779" applyFont="1" applyBorder="1" applyAlignment="1">
      <alignment horizontal="center" vertical="center" wrapText="1"/>
    </xf>
    <xf numFmtId="0" fontId="31" fillId="0" borderId="36" xfId="777" applyFont="1" applyBorder="1" applyAlignment="1">
      <alignment horizontal="center" vertical="center" wrapText="1"/>
    </xf>
    <xf numFmtId="0" fontId="31" fillId="0" borderId="11" xfId="777" applyFont="1" applyBorder="1" applyAlignment="1">
      <alignment horizontal="center" vertical="center"/>
    </xf>
    <xf numFmtId="44" fontId="31" fillId="0" borderId="0" xfId="779" applyNumberFormat="1" applyFont="1" applyAlignment="1">
      <alignment horizontal="center" vertical="center"/>
    </xf>
    <xf numFmtId="0" fontId="31" fillId="0" borderId="0" xfId="777" applyFont="1" applyAlignment="1">
      <alignment vertical="center"/>
    </xf>
    <xf numFmtId="0" fontId="31" fillId="0" borderId="33" xfId="779" applyFont="1" applyBorder="1" applyAlignment="1">
      <alignment horizontal="center" vertical="center" wrapText="1"/>
    </xf>
    <xf numFmtId="0" fontId="31" fillId="0" borderId="32" xfId="779" applyFont="1" applyBorder="1" applyAlignment="1">
      <alignment horizontal="center" vertical="center" wrapText="1"/>
    </xf>
    <xf numFmtId="0" fontId="31" fillId="0" borderId="33" xfId="777" applyFont="1" applyBorder="1" applyAlignment="1">
      <alignment horizontal="center" vertical="center" wrapText="1"/>
    </xf>
    <xf numFmtId="0" fontId="31" fillId="0" borderId="32" xfId="777" applyFont="1" applyBorder="1" applyAlignment="1">
      <alignment horizontal="center" vertical="center"/>
    </xf>
    <xf numFmtId="0" fontId="31" fillId="0" borderId="0" xfId="779" applyFont="1" applyAlignment="1">
      <alignment horizontal="center" vertical="center" wrapText="1"/>
    </xf>
    <xf numFmtId="0" fontId="31" fillId="0" borderId="31" xfId="777" applyFont="1" applyBorder="1" applyAlignment="1">
      <alignment horizontal="center" vertical="center" wrapText="1"/>
    </xf>
    <xf numFmtId="0" fontId="31" fillId="0" borderId="29" xfId="777" applyFont="1" applyBorder="1" applyAlignment="1">
      <alignment horizontal="center" vertical="center"/>
    </xf>
    <xf numFmtId="0" fontId="31" fillId="0" borderId="31" xfId="777" applyFont="1" applyBorder="1" applyAlignment="1">
      <alignment vertical="center"/>
    </xf>
    <xf numFmtId="0" fontId="31" fillId="0" borderId="29" xfId="777" applyFont="1" applyBorder="1" applyAlignment="1">
      <alignment vertical="center"/>
    </xf>
    <xf numFmtId="0" fontId="56" fillId="0" borderId="0" xfId="778" applyFont="1" applyAlignment="1">
      <alignment vertical="center"/>
    </xf>
    <xf numFmtId="0" fontId="43" fillId="26" borderId="10" xfId="548" applyFont="1" applyFill="1" applyBorder="1" applyAlignment="1">
      <alignment horizontal="center" vertical="center" wrapText="1"/>
    </xf>
    <xf numFmtId="0" fontId="43" fillId="26" borderId="10" xfId="548" applyFont="1" applyFill="1" applyBorder="1" applyAlignment="1">
      <alignment horizontal="left" vertical="center" wrapText="1"/>
    </xf>
    <xf numFmtId="0" fontId="49" fillId="0" borderId="0" xfId="778" applyFont="1" applyAlignment="1">
      <alignment vertical="center"/>
    </xf>
    <xf numFmtId="44" fontId="30" fillId="0" borderId="10" xfId="737" applyFont="1" applyFill="1" applyBorder="1" applyAlignment="1" applyProtection="1">
      <alignment horizontal="center" vertical="center" wrapText="1"/>
    </xf>
    <xf numFmtId="44" fontId="31" fillId="0" borderId="10" xfId="737" applyFont="1" applyFill="1" applyBorder="1" applyAlignment="1" applyProtection="1">
      <alignment horizontal="center" vertical="center" wrapText="1"/>
    </xf>
    <xf numFmtId="3" fontId="31" fillId="0" borderId="10" xfId="779" applyNumberFormat="1" applyFont="1" applyBorder="1" applyAlignment="1">
      <alignment horizontal="left" vertical="center" wrapText="1"/>
    </xf>
    <xf numFmtId="0" fontId="57" fillId="0" borderId="0" xfId="778" applyFont="1" applyAlignment="1">
      <alignment vertical="center"/>
    </xf>
    <xf numFmtId="0" fontId="49" fillId="0" borderId="0" xfId="779" applyFont="1" applyAlignment="1">
      <alignment horizontal="left" vertical="center"/>
    </xf>
    <xf numFmtId="44" fontId="49" fillId="0" borderId="0" xfId="779" applyNumberFormat="1" applyFont="1" applyAlignment="1">
      <alignment horizontal="center" vertical="center"/>
    </xf>
    <xf numFmtId="0" fontId="49" fillId="0" borderId="0" xfId="779" applyFont="1" applyAlignment="1">
      <alignment horizontal="center" vertical="center" wrapText="1"/>
    </xf>
    <xf numFmtId="0" fontId="31" fillId="0" borderId="0" xfId="779" applyFont="1" applyAlignment="1">
      <alignment horizontal="left" vertical="center"/>
    </xf>
    <xf numFmtId="44" fontId="31" fillId="0" borderId="0" xfId="779" applyNumberFormat="1" applyFont="1" applyAlignment="1">
      <alignment horizontal="left" vertical="center"/>
    </xf>
    <xf numFmtId="44" fontId="31" fillId="0" borderId="0" xfId="779" applyNumberFormat="1" applyFont="1" applyAlignment="1">
      <alignment horizontal="left" vertical="center" wrapText="1"/>
    </xf>
    <xf numFmtId="0" fontId="55" fillId="26" borderId="10" xfId="557" applyFont="1" applyFill="1" applyBorder="1" applyAlignment="1">
      <alignment horizontal="center" vertical="center" wrapText="1"/>
    </xf>
    <xf numFmtId="0" fontId="55" fillId="26" borderId="10" xfId="557" applyFont="1" applyFill="1" applyBorder="1" applyAlignment="1">
      <alignment horizontal="left" vertical="center" wrapText="1"/>
    </xf>
    <xf numFmtId="0" fontId="5" fillId="24" borderId="10" xfId="557" applyFont="1" applyFill="1" applyBorder="1" applyAlignment="1">
      <alignment horizontal="center" vertical="center" wrapText="1"/>
    </xf>
    <xf numFmtId="0" fontId="53" fillId="26" borderId="10" xfId="557" applyFont="1" applyFill="1" applyBorder="1" applyAlignment="1">
      <alignment horizontal="center" vertical="center"/>
    </xf>
    <xf numFmtId="0" fontId="31" fillId="0" borderId="0" xfId="557"/>
    <xf numFmtId="0" fontId="30" fillId="0" borderId="10" xfId="557" applyFont="1" applyBorder="1" applyAlignment="1">
      <alignment vertical="center" wrapText="1"/>
    </xf>
    <xf numFmtId="44" fontId="60" fillId="0" borderId="10" xfId="0" applyNumberFormat="1" applyFont="1" applyBorder="1" applyAlignment="1">
      <alignment vertical="center"/>
    </xf>
    <xf numFmtId="0" fontId="30" fillId="0" borderId="10" xfId="557" applyFont="1" applyBorder="1" applyAlignment="1">
      <alignment horizontal="center" vertical="center" wrapText="1"/>
    </xf>
    <xf numFmtId="0" fontId="30" fillId="0" borderId="0" xfId="557" applyFont="1" applyAlignment="1">
      <alignment vertical="center" wrapText="1"/>
    </xf>
    <xf numFmtId="0" fontId="30" fillId="0" borderId="0" xfId="547" applyFont="1" applyAlignment="1">
      <alignment horizontal="center" vertical="center" wrapText="1"/>
    </xf>
    <xf numFmtId="44" fontId="30" fillId="0" borderId="0" xfId="547" applyNumberFormat="1" applyFont="1" applyAlignment="1">
      <alignment horizontal="center" vertical="center" wrapText="1"/>
    </xf>
    <xf numFmtId="44" fontId="60" fillId="0" borderId="0" xfId="0" applyNumberFormat="1" applyFont="1" applyAlignment="1">
      <alignment vertical="center"/>
    </xf>
    <xf numFmtId="0" fontId="30" fillId="0" borderId="0" xfId="557" applyFont="1" applyAlignment="1">
      <alignment horizontal="center" vertical="center" wrapText="1"/>
    </xf>
    <xf numFmtId="0" fontId="31" fillId="25" borderId="0" xfId="547" applyFont="1" applyFill="1" applyAlignment="1">
      <alignment horizontal="center" vertical="center" wrapText="1"/>
    </xf>
    <xf numFmtId="0" fontId="55" fillId="26" borderId="39" xfId="557" applyFont="1" applyFill="1" applyBorder="1" applyAlignment="1">
      <alignment vertical="center" wrapText="1"/>
    </xf>
    <xf numFmtId="0" fontId="55" fillId="26" borderId="39" xfId="557" applyFont="1" applyFill="1" applyBorder="1" applyAlignment="1">
      <alignment horizontal="left" vertical="center" wrapText="1"/>
    </xf>
    <xf numFmtId="0" fontId="5" fillId="24" borderId="39" xfId="557" applyFont="1" applyFill="1" applyBorder="1" applyAlignment="1">
      <alignment horizontal="center" vertical="center" wrapText="1"/>
    </xf>
    <xf numFmtId="0" fontId="53" fillId="26" borderId="39" xfId="557" applyFont="1" applyFill="1" applyBorder="1" applyAlignment="1">
      <alignment horizontal="center" vertical="center"/>
    </xf>
    <xf numFmtId="0" fontId="30" fillId="0" borderId="39" xfId="547" applyFont="1" applyBorder="1" applyAlignment="1">
      <alignment horizontal="center" vertical="center" wrapText="1"/>
    </xf>
    <xf numFmtId="0" fontId="30" fillId="0" borderId="39" xfId="557" applyFont="1" applyBorder="1" applyAlignment="1">
      <alignment vertical="center" wrapText="1"/>
    </xf>
    <xf numFmtId="44" fontId="30" fillId="0" borderId="39" xfId="557" applyNumberFormat="1" applyFont="1" applyBorder="1" applyAlignment="1">
      <alignment horizontal="center" vertical="center" wrapText="1"/>
    </xf>
    <xf numFmtId="44" fontId="30" fillId="0" borderId="39" xfId="557" applyNumberFormat="1" applyFont="1" applyBorder="1" applyAlignment="1">
      <alignment vertical="center" wrapText="1"/>
    </xf>
    <xf numFmtId="0" fontId="30" fillId="0" borderId="39" xfId="557" applyFont="1" applyBorder="1" applyAlignment="1">
      <alignment horizontal="left" vertical="top" wrapText="1"/>
    </xf>
    <xf numFmtId="44" fontId="31" fillId="0" borderId="0" xfId="779" applyNumberFormat="1" applyFont="1" applyAlignment="1">
      <alignment horizontal="left" vertical="top"/>
    </xf>
    <xf numFmtId="44" fontId="0" fillId="0" borderId="0" xfId="779" applyNumberFormat="1" applyFont="1" applyAlignment="1">
      <alignment horizontal="left" vertical="top" wrapText="1"/>
    </xf>
    <xf numFmtId="0" fontId="62" fillId="0" borderId="0" xfId="778" applyFont="1" applyAlignment="1">
      <alignment vertical="center"/>
    </xf>
    <xf numFmtId="0" fontId="62" fillId="0" borderId="0" xfId="779" applyFont="1" applyAlignment="1">
      <alignment horizontal="center" vertical="center"/>
    </xf>
    <xf numFmtId="44" fontId="62" fillId="0" borderId="0" xfId="779" applyNumberFormat="1" applyFont="1" applyAlignment="1">
      <alignment horizontal="center" vertical="center"/>
    </xf>
    <xf numFmtId="0" fontId="46" fillId="24" borderId="10" xfId="547" applyFont="1" applyFill="1" applyBorder="1" applyAlignment="1">
      <alignment horizontal="center" vertical="center" wrapText="1"/>
    </xf>
    <xf numFmtId="0" fontId="62" fillId="0" borderId="0" xfId="547" applyFont="1" applyAlignment="1">
      <alignment horizontal="center" vertical="center" wrapText="1"/>
    </xf>
    <xf numFmtId="0" fontId="62" fillId="0" borderId="0" xfId="779" applyFont="1" applyAlignment="1">
      <alignment horizontal="left" vertical="center"/>
    </xf>
    <xf numFmtId="44" fontId="29" fillId="0" borderId="26" xfId="779" applyNumberFormat="1" applyFont="1" applyBorder="1" applyAlignment="1">
      <alignment horizontal="center" vertical="center" wrapText="1"/>
    </xf>
    <xf numFmtId="44" fontId="29" fillId="32" borderId="25" xfId="779" applyNumberFormat="1" applyFont="1" applyFill="1" applyBorder="1" applyAlignment="1">
      <alignment horizontal="center" vertical="center" wrapText="1"/>
    </xf>
    <xf numFmtId="0" fontId="61" fillId="25" borderId="0" xfId="778" applyFont="1" applyFill="1" applyAlignment="1">
      <alignment vertical="center"/>
    </xf>
    <xf numFmtId="0" fontId="61" fillId="25" borderId="0" xfId="779" applyFont="1" applyFill="1" applyAlignment="1">
      <alignment horizontal="left" vertical="center"/>
    </xf>
    <xf numFmtId="0" fontId="56" fillId="25" borderId="37" xfId="547" applyFont="1" applyFill="1" applyBorder="1" applyAlignment="1">
      <alignment horizontal="center" vertical="center" wrapText="1"/>
    </xf>
    <xf numFmtId="44" fontId="56" fillId="25" borderId="0" xfId="779" applyNumberFormat="1" applyFont="1" applyFill="1" applyAlignment="1">
      <alignment horizontal="center" vertical="center" wrapText="1"/>
    </xf>
    <xf numFmtId="0" fontId="61" fillId="25" borderId="0" xfId="547" applyFont="1" applyFill="1" applyAlignment="1">
      <alignment horizontal="center" vertical="center" wrapText="1"/>
    </xf>
    <xf numFmtId="0" fontId="45" fillId="24" borderId="37" xfId="547" applyFont="1" applyFill="1" applyBorder="1" applyAlignment="1">
      <alignment horizontal="center" vertical="center" wrapText="1"/>
    </xf>
    <xf numFmtId="0" fontId="45" fillId="24" borderId="28" xfId="547" applyFont="1" applyFill="1" applyBorder="1" applyAlignment="1">
      <alignment horizontal="center" vertical="center" wrapText="1"/>
    </xf>
    <xf numFmtId="0" fontId="45" fillId="28" borderId="10" xfId="548" applyFont="1" applyFill="1" applyBorder="1" applyAlignment="1">
      <alignment horizontal="center" vertical="center" wrapText="1"/>
    </xf>
    <xf numFmtId="0" fontId="45" fillId="25" borderId="10" xfId="548" applyFont="1" applyFill="1" applyBorder="1" applyAlignment="1">
      <alignment horizontal="center" vertical="center" wrapText="1"/>
    </xf>
    <xf numFmtId="0" fontId="31" fillId="27" borderId="10" xfId="777" applyFont="1" applyFill="1" applyBorder="1" applyAlignment="1" applyProtection="1">
      <alignment vertical="center" wrapText="1"/>
      <protection locked="0"/>
    </xf>
    <xf numFmtId="9" fontId="31" fillId="27" borderId="10" xfId="780" applyFont="1" applyFill="1" applyBorder="1" applyAlignment="1" applyProtection="1">
      <alignment horizontal="center" vertical="center" wrapText="1"/>
      <protection locked="0"/>
    </xf>
    <xf numFmtId="167" fontId="31" fillId="27" borderId="10" xfId="779" applyNumberFormat="1" applyFont="1" applyFill="1" applyBorder="1" applyAlignment="1" applyProtection="1">
      <alignment horizontal="center" vertical="center" wrapText="1"/>
      <protection locked="0"/>
    </xf>
    <xf numFmtId="0" fontId="0" fillId="27" borderId="10" xfId="547" applyFont="1" applyFill="1" applyBorder="1" applyAlignment="1" applyProtection="1">
      <alignment horizontal="center" vertical="center" wrapText="1"/>
      <protection locked="0"/>
    </xf>
    <xf numFmtId="44" fontId="41" fillId="32" borderId="25" xfId="781" applyFont="1" applyFill="1" applyBorder="1" applyAlignment="1" applyProtection="1">
      <alignment horizontal="center" vertical="center" wrapText="1"/>
    </xf>
    <xf numFmtId="0" fontId="43" fillId="0" borderId="0" xfId="777" applyFont="1" applyAlignment="1">
      <alignment horizontal="center" vertical="center" wrapText="1"/>
    </xf>
    <xf numFmtId="0" fontId="35" fillId="0" borderId="0" xfId="777" applyFont="1" applyAlignment="1">
      <alignment vertical="top" wrapText="1"/>
    </xf>
    <xf numFmtId="0" fontId="35" fillId="0" borderId="0" xfId="777" applyFont="1" applyAlignment="1">
      <alignment vertical="center" wrapText="1"/>
    </xf>
    <xf numFmtId="0" fontId="44" fillId="0" borderId="0" xfId="777" applyFont="1" applyAlignment="1">
      <alignment vertical="center" wrapText="1"/>
    </xf>
    <xf numFmtId="0" fontId="41" fillId="28" borderId="10" xfId="548" applyFont="1" applyFill="1" applyBorder="1" applyAlignment="1">
      <alignment horizontal="center" vertical="center" wrapText="1"/>
    </xf>
    <xf numFmtId="0" fontId="41" fillId="28" borderId="10" xfId="548" applyFont="1" applyFill="1" applyBorder="1" applyAlignment="1">
      <alignment horizontal="left" vertical="center" wrapText="1"/>
    </xf>
    <xf numFmtId="0" fontId="27" fillId="28" borderId="10" xfId="548" applyFont="1" applyFill="1" applyBorder="1" applyAlignment="1">
      <alignment horizontal="center" vertical="center" wrapText="1"/>
    </xf>
    <xf numFmtId="0" fontId="34" fillId="0" borderId="0" xfId="777" applyFont="1" applyAlignment="1">
      <alignment vertical="center" wrapText="1"/>
    </xf>
    <xf numFmtId="0" fontId="31" fillId="0" borderId="0" xfId="777" applyFont="1" applyAlignment="1">
      <alignment vertical="center" wrapText="1"/>
    </xf>
    <xf numFmtId="0" fontId="35" fillId="0" borderId="10" xfId="777" applyFont="1" applyBorder="1" applyAlignment="1">
      <alignment horizontal="center" vertical="center" wrapText="1"/>
    </xf>
    <xf numFmtId="0" fontId="35" fillId="0" borderId="10" xfId="777" applyFont="1" applyBorder="1" applyAlignment="1">
      <alignment vertical="center" wrapText="1"/>
    </xf>
    <xf numFmtId="0" fontId="7" fillId="0" borderId="10" xfId="777" applyFont="1" applyBorder="1" applyAlignment="1">
      <alignment horizontal="center" vertical="center" wrapText="1"/>
    </xf>
    <xf numFmtId="3" fontId="7" fillId="0" borderId="10" xfId="777" applyNumberFormat="1" applyFont="1" applyBorder="1" applyAlignment="1">
      <alignment horizontal="center" vertical="center" wrapText="1"/>
    </xf>
    <xf numFmtId="44" fontId="35" fillId="0" borderId="10" xfId="777" applyNumberFormat="1" applyFont="1" applyBorder="1" applyAlignment="1">
      <alignment horizontal="center" vertical="center" wrapText="1"/>
    </xf>
    <xf numFmtId="0" fontId="54" fillId="0" borderId="0" xfId="777" applyFont="1" applyAlignment="1">
      <alignment vertical="center" wrapText="1"/>
    </xf>
    <xf numFmtId="0" fontId="7" fillId="0" borderId="10" xfId="777" applyFont="1" applyBorder="1" applyAlignment="1">
      <alignment vertical="center" wrapText="1"/>
    </xf>
    <xf numFmtId="0" fontId="54" fillId="25" borderId="0" xfId="777" applyFont="1" applyFill="1" applyAlignment="1">
      <alignment vertical="center" wrapText="1"/>
    </xf>
    <xf numFmtId="0" fontId="35" fillId="25" borderId="10" xfId="777" applyFont="1" applyFill="1" applyBorder="1" applyAlignment="1">
      <alignment vertical="center" wrapText="1"/>
    </xf>
    <xf numFmtId="3" fontId="35" fillId="0" borderId="10" xfId="777" applyNumberFormat="1" applyFont="1" applyBorder="1" applyAlignment="1">
      <alignment horizontal="center" vertical="center" wrapText="1"/>
    </xf>
    <xf numFmtId="8" fontId="35" fillId="0" borderId="10" xfId="777" applyNumberFormat="1" applyFont="1" applyBorder="1" applyAlignment="1">
      <alignment horizontal="center" vertical="center" wrapText="1"/>
    </xf>
    <xf numFmtId="0" fontId="35" fillId="25" borderId="0" xfId="777" applyFont="1" applyFill="1" applyAlignment="1">
      <alignment horizontal="center" vertical="center" wrapText="1"/>
    </xf>
    <xf numFmtId="0" fontId="35" fillId="0" borderId="0" xfId="777" applyFont="1" applyAlignment="1">
      <alignment horizontal="left" vertical="center" wrapText="1"/>
    </xf>
    <xf numFmtId="0" fontId="51" fillId="24" borderId="24" xfId="547" applyFont="1" applyFill="1" applyBorder="1" applyAlignment="1">
      <alignment horizontal="left" vertical="center" wrapText="1"/>
    </xf>
    <xf numFmtId="165" fontId="7" fillId="0" borderId="10" xfId="777" applyNumberFormat="1" applyFont="1" applyBorder="1" applyAlignment="1">
      <alignment horizontal="center" vertical="center" wrapText="1"/>
    </xf>
    <xf numFmtId="0" fontId="7" fillId="0" borderId="34" xfId="777" applyFont="1" applyBorder="1" applyAlignment="1">
      <alignment vertical="center"/>
    </xf>
    <xf numFmtId="0" fontId="35" fillId="0" borderId="34" xfId="777" applyFont="1" applyBorder="1" applyAlignment="1">
      <alignment horizontal="left" vertical="center"/>
    </xf>
    <xf numFmtId="44" fontId="35" fillId="0" borderId="34" xfId="777" applyNumberFormat="1" applyFont="1" applyBorder="1" applyAlignment="1">
      <alignment horizontal="center" vertical="center"/>
    </xf>
    <xf numFmtId="165" fontId="50" fillId="0" borderId="34" xfId="777" applyNumberFormat="1" applyFont="1" applyBorder="1" applyAlignment="1">
      <alignment horizontal="center" vertical="center" wrapText="1"/>
    </xf>
    <xf numFmtId="0" fontId="35" fillId="0" borderId="38" xfId="777" applyFont="1" applyBorder="1" applyAlignment="1">
      <alignment horizontal="center" vertical="center" wrapText="1"/>
    </xf>
    <xf numFmtId="0" fontId="7" fillId="0" borderId="0" xfId="778" applyFont="1" applyAlignment="1">
      <alignment vertical="center"/>
    </xf>
    <xf numFmtId="0" fontId="44" fillId="0" borderId="0" xfId="778" applyFont="1" applyAlignment="1">
      <alignment vertical="center"/>
    </xf>
    <xf numFmtId="0" fontId="51" fillId="24" borderId="28" xfId="547" applyFont="1" applyFill="1" applyBorder="1" applyAlignment="1">
      <alignment horizontal="left" vertical="center" wrapText="1"/>
    </xf>
    <xf numFmtId="0" fontId="41" fillId="31" borderId="10" xfId="777" applyFont="1" applyFill="1" applyBorder="1" applyAlignment="1">
      <alignment horizontal="center" vertical="center" wrapText="1"/>
    </xf>
    <xf numFmtId="3" fontId="27" fillId="31" borderId="10" xfId="777" applyNumberFormat="1" applyFont="1" applyFill="1" applyBorder="1" applyAlignment="1">
      <alignment horizontal="center" vertical="center" wrapText="1"/>
    </xf>
    <xf numFmtId="44" fontId="41" fillId="31" borderId="10" xfId="777" applyNumberFormat="1" applyFont="1" applyFill="1" applyBorder="1" applyAlignment="1">
      <alignment horizontal="center" vertical="center" wrapText="1"/>
    </xf>
    <xf numFmtId="6" fontId="35" fillId="0" borderId="0" xfId="777" applyNumberFormat="1" applyFont="1" applyAlignment="1">
      <alignment horizontal="left" vertical="center" wrapText="1"/>
    </xf>
    <xf numFmtId="6" fontId="7" fillId="0" borderId="0" xfId="777" quotePrefix="1" applyNumberFormat="1" applyFont="1" applyAlignment="1">
      <alignment vertical="center" wrapText="1"/>
    </xf>
    <xf numFmtId="0" fontId="48" fillId="0" borderId="0" xfId="777" applyFont="1" applyAlignment="1">
      <alignment vertical="center" wrapText="1"/>
    </xf>
    <xf numFmtId="44" fontId="7" fillId="0" borderId="10" xfId="777" applyNumberFormat="1" applyFont="1" applyBorder="1" applyAlignment="1">
      <alignment horizontal="center" vertical="center" wrapText="1"/>
    </xf>
    <xf numFmtId="0" fontId="41" fillId="28" borderId="39" xfId="548" applyFont="1" applyFill="1" applyBorder="1" applyAlignment="1">
      <alignment horizontal="center" vertical="center" wrapText="1"/>
    </xf>
    <xf numFmtId="0" fontId="41" fillId="28" borderId="39" xfId="548" applyFont="1" applyFill="1" applyBorder="1" applyAlignment="1">
      <alignment horizontal="left" vertical="center" wrapText="1"/>
    </xf>
    <xf numFmtId="0" fontId="27" fillId="31" borderId="39" xfId="777" applyFont="1" applyFill="1" applyBorder="1" applyAlignment="1">
      <alignment horizontal="center" vertical="center" wrapText="1"/>
    </xf>
    <xf numFmtId="0" fontId="35" fillId="0" borderId="39" xfId="777" applyFont="1" applyBorder="1" applyAlignment="1">
      <alignment horizontal="center" vertical="center" wrapText="1"/>
    </xf>
    <xf numFmtId="0" fontId="7" fillId="0" borderId="39" xfId="777" applyFont="1" applyBorder="1" applyAlignment="1">
      <alignment vertical="center" wrapText="1"/>
    </xf>
    <xf numFmtId="0" fontId="7" fillId="0" borderId="39" xfId="777" applyFont="1" applyBorder="1" applyAlignment="1">
      <alignment horizontal="center" vertical="center" wrapText="1"/>
    </xf>
    <xf numFmtId="3" fontId="7" fillId="0" borderId="39" xfId="777" applyNumberFormat="1" applyFont="1" applyBorder="1" applyAlignment="1">
      <alignment horizontal="center" vertical="center" wrapText="1"/>
    </xf>
    <xf numFmtId="44" fontId="35" fillId="0" borderId="39" xfId="777" applyNumberFormat="1" applyFont="1" applyBorder="1" applyAlignment="1">
      <alignment horizontal="center" vertical="center" wrapText="1"/>
    </xf>
    <xf numFmtId="0" fontId="63" fillId="0" borderId="39" xfId="777" applyFont="1" applyBorder="1" applyAlignment="1">
      <alignment horizontal="center" vertical="center" wrapText="1"/>
    </xf>
    <xf numFmtId="0" fontId="35" fillId="0" borderId="39" xfId="777" applyFont="1" applyBorder="1" applyAlignment="1">
      <alignment vertical="center" wrapText="1"/>
    </xf>
    <xf numFmtId="3" fontId="35" fillId="0" borderId="39" xfId="777" applyNumberFormat="1" applyFont="1" applyBorder="1" applyAlignment="1">
      <alignment horizontal="center" vertical="center" wrapText="1"/>
    </xf>
    <xf numFmtId="0" fontId="5" fillId="24" borderId="26" xfId="547" applyFont="1" applyFill="1" applyBorder="1" applyAlignment="1">
      <alignment horizontal="center" vertical="center" wrapText="1"/>
    </xf>
    <xf numFmtId="0" fontId="44" fillId="0" borderId="0" xfId="777" applyFont="1" applyAlignment="1">
      <alignment vertical="center"/>
    </xf>
    <xf numFmtId="0" fontId="7" fillId="0" borderId="0" xfId="777" applyFont="1" applyAlignment="1">
      <alignment vertical="center"/>
    </xf>
    <xf numFmtId="0" fontId="34" fillId="0" borderId="0" xfId="777" applyFont="1" applyAlignment="1">
      <alignment horizontal="center" vertical="center"/>
    </xf>
    <xf numFmtId="0" fontId="30" fillId="0" borderId="0" xfId="777" applyFont="1" applyAlignment="1">
      <alignment horizontal="center" vertical="center"/>
    </xf>
    <xf numFmtId="0" fontId="7" fillId="0" borderId="37" xfId="547" applyFont="1" applyBorder="1" applyAlignment="1">
      <alignment vertical="center"/>
    </xf>
    <xf numFmtId="0" fontId="7" fillId="0" borderId="37" xfId="777" applyFont="1" applyBorder="1" applyAlignment="1">
      <alignment horizontal="left" vertical="center"/>
    </xf>
    <xf numFmtId="0" fontId="7" fillId="0" borderId="37" xfId="777" applyFont="1" applyBorder="1" applyAlignment="1">
      <alignment horizontal="center" vertical="center"/>
    </xf>
    <xf numFmtId="0" fontId="7" fillId="0" borderId="37" xfId="777" applyFont="1" applyBorder="1" applyAlignment="1">
      <alignment horizontal="center" vertical="center" wrapText="1"/>
    </xf>
    <xf numFmtId="0" fontId="44" fillId="0" borderId="0" xfId="777" applyFont="1" applyAlignment="1">
      <alignment horizontal="left" vertical="center" wrapText="1"/>
    </xf>
    <xf numFmtId="0" fontId="7" fillId="0" borderId="10" xfId="548" applyFont="1" applyBorder="1" applyAlignment="1">
      <alignment horizontal="center" vertical="center" wrapText="1"/>
    </xf>
    <xf numFmtId="0" fontId="7" fillId="0" borderId="10" xfId="778" applyFont="1" applyBorder="1" applyAlignment="1">
      <alignment horizontal="center" vertical="center"/>
    </xf>
    <xf numFmtId="0" fontId="7" fillId="0" borderId="10" xfId="547" applyFont="1" applyBorder="1" applyAlignment="1">
      <alignment horizontal="center" vertical="center"/>
    </xf>
    <xf numFmtId="0" fontId="44" fillId="0" borderId="0" xfId="777" applyFont="1" applyAlignment="1">
      <alignment horizontal="center" vertical="center" wrapText="1"/>
    </xf>
    <xf numFmtId="0" fontId="7" fillId="27" borderId="10" xfId="777" applyFont="1" applyFill="1" applyBorder="1" applyAlignment="1" applyProtection="1">
      <alignment horizontal="left" vertical="center"/>
      <protection locked="0"/>
    </xf>
    <xf numFmtId="0" fontId="7" fillId="27" borderId="10" xfId="777" applyFont="1" applyFill="1" applyBorder="1" applyAlignment="1" applyProtection="1">
      <alignment horizontal="center" vertical="center"/>
      <protection locked="0"/>
    </xf>
    <xf numFmtId="0" fontId="7" fillId="27" borderId="10" xfId="777" applyFont="1" applyFill="1" applyBorder="1" applyAlignment="1" applyProtection="1">
      <alignment vertical="center" wrapText="1"/>
      <protection locked="0"/>
    </xf>
    <xf numFmtId="0" fontId="0" fillId="27" borderId="10" xfId="777" applyFont="1" applyFill="1" applyBorder="1" applyAlignment="1" applyProtection="1">
      <alignment vertical="center" wrapText="1"/>
      <protection locked="0"/>
    </xf>
    <xf numFmtId="44" fontId="48" fillId="0" borderId="39" xfId="777" applyNumberFormat="1" applyFont="1" applyBorder="1" applyAlignment="1">
      <alignment horizontal="center" vertical="center" wrapText="1"/>
    </xf>
    <xf numFmtId="0" fontId="1" fillId="0" borderId="10" xfId="777" applyFont="1" applyBorder="1" applyAlignment="1">
      <alignment horizontal="center" vertical="center" wrapText="1"/>
    </xf>
    <xf numFmtId="0" fontId="1" fillId="0" borderId="10" xfId="777" applyFont="1" applyBorder="1" applyAlignment="1">
      <alignment vertical="center" wrapText="1"/>
    </xf>
    <xf numFmtId="0" fontId="1" fillId="0" borderId="39" xfId="777" applyFont="1" applyBorder="1" applyAlignment="1">
      <alignment horizontal="center" vertical="center" wrapText="1"/>
    </xf>
    <xf numFmtId="0" fontId="1" fillId="0" borderId="10" xfId="547" applyFont="1" applyBorder="1" applyAlignment="1">
      <alignment vertical="center"/>
    </xf>
    <xf numFmtId="0" fontId="29" fillId="0" borderId="19" xfId="0" applyFont="1" applyBorder="1" applyAlignment="1">
      <alignment horizontal="center" vertical="center" wrapText="1"/>
    </xf>
    <xf numFmtId="0" fontId="29" fillId="0" borderId="0" xfId="0" applyFont="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xf>
    <xf numFmtId="0" fontId="29" fillId="0" borderId="0" xfId="0" applyFont="1" applyAlignment="1">
      <alignment horizontal="center"/>
    </xf>
    <xf numFmtId="0" fontId="29" fillId="0" borderId="20" xfId="0" applyFont="1" applyBorder="1" applyAlignment="1">
      <alignment horizontal="center"/>
    </xf>
    <xf numFmtId="0" fontId="27" fillId="0" borderId="19" xfId="0" applyFont="1" applyBorder="1" applyAlignment="1">
      <alignment horizontal="center"/>
    </xf>
    <xf numFmtId="0" fontId="27" fillId="0" borderId="0" xfId="0" applyFont="1" applyAlignment="1">
      <alignment horizontal="center"/>
    </xf>
    <xf numFmtId="0" fontId="27" fillId="0" borderId="20" xfId="0" applyFont="1" applyBorder="1" applyAlignment="1">
      <alignment horizontal="center"/>
    </xf>
    <xf numFmtId="0" fontId="30" fillId="0" borderId="10" xfId="547" applyFont="1" applyBorder="1" applyAlignment="1">
      <alignment horizontal="center" vertical="center" wrapText="1"/>
    </xf>
    <xf numFmtId="44" fontId="30" fillId="0" borderId="10" xfId="547" quotePrefix="1" applyNumberFormat="1" applyFont="1" applyBorder="1" applyAlignment="1">
      <alignment horizontal="center" vertical="center" wrapText="1"/>
    </xf>
    <xf numFmtId="0" fontId="31" fillId="0" borderId="10" xfId="777" applyFont="1" applyBorder="1" applyAlignment="1">
      <alignment horizontal="left" vertical="center" wrapText="1"/>
    </xf>
    <xf numFmtId="166" fontId="31" fillId="0" borderId="10" xfId="737" applyNumberFormat="1" applyFont="1" applyFill="1" applyBorder="1" applyAlignment="1" applyProtection="1">
      <alignment horizontal="center" vertical="center" wrapText="1"/>
    </xf>
    <xf numFmtId="167" fontId="30" fillId="0" borderId="10" xfId="737" applyNumberFormat="1" applyFont="1" applyFill="1" applyBorder="1" applyAlignment="1" applyProtection="1">
      <alignment horizontal="center" vertical="center" wrapText="1"/>
    </xf>
    <xf numFmtId="0" fontId="31" fillId="0" borderId="10" xfId="779" applyFont="1" applyBorder="1" applyAlignment="1">
      <alignment horizontal="left" vertical="center" wrapText="1"/>
    </xf>
    <xf numFmtId="0" fontId="47" fillId="27" borderId="10" xfId="547" applyFont="1" applyFill="1" applyBorder="1" applyAlignment="1" applyProtection="1">
      <alignment horizontal="left" wrapText="1"/>
      <protection locked="0"/>
    </xf>
    <xf numFmtId="0" fontId="38" fillId="27" borderId="10" xfId="547" applyFont="1" applyFill="1" applyBorder="1" applyAlignment="1" applyProtection="1">
      <alignment horizontal="left" wrapText="1"/>
      <protection locked="0"/>
    </xf>
    <xf numFmtId="0" fontId="51" fillId="24" borderId="10" xfId="547" applyFont="1" applyFill="1" applyBorder="1" applyAlignment="1">
      <alignment horizontal="left" vertical="center" wrapText="1"/>
    </xf>
    <xf numFmtId="0" fontId="43" fillId="24" borderId="10" xfId="547" applyFont="1" applyFill="1" applyBorder="1" applyAlignment="1">
      <alignment horizontal="left" vertical="center" wrapText="1"/>
    </xf>
    <xf numFmtId="0" fontId="43" fillId="24" borderId="27" xfId="547" applyFont="1" applyFill="1" applyBorder="1" applyAlignment="1">
      <alignment horizontal="left" vertical="center" wrapText="1"/>
    </xf>
    <xf numFmtId="0" fontId="43" fillId="24" borderId="37" xfId="547" applyFont="1" applyFill="1" applyBorder="1" applyAlignment="1">
      <alignment horizontal="left" vertical="center" wrapText="1"/>
    </xf>
    <xf numFmtId="0" fontId="38" fillId="24" borderId="10" xfId="548" applyFont="1" applyFill="1" applyBorder="1" applyAlignment="1">
      <alignment horizontal="center" vertical="center" wrapText="1"/>
    </xf>
    <xf numFmtId="0" fontId="45" fillId="0" borderId="13" xfId="779" applyFont="1" applyBorder="1" applyAlignment="1">
      <alignment horizontal="left" vertical="center"/>
    </xf>
    <xf numFmtId="0" fontId="45" fillId="0" borderId="34" xfId="779" applyFont="1" applyBorder="1" applyAlignment="1">
      <alignment horizontal="left" vertical="center"/>
    </xf>
    <xf numFmtId="0" fontId="45" fillId="0" borderId="24" xfId="779" applyFont="1" applyBorder="1" applyAlignment="1">
      <alignment horizontal="left" vertical="center"/>
    </xf>
    <xf numFmtId="0" fontId="45" fillId="28" borderId="10" xfId="548" applyFont="1" applyFill="1" applyBorder="1" applyAlignment="1">
      <alignment horizontal="left" vertical="center" wrapText="1"/>
    </xf>
    <xf numFmtId="0" fontId="43" fillId="26" borderId="10" xfId="777" applyFont="1" applyFill="1" applyBorder="1" applyAlignment="1">
      <alignment horizontal="left" vertical="center"/>
    </xf>
    <xf numFmtId="0" fontId="53" fillId="26" borderId="13" xfId="548" applyFont="1" applyFill="1" applyBorder="1" applyAlignment="1">
      <alignment horizontal="center" vertical="center" wrapText="1"/>
    </xf>
    <xf numFmtId="0" fontId="53" fillId="26" borderId="24" xfId="548" applyFont="1" applyFill="1" applyBorder="1" applyAlignment="1">
      <alignment horizontal="center" vertical="center" wrapText="1"/>
    </xf>
    <xf numFmtId="0" fontId="43" fillId="26" borderId="10" xfId="548" applyFont="1" applyFill="1" applyBorder="1" applyAlignment="1">
      <alignment horizontal="center" vertical="center" wrapText="1"/>
    </xf>
    <xf numFmtId="0" fontId="31" fillId="0" borderId="10" xfId="779" applyFont="1" applyBorder="1" applyAlignment="1">
      <alignment horizontal="center" vertical="center" wrapText="1"/>
    </xf>
    <xf numFmtId="0" fontId="0" fillId="0" borderId="10" xfId="777" applyFont="1" applyBorder="1" applyAlignment="1">
      <alignment horizontal="left" vertical="center" wrapText="1"/>
    </xf>
    <xf numFmtId="0" fontId="31" fillId="0" borderId="10" xfId="778" applyFont="1" applyBorder="1" applyAlignment="1">
      <alignment horizontal="center" vertical="center"/>
    </xf>
    <xf numFmtId="0" fontId="46" fillId="26" borderId="13" xfId="547" applyFont="1" applyFill="1" applyBorder="1" applyAlignment="1">
      <alignment horizontal="left" vertical="center" wrapText="1"/>
    </xf>
    <xf numFmtId="0" fontId="46" fillId="26" borderId="34" xfId="547" applyFont="1" applyFill="1" applyBorder="1" applyAlignment="1">
      <alignment horizontal="left" vertical="center" wrapText="1"/>
    </xf>
    <xf numFmtId="0" fontId="29" fillId="27" borderId="34" xfId="547" applyFont="1" applyFill="1" applyBorder="1" applyAlignment="1" applyProtection="1">
      <alignment vertical="center" wrapText="1"/>
      <protection locked="0"/>
    </xf>
    <xf numFmtId="0" fontId="29" fillId="27" borderId="24" xfId="547" applyFont="1" applyFill="1" applyBorder="1" applyAlignment="1" applyProtection="1">
      <alignment vertical="center" wrapText="1"/>
      <protection locked="0"/>
    </xf>
    <xf numFmtId="0" fontId="38" fillId="24" borderId="10" xfId="547" applyFont="1" applyFill="1" applyBorder="1" applyAlignment="1">
      <alignment horizontal="left" vertical="center" wrapText="1"/>
    </xf>
    <xf numFmtId="0" fontId="41" fillId="28" borderId="10" xfId="548" applyFont="1" applyFill="1" applyBorder="1" applyAlignment="1">
      <alignment horizontal="center" vertical="center" wrapText="1"/>
    </xf>
    <xf numFmtId="44" fontId="35" fillId="27" borderId="10" xfId="781" applyFont="1" applyFill="1" applyBorder="1" applyAlignment="1" applyProtection="1">
      <alignment horizontal="center" vertical="center" wrapText="1"/>
      <protection locked="0"/>
    </xf>
    <xf numFmtId="44" fontId="35" fillId="27" borderId="13" xfId="781" applyFont="1" applyFill="1" applyBorder="1" applyAlignment="1" applyProtection="1">
      <alignment horizontal="center" vertical="center" wrapText="1"/>
      <protection locked="0"/>
    </xf>
    <xf numFmtId="44" fontId="35" fillId="27" borderId="24" xfId="781" applyFont="1" applyFill="1" applyBorder="1" applyAlignment="1" applyProtection="1">
      <alignment horizontal="center" vertical="center" wrapText="1"/>
      <protection locked="0"/>
    </xf>
    <xf numFmtId="0" fontId="38" fillId="24" borderId="13" xfId="547" applyFont="1" applyFill="1" applyBorder="1" applyAlignment="1">
      <alignment horizontal="left" vertical="center" wrapText="1"/>
    </xf>
    <xf numFmtId="0" fontId="38" fillId="24" borderId="34" xfId="547" applyFont="1" applyFill="1" applyBorder="1" applyAlignment="1">
      <alignment horizontal="left" vertical="center" wrapText="1"/>
    </xf>
    <xf numFmtId="0" fontId="41" fillId="28" borderId="13" xfId="548" applyFont="1" applyFill="1" applyBorder="1" applyAlignment="1">
      <alignment horizontal="center" vertical="center" wrapText="1"/>
    </xf>
    <xf numFmtId="0" fontId="41" fillId="28" borderId="24" xfId="548" applyFont="1" applyFill="1" applyBorder="1" applyAlignment="1">
      <alignment horizontal="center" vertical="center" wrapText="1"/>
    </xf>
    <xf numFmtId="44" fontId="35" fillId="0" borderId="13" xfId="781" applyFont="1" applyFill="1" applyBorder="1" applyAlignment="1" applyProtection="1">
      <alignment horizontal="center" vertical="center" wrapText="1"/>
    </xf>
    <xf numFmtId="44" fontId="35" fillId="0" borderId="24" xfId="781" applyFont="1" applyFill="1" applyBorder="1" applyAlignment="1" applyProtection="1">
      <alignment horizontal="center" vertical="center" wrapText="1"/>
    </xf>
    <xf numFmtId="0" fontId="38" fillId="24" borderId="27" xfId="547" applyFont="1" applyFill="1" applyBorder="1" applyAlignment="1">
      <alignment horizontal="left" vertical="center" wrapText="1"/>
    </xf>
    <xf numFmtId="0" fontId="38" fillId="24" borderId="37" xfId="547" applyFont="1" applyFill="1" applyBorder="1" applyAlignment="1">
      <alignment horizontal="left" vertical="center" wrapText="1"/>
    </xf>
    <xf numFmtId="0" fontId="41" fillId="31" borderId="13" xfId="777" applyFont="1" applyFill="1" applyBorder="1" applyAlignment="1">
      <alignment horizontal="left" vertical="center" wrapText="1"/>
    </xf>
    <xf numFmtId="0" fontId="41" fillId="31" borderId="24" xfId="777" applyFont="1" applyFill="1" applyBorder="1" applyAlignment="1">
      <alignment horizontal="left" vertical="center" wrapText="1"/>
    </xf>
    <xf numFmtId="0" fontId="41" fillId="31" borderId="13" xfId="777" applyFont="1" applyFill="1" applyBorder="1" applyAlignment="1">
      <alignment horizontal="center" vertical="center" wrapText="1"/>
    </xf>
    <xf numFmtId="0" fontId="41" fillId="31" borderId="24" xfId="777" applyFont="1" applyFill="1" applyBorder="1" applyAlignment="1">
      <alignment horizontal="center" vertical="center" wrapText="1"/>
    </xf>
    <xf numFmtId="0" fontId="35" fillId="0" borderId="13" xfId="777" applyFont="1" applyBorder="1" applyAlignment="1">
      <alignment horizontal="left" vertical="center" wrapText="1"/>
    </xf>
    <xf numFmtId="0" fontId="35" fillId="0" borderId="24" xfId="777" applyFont="1" applyBorder="1" applyAlignment="1">
      <alignment horizontal="left" vertical="center" wrapText="1"/>
    </xf>
    <xf numFmtId="0" fontId="5" fillId="26" borderId="13" xfId="547" applyFont="1" applyFill="1" applyBorder="1" applyAlignment="1">
      <alignment horizontal="left" vertical="center" wrapText="1"/>
    </xf>
    <xf numFmtId="0" fontId="5" fillId="26" borderId="34" xfId="547" applyFont="1" applyFill="1" applyBorder="1" applyAlignment="1">
      <alignment horizontal="left" vertical="center" wrapText="1"/>
    </xf>
    <xf numFmtId="0" fontId="5" fillId="26" borderId="24" xfId="547" applyFont="1" applyFill="1" applyBorder="1" applyAlignment="1">
      <alignment horizontal="left" vertical="center" wrapText="1"/>
    </xf>
    <xf numFmtId="44" fontId="7" fillId="27" borderId="13" xfId="781" applyFont="1" applyFill="1" applyBorder="1" applyAlignment="1" applyProtection="1">
      <alignment horizontal="center" vertical="center" wrapText="1"/>
      <protection locked="0"/>
    </xf>
    <xf numFmtId="44" fontId="7" fillId="27" borderId="24" xfId="781" applyFont="1" applyFill="1" applyBorder="1" applyAlignment="1" applyProtection="1">
      <alignment horizontal="center" vertical="center" wrapText="1"/>
      <protection locked="0"/>
    </xf>
    <xf numFmtId="0" fontId="41" fillId="28" borderId="39" xfId="548" applyFont="1" applyFill="1" applyBorder="1" applyAlignment="1">
      <alignment horizontal="center" vertical="center" wrapText="1"/>
    </xf>
    <xf numFmtId="44" fontId="35" fillId="27" borderId="39" xfId="781" applyFont="1" applyFill="1" applyBorder="1" applyAlignment="1" applyProtection="1">
      <alignment horizontal="center" vertical="center" wrapText="1"/>
      <protection locked="0"/>
    </xf>
    <xf numFmtId="0" fontId="43" fillId="24" borderId="39" xfId="547" applyFont="1" applyFill="1" applyBorder="1" applyAlignment="1">
      <alignment horizontal="left" vertical="center" wrapText="1"/>
    </xf>
    <xf numFmtId="0" fontId="41" fillId="28" borderId="10" xfId="548" applyFont="1" applyFill="1" applyBorder="1" applyAlignment="1">
      <alignment horizontal="left" vertical="center" wrapText="1"/>
    </xf>
    <xf numFmtId="0" fontId="27" fillId="28" borderId="10" xfId="548" applyFont="1" applyFill="1" applyBorder="1" applyAlignment="1">
      <alignment horizontal="center" vertical="center" wrapText="1"/>
    </xf>
    <xf numFmtId="0" fontId="27" fillId="31" borderId="10" xfId="777" applyFont="1" applyFill="1" applyBorder="1" applyAlignment="1">
      <alignment horizontal="center" vertical="center"/>
    </xf>
    <xf numFmtId="0" fontId="7" fillId="27" borderId="10" xfId="777" applyFont="1" applyFill="1" applyBorder="1" applyAlignment="1" applyProtection="1">
      <alignment horizontal="center" vertical="center" wrapText="1"/>
      <protection locked="0"/>
    </xf>
    <xf numFmtId="0" fontId="7" fillId="27" borderId="10" xfId="777" applyFont="1" applyFill="1" applyBorder="1" applyAlignment="1" applyProtection="1">
      <alignment horizontal="center" vertical="center"/>
      <protection locked="0"/>
    </xf>
    <xf numFmtId="0" fontId="7" fillId="0" borderId="10" xfId="777" applyFont="1" applyBorder="1" applyAlignment="1">
      <alignment horizontal="left" vertical="center" wrapText="1"/>
    </xf>
    <xf numFmtId="0" fontId="7" fillId="0" borderId="10" xfId="779" applyFont="1" applyBorder="1" applyAlignment="1">
      <alignment horizontal="left" vertical="center"/>
    </xf>
    <xf numFmtId="0" fontId="7" fillId="0" borderId="10" xfId="779" applyFont="1" applyBorder="1" applyAlignment="1">
      <alignment horizontal="left" vertical="center" wrapText="1"/>
    </xf>
    <xf numFmtId="0" fontId="37" fillId="24" borderId="36" xfId="547" applyFont="1" applyFill="1" applyBorder="1" applyAlignment="1">
      <alignment horizontal="left" vertical="center" wrapText="1"/>
    </xf>
    <xf numFmtId="0" fontId="37" fillId="24" borderId="12" xfId="547" applyFont="1" applyFill="1" applyBorder="1" applyAlignment="1">
      <alignment horizontal="left" vertical="center" wrapText="1"/>
    </xf>
    <xf numFmtId="0" fontId="37" fillId="24" borderId="11" xfId="547" applyFont="1" applyFill="1" applyBorder="1" applyAlignment="1">
      <alignment horizontal="left" vertical="center" wrapText="1"/>
    </xf>
    <xf numFmtId="0" fontId="43" fillId="24" borderId="35" xfId="547" applyFont="1" applyFill="1" applyBorder="1" applyAlignment="1">
      <alignment horizontal="center" vertical="center" wrapText="1"/>
    </xf>
  </cellXfs>
  <cellStyles count="78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Hyperlink 2" xfId="423" xr:uid="{00000000-0005-0000-0000-0000A6010000}"/>
    <cellStyle name="Invoer 10" xfId="424" xr:uid="{00000000-0005-0000-0000-0000A7010000}"/>
    <cellStyle name="Invoer 11" xfId="425" xr:uid="{00000000-0005-0000-0000-0000A8010000}"/>
    <cellStyle name="Invoer 12" xfId="426" xr:uid="{00000000-0005-0000-0000-0000A9010000}"/>
    <cellStyle name="Invoer 13" xfId="427" xr:uid="{00000000-0005-0000-0000-0000AA010000}"/>
    <cellStyle name="Invoer 14" xfId="428" xr:uid="{00000000-0005-0000-0000-0000AB010000}"/>
    <cellStyle name="Invoer 15" xfId="429" xr:uid="{00000000-0005-0000-0000-0000AC010000}"/>
    <cellStyle name="Invoer 16" xfId="430" xr:uid="{00000000-0005-0000-0000-0000AD010000}"/>
    <cellStyle name="Invoer 2" xfId="431" xr:uid="{00000000-0005-0000-0000-0000AE010000}"/>
    <cellStyle name="Invoer 3" xfId="432" xr:uid="{00000000-0005-0000-0000-0000AF010000}"/>
    <cellStyle name="Invoer 4" xfId="433" xr:uid="{00000000-0005-0000-0000-0000B0010000}"/>
    <cellStyle name="Invoer 5" xfId="434" xr:uid="{00000000-0005-0000-0000-0000B1010000}"/>
    <cellStyle name="Invoer 6" xfId="435" xr:uid="{00000000-0005-0000-0000-0000B2010000}"/>
    <cellStyle name="Invoer 7" xfId="436" xr:uid="{00000000-0005-0000-0000-0000B3010000}"/>
    <cellStyle name="Invoer 8" xfId="437" xr:uid="{00000000-0005-0000-0000-0000B4010000}"/>
    <cellStyle name="Invoer 9" xfId="438" xr:uid="{00000000-0005-0000-0000-0000B5010000}"/>
    <cellStyle name="Komma 2" xfId="773" xr:uid="{00000000-0005-0000-0000-0000B6010000}"/>
    <cellStyle name="Kop 1 10" xfId="439" xr:uid="{00000000-0005-0000-0000-0000B7010000}"/>
    <cellStyle name="Kop 1 11" xfId="440" xr:uid="{00000000-0005-0000-0000-0000B8010000}"/>
    <cellStyle name="Kop 1 12" xfId="441" xr:uid="{00000000-0005-0000-0000-0000B9010000}"/>
    <cellStyle name="Kop 1 13" xfId="442" xr:uid="{00000000-0005-0000-0000-0000BA010000}"/>
    <cellStyle name="Kop 1 14" xfId="443" xr:uid="{00000000-0005-0000-0000-0000BB010000}"/>
    <cellStyle name="Kop 1 15" xfId="444" xr:uid="{00000000-0005-0000-0000-0000BC010000}"/>
    <cellStyle name="Kop 1 16" xfId="445" xr:uid="{00000000-0005-0000-0000-0000BD010000}"/>
    <cellStyle name="Kop 1 2" xfId="446" xr:uid="{00000000-0005-0000-0000-0000BE010000}"/>
    <cellStyle name="Kop 1 3" xfId="447" xr:uid="{00000000-0005-0000-0000-0000BF010000}"/>
    <cellStyle name="Kop 1 4" xfId="448" xr:uid="{00000000-0005-0000-0000-0000C0010000}"/>
    <cellStyle name="Kop 1 5" xfId="449" xr:uid="{00000000-0005-0000-0000-0000C1010000}"/>
    <cellStyle name="Kop 1 6" xfId="450" xr:uid="{00000000-0005-0000-0000-0000C2010000}"/>
    <cellStyle name="Kop 1 7" xfId="451" xr:uid="{00000000-0005-0000-0000-0000C3010000}"/>
    <cellStyle name="Kop 1 8" xfId="452" xr:uid="{00000000-0005-0000-0000-0000C4010000}"/>
    <cellStyle name="Kop 1 9" xfId="453" xr:uid="{00000000-0005-0000-0000-0000C5010000}"/>
    <cellStyle name="Kop 2 10" xfId="454" xr:uid="{00000000-0005-0000-0000-0000C6010000}"/>
    <cellStyle name="Kop 2 11" xfId="455" xr:uid="{00000000-0005-0000-0000-0000C7010000}"/>
    <cellStyle name="Kop 2 12" xfId="456" xr:uid="{00000000-0005-0000-0000-0000C8010000}"/>
    <cellStyle name="Kop 2 13" xfId="457" xr:uid="{00000000-0005-0000-0000-0000C9010000}"/>
    <cellStyle name="Kop 2 14" xfId="458" xr:uid="{00000000-0005-0000-0000-0000CA010000}"/>
    <cellStyle name="Kop 2 15" xfId="459" xr:uid="{00000000-0005-0000-0000-0000CB010000}"/>
    <cellStyle name="Kop 2 16" xfId="460" xr:uid="{00000000-0005-0000-0000-0000CC010000}"/>
    <cellStyle name="Kop 2 2" xfId="461" xr:uid="{00000000-0005-0000-0000-0000CD010000}"/>
    <cellStyle name="Kop 2 3" xfId="462" xr:uid="{00000000-0005-0000-0000-0000CE010000}"/>
    <cellStyle name="Kop 2 4" xfId="463" xr:uid="{00000000-0005-0000-0000-0000CF010000}"/>
    <cellStyle name="Kop 2 5" xfId="464" xr:uid="{00000000-0005-0000-0000-0000D0010000}"/>
    <cellStyle name="Kop 2 6" xfId="465" xr:uid="{00000000-0005-0000-0000-0000D1010000}"/>
    <cellStyle name="Kop 2 7" xfId="466" xr:uid="{00000000-0005-0000-0000-0000D2010000}"/>
    <cellStyle name="Kop 2 8" xfId="467" xr:uid="{00000000-0005-0000-0000-0000D3010000}"/>
    <cellStyle name="Kop 2 9" xfId="468" xr:uid="{00000000-0005-0000-0000-0000D4010000}"/>
    <cellStyle name="Kop 3 10" xfId="469" xr:uid="{00000000-0005-0000-0000-0000D5010000}"/>
    <cellStyle name="Kop 3 11" xfId="470" xr:uid="{00000000-0005-0000-0000-0000D6010000}"/>
    <cellStyle name="Kop 3 12" xfId="471" xr:uid="{00000000-0005-0000-0000-0000D7010000}"/>
    <cellStyle name="Kop 3 13" xfId="472" xr:uid="{00000000-0005-0000-0000-0000D8010000}"/>
    <cellStyle name="Kop 3 14" xfId="473" xr:uid="{00000000-0005-0000-0000-0000D9010000}"/>
    <cellStyle name="Kop 3 15" xfId="474" xr:uid="{00000000-0005-0000-0000-0000DA010000}"/>
    <cellStyle name="Kop 3 16" xfId="475" xr:uid="{00000000-0005-0000-0000-0000DB010000}"/>
    <cellStyle name="Kop 3 2" xfId="476" xr:uid="{00000000-0005-0000-0000-0000DC010000}"/>
    <cellStyle name="Kop 3 3" xfId="477" xr:uid="{00000000-0005-0000-0000-0000DD010000}"/>
    <cellStyle name="Kop 3 4" xfId="478" xr:uid="{00000000-0005-0000-0000-0000DE010000}"/>
    <cellStyle name="Kop 3 5" xfId="479" xr:uid="{00000000-0005-0000-0000-0000DF010000}"/>
    <cellStyle name="Kop 3 6" xfId="480" xr:uid="{00000000-0005-0000-0000-0000E0010000}"/>
    <cellStyle name="Kop 3 7" xfId="481" xr:uid="{00000000-0005-0000-0000-0000E1010000}"/>
    <cellStyle name="Kop 3 8" xfId="482" xr:uid="{00000000-0005-0000-0000-0000E2010000}"/>
    <cellStyle name="Kop 3 9" xfId="483" xr:uid="{00000000-0005-0000-0000-0000E3010000}"/>
    <cellStyle name="Kop 4 10" xfId="484" xr:uid="{00000000-0005-0000-0000-0000E4010000}"/>
    <cellStyle name="Kop 4 11" xfId="485" xr:uid="{00000000-0005-0000-0000-0000E5010000}"/>
    <cellStyle name="Kop 4 12" xfId="486" xr:uid="{00000000-0005-0000-0000-0000E6010000}"/>
    <cellStyle name="Kop 4 13" xfId="487" xr:uid="{00000000-0005-0000-0000-0000E7010000}"/>
    <cellStyle name="Kop 4 14" xfId="488" xr:uid="{00000000-0005-0000-0000-0000E8010000}"/>
    <cellStyle name="Kop 4 15" xfId="489" xr:uid="{00000000-0005-0000-0000-0000E9010000}"/>
    <cellStyle name="Kop 4 16" xfId="490" xr:uid="{00000000-0005-0000-0000-0000EA010000}"/>
    <cellStyle name="Kop 4 2" xfId="491" xr:uid="{00000000-0005-0000-0000-0000EB010000}"/>
    <cellStyle name="Kop 4 3" xfId="492" xr:uid="{00000000-0005-0000-0000-0000EC010000}"/>
    <cellStyle name="Kop 4 4" xfId="493" xr:uid="{00000000-0005-0000-0000-0000ED010000}"/>
    <cellStyle name="Kop 4 5" xfId="494" xr:uid="{00000000-0005-0000-0000-0000EE010000}"/>
    <cellStyle name="Kop 4 6" xfId="495" xr:uid="{00000000-0005-0000-0000-0000EF010000}"/>
    <cellStyle name="Kop 4 7" xfId="496" xr:uid="{00000000-0005-0000-0000-0000F0010000}"/>
    <cellStyle name="Kop 4 8" xfId="497" xr:uid="{00000000-0005-0000-0000-0000F1010000}"/>
    <cellStyle name="Kop 4 9" xfId="498" xr:uid="{00000000-0005-0000-0000-0000F2010000}"/>
    <cellStyle name="Neutraal 10" xfId="499" xr:uid="{00000000-0005-0000-0000-0000F3010000}"/>
    <cellStyle name="Neutraal 11" xfId="500" xr:uid="{00000000-0005-0000-0000-0000F4010000}"/>
    <cellStyle name="Neutraal 12" xfId="501" xr:uid="{00000000-0005-0000-0000-0000F5010000}"/>
    <cellStyle name="Neutraal 13" xfId="502" xr:uid="{00000000-0005-0000-0000-0000F6010000}"/>
    <cellStyle name="Neutraal 14" xfId="503" xr:uid="{00000000-0005-0000-0000-0000F7010000}"/>
    <cellStyle name="Neutraal 15" xfId="504" xr:uid="{00000000-0005-0000-0000-0000F8010000}"/>
    <cellStyle name="Neutraal 16" xfId="505" xr:uid="{00000000-0005-0000-0000-0000F9010000}"/>
    <cellStyle name="Neutraal 2" xfId="506" xr:uid="{00000000-0005-0000-0000-0000FA010000}"/>
    <cellStyle name="Neutraal 3" xfId="507" xr:uid="{00000000-0005-0000-0000-0000FB010000}"/>
    <cellStyle name="Neutraal 4" xfId="508" xr:uid="{00000000-0005-0000-0000-0000FC010000}"/>
    <cellStyle name="Neutraal 5" xfId="509" xr:uid="{00000000-0005-0000-0000-0000FD010000}"/>
    <cellStyle name="Neutraal 6" xfId="510" xr:uid="{00000000-0005-0000-0000-0000FE010000}"/>
    <cellStyle name="Neutraal 7" xfId="511" xr:uid="{00000000-0005-0000-0000-0000FF010000}"/>
    <cellStyle name="Neutraal 8" xfId="512" xr:uid="{00000000-0005-0000-0000-000000020000}"/>
    <cellStyle name="Neutraal 9" xfId="513" xr:uid="{00000000-0005-0000-0000-000001020000}"/>
    <cellStyle name="Notitie 10" xfId="514" xr:uid="{00000000-0005-0000-0000-000002020000}"/>
    <cellStyle name="Notitie 11" xfId="515" xr:uid="{00000000-0005-0000-0000-000003020000}"/>
    <cellStyle name="Notitie 12" xfId="516" xr:uid="{00000000-0005-0000-0000-000004020000}"/>
    <cellStyle name="Notitie 13" xfId="517" xr:uid="{00000000-0005-0000-0000-000005020000}"/>
    <cellStyle name="Notitie 14" xfId="518" xr:uid="{00000000-0005-0000-0000-000006020000}"/>
    <cellStyle name="Notitie 15" xfId="519" xr:uid="{00000000-0005-0000-0000-000007020000}"/>
    <cellStyle name="Notitie 16" xfId="520" xr:uid="{00000000-0005-0000-0000-000008020000}"/>
    <cellStyle name="Notitie 2" xfId="521" xr:uid="{00000000-0005-0000-0000-000009020000}"/>
    <cellStyle name="Notitie 2 2" xfId="522" xr:uid="{00000000-0005-0000-0000-00000A020000}"/>
    <cellStyle name="Notitie 2 3" xfId="523" xr:uid="{00000000-0005-0000-0000-00000B020000}"/>
    <cellStyle name="Notitie 2 4" xfId="524" xr:uid="{00000000-0005-0000-0000-00000C020000}"/>
    <cellStyle name="Notitie 3" xfId="525" xr:uid="{00000000-0005-0000-0000-00000D020000}"/>
    <cellStyle name="Notitie 4" xfId="526" xr:uid="{00000000-0005-0000-0000-00000E020000}"/>
    <cellStyle name="Notitie 5" xfId="527" xr:uid="{00000000-0005-0000-0000-00000F020000}"/>
    <cellStyle name="Notitie 6" xfId="528" xr:uid="{00000000-0005-0000-0000-000010020000}"/>
    <cellStyle name="Notitie 7" xfId="529" xr:uid="{00000000-0005-0000-0000-000011020000}"/>
    <cellStyle name="Notitie 8" xfId="530" xr:uid="{00000000-0005-0000-0000-000012020000}"/>
    <cellStyle name="Notitie 9" xfId="531" xr:uid="{00000000-0005-0000-0000-000013020000}"/>
    <cellStyle name="Ongeldig 10" xfId="532" xr:uid="{00000000-0005-0000-0000-000014020000}"/>
    <cellStyle name="Ongeldig 11" xfId="533" xr:uid="{00000000-0005-0000-0000-000015020000}"/>
    <cellStyle name="Ongeldig 12" xfId="534" xr:uid="{00000000-0005-0000-0000-000016020000}"/>
    <cellStyle name="Ongeldig 13" xfId="535" xr:uid="{00000000-0005-0000-0000-000017020000}"/>
    <cellStyle name="Ongeldig 14" xfId="536" xr:uid="{00000000-0005-0000-0000-000018020000}"/>
    <cellStyle name="Ongeldig 15" xfId="537" xr:uid="{00000000-0005-0000-0000-000019020000}"/>
    <cellStyle name="Ongeldig 16" xfId="538" xr:uid="{00000000-0005-0000-0000-00001A020000}"/>
    <cellStyle name="Ongeldig 2" xfId="539" xr:uid="{00000000-0005-0000-0000-00001B020000}"/>
    <cellStyle name="Ongeldig 3" xfId="540" xr:uid="{00000000-0005-0000-0000-00001C020000}"/>
    <cellStyle name="Ongeldig 4" xfId="541" xr:uid="{00000000-0005-0000-0000-00001D020000}"/>
    <cellStyle name="Ongeldig 5" xfId="542" xr:uid="{00000000-0005-0000-0000-00001E020000}"/>
    <cellStyle name="Ongeldig 6" xfId="543" xr:uid="{00000000-0005-0000-0000-00001F020000}"/>
    <cellStyle name="Ongeldig 7" xfId="544" xr:uid="{00000000-0005-0000-0000-000020020000}"/>
    <cellStyle name="Ongeldig 8" xfId="545" xr:uid="{00000000-0005-0000-0000-000021020000}"/>
    <cellStyle name="Ongeldig 9" xfId="546" xr:uid="{00000000-0005-0000-0000-000022020000}"/>
    <cellStyle name="Procent" xfId="774" builtinId="5"/>
    <cellStyle name="Procent 2" xfId="775" xr:uid="{54925A51-8C1D-4623-BCB3-05A8CC6872D5}"/>
    <cellStyle name="Procent 3" xfId="780" xr:uid="{FC6182E9-C184-4C74-BBA0-2B25B586780C}"/>
    <cellStyle name="Standaard" xfId="0" builtinId="0"/>
    <cellStyle name="Standaard 10" xfId="547" xr:uid="{00000000-0005-0000-0000-000024020000}"/>
    <cellStyle name="Standaard 11" xfId="548" xr:uid="{00000000-0005-0000-0000-000025020000}"/>
    <cellStyle name="Standaard 12" xfId="549" xr:uid="{00000000-0005-0000-0000-000026020000}"/>
    <cellStyle name="Standaard 13" xfId="550" xr:uid="{00000000-0005-0000-0000-000027020000}"/>
    <cellStyle name="Standaard 14" xfId="551" xr:uid="{00000000-0005-0000-0000-000028020000}"/>
    <cellStyle name="Standaard 15" xfId="552" xr:uid="{00000000-0005-0000-0000-000029020000}"/>
    <cellStyle name="Standaard 16" xfId="553" xr:uid="{00000000-0005-0000-0000-00002A020000}"/>
    <cellStyle name="Standaard 17" xfId="554" xr:uid="{00000000-0005-0000-0000-00002B020000}"/>
    <cellStyle name="Standaard 18" xfId="555" xr:uid="{00000000-0005-0000-0000-00002C020000}"/>
    <cellStyle name="Standaard 19" xfId="556" xr:uid="{00000000-0005-0000-0000-00002D020000}"/>
    <cellStyle name="Standaard 19 2" xfId="557" xr:uid="{00000000-0005-0000-0000-00002E020000}"/>
    <cellStyle name="Standaard 19 2 2" xfId="558" xr:uid="{00000000-0005-0000-0000-00002F020000}"/>
    <cellStyle name="Standaard 19 2 2 2" xfId="559" xr:uid="{00000000-0005-0000-0000-000030020000}"/>
    <cellStyle name="Standaard 19 2 3" xfId="560" xr:uid="{00000000-0005-0000-0000-000031020000}"/>
    <cellStyle name="Standaard 19 2 3 2" xfId="561" xr:uid="{00000000-0005-0000-0000-000032020000}"/>
    <cellStyle name="Standaard 19 2 4" xfId="562" xr:uid="{00000000-0005-0000-0000-000033020000}"/>
    <cellStyle name="Standaard 19 3" xfId="563" xr:uid="{00000000-0005-0000-0000-000034020000}"/>
    <cellStyle name="Standaard 19 3 2" xfId="564" xr:uid="{00000000-0005-0000-0000-000035020000}"/>
    <cellStyle name="Standaard 19 4" xfId="565" xr:uid="{00000000-0005-0000-0000-000036020000}"/>
    <cellStyle name="Standaard 19 5" xfId="566" xr:uid="{00000000-0005-0000-0000-000037020000}"/>
    <cellStyle name="Standaard 2" xfId="567" xr:uid="{00000000-0005-0000-0000-000038020000}"/>
    <cellStyle name="Standaard 2 2" xfId="568" xr:uid="{00000000-0005-0000-0000-000039020000}"/>
    <cellStyle name="Standaard 2 3" xfId="569" xr:uid="{00000000-0005-0000-0000-00003A020000}"/>
    <cellStyle name="Standaard 2 4" xfId="570" xr:uid="{00000000-0005-0000-0000-00003B020000}"/>
    <cellStyle name="Standaard 2 5" xfId="778" xr:uid="{E60B8A11-8702-4EE1-816F-668150F3EAEA}"/>
    <cellStyle name="Standaard 2_Eisen" xfId="571" xr:uid="{00000000-0005-0000-0000-00003C020000}"/>
    <cellStyle name="Standaard 20" xfId="572" xr:uid="{00000000-0005-0000-0000-00003D020000}"/>
    <cellStyle name="Standaard 21" xfId="573" xr:uid="{00000000-0005-0000-0000-00003E020000}"/>
    <cellStyle name="Standaard 22" xfId="574" xr:uid="{00000000-0005-0000-0000-00003F020000}"/>
    <cellStyle name="Standaard 23" xfId="575" xr:uid="{00000000-0005-0000-0000-000040020000}"/>
    <cellStyle name="Standaard 24" xfId="576" xr:uid="{00000000-0005-0000-0000-000041020000}"/>
    <cellStyle name="Standaard 25" xfId="577" xr:uid="{00000000-0005-0000-0000-000042020000}"/>
    <cellStyle name="Standaard 25 2" xfId="578" xr:uid="{00000000-0005-0000-0000-000043020000}"/>
    <cellStyle name="Standaard 25 3" xfId="579" xr:uid="{00000000-0005-0000-0000-000044020000}"/>
    <cellStyle name="Standaard 25 3 2" xfId="580" xr:uid="{00000000-0005-0000-0000-000045020000}"/>
    <cellStyle name="Standaard 25 3 2 2" xfId="581" xr:uid="{00000000-0005-0000-0000-000046020000}"/>
    <cellStyle name="Standaard 25 3 3" xfId="582" xr:uid="{00000000-0005-0000-0000-000047020000}"/>
    <cellStyle name="Standaard 25 3 4" xfId="583" xr:uid="{00000000-0005-0000-0000-000048020000}"/>
    <cellStyle name="Standaard 25 3 5" xfId="584" xr:uid="{00000000-0005-0000-0000-000049020000}"/>
    <cellStyle name="Standaard 26" xfId="585" xr:uid="{00000000-0005-0000-0000-00004A020000}"/>
    <cellStyle name="Standaard 26 2" xfId="586" xr:uid="{00000000-0005-0000-0000-00004B020000}"/>
    <cellStyle name="Standaard 27" xfId="587" xr:uid="{00000000-0005-0000-0000-00004C020000}"/>
    <cellStyle name="Standaard 27 2" xfId="588" xr:uid="{00000000-0005-0000-0000-00004D020000}"/>
    <cellStyle name="Standaard 27 2 2 2" xfId="777" xr:uid="{99ACCC2B-9070-4292-B2EE-EB8ABD231530}"/>
    <cellStyle name="Standaard 27 3 2" xfId="776" xr:uid="{ABD4279F-E907-4B72-9AD7-FEE207841BBC}"/>
    <cellStyle name="Standaard 27 3 2 2" xfId="779" xr:uid="{DB9DD6BC-FBF8-41BE-9EE7-7C9864EC5B16}"/>
    <cellStyle name="Standaard 28" xfId="589" xr:uid="{00000000-0005-0000-0000-00004E020000}"/>
    <cellStyle name="Standaard 28 2" xfId="590" xr:uid="{00000000-0005-0000-0000-00004F020000}"/>
    <cellStyle name="Standaard 29" xfId="591" xr:uid="{00000000-0005-0000-0000-000050020000}"/>
    <cellStyle name="Standaard 29 2" xfId="592" xr:uid="{00000000-0005-0000-0000-000051020000}"/>
    <cellStyle name="Standaard 3" xfId="593" xr:uid="{00000000-0005-0000-0000-000052020000}"/>
    <cellStyle name="Standaard 3 2" xfId="594" xr:uid="{00000000-0005-0000-0000-000053020000}"/>
    <cellStyle name="Standaard 3 3" xfId="595" xr:uid="{00000000-0005-0000-0000-000054020000}"/>
    <cellStyle name="Standaard 30" xfId="596" xr:uid="{00000000-0005-0000-0000-000055020000}"/>
    <cellStyle name="Standaard 31" xfId="597" xr:uid="{00000000-0005-0000-0000-000056020000}"/>
    <cellStyle name="Standaard 31 2" xfId="598" xr:uid="{00000000-0005-0000-0000-000057020000}"/>
    <cellStyle name="Standaard 31 2 2" xfId="599" xr:uid="{00000000-0005-0000-0000-000058020000}"/>
    <cellStyle name="Standaard 31 3" xfId="600" xr:uid="{00000000-0005-0000-0000-000059020000}"/>
    <cellStyle name="Standaard 31 4" xfId="601" xr:uid="{00000000-0005-0000-0000-00005A020000}"/>
    <cellStyle name="Standaard 32" xfId="602" xr:uid="{00000000-0005-0000-0000-00005B020000}"/>
    <cellStyle name="Standaard 32 2" xfId="603" xr:uid="{00000000-0005-0000-0000-00005C020000}"/>
    <cellStyle name="Standaard 32 2 2" xfId="604" xr:uid="{00000000-0005-0000-0000-00005D020000}"/>
    <cellStyle name="Standaard 32 3" xfId="605" xr:uid="{00000000-0005-0000-0000-00005E020000}"/>
    <cellStyle name="Standaard 32 4" xfId="606" xr:uid="{00000000-0005-0000-0000-00005F020000}"/>
    <cellStyle name="Standaard 33" xfId="607" xr:uid="{00000000-0005-0000-0000-000060020000}"/>
    <cellStyle name="Standaard 33 2" xfId="608" xr:uid="{00000000-0005-0000-0000-000061020000}"/>
    <cellStyle name="Standaard 33 2 2" xfId="609" xr:uid="{00000000-0005-0000-0000-000062020000}"/>
    <cellStyle name="Standaard 33 3" xfId="610" xr:uid="{00000000-0005-0000-0000-000063020000}"/>
    <cellStyle name="Standaard 33 4" xfId="611" xr:uid="{00000000-0005-0000-0000-000064020000}"/>
    <cellStyle name="Standaard 34" xfId="612" xr:uid="{00000000-0005-0000-0000-000065020000}"/>
    <cellStyle name="Standaard 34 2" xfId="613" xr:uid="{00000000-0005-0000-0000-000066020000}"/>
    <cellStyle name="Standaard 34 2 2" xfId="614" xr:uid="{00000000-0005-0000-0000-000067020000}"/>
    <cellStyle name="Standaard 34 3" xfId="615" xr:uid="{00000000-0005-0000-0000-000068020000}"/>
    <cellStyle name="Standaard 34 4" xfId="616" xr:uid="{00000000-0005-0000-0000-000069020000}"/>
    <cellStyle name="Standaard 35" xfId="617" xr:uid="{00000000-0005-0000-0000-00006A020000}"/>
    <cellStyle name="Standaard 36" xfId="618" xr:uid="{00000000-0005-0000-0000-00006B020000}"/>
    <cellStyle name="Standaard 36 2" xfId="619" xr:uid="{00000000-0005-0000-0000-00006C020000}"/>
    <cellStyle name="Standaard 36 3" xfId="620" xr:uid="{00000000-0005-0000-0000-00006D020000}"/>
    <cellStyle name="Standaard 36 4" xfId="621" xr:uid="{00000000-0005-0000-0000-00006E020000}"/>
    <cellStyle name="Standaard 37" xfId="622" xr:uid="{00000000-0005-0000-0000-00006F020000}"/>
    <cellStyle name="Standaard 37 2" xfId="623" xr:uid="{00000000-0005-0000-0000-000070020000}"/>
    <cellStyle name="Standaard 37 3" xfId="624" xr:uid="{00000000-0005-0000-0000-000071020000}"/>
    <cellStyle name="Standaard 37 4" xfId="625" xr:uid="{00000000-0005-0000-0000-000072020000}"/>
    <cellStyle name="Standaard 38" xfId="626" xr:uid="{00000000-0005-0000-0000-000073020000}"/>
    <cellStyle name="Standaard 39" xfId="627" xr:uid="{00000000-0005-0000-0000-000074020000}"/>
    <cellStyle name="Standaard 4" xfId="628" xr:uid="{00000000-0005-0000-0000-000075020000}"/>
    <cellStyle name="Standaard 40" xfId="629" xr:uid="{00000000-0005-0000-0000-000076020000}"/>
    <cellStyle name="Standaard 40 2" xfId="630" xr:uid="{00000000-0005-0000-0000-000077020000}"/>
    <cellStyle name="Standaard 41" xfId="631" xr:uid="{00000000-0005-0000-0000-000078020000}"/>
    <cellStyle name="Standaard 41 2" xfId="632" xr:uid="{00000000-0005-0000-0000-000079020000}"/>
    <cellStyle name="Standaard 42" xfId="633" xr:uid="{00000000-0005-0000-0000-00007A020000}"/>
    <cellStyle name="Standaard 42 2" xfId="634" xr:uid="{00000000-0005-0000-0000-00007B020000}"/>
    <cellStyle name="Standaard 43" xfId="635" xr:uid="{00000000-0005-0000-0000-00007C020000}"/>
    <cellStyle name="Standaard 43 2" xfId="636" xr:uid="{00000000-0005-0000-0000-00007D020000}"/>
    <cellStyle name="Standaard 44" xfId="637" xr:uid="{00000000-0005-0000-0000-00007E020000}"/>
    <cellStyle name="Standaard 44 2" xfId="638" xr:uid="{00000000-0005-0000-0000-00007F020000}"/>
    <cellStyle name="Standaard 45" xfId="639" xr:uid="{00000000-0005-0000-0000-000080020000}"/>
    <cellStyle name="Standaard 45 2" xfId="640" xr:uid="{00000000-0005-0000-0000-000081020000}"/>
    <cellStyle name="Standaard 46" xfId="641" xr:uid="{00000000-0005-0000-0000-000082020000}"/>
    <cellStyle name="Standaard 46 2" xfId="642" xr:uid="{00000000-0005-0000-0000-000083020000}"/>
    <cellStyle name="Standaard 47" xfId="643" xr:uid="{00000000-0005-0000-0000-000084020000}"/>
    <cellStyle name="Standaard 47 2" xfId="644" xr:uid="{00000000-0005-0000-0000-000085020000}"/>
    <cellStyle name="Standaard 48" xfId="645" xr:uid="{00000000-0005-0000-0000-000086020000}"/>
    <cellStyle name="Standaard 48 2" xfId="646" xr:uid="{00000000-0005-0000-0000-000087020000}"/>
    <cellStyle name="Standaard 49" xfId="647" xr:uid="{00000000-0005-0000-0000-000088020000}"/>
    <cellStyle name="Standaard 49 2" xfId="648" xr:uid="{00000000-0005-0000-0000-000089020000}"/>
    <cellStyle name="Standaard 5" xfId="649" xr:uid="{00000000-0005-0000-0000-00008A020000}"/>
    <cellStyle name="Standaard 50" xfId="650" xr:uid="{00000000-0005-0000-0000-00008B020000}"/>
    <cellStyle name="Standaard 50 2" xfId="651" xr:uid="{00000000-0005-0000-0000-00008C020000}"/>
    <cellStyle name="Standaard 51" xfId="652" xr:uid="{00000000-0005-0000-0000-00008D020000}"/>
    <cellStyle name="Standaard 51 2" xfId="653" xr:uid="{00000000-0005-0000-0000-00008E020000}"/>
    <cellStyle name="Standaard 52" xfId="654" xr:uid="{00000000-0005-0000-0000-00008F020000}"/>
    <cellStyle name="Standaard 52 2" xfId="655" xr:uid="{00000000-0005-0000-0000-000090020000}"/>
    <cellStyle name="Standaard 53" xfId="656" xr:uid="{00000000-0005-0000-0000-000091020000}"/>
    <cellStyle name="Standaard 53 2" xfId="657" xr:uid="{00000000-0005-0000-0000-000092020000}"/>
    <cellStyle name="Standaard 54" xfId="658" xr:uid="{00000000-0005-0000-0000-000093020000}"/>
    <cellStyle name="Standaard 54 2" xfId="659" xr:uid="{00000000-0005-0000-0000-000094020000}"/>
    <cellStyle name="Standaard 55" xfId="660" xr:uid="{00000000-0005-0000-0000-000095020000}"/>
    <cellStyle name="Standaard 55 2" xfId="661" xr:uid="{00000000-0005-0000-0000-000096020000}"/>
    <cellStyle name="Standaard 56" xfId="662" xr:uid="{00000000-0005-0000-0000-000097020000}"/>
    <cellStyle name="Standaard 56 2" xfId="663" xr:uid="{00000000-0005-0000-0000-000098020000}"/>
    <cellStyle name="Standaard 57" xfId="664" xr:uid="{00000000-0005-0000-0000-000099020000}"/>
    <cellStyle name="Standaard 57 2" xfId="665" xr:uid="{00000000-0005-0000-0000-00009A020000}"/>
    <cellStyle name="Standaard 58" xfId="666" xr:uid="{00000000-0005-0000-0000-00009B020000}"/>
    <cellStyle name="Standaard 58 2" xfId="667" xr:uid="{00000000-0005-0000-0000-00009C020000}"/>
    <cellStyle name="Standaard 59" xfId="668" xr:uid="{00000000-0005-0000-0000-00009D020000}"/>
    <cellStyle name="Standaard 6" xfId="669" xr:uid="{00000000-0005-0000-0000-00009E020000}"/>
    <cellStyle name="Standaard 60" xfId="670" xr:uid="{00000000-0005-0000-0000-00009F020000}"/>
    <cellStyle name="Standaard 61" xfId="671" xr:uid="{00000000-0005-0000-0000-0000A0020000}"/>
    <cellStyle name="Standaard 62" xfId="672" xr:uid="{00000000-0005-0000-0000-0000A1020000}"/>
    <cellStyle name="Standaard 63" xfId="673" xr:uid="{00000000-0005-0000-0000-0000A2020000}"/>
    <cellStyle name="Standaard 64" xfId="674" xr:uid="{00000000-0005-0000-0000-0000A3020000}"/>
    <cellStyle name="Standaard 65" xfId="675" xr:uid="{00000000-0005-0000-0000-0000A4020000}"/>
    <cellStyle name="Standaard 66" xfId="676" xr:uid="{00000000-0005-0000-0000-0000A5020000}"/>
    <cellStyle name="Standaard 67" xfId="677" xr:uid="{00000000-0005-0000-0000-0000A6020000}"/>
    <cellStyle name="Standaard 68" xfId="678" xr:uid="{00000000-0005-0000-0000-0000A7020000}"/>
    <cellStyle name="Standaard 69" xfId="679" xr:uid="{00000000-0005-0000-0000-0000A8020000}"/>
    <cellStyle name="Standaard 7" xfId="680" xr:uid="{00000000-0005-0000-0000-0000A9020000}"/>
    <cellStyle name="Standaard 70" xfId="681" xr:uid="{00000000-0005-0000-0000-0000AA020000}"/>
    <cellStyle name="Standaard 71" xfId="682" xr:uid="{00000000-0005-0000-0000-0000AB020000}"/>
    <cellStyle name="Standaard 72" xfId="683" xr:uid="{00000000-0005-0000-0000-0000AC020000}"/>
    <cellStyle name="Standaard 73" xfId="684" xr:uid="{00000000-0005-0000-0000-0000AD020000}"/>
    <cellStyle name="Standaard 74" xfId="685" xr:uid="{00000000-0005-0000-0000-0000AE020000}"/>
    <cellStyle name="Standaard 75" xfId="686" xr:uid="{00000000-0005-0000-0000-0000AF020000}"/>
    <cellStyle name="Standaard 8" xfId="687" xr:uid="{00000000-0005-0000-0000-0000B0020000}"/>
    <cellStyle name="Standaard 9" xfId="688" xr:uid="{00000000-0005-0000-0000-0000B1020000}"/>
    <cellStyle name="Titel 10" xfId="689" xr:uid="{00000000-0005-0000-0000-0000B2020000}"/>
    <cellStyle name="Titel 11" xfId="690" xr:uid="{00000000-0005-0000-0000-0000B3020000}"/>
    <cellStyle name="Titel 12" xfId="691" xr:uid="{00000000-0005-0000-0000-0000B4020000}"/>
    <cellStyle name="Titel 13" xfId="692" xr:uid="{00000000-0005-0000-0000-0000B5020000}"/>
    <cellStyle name="Titel 14" xfId="693" xr:uid="{00000000-0005-0000-0000-0000B6020000}"/>
    <cellStyle name="Titel 15" xfId="694" xr:uid="{00000000-0005-0000-0000-0000B7020000}"/>
    <cellStyle name="Titel 16" xfId="695" xr:uid="{00000000-0005-0000-0000-0000B8020000}"/>
    <cellStyle name="Titel 2" xfId="696" xr:uid="{00000000-0005-0000-0000-0000B9020000}"/>
    <cellStyle name="Titel 3" xfId="697" xr:uid="{00000000-0005-0000-0000-0000BA020000}"/>
    <cellStyle name="Titel 4" xfId="698" xr:uid="{00000000-0005-0000-0000-0000BB020000}"/>
    <cellStyle name="Titel 5" xfId="699" xr:uid="{00000000-0005-0000-0000-0000BC020000}"/>
    <cellStyle name="Titel 6" xfId="700" xr:uid="{00000000-0005-0000-0000-0000BD020000}"/>
    <cellStyle name="Titel 7" xfId="701" xr:uid="{00000000-0005-0000-0000-0000BE020000}"/>
    <cellStyle name="Titel 8" xfId="702" xr:uid="{00000000-0005-0000-0000-0000BF020000}"/>
    <cellStyle name="Titel 9" xfId="703" xr:uid="{00000000-0005-0000-0000-0000C0020000}"/>
    <cellStyle name="Totaal 10" xfId="704" xr:uid="{00000000-0005-0000-0000-0000C1020000}"/>
    <cellStyle name="Totaal 11" xfId="705" xr:uid="{00000000-0005-0000-0000-0000C2020000}"/>
    <cellStyle name="Totaal 12" xfId="706" xr:uid="{00000000-0005-0000-0000-0000C3020000}"/>
    <cellStyle name="Totaal 13" xfId="707" xr:uid="{00000000-0005-0000-0000-0000C4020000}"/>
    <cellStyle name="Totaal 14" xfId="708" xr:uid="{00000000-0005-0000-0000-0000C5020000}"/>
    <cellStyle name="Totaal 15" xfId="709" xr:uid="{00000000-0005-0000-0000-0000C6020000}"/>
    <cellStyle name="Totaal 16" xfId="710" xr:uid="{00000000-0005-0000-0000-0000C7020000}"/>
    <cellStyle name="Totaal 2" xfId="711" xr:uid="{00000000-0005-0000-0000-0000C8020000}"/>
    <cellStyle name="Totaal 3" xfId="712" xr:uid="{00000000-0005-0000-0000-0000C9020000}"/>
    <cellStyle name="Totaal 4" xfId="713" xr:uid="{00000000-0005-0000-0000-0000CA020000}"/>
    <cellStyle name="Totaal 5" xfId="714" xr:uid="{00000000-0005-0000-0000-0000CB020000}"/>
    <cellStyle name="Totaal 6" xfId="715" xr:uid="{00000000-0005-0000-0000-0000CC020000}"/>
    <cellStyle name="Totaal 7" xfId="716" xr:uid="{00000000-0005-0000-0000-0000CD020000}"/>
    <cellStyle name="Totaal 8" xfId="717" xr:uid="{00000000-0005-0000-0000-0000CE020000}"/>
    <cellStyle name="Totaal 9" xfId="718" xr:uid="{00000000-0005-0000-0000-0000CF020000}"/>
    <cellStyle name="Uitvoer 10" xfId="719" xr:uid="{00000000-0005-0000-0000-0000D0020000}"/>
    <cellStyle name="Uitvoer 11" xfId="720" xr:uid="{00000000-0005-0000-0000-0000D1020000}"/>
    <cellStyle name="Uitvoer 12" xfId="721" xr:uid="{00000000-0005-0000-0000-0000D2020000}"/>
    <cellStyle name="Uitvoer 13" xfId="722" xr:uid="{00000000-0005-0000-0000-0000D3020000}"/>
    <cellStyle name="Uitvoer 14" xfId="723" xr:uid="{00000000-0005-0000-0000-0000D4020000}"/>
    <cellStyle name="Uitvoer 15" xfId="724" xr:uid="{00000000-0005-0000-0000-0000D5020000}"/>
    <cellStyle name="Uitvoer 16" xfId="725" xr:uid="{00000000-0005-0000-0000-0000D6020000}"/>
    <cellStyle name="Uitvoer 2" xfId="726" xr:uid="{00000000-0005-0000-0000-0000D7020000}"/>
    <cellStyle name="Uitvoer 3" xfId="727" xr:uid="{00000000-0005-0000-0000-0000D8020000}"/>
    <cellStyle name="Uitvoer 4" xfId="728" xr:uid="{00000000-0005-0000-0000-0000D9020000}"/>
    <cellStyle name="Uitvoer 5" xfId="729" xr:uid="{00000000-0005-0000-0000-0000DA020000}"/>
    <cellStyle name="Uitvoer 6" xfId="730" xr:uid="{00000000-0005-0000-0000-0000DB020000}"/>
    <cellStyle name="Uitvoer 7" xfId="731" xr:uid="{00000000-0005-0000-0000-0000DC020000}"/>
    <cellStyle name="Uitvoer 8" xfId="732" xr:uid="{00000000-0005-0000-0000-0000DD020000}"/>
    <cellStyle name="Uitvoer 9" xfId="733" xr:uid="{00000000-0005-0000-0000-0000DE020000}"/>
    <cellStyle name="Valuta 2" xfId="734" xr:uid="{00000000-0005-0000-0000-0000DF020000}"/>
    <cellStyle name="Valuta 2 2" xfId="735" xr:uid="{00000000-0005-0000-0000-0000E0020000}"/>
    <cellStyle name="Valuta 2 2 2" xfId="736" xr:uid="{00000000-0005-0000-0000-0000E1020000}"/>
    <cellStyle name="Valuta 2 2 2 2" xfId="737" xr:uid="{00000000-0005-0000-0000-0000E2020000}"/>
    <cellStyle name="Valuta 2 2 3" xfId="738" xr:uid="{00000000-0005-0000-0000-0000E3020000}"/>
    <cellStyle name="Valuta 2 3" xfId="739" xr:uid="{00000000-0005-0000-0000-0000E4020000}"/>
    <cellStyle name="Valuta 2 4" xfId="740" xr:uid="{00000000-0005-0000-0000-0000E5020000}"/>
    <cellStyle name="Valuta 3" xfId="741" xr:uid="{00000000-0005-0000-0000-0000E6020000}"/>
    <cellStyle name="Valuta 4" xfId="781" xr:uid="{E4E36AB8-AAD6-468C-BCE6-C7ACB1B5C79F}"/>
    <cellStyle name="Valuta 6" xfId="772" xr:uid="{00000000-0005-0000-0000-0000E7020000}"/>
    <cellStyle name="Verklarende tekst 10" xfId="742" xr:uid="{00000000-0005-0000-0000-0000E8020000}"/>
    <cellStyle name="Verklarende tekst 11" xfId="743" xr:uid="{00000000-0005-0000-0000-0000E9020000}"/>
    <cellStyle name="Verklarende tekst 12" xfId="744" xr:uid="{00000000-0005-0000-0000-0000EA020000}"/>
    <cellStyle name="Verklarende tekst 13" xfId="745" xr:uid="{00000000-0005-0000-0000-0000EB020000}"/>
    <cellStyle name="Verklarende tekst 14" xfId="746" xr:uid="{00000000-0005-0000-0000-0000EC020000}"/>
    <cellStyle name="Verklarende tekst 15" xfId="747" xr:uid="{00000000-0005-0000-0000-0000ED020000}"/>
    <cellStyle name="Verklarende tekst 16" xfId="748" xr:uid="{00000000-0005-0000-0000-0000EE020000}"/>
    <cellStyle name="Verklarende tekst 2" xfId="749" xr:uid="{00000000-0005-0000-0000-0000EF020000}"/>
    <cellStyle name="Verklarende tekst 3" xfId="750" xr:uid="{00000000-0005-0000-0000-0000F0020000}"/>
    <cellStyle name="Verklarende tekst 4" xfId="751" xr:uid="{00000000-0005-0000-0000-0000F1020000}"/>
    <cellStyle name="Verklarende tekst 5" xfId="752" xr:uid="{00000000-0005-0000-0000-0000F2020000}"/>
    <cellStyle name="Verklarende tekst 6" xfId="753" xr:uid="{00000000-0005-0000-0000-0000F3020000}"/>
    <cellStyle name="Verklarende tekst 7" xfId="754" xr:uid="{00000000-0005-0000-0000-0000F4020000}"/>
    <cellStyle name="Verklarende tekst 8" xfId="755" xr:uid="{00000000-0005-0000-0000-0000F5020000}"/>
    <cellStyle name="Verklarende tekst 9" xfId="756" xr:uid="{00000000-0005-0000-0000-0000F6020000}"/>
    <cellStyle name="Waarschuwingstekst 10" xfId="757" xr:uid="{00000000-0005-0000-0000-0000F7020000}"/>
    <cellStyle name="Waarschuwingstekst 11" xfId="758" xr:uid="{00000000-0005-0000-0000-0000F8020000}"/>
    <cellStyle name="Waarschuwingstekst 12" xfId="759" xr:uid="{00000000-0005-0000-0000-0000F9020000}"/>
    <cellStyle name="Waarschuwingstekst 13" xfId="760" xr:uid="{00000000-0005-0000-0000-0000FA020000}"/>
    <cellStyle name="Waarschuwingstekst 14" xfId="761" xr:uid="{00000000-0005-0000-0000-0000FB020000}"/>
    <cellStyle name="Waarschuwingstekst 15" xfId="762" xr:uid="{00000000-0005-0000-0000-0000FC020000}"/>
    <cellStyle name="Waarschuwingstekst 16" xfId="763" xr:uid="{00000000-0005-0000-0000-0000FD020000}"/>
    <cellStyle name="Waarschuwingstekst 2" xfId="764" xr:uid="{00000000-0005-0000-0000-0000FE020000}"/>
    <cellStyle name="Waarschuwingstekst 3" xfId="765" xr:uid="{00000000-0005-0000-0000-0000FF020000}"/>
    <cellStyle name="Waarschuwingstekst 4" xfId="766" xr:uid="{00000000-0005-0000-0000-000000030000}"/>
    <cellStyle name="Waarschuwingstekst 5" xfId="767" xr:uid="{00000000-0005-0000-0000-000001030000}"/>
    <cellStyle name="Waarschuwingstekst 6" xfId="768" xr:uid="{00000000-0005-0000-0000-000002030000}"/>
    <cellStyle name="Waarschuwingstekst 7" xfId="769" xr:uid="{00000000-0005-0000-0000-000003030000}"/>
    <cellStyle name="Waarschuwingstekst 8" xfId="770" xr:uid="{00000000-0005-0000-0000-000004030000}"/>
    <cellStyle name="Waarschuwingstekst 9" xfId="771" xr:uid="{00000000-0005-0000-0000-000005030000}"/>
  </cellStyles>
  <dxfs count="0"/>
  <tableStyles count="0" defaultTableStyle="TableStyleMedium9" defaultPivotStyle="PivotStyleLight16"/>
  <colors>
    <mruColors>
      <color rgb="FF99CCFF"/>
      <color rgb="FF3366FF"/>
      <color rgb="FFCCFFCC"/>
      <color rgb="FFCCCCFF"/>
      <color rgb="FFFF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299357</xdr:colOff>
      <xdr:row>1</xdr:row>
      <xdr:rowOff>69395</xdr:rowOff>
    </xdr:from>
    <xdr:to>
      <xdr:col>7</xdr:col>
      <xdr:colOff>346982</xdr:colOff>
      <xdr:row>2</xdr:row>
      <xdr:rowOff>477726</xdr:rowOff>
    </xdr:to>
    <xdr:pic>
      <xdr:nvPicPr>
        <xdr:cNvPr id="3" name="Afbeelding 2" descr="Home | Gemeente Nederweert">
          <a:extLst>
            <a:ext uri="{FF2B5EF4-FFF2-40B4-BE49-F238E27FC236}">
              <a16:creationId xmlns:a16="http://schemas.microsoft.com/office/drawing/2014/main" id="{9A14515F-BBB2-451B-91FA-D819C17D85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857" y="470806"/>
          <a:ext cx="3639911" cy="178945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topLeftCell="A4" zoomScale="140" zoomScaleNormal="140" workbookViewId="0">
      <selection activeCell="B4" sqref="B4:I4"/>
    </sheetView>
  </sheetViews>
  <sheetFormatPr defaultColWidth="8.85546875" defaultRowHeight="13.5" x14ac:dyDescent="0.25"/>
  <cols>
    <col min="1" max="1" width="3.7109375" customWidth="1"/>
    <col min="2" max="3" width="5.28515625" customWidth="1"/>
    <col min="4" max="9" width="13.42578125" customWidth="1"/>
  </cols>
  <sheetData>
    <row r="1" spans="2:9" ht="31.5" customHeight="1" x14ac:dyDescent="0.25"/>
    <row r="2" spans="2:9" ht="108.75" customHeight="1" x14ac:dyDescent="0.25">
      <c r="B2" s="30"/>
      <c r="C2" s="31"/>
      <c r="D2" s="31"/>
      <c r="E2" s="31"/>
      <c r="F2" s="31"/>
      <c r="G2" s="31"/>
      <c r="H2" s="31"/>
      <c r="I2" s="32"/>
    </row>
    <row r="3" spans="2:9" ht="40.5" customHeight="1" x14ac:dyDescent="0.25">
      <c r="B3" s="33"/>
      <c r="C3" s="34"/>
      <c r="D3" s="34"/>
      <c r="E3" s="34"/>
      <c r="F3" s="34"/>
      <c r="G3" s="34"/>
      <c r="H3" s="34"/>
      <c r="I3" s="35"/>
    </row>
    <row r="4" spans="2:9" ht="92.25" customHeight="1" x14ac:dyDescent="0.25">
      <c r="B4" s="235" t="s">
        <v>235</v>
      </c>
      <c r="C4" s="236"/>
      <c r="D4" s="236"/>
      <c r="E4" s="236"/>
      <c r="F4" s="236"/>
      <c r="G4" s="236"/>
      <c r="H4" s="236"/>
      <c r="I4" s="237"/>
    </row>
    <row r="5" spans="2:9" ht="29.25" customHeight="1" x14ac:dyDescent="0.25">
      <c r="B5" s="33"/>
      <c r="C5" s="34"/>
      <c r="D5" s="34"/>
      <c r="E5" s="34"/>
      <c r="F5" s="34"/>
      <c r="G5" s="34"/>
      <c r="H5" s="34"/>
      <c r="I5" s="35"/>
    </row>
    <row r="6" spans="2:9" ht="29.25" customHeight="1" x14ac:dyDescent="0.25">
      <c r="B6" s="238"/>
      <c r="C6" s="239"/>
      <c r="D6" s="239"/>
      <c r="E6" s="239"/>
      <c r="F6" s="239"/>
      <c r="G6" s="239"/>
      <c r="H6" s="239"/>
      <c r="I6" s="240"/>
    </row>
    <row r="7" spans="2:9" ht="29.25" customHeight="1" x14ac:dyDescent="0.25">
      <c r="B7" s="241"/>
      <c r="C7" s="242"/>
      <c r="D7" s="242"/>
      <c r="E7" s="242"/>
      <c r="F7" s="242"/>
      <c r="G7" s="242"/>
      <c r="H7" s="242"/>
      <c r="I7" s="243"/>
    </row>
    <row r="8" spans="2:9" ht="29.25" customHeight="1" x14ac:dyDescent="0.25">
      <c r="B8" s="36"/>
      <c r="C8" s="37"/>
      <c r="E8" s="37"/>
      <c r="F8" s="37"/>
      <c r="G8" s="37"/>
      <c r="H8" s="37"/>
      <c r="I8" s="38"/>
    </row>
    <row r="9" spans="2:9" ht="12.6" customHeight="1" x14ac:dyDescent="0.25">
      <c r="B9" s="36"/>
      <c r="C9" s="37"/>
      <c r="D9" s="39"/>
      <c r="E9" s="37"/>
      <c r="F9" s="37"/>
      <c r="G9" s="37"/>
      <c r="H9" s="37"/>
      <c r="I9" s="38"/>
    </row>
    <row r="10" spans="2:9" ht="12.6" customHeight="1" x14ac:dyDescent="0.25">
      <c r="B10" s="36"/>
      <c r="C10" s="37"/>
      <c r="D10" s="40" t="s">
        <v>0</v>
      </c>
      <c r="E10" s="37"/>
      <c r="F10" s="37"/>
      <c r="G10" s="37"/>
      <c r="H10" s="37"/>
      <c r="I10" s="38"/>
    </row>
    <row r="11" spans="2:9" ht="12.6" customHeight="1" x14ac:dyDescent="0.25">
      <c r="B11" s="36"/>
      <c r="C11" s="37"/>
      <c r="E11" s="37"/>
      <c r="F11" s="37"/>
      <c r="G11" s="37"/>
      <c r="H11" s="37"/>
      <c r="I11" s="38"/>
    </row>
    <row r="12" spans="2:9" ht="12.6" customHeight="1" x14ac:dyDescent="0.25">
      <c r="B12" s="36"/>
      <c r="C12" s="37"/>
      <c r="D12" s="41" t="s">
        <v>52</v>
      </c>
      <c r="E12" s="37"/>
      <c r="F12" s="37"/>
      <c r="G12" s="37"/>
      <c r="H12" s="37"/>
      <c r="I12" s="38"/>
    </row>
    <row r="13" spans="2:9" ht="12.6" customHeight="1" x14ac:dyDescent="0.25">
      <c r="B13" s="36"/>
      <c r="C13" s="37"/>
      <c r="D13" s="42" t="s">
        <v>38</v>
      </c>
      <c r="E13" s="37"/>
      <c r="F13" s="37"/>
      <c r="G13" s="37"/>
      <c r="H13" s="37"/>
      <c r="I13" s="38"/>
    </row>
    <row r="14" spans="2:9" ht="12.6" customHeight="1" x14ac:dyDescent="0.25">
      <c r="B14" s="36"/>
      <c r="C14" s="37"/>
      <c r="D14" s="42" t="s">
        <v>39</v>
      </c>
      <c r="E14" s="37"/>
      <c r="F14" s="37"/>
      <c r="G14" s="37"/>
      <c r="H14" s="37"/>
      <c r="I14" s="38"/>
    </row>
    <row r="15" spans="2:9" ht="12.6" customHeight="1" x14ac:dyDescent="0.25">
      <c r="B15" s="36"/>
      <c r="C15" s="37"/>
      <c r="D15" s="43"/>
      <c r="E15" s="44"/>
      <c r="F15" s="44"/>
      <c r="G15" s="44"/>
      <c r="H15" s="44"/>
      <c r="I15" s="38"/>
    </row>
    <row r="16" spans="2:9" ht="12.6" customHeight="1" x14ac:dyDescent="0.25">
      <c r="B16" s="36"/>
      <c r="C16" s="34"/>
      <c r="D16" s="43"/>
      <c r="E16" s="37"/>
      <c r="F16" s="37"/>
      <c r="G16" s="37"/>
      <c r="H16" s="37"/>
      <c r="I16" s="38"/>
    </row>
    <row r="17" spans="2:9" s="46" customFormat="1" ht="12.6" customHeight="1" x14ac:dyDescent="0.25">
      <c r="B17" s="45"/>
      <c r="D17" s="47"/>
      <c r="E17" s="39"/>
      <c r="F17" s="39"/>
      <c r="G17" s="39"/>
      <c r="H17" s="39"/>
      <c r="I17" s="48"/>
    </row>
    <row r="18" spans="2:9" s="46" customFormat="1" ht="12.6" customHeight="1" x14ac:dyDescent="0.25">
      <c r="B18" s="45"/>
      <c r="D18" s="49"/>
      <c r="E18" s="39"/>
      <c r="F18" s="39"/>
      <c r="G18" s="39"/>
      <c r="H18" s="39"/>
      <c r="I18" s="48"/>
    </row>
    <row r="19" spans="2:9" s="46" customFormat="1" ht="12.6" customHeight="1" x14ac:dyDescent="0.25">
      <c r="B19" s="45"/>
      <c r="D19" s="49"/>
      <c r="E19" s="39"/>
      <c r="F19" s="39"/>
      <c r="G19" s="39"/>
      <c r="H19" s="39"/>
      <c r="I19" s="48"/>
    </row>
    <row r="20" spans="2:9" s="46" customFormat="1" ht="12.6" customHeight="1" x14ac:dyDescent="0.25">
      <c r="B20" s="45"/>
      <c r="D20" s="49"/>
      <c r="E20" s="39"/>
      <c r="F20" s="39"/>
      <c r="G20" s="39"/>
      <c r="H20" s="39"/>
      <c r="I20" s="48"/>
    </row>
    <row r="21" spans="2:9" s="46" customFormat="1" ht="12.6" customHeight="1" x14ac:dyDescent="0.25">
      <c r="B21" s="45"/>
      <c r="E21" s="39"/>
      <c r="F21" s="39"/>
      <c r="G21" s="39"/>
      <c r="H21" s="39"/>
      <c r="I21" s="48"/>
    </row>
    <row r="22" spans="2:9" s="46" customFormat="1" ht="12.6" customHeight="1" x14ac:dyDescent="0.25">
      <c r="B22" s="45"/>
      <c r="E22" s="39"/>
      <c r="F22" s="39"/>
      <c r="G22" s="39"/>
      <c r="H22" s="39"/>
      <c r="I22" s="48"/>
    </row>
    <row r="23" spans="2:9" x14ac:dyDescent="0.25">
      <c r="B23" s="50"/>
      <c r="C23" s="51"/>
      <c r="D23" s="51"/>
      <c r="E23" s="51"/>
      <c r="F23" s="51"/>
      <c r="G23" s="51"/>
      <c r="H23" s="51"/>
      <c r="I23" s="52"/>
    </row>
  </sheetData>
  <sheetProtection algorithmName="SHA-512" hashValue="klLP0l3nwqummsdvefLFgnhpwSJIS8R0gHlVRDidieQjEFfpTfVq2ClbMV3Vk541xn5JVnQB2wHTfxTUM1eHRQ==" saltValue="tS85EMpuHazb9JEeo87AkQ==" spinCount="100000" sheet="1" objects="1" scenarios="1"/>
  <mergeCells count="3">
    <mergeCell ref="B4:I4"/>
    <mergeCell ref="B6:I6"/>
    <mergeCell ref="B7:I7"/>
  </mergeCells>
  <pageMargins left="0.70866141732283472" right="0.70866141732283472" top="0.74803149606299213" bottom="0.74803149606299213" header="0.31496062992125984" footer="0.31496062992125984"/>
  <pageSetup paperSize="9" scale="97"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FE4B2-E406-4131-B41F-5CF9D279E110}">
  <sheetPr>
    <tabColor rgb="FFCCECFF"/>
    <pageSetUpPr fitToPage="1"/>
  </sheetPr>
  <dimension ref="A1:L76"/>
  <sheetViews>
    <sheetView showGridLines="0" view="pageBreakPreview" topLeftCell="A11" zoomScale="78" zoomScaleNormal="80" zoomScaleSheetLayoutView="78" workbookViewId="0">
      <selection activeCell="E13" sqref="E13"/>
    </sheetView>
  </sheetViews>
  <sheetFormatPr defaultRowHeight="14.25" x14ac:dyDescent="0.25"/>
  <cols>
    <col min="1" max="1" width="8.5703125" style="67" customWidth="1"/>
    <col min="2" max="2" width="37" style="67" customWidth="1"/>
    <col min="3" max="3" width="42.42578125" style="67" customWidth="1"/>
    <col min="4" max="4" width="23.140625" style="67" customWidth="1"/>
    <col min="5" max="5" width="65.7109375" style="54" customWidth="1"/>
    <col min="6" max="6" width="84.85546875" style="67" bestFit="1" customWidth="1"/>
    <col min="7" max="7" width="25.85546875" style="67" customWidth="1"/>
    <col min="8" max="8" width="22.42578125" style="67" bestFit="1" customWidth="1"/>
    <col min="9" max="9" width="19.7109375" style="67" customWidth="1"/>
    <col min="10" max="10" width="38.140625" style="67" customWidth="1"/>
    <col min="11" max="11" width="14.7109375" style="67" customWidth="1"/>
    <col min="12" max="12" width="13.42578125" style="20" customWidth="1"/>
    <col min="13" max="16384" width="9.140625" style="54"/>
  </cols>
  <sheetData>
    <row r="1" spans="1:12" ht="30.75" customHeight="1" x14ac:dyDescent="0.2">
      <c r="A1" s="252" t="s">
        <v>185</v>
      </c>
      <c r="B1" s="252"/>
      <c r="C1" s="252"/>
      <c r="D1" s="252"/>
      <c r="E1" s="252"/>
      <c r="F1" s="252"/>
      <c r="G1" s="252"/>
      <c r="H1" s="53" t="s">
        <v>1</v>
      </c>
      <c r="I1" s="250" t="s">
        <v>199</v>
      </c>
      <c r="J1" s="251"/>
      <c r="K1" s="251"/>
      <c r="L1" s="251"/>
    </row>
    <row r="2" spans="1:12" ht="21" customHeight="1" x14ac:dyDescent="0.25">
      <c r="A2" s="253" t="s">
        <v>94</v>
      </c>
      <c r="B2" s="253"/>
      <c r="C2" s="253"/>
      <c r="D2" s="253"/>
      <c r="E2" s="253"/>
      <c r="F2" s="253"/>
      <c r="G2" s="253"/>
      <c r="H2" s="253"/>
      <c r="I2" s="253"/>
      <c r="J2" s="253"/>
      <c r="K2" s="253"/>
      <c r="L2" s="253"/>
    </row>
    <row r="3" spans="1:12" s="57" customFormat="1" ht="55.9" customHeight="1" x14ac:dyDescent="0.25">
      <c r="A3" s="55" t="s">
        <v>2</v>
      </c>
      <c r="B3" s="56" t="s">
        <v>3</v>
      </c>
      <c r="C3" s="55" t="s">
        <v>4</v>
      </c>
      <c r="D3" s="256" t="s">
        <v>5</v>
      </c>
      <c r="E3" s="256"/>
      <c r="F3" s="256" t="s">
        <v>6</v>
      </c>
      <c r="G3" s="256"/>
      <c r="H3" s="55" t="s">
        <v>7</v>
      </c>
      <c r="I3" s="55" t="s">
        <v>42</v>
      </c>
      <c r="J3" s="55" t="s">
        <v>40</v>
      </c>
      <c r="K3" s="256" t="s">
        <v>41</v>
      </c>
      <c r="L3" s="256"/>
    </row>
    <row r="4" spans="1:12" s="61" customFormat="1" ht="70.900000000000006" customHeight="1" x14ac:dyDescent="0.25">
      <c r="A4" s="244" t="s">
        <v>95</v>
      </c>
      <c r="B4" s="244" t="s">
        <v>178</v>
      </c>
      <c r="C4" s="244" t="s">
        <v>56</v>
      </c>
      <c r="D4" s="58" t="s">
        <v>8</v>
      </c>
      <c r="E4" s="59" t="s">
        <v>54</v>
      </c>
      <c r="F4" s="244">
        <v>6</v>
      </c>
      <c r="G4" s="244"/>
      <c r="H4" s="24" t="s">
        <v>9</v>
      </c>
      <c r="I4" s="60">
        <v>-25000</v>
      </c>
      <c r="J4" s="25" t="s">
        <v>10</v>
      </c>
      <c r="K4" s="245">
        <f t="shared" ref="K4:K8" si="0">IF(H4="ja",I4,0)</f>
        <v>0</v>
      </c>
      <c r="L4" s="245"/>
    </row>
    <row r="5" spans="1:12" s="61" customFormat="1" ht="121.9" customHeight="1" x14ac:dyDescent="0.25">
      <c r="A5" s="244"/>
      <c r="B5" s="244"/>
      <c r="C5" s="244"/>
      <c r="D5" s="58" t="s">
        <v>11</v>
      </c>
      <c r="E5" s="59" t="s">
        <v>55</v>
      </c>
      <c r="F5" s="244">
        <v>6</v>
      </c>
      <c r="G5" s="244"/>
      <c r="H5" s="24" t="s">
        <v>9</v>
      </c>
      <c r="I5" s="60">
        <v>-50000</v>
      </c>
      <c r="J5" s="25" t="s">
        <v>10</v>
      </c>
      <c r="K5" s="245">
        <f t="shared" si="0"/>
        <v>0</v>
      </c>
      <c r="L5" s="245"/>
    </row>
    <row r="6" spans="1:12" s="61" customFormat="1" ht="54" x14ac:dyDescent="0.25">
      <c r="A6" s="244"/>
      <c r="B6" s="244"/>
      <c r="C6" s="244"/>
      <c r="D6" s="58" t="s">
        <v>12</v>
      </c>
      <c r="E6" s="59" t="s">
        <v>53</v>
      </c>
      <c r="F6" s="244">
        <v>12</v>
      </c>
      <c r="G6" s="244"/>
      <c r="H6" s="24" t="s">
        <v>9</v>
      </c>
      <c r="I6" s="60">
        <v>-50000</v>
      </c>
      <c r="J6" s="25" t="s">
        <v>10</v>
      </c>
      <c r="K6" s="245">
        <f t="shared" si="0"/>
        <v>0</v>
      </c>
      <c r="L6" s="245"/>
    </row>
    <row r="7" spans="1:12" s="61" customFormat="1" ht="54" x14ac:dyDescent="0.25">
      <c r="A7" s="244"/>
      <c r="B7" s="244"/>
      <c r="C7" s="244"/>
      <c r="D7" s="58" t="s">
        <v>14</v>
      </c>
      <c r="E7" s="59" t="s">
        <v>15</v>
      </c>
      <c r="F7" s="244" t="s">
        <v>13</v>
      </c>
      <c r="G7" s="244"/>
      <c r="H7" s="24" t="s">
        <v>9</v>
      </c>
      <c r="I7" s="60">
        <v>-20000</v>
      </c>
      <c r="J7" s="25" t="s">
        <v>10</v>
      </c>
      <c r="K7" s="245">
        <f t="shared" si="0"/>
        <v>0</v>
      </c>
      <c r="L7" s="245"/>
    </row>
    <row r="8" spans="1:12" s="61" customFormat="1" ht="113.25" customHeight="1" x14ac:dyDescent="0.25">
      <c r="A8" s="244"/>
      <c r="B8" s="244"/>
      <c r="C8" s="244"/>
      <c r="D8" s="58" t="s">
        <v>16</v>
      </c>
      <c r="E8" s="62" t="s">
        <v>17</v>
      </c>
      <c r="F8" s="244" t="s">
        <v>13</v>
      </c>
      <c r="G8" s="244"/>
      <c r="H8" s="24" t="s">
        <v>9</v>
      </c>
      <c r="I8" s="60">
        <v>-75000</v>
      </c>
      <c r="J8" s="25" t="s">
        <v>10</v>
      </c>
      <c r="K8" s="245">
        <f t="shared" si="0"/>
        <v>0</v>
      </c>
      <c r="L8" s="245"/>
    </row>
    <row r="9" spans="1:12" s="61" customFormat="1" ht="21" customHeight="1" x14ac:dyDescent="0.25">
      <c r="A9" s="63"/>
      <c r="B9" s="63"/>
      <c r="C9" s="63"/>
      <c r="D9" s="63"/>
      <c r="E9" s="64"/>
      <c r="F9" s="63"/>
      <c r="G9" s="63"/>
      <c r="H9" s="63"/>
      <c r="I9" s="65"/>
      <c r="J9" s="19"/>
      <c r="K9" s="66"/>
      <c r="L9" s="66"/>
    </row>
    <row r="10" spans="1:12" s="67" customFormat="1" ht="19.5" customHeight="1" x14ac:dyDescent="0.25">
      <c r="A10" s="254" t="s">
        <v>57</v>
      </c>
      <c r="B10" s="255"/>
      <c r="C10" s="255"/>
      <c r="D10" s="255"/>
      <c r="E10" s="255"/>
      <c r="F10" s="255"/>
      <c r="G10" s="255"/>
      <c r="H10" s="255"/>
      <c r="I10" s="255"/>
      <c r="J10" s="255"/>
      <c r="L10" s="20"/>
    </row>
    <row r="11" spans="1:12" s="67" customFormat="1" ht="59.25" customHeight="1" x14ac:dyDescent="0.25">
      <c r="A11" s="68" t="s">
        <v>2</v>
      </c>
      <c r="B11" s="68" t="s">
        <v>58</v>
      </c>
      <c r="C11" s="262" t="s">
        <v>59</v>
      </c>
      <c r="D11" s="263"/>
      <c r="E11" s="68" t="s">
        <v>7</v>
      </c>
      <c r="F11" s="68" t="s">
        <v>60</v>
      </c>
      <c r="G11" s="68"/>
      <c r="H11" s="68" t="s">
        <v>101</v>
      </c>
      <c r="I11" s="68" t="s">
        <v>102</v>
      </c>
      <c r="J11" s="68" t="s">
        <v>61</v>
      </c>
      <c r="L11" s="20"/>
    </row>
    <row r="12" spans="1:12" s="72" customFormat="1" ht="53.25" customHeight="1" x14ac:dyDescent="0.25">
      <c r="A12" s="267" t="s">
        <v>62</v>
      </c>
      <c r="B12" s="69" t="s">
        <v>63</v>
      </c>
      <c r="C12" s="246" t="s">
        <v>64</v>
      </c>
      <c r="D12" s="246"/>
      <c r="E12" s="157" t="s">
        <v>65</v>
      </c>
      <c r="F12" s="70" t="s">
        <v>66</v>
      </c>
      <c r="G12" s="71">
        <f>I12*(VLOOKUP(E12,C23:D27,2,FALSE))</f>
        <v>0</v>
      </c>
      <c r="H12" s="247">
        <f>G15+G20</f>
        <v>0</v>
      </c>
      <c r="I12" s="248">
        <v>-25000</v>
      </c>
      <c r="J12" s="249" t="s">
        <v>177</v>
      </c>
      <c r="L12" s="73"/>
    </row>
    <row r="13" spans="1:12" s="72" customFormat="1" ht="32.25" customHeight="1" x14ac:dyDescent="0.25">
      <c r="A13" s="267"/>
      <c r="B13" s="69" t="s">
        <v>67</v>
      </c>
      <c r="C13" s="246" t="s">
        <v>68</v>
      </c>
      <c r="D13" s="246"/>
      <c r="E13" s="158"/>
      <c r="F13" s="70" t="s">
        <v>69</v>
      </c>
      <c r="G13" s="71">
        <f>G12*E13</f>
        <v>0</v>
      </c>
      <c r="H13" s="247"/>
      <c r="I13" s="248"/>
      <c r="J13" s="249"/>
      <c r="L13" s="73"/>
    </row>
    <row r="14" spans="1:12" s="72" customFormat="1" ht="32.25" customHeight="1" x14ac:dyDescent="0.25">
      <c r="A14" s="267"/>
      <c r="B14" s="69" t="s">
        <v>70</v>
      </c>
      <c r="C14" s="246" t="s">
        <v>71</v>
      </c>
      <c r="D14" s="246"/>
      <c r="E14" s="157"/>
      <c r="F14" s="70" t="s">
        <v>72</v>
      </c>
      <c r="G14" s="74"/>
      <c r="H14" s="247"/>
      <c r="I14" s="248"/>
      <c r="J14" s="249"/>
      <c r="L14" s="73"/>
    </row>
    <row r="15" spans="1:12" s="72" customFormat="1" ht="32.25" customHeight="1" x14ac:dyDescent="0.25">
      <c r="A15" s="267"/>
      <c r="B15" s="69" t="s">
        <v>73</v>
      </c>
      <c r="C15" s="246" t="s">
        <v>99</v>
      </c>
      <c r="D15" s="246"/>
      <c r="E15" s="229" t="s">
        <v>65</v>
      </c>
      <c r="F15" s="70"/>
      <c r="G15" s="71">
        <f>G13*(VLOOKUP(E15,E23:F26,2,FALSE))</f>
        <v>0</v>
      </c>
      <c r="H15" s="247"/>
      <c r="I15" s="248"/>
      <c r="J15" s="249"/>
      <c r="L15" s="73"/>
    </row>
    <row r="16" spans="1:12" s="72" customFormat="1" ht="45" customHeight="1" x14ac:dyDescent="0.25">
      <c r="A16" s="267"/>
      <c r="B16" s="69" t="s">
        <v>74</v>
      </c>
      <c r="C16" s="246" t="s">
        <v>100</v>
      </c>
      <c r="D16" s="246"/>
      <c r="E16" s="22" t="s">
        <v>75</v>
      </c>
      <c r="F16" s="70" t="s">
        <v>76</v>
      </c>
      <c r="G16" s="74"/>
      <c r="H16" s="247"/>
      <c r="I16" s="248"/>
      <c r="J16" s="249"/>
      <c r="L16" s="73"/>
    </row>
    <row r="17" spans="1:12" s="72" customFormat="1" ht="53.25" customHeight="1" x14ac:dyDescent="0.25">
      <c r="A17" s="267"/>
      <c r="B17" s="69" t="s">
        <v>77</v>
      </c>
      <c r="C17" s="246" t="s">
        <v>78</v>
      </c>
      <c r="D17" s="246"/>
      <c r="E17" s="157" t="s">
        <v>65</v>
      </c>
      <c r="F17" s="70" t="s">
        <v>66</v>
      </c>
      <c r="G17" s="71">
        <f>I12*(VLOOKUP(E17,C23:D28,2,FALSE))</f>
        <v>0</v>
      </c>
      <c r="H17" s="247"/>
      <c r="I17" s="248"/>
      <c r="J17" s="249"/>
      <c r="L17" s="73"/>
    </row>
    <row r="18" spans="1:12" s="72" customFormat="1" ht="53.25" customHeight="1" x14ac:dyDescent="0.25">
      <c r="A18" s="267"/>
      <c r="B18" s="69" t="s">
        <v>79</v>
      </c>
      <c r="C18" s="246" t="s">
        <v>68</v>
      </c>
      <c r="D18" s="246"/>
      <c r="E18" s="75">
        <f>1-E13</f>
        <v>1</v>
      </c>
      <c r="F18" s="76" t="s">
        <v>209</v>
      </c>
      <c r="G18" s="71">
        <f>G17*E18</f>
        <v>0</v>
      </c>
      <c r="H18" s="247"/>
      <c r="I18" s="248"/>
      <c r="J18" s="249"/>
      <c r="L18" s="73"/>
    </row>
    <row r="19" spans="1:12" s="72" customFormat="1" ht="53.25" customHeight="1" x14ac:dyDescent="0.25">
      <c r="A19" s="267"/>
      <c r="B19" s="69" t="s">
        <v>80</v>
      </c>
      <c r="C19" s="246" t="s">
        <v>71</v>
      </c>
      <c r="D19" s="246"/>
      <c r="E19" s="23"/>
      <c r="F19" s="70" t="s">
        <v>81</v>
      </c>
      <c r="G19" s="74"/>
      <c r="H19" s="247"/>
      <c r="I19" s="248"/>
      <c r="J19" s="249"/>
      <c r="L19" s="73"/>
    </row>
    <row r="20" spans="1:12" s="72" customFormat="1" ht="53.25" customHeight="1" x14ac:dyDescent="0.25">
      <c r="A20" s="267"/>
      <c r="B20" s="69" t="s">
        <v>82</v>
      </c>
      <c r="C20" s="246" t="s">
        <v>99</v>
      </c>
      <c r="D20" s="246"/>
      <c r="E20" s="23" t="s">
        <v>65</v>
      </c>
      <c r="F20" s="70"/>
      <c r="G20" s="71">
        <f>G18*(VLOOKUP(E20,E23:F27,2,FALSE))</f>
        <v>0</v>
      </c>
      <c r="H20" s="247"/>
      <c r="I20" s="248"/>
      <c r="J20" s="249"/>
      <c r="L20" s="73"/>
    </row>
    <row r="21" spans="1:12" s="72" customFormat="1" ht="78" customHeight="1" x14ac:dyDescent="0.25">
      <c r="A21" s="267"/>
      <c r="B21" s="69" t="s">
        <v>83</v>
      </c>
      <c r="C21" s="266" t="s">
        <v>100</v>
      </c>
      <c r="D21" s="246"/>
      <c r="E21" s="22" t="s">
        <v>75</v>
      </c>
      <c r="F21" s="77" t="s">
        <v>84</v>
      </c>
      <c r="G21" s="78"/>
      <c r="H21" s="247"/>
      <c r="I21" s="248"/>
      <c r="J21" s="249"/>
      <c r="L21" s="73"/>
    </row>
    <row r="22" spans="1:12" s="67" customFormat="1" x14ac:dyDescent="0.25">
      <c r="A22" s="79"/>
      <c r="B22" s="80"/>
      <c r="C22" s="79"/>
      <c r="D22" s="79"/>
      <c r="E22" s="79"/>
      <c r="F22" s="81"/>
      <c r="G22" s="81"/>
      <c r="H22" s="82"/>
      <c r="I22" s="83"/>
      <c r="J22" s="83"/>
      <c r="L22" s="20"/>
    </row>
    <row r="23" spans="1:12" s="72" customFormat="1" ht="13.5" hidden="1" x14ac:dyDescent="0.25">
      <c r="A23" s="84"/>
      <c r="B23" s="85"/>
      <c r="C23" s="86" t="s">
        <v>65</v>
      </c>
      <c r="D23" s="87">
        <v>0</v>
      </c>
      <c r="E23" s="88" t="s">
        <v>65</v>
      </c>
      <c r="F23" s="89">
        <v>0</v>
      </c>
      <c r="G23" s="85"/>
      <c r="H23" s="90"/>
      <c r="I23" s="91"/>
      <c r="J23" s="91"/>
      <c r="L23" s="73"/>
    </row>
    <row r="24" spans="1:12" s="72" customFormat="1" ht="54" hidden="1" x14ac:dyDescent="0.25">
      <c r="A24" s="84"/>
      <c r="B24" s="85"/>
      <c r="C24" s="92" t="s">
        <v>85</v>
      </c>
      <c r="D24" s="93">
        <v>1</v>
      </c>
      <c r="E24" s="94" t="s">
        <v>86</v>
      </c>
      <c r="F24" s="95">
        <v>1</v>
      </c>
      <c r="G24" s="85"/>
      <c r="H24" s="90"/>
      <c r="I24" s="91"/>
      <c r="J24" s="91"/>
      <c r="L24" s="73"/>
    </row>
    <row r="25" spans="1:12" s="72" customFormat="1" ht="54" hidden="1" x14ac:dyDescent="0.25">
      <c r="A25" s="84"/>
      <c r="B25" s="85"/>
      <c r="C25" s="92" t="s">
        <v>87</v>
      </c>
      <c r="D25" s="93">
        <v>0.9</v>
      </c>
      <c r="E25" s="94" t="s">
        <v>88</v>
      </c>
      <c r="F25" s="95">
        <v>0.8</v>
      </c>
      <c r="G25" s="85"/>
      <c r="H25" s="29"/>
      <c r="I25" s="91"/>
      <c r="J25" s="91"/>
      <c r="L25" s="73"/>
    </row>
    <row r="26" spans="1:12" s="72" customFormat="1" ht="27" hidden="1" x14ac:dyDescent="0.25">
      <c r="A26" s="84"/>
      <c r="B26" s="85"/>
      <c r="C26" s="92" t="s">
        <v>89</v>
      </c>
      <c r="D26" s="93">
        <v>0.8</v>
      </c>
      <c r="E26" s="94" t="s">
        <v>90</v>
      </c>
      <c r="F26" s="95">
        <v>0.6</v>
      </c>
      <c r="G26" s="85"/>
      <c r="H26" s="29"/>
      <c r="I26" s="91"/>
      <c r="J26" s="91"/>
      <c r="L26" s="73"/>
    </row>
    <row r="27" spans="1:12" s="72" customFormat="1" ht="40.5" hidden="1" x14ac:dyDescent="0.25">
      <c r="A27" s="84"/>
      <c r="B27" s="85"/>
      <c r="C27" s="92" t="s">
        <v>91</v>
      </c>
      <c r="D27" s="93">
        <v>0</v>
      </c>
      <c r="E27" s="94" t="s">
        <v>92</v>
      </c>
      <c r="F27" s="95">
        <v>0</v>
      </c>
      <c r="G27" s="84"/>
      <c r="H27" s="90"/>
      <c r="I27" s="96"/>
      <c r="J27" s="96"/>
      <c r="L27" s="73"/>
    </row>
    <row r="28" spans="1:12" s="91" customFormat="1" ht="41.25" hidden="1" thickBot="1" x14ac:dyDescent="0.3">
      <c r="A28" s="72"/>
      <c r="B28" s="72"/>
      <c r="C28" s="97" t="s">
        <v>93</v>
      </c>
      <c r="D28" s="98">
        <v>0</v>
      </c>
      <c r="E28" s="99"/>
      <c r="F28" s="100"/>
      <c r="G28" s="72"/>
      <c r="H28" s="73"/>
      <c r="I28" s="72"/>
      <c r="J28" s="73"/>
      <c r="K28" s="72"/>
      <c r="L28" s="73"/>
    </row>
    <row r="29" spans="1:12" ht="9.75" customHeight="1" x14ac:dyDescent="0.25">
      <c r="C29" s="20"/>
      <c r="F29" s="54"/>
      <c r="H29" s="20"/>
      <c r="J29" s="20"/>
    </row>
    <row r="30" spans="1:12" s="101" customFormat="1" ht="27.75" customHeight="1" x14ac:dyDescent="0.25">
      <c r="A30" s="253" t="s">
        <v>165</v>
      </c>
      <c r="B30" s="253"/>
      <c r="C30" s="253"/>
      <c r="D30" s="253"/>
      <c r="E30" s="253"/>
      <c r="F30" s="253"/>
      <c r="G30" s="253"/>
    </row>
    <row r="31" spans="1:12" s="104" customFormat="1" ht="60" customHeight="1" x14ac:dyDescent="0.25">
      <c r="A31" s="102" t="s">
        <v>2</v>
      </c>
      <c r="B31" s="264" t="s">
        <v>58</v>
      </c>
      <c r="C31" s="264"/>
      <c r="D31" s="102" t="s">
        <v>198</v>
      </c>
      <c r="E31" s="102" t="s">
        <v>166</v>
      </c>
      <c r="F31" s="102" t="s">
        <v>46</v>
      </c>
      <c r="G31" s="103" t="s">
        <v>61</v>
      </c>
    </row>
    <row r="32" spans="1:12" s="108" customFormat="1" ht="256.5" x14ac:dyDescent="0.25">
      <c r="A32" s="69" t="s">
        <v>96</v>
      </c>
      <c r="B32" s="265" t="s">
        <v>167</v>
      </c>
      <c r="C32" s="265"/>
      <c r="D32" s="159" t="s">
        <v>168</v>
      </c>
      <c r="E32" s="105">
        <v>-50000</v>
      </c>
      <c r="F32" s="106">
        <f>E32*(VLOOKUP(D32,D34:E40,2,FALSE))</f>
        <v>0</v>
      </c>
      <c r="G32" s="107" t="s">
        <v>170</v>
      </c>
    </row>
    <row r="33" spans="1:10" s="104" customFormat="1" ht="21" customHeight="1" x14ac:dyDescent="0.25">
      <c r="C33" s="109"/>
      <c r="D33" s="110"/>
      <c r="E33" s="111"/>
      <c r="F33" s="111"/>
      <c r="G33" s="111"/>
    </row>
    <row r="34" spans="1:10" s="104" customFormat="1" hidden="1" x14ac:dyDescent="0.25">
      <c r="B34" s="84"/>
      <c r="C34" s="112"/>
      <c r="D34" s="113" t="s">
        <v>168</v>
      </c>
      <c r="E34" s="96">
        <v>0</v>
      </c>
      <c r="F34" s="96"/>
      <c r="G34" s="111"/>
    </row>
    <row r="35" spans="1:10" s="104" customFormat="1" hidden="1" x14ac:dyDescent="0.25">
      <c r="B35" s="84"/>
      <c r="C35" s="112"/>
      <c r="D35" s="114" t="s">
        <v>171</v>
      </c>
      <c r="E35" s="96">
        <v>0</v>
      </c>
      <c r="F35" s="96"/>
      <c r="G35" s="111"/>
    </row>
    <row r="36" spans="1:10" s="104" customFormat="1" hidden="1" x14ac:dyDescent="0.25">
      <c r="B36" s="84"/>
      <c r="C36" s="112"/>
      <c r="D36" s="113" t="s">
        <v>172</v>
      </c>
      <c r="E36" s="96">
        <v>0.2</v>
      </c>
      <c r="F36" s="96"/>
      <c r="G36" s="111"/>
    </row>
    <row r="37" spans="1:10" s="104" customFormat="1" hidden="1" x14ac:dyDescent="0.25">
      <c r="B37" s="84"/>
      <c r="C37" s="112"/>
      <c r="D37" s="113" t="s">
        <v>173</v>
      </c>
      <c r="E37" s="96">
        <v>0.4</v>
      </c>
      <c r="F37" s="96"/>
      <c r="G37" s="111"/>
    </row>
    <row r="38" spans="1:10" s="104" customFormat="1" hidden="1" x14ac:dyDescent="0.25">
      <c r="B38" s="84"/>
      <c r="C38" s="112"/>
      <c r="D38" s="113" t="s">
        <v>174</v>
      </c>
      <c r="E38" s="96">
        <v>0.6</v>
      </c>
      <c r="F38" s="96"/>
      <c r="G38" s="111"/>
    </row>
    <row r="39" spans="1:10" s="104" customFormat="1" hidden="1" x14ac:dyDescent="0.25">
      <c r="B39" s="84"/>
      <c r="C39" s="112"/>
      <c r="D39" s="113" t="s">
        <v>175</v>
      </c>
      <c r="E39" s="96">
        <v>0.8</v>
      </c>
      <c r="F39" s="96"/>
      <c r="G39" s="111"/>
    </row>
    <row r="40" spans="1:10" s="104" customFormat="1" ht="14.25" hidden="1" customHeight="1" x14ac:dyDescent="0.25">
      <c r="B40" s="84"/>
      <c r="C40" s="112"/>
      <c r="D40" s="113" t="s">
        <v>169</v>
      </c>
      <c r="E40" s="96">
        <v>1</v>
      </c>
      <c r="F40" s="96"/>
      <c r="G40" s="111"/>
    </row>
    <row r="41" spans="1:10" ht="28.5" customHeight="1" x14ac:dyDescent="0.25">
      <c r="A41" s="261" t="s">
        <v>183</v>
      </c>
      <c r="B41" s="261"/>
      <c r="C41" s="261"/>
      <c r="D41" s="261"/>
      <c r="E41" s="261"/>
      <c r="F41" s="261"/>
      <c r="H41" s="20"/>
      <c r="J41" s="20"/>
    </row>
    <row r="42" spans="1:10" s="119" customFormat="1" ht="57.75" customHeight="1" x14ac:dyDescent="0.25">
      <c r="A42" s="115" t="s">
        <v>2</v>
      </c>
      <c r="B42" s="116" t="s">
        <v>59</v>
      </c>
      <c r="C42" s="117" t="s">
        <v>179</v>
      </c>
      <c r="D42" s="117" t="s">
        <v>180</v>
      </c>
      <c r="E42" s="118" t="s">
        <v>46</v>
      </c>
      <c r="F42" s="117" t="s">
        <v>61</v>
      </c>
    </row>
    <row r="43" spans="1:10" s="123" customFormat="1" ht="162" x14ac:dyDescent="0.25">
      <c r="A43" s="58" t="s">
        <v>97</v>
      </c>
      <c r="B43" s="120" t="s">
        <v>182</v>
      </c>
      <c r="C43" s="160" t="s">
        <v>168</v>
      </c>
      <c r="D43" s="60">
        <v>-25000</v>
      </c>
      <c r="E43" s="121">
        <f>IF(C43=C47,D43,0)</f>
        <v>0</v>
      </c>
      <c r="F43" s="122" t="s">
        <v>181</v>
      </c>
    </row>
    <row r="44" spans="1:10" s="123" customFormat="1" ht="13.5" x14ac:dyDescent="0.25">
      <c r="A44" s="124"/>
      <c r="D44" s="125"/>
      <c r="E44" s="126"/>
      <c r="F44" s="127"/>
    </row>
    <row r="45" spans="1:10" s="123" customFormat="1" ht="13.5" hidden="1" x14ac:dyDescent="0.25">
      <c r="A45" s="124"/>
      <c r="C45" s="128" t="s">
        <v>168</v>
      </c>
      <c r="D45" s="124">
        <v>0</v>
      </c>
      <c r="E45" s="126"/>
      <c r="F45" s="127"/>
    </row>
    <row r="46" spans="1:10" s="123" customFormat="1" ht="13.5" hidden="1" x14ac:dyDescent="0.25">
      <c r="A46" s="124"/>
      <c r="C46" s="128" t="s">
        <v>192</v>
      </c>
      <c r="D46" s="124">
        <v>0</v>
      </c>
      <c r="E46" s="126"/>
      <c r="F46" s="127"/>
    </row>
    <row r="47" spans="1:10" ht="14.25" hidden="1" customHeight="1" x14ac:dyDescent="0.25">
      <c r="C47" s="128" t="s">
        <v>193</v>
      </c>
      <c r="D47" s="72">
        <v>1</v>
      </c>
      <c r="F47" s="54"/>
      <c r="H47" s="20"/>
      <c r="J47" s="20"/>
    </row>
    <row r="48" spans="1:10" ht="14.25" hidden="1" customHeight="1" x14ac:dyDescent="0.25">
      <c r="C48" s="128"/>
      <c r="D48" s="72"/>
      <c r="F48" s="54"/>
      <c r="H48" s="20"/>
      <c r="J48" s="20"/>
    </row>
    <row r="49" spans="1:12" ht="28.5" customHeight="1" x14ac:dyDescent="0.25">
      <c r="A49" s="261" t="s">
        <v>195</v>
      </c>
      <c r="B49" s="261"/>
      <c r="C49" s="261"/>
      <c r="D49" s="261"/>
      <c r="E49" s="261"/>
      <c r="F49" s="261"/>
      <c r="H49" s="20"/>
      <c r="J49" s="20"/>
    </row>
    <row r="50" spans="1:12" s="119" customFormat="1" ht="39.6" customHeight="1" x14ac:dyDescent="0.25">
      <c r="A50" s="129" t="s">
        <v>2</v>
      </c>
      <c r="B50" s="130" t="s">
        <v>59</v>
      </c>
      <c r="C50" s="131" t="s">
        <v>179</v>
      </c>
      <c r="D50" s="131" t="s">
        <v>180</v>
      </c>
      <c r="E50" s="132" t="s">
        <v>46</v>
      </c>
      <c r="F50" s="131" t="s">
        <v>61</v>
      </c>
    </row>
    <row r="51" spans="1:12" s="123" customFormat="1" ht="165.6" customHeight="1" x14ac:dyDescent="0.25">
      <c r="A51" s="133" t="s">
        <v>196</v>
      </c>
      <c r="B51" s="134" t="s">
        <v>203</v>
      </c>
      <c r="C51" s="28" t="s">
        <v>168</v>
      </c>
      <c r="D51" s="135">
        <v>-50000</v>
      </c>
      <c r="E51" s="136" t="e" cm="1">
        <f t="array" ref="E51">_xlfn.IFS(C51=C54,D54*D51,C51=C55,D55*D51,C51=C56,D56*D51,C51=C57,D57*D51,C51=C58,D58*D51,C51=C59,D59*D51)</f>
        <v>#N/A</v>
      </c>
      <c r="F51" s="137" t="s">
        <v>194</v>
      </c>
    </row>
    <row r="52" spans="1:12" ht="14.25" customHeight="1" x14ac:dyDescent="0.25">
      <c r="C52" s="128"/>
      <c r="D52" s="72"/>
      <c r="F52" s="54"/>
      <c r="H52" s="20"/>
      <c r="J52" s="20"/>
    </row>
    <row r="53" spans="1:12" s="91" customFormat="1" ht="18.75" hidden="1" customHeight="1" x14ac:dyDescent="0.25">
      <c r="A53" s="72"/>
      <c r="B53" s="72"/>
      <c r="C53" s="138" t="s">
        <v>168</v>
      </c>
      <c r="D53" s="96">
        <v>0</v>
      </c>
      <c r="G53" s="72"/>
      <c r="H53" s="73"/>
      <c r="I53" s="72"/>
      <c r="J53" s="73"/>
      <c r="K53" s="72"/>
      <c r="L53" s="73"/>
    </row>
    <row r="54" spans="1:12" s="91" customFormat="1" ht="18" hidden="1" customHeight="1" x14ac:dyDescent="0.25">
      <c r="A54" s="72"/>
      <c r="B54" s="72"/>
      <c r="C54" s="139" t="s">
        <v>192</v>
      </c>
      <c r="D54" s="96">
        <v>0</v>
      </c>
      <c r="G54" s="72"/>
      <c r="H54" s="73"/>
      <c r="I54" s="72"/>
      <c r="J54" s="73"/>
      <c r="K54" s="72"/>
      <c r="L54" s="73"/>
    </row>
    <row r="55" spans="1:12" s="113" customFormat="1" ht="15.75" hidden="1" customHeight="1" x14ac:dyDescent="0.25">
      <c r="C55" s="139" t="s">
        <v>204</v>
      </c>
      <c r="D55" s="96">
        <v>0.2</v>
      </c>
    </row>
    <row r="56" spans="1:12" s="91" customFormat="1" ht="14.25" hidden="1" customHeight="1" x14ac:dyDescent="0.25">
      <c r="A56" s="72"/>
      <c r="B56" s="72"/>
      <c r="C56" s="139" t="s">
        <v>205</v>
      </c>
      <c r="D56" s="96">
        <v>0.4</v>
      </c>
      <c r="G56" s="72"/>
      <c r="H56" s="73"/>
      <c r="I56" s="72"/>
      <c r="J56" s="73"/>
      <c r="K56" s="72"/>
      <c r="L56" s="73"/>
    </row>
    <row r="57" spans="1:12" s="91" customFormat="1" ht="14.25" hidden="1" customHeight="1" x14ac:dyDescent="0.25">
      <c r="A57" s="72"/>
      <c r="B57" s="72"/>
      <c r="C57" s="139" t="s">
        <v>206</v>
      </c>
      <c r="D57" s="96">
        <v>0.6</v>
      </c>
      <c r="G57" s="72"/>
      <c r="H57" s="73"/>
      <c r="I57" s="72"/>
      <c r="J57" s="73"/>
      <c r="K57" s="72"/>
      <c r="L57" s="73"/>
    </row>
    <row r="58" spans="1:12" s="91" customFormat="1" ht="14.25" hidden="1" customHeight="1" x14ac:dyDescent="0.25">
      <c r="A58" s="72"/>
      <c r="B58" s="72"/>
      <c r="C58" s="139" t="s">
        <v>207</v>
      </c>
      <c r="D58" s="96">
        <v>0.8</v>
      </c>
      <c r="G58" s="72"/>
      <c r="H58" s="73"/>
      <c r="I58" s="72"/>
      <c r="J58" s="73"/>
      <c r="K58" s="72"/>
      <c r="L58" s="73"/>
    </row>
    <row r="59" spans="1:12" s="91" customFormat="1" ht="14.25" hidden="1" customHeight="1" x14ac:dyDescent="0.25">
      <c r="A59" s="72"/>
      <c r="B59" s="72"/>
      <c r="C59" s="139" t="s">
        <v>208</v>
      </c>
      <c r="D59" s="96">
        <v>1</v>
      </c>
      <c r="G59" s="72"/>
      <c r="H59" s="73"/>
      <c r="I59" s="72"/>
      <c r="J59" s="73"/>
      <c r="K59" s="72"/>
      <c r="L59" s="73"/>
    </row>
    <row r="60" spans="1:12" ht="14.25" hidden="1" customHeight="1" x14ac:dyDescent="0.25">
      <c r="C60" s="128"/>
      <c r="D60" s="72"/>
      <c r="F60" s="54"/>
      <c r="H60" s="20"/>
      <c r="J60" s="20"/>
    </row>
    <row r="61" spans="1:12" ht="14.25" hidden="1" customHeight="1" x14ac:dyDescent="0.25">
      <c r="C61" s="128"/>
      <c r="D61" s="72"/>
      <c r="F61" s="54"/>
      <c r="H61" s="20"/>
      <c r="J61" s="20"/>
    </row>
    <row r="62" spans="1:12" s="140" customFormat="1" ht="51.75" customHeight="1" x14ac:dyDescent="0.25">
      <c r="B62" s="141"/>
      <c r="D62" s="142"/>
      <c r="E62" s="143" t="s">
        <v>197</v>
      </c>
      <c r="F62" s="143" t="s">
        <v>46</v>
      </c>
      <c r="G62" s="144"/>
    </row>
    <row r="63" spans="1:12" s="140" customFormat="1" ht="36" customHeight="1" x14ac:dyDescent="0.25">
      <c r="C63" s="145"/>
      <c r="D63" s="143" t="s">
        <v>184</v>
      </c>
      <c r="E63" s="146">
        <f>SUM(I5+I6+I8+I12+E32+D43+D51)</f>
        <v>-325000</v>
      </c>
      <c r="F63" s="147" t="e">
        <f>SUM(K4+K5+K6+K7+K8+H12+F32+E43+E51)</f>
        <v>#N/A</v>
      </c>
      <c r="G63" s="144"/>
    </row>
    <row r="64" spans="1:12" s="148" customFormat="1" x14ac:dyDescent="0.25">
      <c r="C64" s="149"/>
      <c r="D64" s="150"/>
      <c r="E64" s="151"/>
      <c r="F64" s="151"/>
      <c r="G64" s="152"/>
    </row>
    <row r="65" spans="1:12" s="104" customFormat="1" ht="21" customHeight="1" x14ac:dyDescent="0.25">
      <c r="A65" s="254" t="s">
        <v>21</v>
      </c>
      <c r="B65" s="255"/>
      <c r="C65" s="255"/>
      <c r="D65" s="153"/>
      <c r="E65" s="153"/>
      <c r="F65" s="153"/>
      <c r="G65" s="154"/>
    </row>
    <row r="66" spans="1:12" s="104" customFormat="1" ht="21" customHeight="1" x14ac:dyDescent="0.25">
      <c r="A66" s="155" t="s">
        <v>20</v>
      </c>
      <c r="B66" s="260" t="s">
        <v>19</v>
      </c>
      <c r="C66" s="260"/>
      <c r="D66" s="260"/>
      <c r="E66" s="260"/>
      <c r="F66" s="260"/>
      <c r="G66" s="260"/>
    </row>
    <row r="67" spans="1:12" s="104" customFormat="1" ht="18" customHeight="1" x14ac:dyDescent="0.25">
      <c r="A67" s="156" t="s">
        <v>18</v>
      </c>
      <c r="B67" s="257" t="s">
        <v>176</v>
      </c>
      <c r="C67" s="258"/>
      <c r="D67" s="258"/>
      <c r="E67" s="258"/>
      <c r="F67" s="258"/>
      <c r="G67" s="259"/>
    </row>
    <row r="68" spans="1:12" x14ac:dyDescent="0.25">
      <c r="F68" s="54"/>
      <c r="H68" s="20"/>
      <c r="J68" s="20"/>
    </row>
    <row r="69" spans="1:12" x14ac:dyDescent="0.25">
      <c r="H69" s="20"/>
      <c r="J69" s="20"/>
    </row>
    <row r="70" spans="1:12" x14ac:dyDescent="0.25">
      <c r="F70" s="67" t="s">
        <v>98</v>
      </c>
      <c r="H70" s="20"/>
      <c r="J70" s="20"/>
    </row>
    <row r="71" spans="1:12" x14ac:dyDescent="0.25">
      <c r="H71" s="20"/>
      <c r="J71" s="20"/>
    </row>
    <row r="72" spans="1:12" x14ac:dyDescent="0.25">
      <c r="H72" s="20"/>
      <c r="I72" s="20"/>
      <c r="J72" s="20"/>
    </row>
    <row r="73" spans="1:12" x14ac:dyDescent="0.25">
      <c r="H73" s="20"/>
      <c r="I73" s="20"/>
    </row>
    <row r="75" spans="1:12" s="67" customFormat="1" x14ac:dyDescent="0.25">
      <c r="E75" s="54"/>
      <c r="J75" s="20"/>
      <c r="L75" s="20"/>
    </row>
    <row r="76" spans="1:12" s="67" customFormat="1" x14ac:dyDescent="0.25">
      <c r="E76" s="54"/>
      <c r="H76" s="20"/>
      <c r="I76" s="20"/>
      <c r="L76" s="20"/>
    </row>
  </sheetData>
  <sheetProtection algorithmName="SHA-512" hashValue="MpH9pMZxpNYed/5hYeBruoomkraelUy2pPPdb+XLIK5luegnbqozLMKcfyHGZdqLfkIAbyfwklwpm6yKRvsXVQ==" saltValue="hKMI/R+y2u9cgE2WuNVMtw==" spinCount="100000" sheet="1" objects="1" scenarios="1" selectLockedCells="1"/>
  <mergeCells count="43">
    <mergeCell ref="B67:G67"/>
    <mergeCell ref="B66:G66"/>
    <mergeCell ref="A41:F41"/>
    <mergeCell ref="C11:D11"/>
    <mergeCell ref="A30:G30"/>
    <mergeCell ref="B31:C31"/>
    <mergeCell ref="B32:C32"/>
    <mergeCell ref="A65:C65"/>
    <mergeCell ref="C18:D18"/>
    <mergeCell ref="C19:D19"/>
    <mergeCell ref="C20:D20"/>
    <mergeCell ref="C21:D21"/>
    <mergeCell ref="A12:A21"/>
    <mergeCell ref="A49:F49"/>
    <mergeCell ref="I1:L1"/>
    <mergeCell ref="A1:G1"/>
    <mergeCell ref="A2:L2"/>
    <mergeCell ref="A10:J10"/>
    <mergeCell ref="D3:E3"/>
    <mergeCell ref="F3:G3"/>
    <mergeCell ref="K3:L3"/>
    <mergeCell ref="A4:A8"/>
    <mergeCell ref="B4:B8"/>
    <mergeCell ref="C4:C8"/>
    <mergeCell ref="F4:G4"/>
    <mergeCell ref="K4:L4"/>
    <mergeCell ref="F8:G8"/>
    <mergeCell ref="K8:L8"/>
    <mergeCell ref="F5:G5"/>
    <mergeCell ref="K5:L5"/>
    <mergeCell ref="F6:G6"/>
    <mergeCell ref="K6:L6"/>
    <mergeCell ref="F7:G7"/>
    <mergeCell ref="K7:L7"/>
    <mergeCell ref="C17:D17"/>
    <mergeCell ref="C12:D12"/>
    <mergeCell ref="H12:H21"/>
    <mergeCell ref="I12:I21"/>
    <mergeCell ref="J12:J21"/>
    <mergeCell ref="C13:D13"/>
    <mergeCell ref="C14:D14"/>
    <mergeCell ref="C15:D15"/>
    <mergeCell ref="C16:D16"/>
  </mergeCells>
  <dataValidations count="9">
    <dataValidation operator="lessThanOrEqual" allowBlank="1" showInputMessage="1" showErrorMessage="1" sqref="I11:J18 C12:C21 E11 G11 E13:E14 F12:F21 C23:D27 F22:J22 H27:J27 H23:H26 D31 E31:G40 B32 C33:D40 B66:B67 D62:G64 B62 C63:C64 F51 B51 A55:B55 C53:D59 E55:XFD55" xr:uid="{1CC4470B-1C63-40AB-9F56-EF9E7178CC28}"/>
    <dataValidation type="list" operator="lessThanOrEqual" allowBlank="1" showInputMessage="1" showErrorMessage="1" sqref="E12" xr:uid="{4EC05522-65C3-4D96-8B1D-FDFA9CB1440A}">
      <formula1>$C$23:$C$27</formula1>
    </dataValidation>
    <dataValidation type="list" operator="lessThanOrEqual" allowBlank="1" showInputMessage="1" showErrorMessage="1" sqref="E17" xr:uid="{78C60BB1-C8F7-4742-A7B6-98BA49B3FC45}">
      <formula1>$C$23:$C$28</formula1>
    </dataValidation>
    <dataValidation type="list" operator="lessThanOrEqual" allowBlank="1" showInputMessage="1" showErrorMessage="1" sqref="E15" xr:uid="{4F26E0B2-EAE0-4849-B9BC-0090AA9E39FB}">
      <formula1>$E$23:$E$26</formula1>
    </dataValidation>
    <dataValidation type="list" allowBlank="1" showInputMessage="1" showErrorMessage="1" sqref="E20" xr:uid="{BCA3AD11-211D-4F79-BB9E-83E5C19A1593}">
      <formula1>$E$23:$E$27</formula1>
    </dataValidation>
    <dataValidation type="list" allowBlank="1" showInputMessage="1" showErrorMessage="1" sqref="H4:H8" xr:uid="{5A11DAD2-03D5-48C9-A6D6-5B844058B241}">
      <formula1>"ja,nee"</formula1>
    </dataValidation>
    <dataValidation type="list" operator="lessThanOrEqual" allowBlank="1" showInputMessage="1" showErrorMessage="1" sqref="D32" xr:uid="{32AD91D9-11F8-4A13-9C76-9AE80693FAC9}">
      <formula1>$D$34:$D$40</formula1>
    </dataValidation>
    <dataValidation type="list" allowBlank="1" showInputMessage="1" showErrorMessage="1" promptTitle="Invullen door inschrijver" prompt="Invullen door inschrijver" sqref="C43" xr:uid="{E0AA3D7A-48A9-46A1-AB50-919B991A2CCE}">
      <formula1>$C$45:$C$47</formula1>
    </dataValidation>
    <dataValidation type="list" operator="lessThanOrEqual" allowBlank="1" showInputMessage="1" showErrorMessage="1" sqref="C51" xr:uid="{584C639E-D6E0-4185-8631-6365BE2269BB}">
      <formula1>$C$53:$C$59</formula1>
    </dataValidation>
  </dataValidations>
  <pageMargins left="0.70866141732283472" right="0.70866141732283472" top="0.74803149606299213" bottom="0.74803149606299213" header="0.31496062992125984" footer="0.31496062992125984"/>
  <pageSetup paperSize="9" scale="33"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20467-8706-4E6C-812D-465DD5BFB923}">
  <sheetPr>
    <tabColor rgb="FFCCCCFF"/>
    <pageSetUpPr fitToPage="1"/>
  </sheetPr>
  <dimension ref="A1:L63"/>
  <sheetViews>
    <sheetView showGridLines="0" tabSelected="1" topLeftCell="A26" zoomScale="93" zoomScaleNormal="93" zoomScaleSheetLayoutView="100" workbookViewId="0">
      <selection activeCell="F19" sqref="F19:G19"/>
    </sheetView>
  </sheetViews>
  <sheetFormatPr defaultColWidth="9.140625" defaultRowHeight="14.25" x14ac:dyDescent="0.25"/>
  <cols>
    <col min="1" max="1" width="11.42578125" style="20" customWidth="1"/>
    <col min="2" max="2" width="17.28515625" style="20" customWidth="1"/>
    <col min="3" max="3" width="42.28515625" style="164" customWidth="1"/>
    <col min="4" max="4" width="22.7109375" style="20" customWidth="1"/>
    <col min="5" max="5" width="17" style="20" customWidth="1"/>
    <col min="6" max="6" width="23.7109375" style="20" customWidth="1"/>
    <col min="7" max="7" width="14.28515625" style="20" customWidth="1"/>
    <col min="8" max="8" width="20.7109375" style="20" customWidth="1"/>
    <col min="9" max="9" width="21" style="20" customWidth="1"/>
    <col min="10" max="10" width="27.85546875" style="183" bestFit="1" customWidth="1"/>
    <col min="11" max="11" width="37.42578125" style="165" customWidth="1"/>
    <col min="12" max="12" width="63.42578125" style="164" customWidth="1"/>
    <col min="13" max="16384" width="9.140625" style="164"/>
  </cols>
  <sheetData>
    <row r="1" spans="1:12" ht="42" customHeight="1" x14ac:dyDescent="0.25">
      <c r="A1" s="252" t="s">
        <v>186</v>
      </c>
      <c r="B1" s="252"/>
      <c r="C1" s="252"/>
      <c r="D1" s="252"/>
      <c r="E1" s="268" t="s">
        <v>103</v>
      </c>
      <c r="F1" s="269"/>
      <c r="G1" s="270" t="s">
        <v>104</v>
      </c>
      <c r="H1" s="270"/>
      <c r="I1" s="270"/>
      <c r="J1" s="271"/>
      <c r="K1" s="162"/>
      <c r="L1" s="163"/>
    </row>
    <row r="2" spans="1:12" ht="30.6" customHeight="1" x14ac:dyDescent="0.25">
      <c r="A2" s="272" t="s">
        <v>105</v>
      </c>
      <c r="B2" s="272"/>
      <c r="C2" s="272"/>
      <c r="D2" s="272"/>
      <c r="E2" s="272"/>
      <c r="F2" s="272"/>
      <c r="G2" s="272"/>
      <c r="H2" s="272"/>
      <c r="I2" s="272"/>
      <c r="J2" s="272"/>
      <c r="L2" s="20"/>
    </row>
    <row r="3" spans="1:12" s="170" customFormat="1" ht="37.9" customHeight="1" x14ac:dyDescent="0.25">
      <c r="A3" s="166" t="s">
        <v>2</v>
      </c>
      <c r="B3" s="166" t="s">
        <v>106</v>
      </c>
      <c r="C3" s="167" t="s">
        <v>107</v>
      </c>
      <c r="D3" s="166" t="s">
        <v>108</v>
      </c>
      <c r="E3" s="166" t="s">
        <v>34</v>
      </c>
      <c r="F3" s="273" t="s">
        <v>109</v>
      </c>
      <c r="G3" s="273"/>
      <c r="H3" s="166" t="s">
        <v>110</v>
      </c>
      <c r="I3" s="168" t="s">
        <v>111</v>
      </c>
      <c r="J3" s="166"/>
      <c r="K3" s="169"/>
    </row>
    <row r="4" spans="1:12" ht="57.75" customHeight="1" x14ac:dyDescent="0.25">
      <c r="A4" s="171" t="s">
        <v>37</v>
      </c>
      <c r="B4" s="171" t="s">
        <v>112</v>
      </c>
      <c r="C4" s="172" t="s">
        <v>113</v>
      </c>
      <c r="D4" s="171" t="s">
        <v>114</v>
      </c>
      <c r="E4" s="173" t="s">
        <v>115</v>
      </c>
      <c r="F4" s="274"/>
      <c r="G4" s="274"/>
      <c r="H4" s="174">
        <v>7319</v>
      </c>
      <c r="I4" s="175">
        <f t="shared" ref="I4:I8" si="0">H4*F4</f>
        <v>0</v>
      </c>
      <c r="J4" s="171"/>
      <c r="K4" s="176"/>
    </row>
    <row r="5" spans="1:12" ht="29.45" customHeight="1" x14ac:dyDescent="0.25">
      <c r="A5" s="171" t="s">
        <v>49</v>
      </c>
      <c r="B5" s="171" t="s">
        <v>112</v>
      </c>
      <c r="C5" s="177" t="s">
        <v>224</v>
      </c>
      <c r="D5" s="173" t="s">
        <v>223</v>
      </c>
      <c r="E5" s="173" t="s">
        <v>36</v>
      </c>
      <c r="F5" s="274"/>
      <c r="G5" s="274"/>
      <c r="H5" s="174">
        <v>52</v>
      </c>
      <c r="I5" s="175">
        <f t="shared" si="0"/>
        <v>0</v>
      </c>
      <c r="J5" s="171"/>
      <c r="K5" s="178"/>
    </row>
    <row r="6" spans="1:12" ht="45.6" customHeight="1" x14ac:dyDescent="0.25">
      <c r="A6" s="171" t="s">
        <v>50</v>
      </c>
      <c r="B6" s="171" t="s">
        <v>116</v>
      </c>
      <c r="C6" s="177" t="s">
        <v>215</v>
      </c>
      <c r="D6" s="173" t="s">
        <v>114</v>
      </c>
      <c r="E6" s="171" t="s">
        <v>115</v>
      </c>
      <c r="F6" s="274"/>
      <c r="G6" s="274"/>
      <c r="H6" s="174">
        <v>7226</v>
      </c>
      <c r="I6" s="175">
        <f t="shared" si="0"/>
        <v>0</v>
      </c>
      <c r="J6" s="171"/>
    </row>
    <row r="7" spans="1:12" ht="42.75" customHeight="1" x14ac:dyDescent="0.25">
      <c r="A7" s="173" t="s">
        <v>51</v>
      </c>
      <c r="B7" s="173" t="s">
        <v>117</v>
      </c>
      <c r="C7" s="177" t="s">
        <v>118</v>
      </c>
      <c r="D7" s="173" t="s">
        <v>119</v>
      </c>
      <c r="E7" s="173" t="s">
        <v>115</v>
      </c>
      <c r="F7" s="274"/>
      <c r="G7" s="274"/>
      <c r="H7" s="174">
        <v>7604</v>
      </c>
      <c r="I7" s="175">
        <f t="shared" si="0"/>
        <v>0</v>
      </c>
      <c r="J7" s="171"/>
    </row>
    <row r="8" spans="1:12" ht="84.75" customHeight="1" x14ac:dyDescent="0.25">
      <c r="A8" s="171" t="s">
        <v>48</v>
      </c>
      <c r="B8" s="171" t="s">
        <v>120</v>
      </c>
      <c r="C8" s="179" t="s">
        <v>121</v>
      </c>
      <c r="D8" s="171" t="s">
        <v>122</v>
      </c>
      <c r="E8" s="171" t="s">
        <v>123</v>
      </c>
      <c r="F8" s="274"/>
      <c r="G8" s="274"/>
      <c r="H8" s="180">
        <v>369</v>
      </c>
      <c r="I8" s="175">
        <f t="shared" si="0"/>
        <v>0</v>
      </c>
      <c r="J8" s="171"/>
    </row>
    <row r="9" spans="1:12" ht="66" customHeight="1" x14ac:dyDescent="0.25">
      <c r="A9" s="171" t="s">
        <v>33</v>
      </c>
      <c r="B9" s="171" t="s">
        <v>124</v>
      </c>
      <c r="C9" s="177" t="s">
        <v>225</v>
      </c>
      <c r="D9" s="173" t="s">
        <v>200</v>
      </c>
      <c r="E9" s="171" t="s">
        <v>36</v>
      </c>
      <c r="F9" s="275"/>
      <c r="G9" s="276"/>
      <c r="H9" s="174">
        <v>832</v>
      </c>
      <c r="I9" s="175">
        <f>H9*F9</f>
        <v>0</v>
      </c>
      <c r="J9" s="181"/>
      <c r="L9" s="182"/>
    </row>
    <row r="10" spans="1:12" ht="66" customHeight="1" x14ac:dyDescent="0.25">
      <c r="A10" s="231" t="s">
        <v>32</v>
      </c>
      <c r="B10" s="171" t="s">
        <v>124</v>
      </c>
      <c r="C10" s="177" t="s">
        <v>226</v>
      </c>
      <c r="D10" s="173" t="s">
        <v>227</v>
      </c>
      <c r="E10" s="171" t="s">
        <v>36</v>
      </c>
      <c r="F10" s="275"/>
      <c r="G10" s="276"/>
      <c r="H10" s="174">
        <v>156</v>
      </c>
      <c r="I10" s="175">
        <f>H10*F10</f>
        <v>0</v>
      </c>
      <c r="J10" s="181"/>
      <c r="L10" s="182"/>
    </row>
    <row r="11" spans="1:12" ht="29.25" customHeight="1" x14ac:dyDescent="0.25"/>
    <row r="12" spans="1:12" ht="18" customHeight="1" x14ac:dyDescent="0.25">
      <c r="A12" s="277" t="s">
        <v>57</v>
      </c>
      <c r="B12" s="278"/>
      <c r="C12" s="278"/>
      <c r="D12" s="278"/>
      <c r="E12" s="278"/>
      <c r="F12" s="278"/>
      <c r="G12" s="278"/>
      <c r="H12" s="278"/>
      <c r="I12" s="278"/>
      <c r="J12" s="184"/>
    </row>
    <row r="13" spans="1:12" s="170" customFormat="1" ht="38.450000000000003" customHeight="1" x14ac:dyDescent="0.25">
      <c r="A13" s="166" t="s">
        <v>2</v>
      </c>
      <c r="B13" s="166" t="s">
        <v>106</v>
      </c>
      <c r="C13" s="167" t="s">
        <v>107</v>
      </c>
      <c r="D13" s="166"/>
      <c r="E13" s="166" t="s">
        <v>34</v>
      </c>
      <c r="F13" s="279" t="s">
        <v>125</v>
      </c>
      <c r="G13" s="280"/>
      <c r="H13" s="166" t="s">
        <v>110</v>
      </c>
      <c r="I13" s="166" t="s">
        <v>111</v>
      </c>
      <c r="J13" s="166"/>
      <c r="K13" s="169"/>
    </row>
    <row r="14" spans="1:12" ht="40.5" customHeight="1" x14ac:dyDescent="0.25">
      <c r="A14" s="231" t="s">
        <v>31</v>
      </c>
      <c r="B14" s="171" t="s">
        <v>124</v>
      </c>
      <c r="C14" s="172" t="s">
        <v>126</v>
      </c>
      <c r="D14" s="172"/>
      <c r="E14" s="171" t="s">
        <v>123</v>
      </c>
      <c r="F14" s="275"/>
      <c r="G14" s="276"/>
      <c r="H14" s="174">
        <v>100</v>
      </c>
      <c r="I14" s="175">
        <f>H14*F14</f>
        <v>0</v>
      </c>
      <c r="J14" s="185"/>
    </row>
    <row r="15" spans="1:12" ht="58.15" customHeight="1" x14ac:dyDescent="0.25">
      <c r="A15" s="231" t="s">
        <v>30</v>
      </c>
      <c r="B15" s="171" t="s">
        <v>124</v>
      </c>
      <c r="C15" s="172" t="s">
        <v>127</v>
      </c>
      <c r="D15" s="172"/>
      <c r="E15" s="171" t="s">
        <v>123</v>
      </c>
      <c r="F15" s="281">
        <v>35.700000000000003</v>
      </c>
      <c r="G15" s="282"/>
      <c r="H15" s="21"/>
      <c r="I15" s="175">
        <f>(H15*F15)*H14</f>
        <v>0</v>
      </c>
      <c r="J15" s="171"/>
    </row>
    <row r="16" spans="1:12" s="191" customFormat="1" x14ac:dyDescent="0.25">
      <c r="A16" s="186"/>
      <c r="B16" s="187"/>
      <c r="C16" s="188"/>
      <c r="D16" s="188"/>
      <c r="E16" s="189"/>
      <c r="F16" s="190"/>
      <c r="G16" s="190"/>
      <c r="K16" s="192"/>
    </row>
    <row r="17" spans="1:12" ht="25.15" customHeight="1" x14ac:dyDescent="0.25">
      <c r="A17" s="283" t="s">
        <v>128</v>
      </c>
      <c r="B17" s="284"/>
      <c r="C17" s="284"/>
      <c r="D17" s="284"/>
      <c r="E17" s="284"/>
      <c r="F17" s="284"/>
      <c r="G17" s="284"/>
      <c r="H17" s="284"/>
      <c r="I17" s="284"/>
      <c r="J17" s="193"/>
    </row>
    <row r="18" spans="1:12" s="170" customFormat="1" ht="46.9" customHeight="1" x14ac:dyDescent="0.25">
      <c r="A18" s="194" t="s">
        <v>2</v>
      </c>
      <c r="B18" s="194" t="s">
        <v>106</v>
      </c>
      <c r="C18" s="285" t="s">
        <v>107</v>
      </c>
      <c r="D18" s="286"/>
      <c r="E18" s="194" t="s">
        <v>34</v>
      </c>
      <c r="F18" s="287" t="s">
        <v>109</v>
      </c>
      <c r="G18" s="288"/>
      <c r="H18" s="195" t="s">
        <v>110</v>
      </c>
      <c r="I18" s="196" t="s">
        <v>111</v>
      </c>
      <c r="J18" s="166"/>
      <c r="K18" s="169"/>
    </row>
    <row r="19" spans="1:12" ht="42.75" customHeight="1" x14ac:dyDescent="0.25">
      <c r="A19" s="231" t="s">
        <v>24</v>
      </c>
      <c r="B19" s="171" t="s">
        <v>129</v>
      </c>
      <c r="C19" s="289" t="s">
        <v>130</v>
      </c>
      <c r="D19" s="290"/>
      <c r="E19" s="171" t="s">
        <v>123</v>
      </c>
      <c r="F19" s="275"/>
      <c r="G19" s="276"/>
      <c r="H19" s="174">
        <v>162</v>
      </c>
      <c r="I19" s="175">
        <f>H19*F19</f>
        <v>0</v>
      </c>
      <c r="J19" s="171"/>
      <c r="L19" s="197"/>
    </row>
    <row r="20" spans="1:12" ht="45" customHeight="1" x14ac:dyDescent="0.25">
      <c r="A20" s="173" t="s">
        <v>23</v>
      </c>
      <c r="B20" s="171" t="s">
        <v>129</v>
      </c>
      <c r="C20" s="289" t="s">
        <v>131</v>
      </c>
      <c r="D20" s="290"/>
      <c r="E20" s="171" t="s">
        <v>123</v>
      </c>
      <c r="F20" s="275"/>
      <c r="G20" s="276"/>
      <c r="H20" s="174">
        <v>204</v>
      </c>
      <c r="I20" s="175">
        <f>H20*F20</f>
        <v>0</v>
      </c>
      <c r="J20" s="171"/>
      <c r="L20" s="198"/>
    </row>
    <row r="21" spans="1:12" ht="3.75" customHeight="1" x14ac:dyDescent="0.25"/>
    <row r="22" spans="1:12" ht="3.75" customHeight="1" x14ac:dyDescent="0.25"/>
    <row r="23" spans="1:12" ht="3.75" customHeight="1" x14ac:dyDescent="0.25"/>
    <row r="24" spans="1:12" ht="24" customHeight="1" x14ac:dyDescent="0.25">
      <c r="A24" s="272" t="s">
        <v>132</v>
      </c>
      <c r="B24" s="272"/>
      <c r="C24" s="272"/>
      <c r="D24" s="272"/>
      <c r="E24" s="272"/>
      <c r="F24" s="272"/>
      <c r="G24" s="272"/>
      <c r="H24" s="272"/>
      <c r="I24" s="277"/>
      <c r="J24" s="184"/>
    </row>
    <row r="25" spans="1:12" s="170" customFormat="1" ht="36.6" customHeight="1" x14ac:dyDescent="0.25">
      <c r="A25" s="166" t="s">
        <v>2</v>
      </c>
      <c r="B25" s="166" t="s">
        <v>106</v>
      </c>
      <c r="C25" s="167" t="s">
        <v>133</v>
      </c>
      <c r="D25" s="166" t="s">
        <v>134</v>
      </c>
      <c r="E25" s="166" t="s">
        <v>34</v>
      </c>
      <c r="F25" s="273" t="s">
        <v>109</v>
      </c>
      <c r="G25" s="273"/>
      <c r="H25" s="166" t="s">
        <v>110</v>
      </c>
      <c r="I25" s="166" t="s">
        <v>111</v>
      </c>
      <c r="J25" s="166"/>
      <c r="K25" s="169"/>
    </row>
    <row r="26" spans="1:12" ht="71.25" x14ac:dyDescent="0.25">
      <c r="A26" s="173" t="s">
        <v>22</v>
      </c>
      <c r="B26" s="171" t="s">
        <v>135</v>
      </c>
      <c r="C26" s="232" t="s">
        <v>228</v>
      </c>
      <c r="D26" s="231" t="s">
        <v>229</v>
      </c>
      <c r="E26" s="171" t="s">
        <v>136</v>
      </c>
      <c r="F26" s="275"/>
      <c r="G26" s="276"/>
      <c r="H26" s="180">
        <v>120</v>
      </c>
      <c r="I26" s="175">
        <f>H26*F26</f>
        <v>0</v>
      </c>
      <c r="J26" s="171"/>
      <c r="K26" s="199"/>
    </row>
    <row r="27" spans="1:12" ht="3.75" customHeight="1" x14ac:dyDescent="0.25"/>
    <row r="28" spans="1:12" ht="19.899999999999999" customHeight="1" x14ac:dyDescent="0.25">
      <c r="A28" s="272" t="s">
        <v>137</v>
      </c>
      <c r="B28" s="272"/>
      <c r="C28" s="272"/>
      <c r="D28" s="272"/>
      <c r="E28" s="272"/>
      <c r="F28" s="272"/>
      <c r="G28" s="272"/>
      <c r="H28" s="272"/>
      <c r="I28" s="277"/>
      <c r="J28" s="184"/>
    </row>
    <row r="29" spans="1:12" s="170" customFormat="1" ht="39" customHeight="1" x14ac:dyDescent="0.25">
      <c r="A29" s="166" t="s">
        <v>2</v>
      </c>
      <c r="B29" s="166" t="s">
        <v>106</v>
      </c>
      <c r="C29" s="167" t="s">
        <v>107</v>
      </c>
      <c r="D29" s="166" t="s">
        <v>108</v>
      </c>
      <c r="E29" s="166" t="s">
        <v>34</v>
      </c>
      <c r="F29" s="279" t="s">
        <v>138</v>
      </c>
      <c r="G29" s="280"/>
      <c r="H29" s="166" t="s">
        <v>110</v>
      </c>
      <c r="I29" s="166" t="s">
        <v>111</v>
      </c>
      <c r="J29" s="166"/>
      <c r="K29" s="169"/>
    </row>
    <row r="30" spans="1:12" ht="42.75" x14ac:dyDescent="0.25">
      <c r="A30" s="231" t="s">
        <v>139</v>
      </c>
      <c r="B30" s="171" t="s">
        <v>140</v>
      </c>
      <c r="C30" s="172" t="s">
        <v>141</v>
      </c>
      <c r="D30" s="171" t="s">
        <v>142</v>
      </c>
      <c r="E30" s="171" t="s">
        <v>143</v>
      </c>
      <c r="F30" s="275"/>
      <c r="G30" s="276"/>
      <c r="H30" s="180">
        <v>30</v>
      </c>
      <c r="I30" s="175">
        <f>F30*H30</f>
        <v>0</v>
      </c>
      <c r="J30" s="171"/>
      <c r="L30" s="197"/>
    </row>
    <row r="31" spans="1:12" s="165" customFormat="1" ht="50.45" customHeight="1" x14ac:dyDescent="0.25">
      <c r="A31" s="173" t="s">
        <v>144</v>
      </c>
      <c r="B31" s="173" t="s">
        <v>145</v>
      </c>
      <c r="C31" s="177" t="s">
        <v>210</v>
      </c>
      <c r="D31" s="173" t="s">
        <v>146</v>
      </c>
      <c r="E31" s="173" t="s">
        <v>143</v>
      </c>
      <c r="F31" s="294"/>
      <c r="G31" s="295"/>
      <c r="H31" s="174">
        <v>1</v>
      </c>
      <c r="I31" s="200">
        <f>F31*H31</f>
        <v>0</v>
      </c>
      <c r="J31" s="171"/>
    </row>
    <row r="32" spans="1:12" ht="3.75" customHeight="1" x14ac:dyDescent="0.25"/>
    <row r="33" spans="1:11" ht="15" customHeight="1" x14ac:dyDescent="0.25">
      <c r="A33" s="298" t="s">
        <v>222</v>
      </c>
      <c r="B33" s="298"/>
      <c r="C33" s="298"/>
      <c r="D33" s="298"/>
      <c r="E33" s="298"/>
      <c r="F33" s="298"/>
      <c r="G33" s="298"/>
      <c r="H33" s="298"/>
      <c r="I33" s="298"/>
      <c r="J33" s="298"/>
      <c r="K33" s="298"/>
    </row>
    <row r="34" spans="1:11" s="170" customFormat="1" ht="38.25" x14ac:dyDescent="0.25">
      <c r="A34" s="201" t="s">
        <v>2</v>
      </c>
      <c r="B34" s="201" t="s">
        <v>106</v>
      </c>
      <c r="C34" s="202" t="s">
        <v>107</v>
      </c>
      <c r="D34" s="201" t="s">
        <v>108</v>
      </c>
      <c r="E34" s="201" t="s">
        <v>34</v>
      </c>
      <c r="F34" s="296" t="s">
        <v>109</v>
      </c>
      <c r="G34" s="296"/>
      <c r="H34" s="201" t="s">
        <v>110</v>
      </c>
      <c r="I34" s="201" t="s">
        <v>111</v>
      </c>
      <c r="J34" s="201" t="s">
        <v>147</v>
      </c>
      <c r="K34" s="203" t="s">
        <v>221</v>
      </c>
    </row>
    <row r="35" spans="1:11" ht="57" x14ac:dyDescent="0.25">
      <c r="A35" s="233" t="s">
        <v>148</v>
      </c>
      <c r="B35" s="204" t="s">
        <v>112</v>
      </c>
      <c r="C35" s="205" t="s">
        <v>211</v>
      </c>
      <c r="D35" s="206" t="s">
        <v>187</v>
      </c>
      <c r="E35" s="206" t="s">
        <v>115</v>
      </c>
      <c r="F35" s="297"/>
      <c r="G35" s="297"/>
      <c r="H35" s="207">
        <v>7319</v>
      </c>
      <c r="I35" s="208">
        <f>H35*F35</f>
        <v>0</v>
      </c>
      <c r="J35" s="209">
        <v>0.5</v>
      </c>
      <c r="K35" s="206" t="s">
        <v>153</v>
      </c>
    </row>
    <row r="36" spans="1:11" ht="85.5" x14ac:dyDescent="0.25">
      <c r="A36" s="233" t="s">
        <v>149</v>
      </c>
      <c r="B36" s="204" t="s">
        <v>116</v>
      </c>
      <c r="C36" s="205" t="s">
        <v>216</v>
      </c>
      <c r="D36" s="206" t="s">
        <v>150</v>
      </c>
      <c r="E36" s="204" t="s">
        <v>115</v>
      </c>
      <c r="F36" s="297"/>
      <c r="G36" s="297"/>
      <c r="H36" s="207">
        <v>7226</v>
      </c>
      <c r="I36" s="208">
        <f>H36*F36</f>
        <v>0</v>
      </c>
      <c r="J36" s="209">
        <v>0.25</v>
      </c>
      <c r="K36" s="206" t="s">
        <v>153</v>
      </c>
    </row>
    <row r="37" spans="1:11" ht="42.75" customHeight="1" x14ac:dyDescent="0.25">
      <c r="A37" s="206" t="s">
        <v>151</v>
      </c>
      <c r="B37" s="206" t="s">
        <v>117</v>
      </c>
      <c r="C37" s="205" t="s">
        <v>212</v>
      </c>
      <c r="D37" s="206" t="s">
        <v>114</v>
      </c>
      <c r="E37" s="206" t="s">
        <v>115</v>
      </c>
      <c r="F37" s="297"/>
      <c r="G37" s="297"/>
      <c r="H37" s="207">
        <v>7604</v>
      </c>
      <c r="I37" s="208">
        <f t="shared" ref="I37" si="1">H37*F37</f>
        <v>0</v>
      </c>
      <c r="J37" s="209">
        <v>0.5</v>
      </c>
      <c r="K37" s="206" t="s">
        <v>153</v>
      </c>
    </row>
    <row r="38" spans="1:11" ht="24.75" customHeight="1" x14ac:dyDescent="0.25">
      <c r="A38" s="233" t="s">
        <v>152</v>
      </c>
      <c r="B38" s="204" t="s">
        <v>116</v>
      </c>
      <c r="C38" s="210" t="s">
        <v>214</v>
      </c>
      <c r="D38" s="204" t="s">
        <v>114</v>
      </c>
      <c r="E38" s="204" t="s">
        <v>115</v>
      </c>
      <c r="F38" s="297"/>
      <c r="G38" s="297"/>
      <c r="H38" s="211">
        <v>1</v>
      </c>
      <c r="I38" s="208">
        <f>H38*F38</f>
        <v>0</v>
      </c>
      <c r="J38" s="209">
        <v>1</v>
      </c>
      <c r="K38" s="230">
        <f>MAX(F6)</f>
        <v>0</v>
      </c>
    </row>
    <row r="39" spans="1:11" ht="76.5" customHeight="1" x14ac:dyDescent="0.25">
      <c r="A39" s="233" t="s">
        <v>188</v>
      </c>
      <c r="B39" s="204" t="s">
        <v>116</v>
      </c>
      <c r="C39" s="210" t="s">
        <v>217</v>
      </c>
      <c r="D39" s="206" t="s">
        <v>150</v>
      </c>
      <c r="E39" s="204" t="s">
        <v>115</v>
      </c>
      <c r="F39" s="297"/>
      <c r="G39" s="297"/>
      <c r="H39" s="211">
        <v>1</v>
      </c>
      <c r="I39" s="208">
        <f>H39*F39</f>
        <v>0</v>
      </c>
      <c r="J39" s="209">
        <v>1</v>
      </c>
      <c r="K39" s="230">
        <f>MAX(F36)</f>
        <v>0</v>
      </c>
    </row>
    <row r="40" spans="1:11" ht="24.75" customHeight="1" x14ac:dyDescent="0.25">
      <c r="A40" s="233" t="s">
        <v>189</v>
      </c>
      <c r="B40" s="204" t="s">
        <v>153</v>
      </c>
      <c r="C40" s="210" t="s">
        <v>154</v>
      </c>
      <c r="D40" s="204" t="s">
        <v>155</v>
      </c>
      <c r="E40" s="204" t="s">
        <v>156</v>
      </c>
      <c r="F40" s="297"/>
      <c r="G40" s="297"/>
      <c r="H40" s="211">
        <v>1</v>
      </c>
      <c r="I40" s="208">
        <f>H40*F40</f>
        <v>0</v>
      </c>
      <c r="J40" s="209">
        <v>1</v>
      </c>
      <c r="K40" s="206" t="s">
        <v>153</v>
      </c>
    </row>
    <row r="41" spans="1:11" ht="95.45" customHeight="1" x14ac:dyDescent="0.25">
      <c r="H41" s="212" t="s">
        <v>219</v>
      </c>
      <c r="I41" s="161">
        <f>I4+I5+I6+I7+I8+I9+I10+I14+I15+I19+I20+I26+I30+I31+I35*J35+I36*J36+I37*J37+I38*J38+I39*J39+I40*J40</f>
        <v>0</v>
      </c>
    </row>
    <row r="42" spans="1:11" ht="3.75" customHeight="1" x14ac:dyDescent="0.25"/>
    <row r="43" spans="1:11" s="214" customFormat="1" ht="34.15" customHeight="1" x14ac:dyDescent="0.25">
      <c r="A43" s="291" t="s">
        <v>218</v>
      </c>
      <c r="B43" s="292"/>
      <c r="C43" s="292"/>
      <c r="D43" s="292"/>
      <c r="E43" s="292"/>
      <c r="F43" s="292"/>
      <c r="G43" s="292"/>
      <c r="H43" s="292"/>
      <c r="I43" s="292"/>
      <c r="J43" s="293"/>
      <c r="K43" s="213"/>
    </row>
    <row r="44" spans="1:11" s="216" customFormat="1" ht="19.899999999999999" customHeight="1" x14ac:dyDescent="0.25">
      <c r="A44" s="168" t="s">
        <v>20</v>
      </c>
      <c r="B44" s="168" t="s">
        <v>106</v>
      </c>
      <c r="C44" s="168" t="s">
        <v>29</v>
      </c>
      <c r="D44" s="168" t="s">
        <v>28</v>
      </c>
      <c r="E44" s="168" t="s">
        <v>27</v>
      </c>
      <c r="F44" s="168" t="s">
        <v>26</v>
      </c>
      <c r="G44" s="300" t="s">
        <v>25</v>
      </c>
      <c r="H44" s="300"/>
      <c r="I44" s="301" t="s">
        <v>157</v>
      </c>
      <c r="J44" s="301"/>
      <c r="K44" s="215"/>
    </row>
    <row r="45" spans="1:11" s="214" customFormat="1" ht="29.45" customHeight="1" x14ac:dyDescent="0.25">
      <c r="A45" s="234" t="s">
        <v>190</v>
      </c>
      <c r="B45" s="226"/>
      <c r="C45" s="227"/>
      <c r="D45" s="227"/>
      <c r="E45" s="228"/>
      <c r="F45" s="228"/>
      <c r="G45" s="302"/>
      <c r="H45" s="302"/>
      <c r="I45" s="303"/>
      <c r="J45" s="303"/>
      <c r="K45" s="213"/>
    </row>
    <row r="46" spans="1:11" s="214" customFormat="1" ht="31.9" customHeight="1" x14ac:dyDescent="0.25">
      <c r="A46" s="234" t="s">
        <v>191</v>
      </c>
      <c r="B46" s="226"/>
      <c r="C46" s="227"/>
      <c r="D46" s="227"/>
      <c r="E46" s="228"/>
      <c r="F46" s="228"/>
      <c r="G46" s="302"/>
      <c r="H46" s="302"/>
      <c r="I46" s="303"/>
      <c r="J46" s="303"/>
      <c r="K46" s="213"/>
    </row>
    <row r="47" spans="1:11" s="214" customFormat="1" ht="36.6" customHeight="1" x14ac:dyDescent="0.25">
      <c r="A47" s="234" t="s">
        <v>213</v>
      </c>
      <c r="B47" s="226"/>
      <c r="C47" s="227"/>
      <c r="D47" s="227"/>
      <c r="E47" s="228"/>
      <c r="F47" s="228"/>
      <c r="G47" s="302"/>
      <c r="H47" s="302"/>
      <c r="I47" s="303"/>
      <c r="J47" s="303"/>
      <c r="K47" s="213"/>
    </row>
    <row r="48" spans="1:11" s="214" customFormat="1" ht="27" customHeight="1" x14ac:dyDescent="0.25">
      <c r="A48" s="234" t="s">
        <v>230</v>
      </c>
      <c r="B48" s="226"/>
      <c r="C48" s="227"/>
      <c r="D48" s="227"/>
      <c r="E48" s="228"/>
      <c r="F48" s="228"/>
      <c r="G48" s="302"/>
      <c r="H48" s="302"/>
      <c r="I48" s="303"/>
      <c r="J48" s="303"/>
      <c r="K48" s="213"/>
    </row>
    <row r="49" spans="1:11" s="214" customFormat="1" ht="18.75" customHeight="1" x14ac:dyDescent="0.25">
      <c r="A49" s="217"/>
      <c r="B49" s="218"/>
      <c r="C49" s="219"/>
      <c r="D49" s="219"/>
      <c r="E49" s="220"/>
      <c r="F49" s="220"/>
      <c r="G49" s="220"/>
      <c r="K49" s="213"/>
    </row>
    <row r="51" spans="1:11" ht="37.9" customHeight="1" x14ac:dyDescent="0.25">
      <c r="A51" s="253" t="s">
        <v>21</v>
      </c>
      <c r="B51" s="253"/>
      <c r="C51" s="253"/>
      <c r="D51" s="253"/>
      <c r="E51" s="253"/>
      <c r="F51" s="253"/>
      <c r="G51" s="253"/>
      <c r="H51" s="253"/>
      <c r="I51" s="253"/>
      <c r="J51" s="253"/>
      <c r="K51" s="221"/>
    </row>
    <row r="52" spans="1:11" s="170" customFormat="1" ht="20.45" customHeight="1" x14ac:dyDescent="0.25">
      <c r="A52" s="166" t="s">
        <v>2</v>
      </c>
      <c r="B52" s="299" t="s">
        <v>19</v>
      </c>
      <c r="C52" s="299"/>
      <c r="D52" s="299"/>
      <c r="E52" s="299"/>
      <c r="F52" s="299"/>
      <c r="G52" s="299"/>
      <c r="H52" s="299"/>
      <c r="I52" s="299"/>
      <c r="J52" s="299"/>
      <c r="K52" s="169"/>
    </row>
    <row r="53" spans="1:11" ht="26.45" customHeight="1" x14ac:dyDescent="0.25">
      <c r="A53" s="222" t="s">
        <v>158</v>
      </c>
      <c r="B53" s="306" t="s">
        <v>159</v>
      </c>
      <c r="C53" s="306"/>
      <c r="D53" s="306"/>
      <c r="E53" s="306"/>
      <c r="F53" s="306"/>
      <c r="G53" s="306"/>
      <c r="H53" s="306"/>
      <c r="I53" s="306"/>
      <c r="J53" s="306"/>
    </row>
    <row r="54" spans="1:11" ht="26.45" customHeight="1" x14ac:dyDescent="0.25">
      <c r="A54" s="222" t="s">
        <v>158</v>
      </c>
      <c r="B54" s="306" t="s">
        <v>160</v>
      </c>
      <c r="C54" s="306"/>
      <c r="D54" s="306"/>
      <c r="E54" s="306"/>
      <c r="F54" s="306"/>
      <c r="G54" s="306"/>
      <c r="H54" s="306"/>
      <c r="I54" s="306"/>
      <c r="J54" s="306"/>
    </row>
    <row r="55" spans="1:11" ht="36" customHeight="1" x14ac:dyDescent="0.25">
      <c r="A55" s="223">
        <v>1</v>
      </c>
      <c r="B55" s="306" t="s">
        <v>161</v>
      </c>
      <c r="C55" s="306"/>
      <c r="D55" s="306"/>
      <c r="E55" s="306"/>
      <c r="F55" s="306"/>
      <c r="G55" s="306"/>
      <c r="H55" s="306"/>
      <c r="I55" s="306"/>
      <c r="J55" s="306"/>
    </row>
    <row r="56" spans="1:11" ht="36.75" customHeight="1" x14ac:dyDescent="0.25">
      <c r="A56" s="223">
        <v>2</v>
      </c>
      <c r="B56" s="306" t="s">
        <v>162</v>
      </c>
      <c r="C56" s="306"/>
      <c r="D56" s="306"/>
      <c r="E56" s="306"/>
      <c r="F56" s="306"/>
      <c r="G56" s="306"/>
      <c r="H56" s="306"/>
      <c r="I56" s="306"/>
      <c r="J56" s="306"/>
    </row>
    <row r="57" spans="1:11" ht="36.6" customHeight="1" x14ac:dyDescent="0.25">
      <c r="A57" s="223">
        <v>3</v>
      </c>
      <c r="B57" s="304" t="s">
        <v>220</v>
      </c>
      <c r="C57" s="304"/>
      <c r="D57" s="304"/>
      <c r="E57" s="304"/>
      <c r="F57" s="304"/>
      <c r="G57" s="304"/>
      <c r="H57" s="304"/>
      <c r="I57" s="304"/>
      <c r="J57" s="304"/>
    </row>
    <row r="58" spans="1:11" ht="37.5" customHeight="1" x14ac:dyDescent="0.25">
      <c r="A58" s="223">
        <v>4</v>
      </c>
      <c r="B58" s="304" t="s">
        <v>231</v>
      </c>
      <c r="C58" s="304"/>
      <c r="D58" s="304"/>
      <c r="E58" s="304"/>
      <c r="F58" s="304"/>
      <c r="G58" s="304"/>
      <c r="H58" s="304"/>
      <c r="I58" s="304"/>
      <c r="J58" s="304"/>
    </row>
    <row r="59" spans="1:11" ht="42" customHeight="1" x14ac:dyDescent="0.25">
      <c r="A59" s="224">
        <v>5</v>
      </c>
      <c r="B59" s="304" t="s">
        <v>232</v>
      </c>
      <c r="C59" s="304"/>
      <c r="D59" s="304"/>
      <c r="E59" s="304"/>
      <c r="F59" s="304"/>
      <c r="G59" s="304"/>
      <c r="H59" s="304"/>
      <c r="I59" s="304"/>
      <c r="J59" s="304"/>
      <c r="K59" s="225"/>
    </row>
    <row r="60" spans="1:11" ht="27" customHeight="1" x14ac:dyDescent="0.25">
      <c r="A60" s="223">
        <v>6</v>
      </c>
      <c r="B60" s="305" t="s">
        <v>233</v>
      </c>
      <c r="C60" s="305"/>
      <c r="D60" s="305"/>
      <c r="E60" s="305"/>
      <c r="F60" s="305"/>
      <c r="G60" s="305"/>
      <c r="H60" s="305"/>
      <c r="I60" s="305"/>
      <c r="J60" s="305"/>
    </row>
    <row r="61" spans="1:11" ht="27" customHeight="1" x14ac:dyDescent="0.25">
      <c r="A61" s="223">
        <v>7</v>
      </c>
      <c r="B61" s="305" t="s">
        <v>234</v>
      </c>
      <c r="C61" s="305"/>
      <c r="D61" s="305"/>
      <c r="E61" s="305"/>
      <c r="F61" s="305"/>
      <c r="G61" s="305"/>
      <c r="H61" s="305"/>
      <c r="I61" s="305"/>
      <c r="J61" s="305"/>
    </row>
    <row r="62" spans="1:11" ht="27" customHeight="1" x14ac:dyDescent="0.25">
      <c r="A62" s="223">
        <v>8</v>
      </c>
      <c r="B62" s="305" t="s">
        <v>163</v>
      </c>
      <c r="C62" s="305"/>
      <c r="D62" s="305"/>
      <c r="E62" s="305"/>
      <c r="F62" s="305"/>
      <c r="G62" s="305"/>
      <c r="H62" s="305"/>
      <c r="I62" s="305"/>
      <c r="J62" s="305"/>
    </row>
    <row r="63" spans="1:11" ht="27.6" customHeight="1" x14ac:dyDescent="0.25">
      <c r="A63" s="224">
        <v>9</v>
      </c>
      <c r="B63" s="304" t="s">
        <v>164</v>
      </c>
      <c r="C63" s="304"/>
      <c r="D63" s="304"/>
      <c r="E63" s="304"/>
      <c r="F63" s="304"/>
      <c r="G63" s="304"/>
      <c r="H63" s="304"/>
      <c r="I63" s="304"/>
      <c r="J63" s="304"/>
    </row>
  </sheetData>
  <sheetProtection algorithmName="SHA-512" hashValue="HEHurj6LvPGYVH9YAmDOXlJjpt+iTrpWsaO1UIOR30gajfBgMMz7YBGLQfV1SjesXiOuK3anG9kKKRQbK0GfrQ==" saltValue="2vnnwB6fxJHb4yCNiyTJdg==" spinCount="100000" sheet="1" selectLockedCells="1"/>
  <mergeCells count="62">
    <mergeCell ref="B59:J59"/>
    <mergeCell ref="B62:J62"/>
    <mergeCell ref="B63:J63"/>
    <mergeCell ref="B53:J53"/>
    <mergeCell ref="B54:J54"/>
    <mergeCell ref="B55:J55"/>
    <mergeCell ref="B56:J56"/>
    <mergeCell ref="B57:J57"/>
    <mergeCell ref="B58:J58"/>
    <mergeCell ref="B60:J60"/>
    <mergeCell ref="B61:J61"/>
    <mergeCell ref="B52:J52"/>
    <mergeCell ref="G44:H44"/>
    <mergeCell ref="I44:J44"/>
    <mergeCell ref="G45:H45"/>
    <mergeCell ref="I45:J45"/>
    <mergeCell ref="G46:H46"/>
    <mergeCell ref="I46:J46"/>
    <mergeCell ref="G47:H47"/>
    <mergeCell ref="I47:J47"/>
    <mergeCell ref="G48:H48"/>
    <mergeCell ref="I48:J48"/>
    <mergeCell ref="A51:J51"/>
    <mergeCell ref="A43:J43"/>
    <mergeCell ref="F26:G26"/>
    <mergeCell ref="A28:I28"/>
    <mergeCell ref="F29:G29"/>
    <mergeCell ref="F30:G30"/>
    <mergeCell ref="F31:G31"/>
    <mergeCell ref="F34:G34"/>
    <mergeCell ref="F35:G35"/>
    <mergeCell ref="F36:G36"/>
    <mergeCell ref="F37:G37"/>
    <mergeCell ref="F40:G40"/>
    <mergeCell ref="F38:G38"/>
    <mergeCell ref="F39:G39"/>
    <mergeCell ref="A33:K33"/>
    <mergeCell ref="F9:G9"/>
    <mergeCell ref="F25:G25"/>
    <mergeCell ref="A12:I12"/>
    <mergeCell ref="F13:G13"/>
    <mergeCell ref="F14:G14"/>
    <mergeCell ref="F15:G15"/>
    <mergeCell ref="A17:I17"/>
    <mergeCell ref="C18:D18"/>
    <mergeCell ref="F18:G18"/>
    <mergeCell ref="C19:D19"/>
    <mergeCell ref="F19:G19"/>
    <mergeCell ref="C20:D20"/>
    <mergeCell ref="F20:G20"/>
    <mergeCell ref="A24:I24"/>
    <mergeCell ref="F10:G10"/>
    <mergeCell ref="F4:G4"/>
    <mergeCell ref="F5:G5"/>
    <mergeCell ref="F6:G6"/>
    <mergeCell ref="F7:G7"/>
    <mergeCell ref="F8:G8"/>
    <mergeCell ref="A1:D1"/>
    <mergeCell ref="E1:F1"/>
    <mergeCell ref="G1:J1"/>
    <mergeCell ref="A2:J2"/>
    <mergeCell ref="F3:G3"/>
  </mergeCells>
  <dataValidations count="1">
    <dataValidation operator="lessThanOrEqual" allowBlank="1" showInputMessage="1" showErrorMessage="1" sqref="F49 E16:F16 B16:C16 G44:G49 B44:E49 B52:B63" xr:uid="{91BB2AFD-E47D-4C2E-9E15-DD4EDBFA028E}"/>
  </dataValidations>
  <pageMargins left="0.70866141732283472" right="0.70866141732283472" top="0.74803149606299213" bottom="0.74803149606299213" header="0.31496062992125984" footer="0.31496062992125984"/>
  <pageSetup paperSize="9" scale="64" fitToHeight="0" orientation="landscape" horizontalDpi="300" verticalDpi="300" r:id="rId1"/>
  <headerFooter>
    <oddHeader>&amp;L&amp;"Century Gothic,Standaard"&amp;10&amp;F&amp;R&amp;"Century Gothic,Standaard"&amp;10&amp;A</oddHeader>
    <oddFooter>&amp;L&amp;"Century Gothic,Standaard"&amp;8&amp;F
&amp;D
&amp;N&amp;R&amp;"Century Gothic,Vet"&amp;9United Quality&amp;"Century Gothic,Standaard"
&amp;"Century Gothic,Cursief"&amp;8Advies en Aanbesteding in Afval en Automative</oddFooter>
  </headerFooter>
  <rowBreaks count="4" manualBreakCount="4">
    <brk id="16" max="9" man="1"/>
    <brk id="23" max="9" man="1"/>
    <brk id="32" max="9" man="1"/>
    <brk id="42"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D50F5-F1BF-4A53-AEDF-BA6521D70A4E}">
  <sheetPr>
    <tabColor rgb="FFCCFFCC"/>
    <pageSetUpPr fitToPage="1"/>
  </sheetPr>
  <dimension ref="A1:S23"/>
  <sheetViews>
    <sheetView showGridLines="0" view="pageBreakPreview" zoomScale="90" zoomScaleNormal="100" zoomScaleSheetLayoutView="90" workbookViewId="0">
      <selection activeCell="C3" sqref="C3"/>
    </sheetView>
  </sheetViews>
  <sheetFormatPr defaultColWidth="8.85546875" defaultRowHeight="14.25" x14ac:dyDescent="0.25"/>
  <cols>
    <col min="1" max="1" width="25.5703125" style="2" customWidth="1"/>
    <col min="2" max="2" width="37.7109375" style="3" customWidth="1"/>
    <col min="3" max="3" width="35.5703125" style="3" customWidth="1"/>
    <col min="4" max="4" width="28.85546875" style="2" customWidth="1"/>
    <col min="5" max="16384" width="8.85546875" style="2"/>
  </cols>
  <sheetData>
    <row r="1" spans="1:19" ht="36" customHeight="1" x14ac:dyDescent="0.25">
      <c r="A1" s="307" t="s">
        <v>47</v>
      </c>
      <c r="B1" s="308"/>
      <c r="C1" s="309"/>
      <c r="D1" s="1"/>
    </row>
    <row r="2" spans="1:19" s="5" customFormat="1" ht="16.5" x14ac:dyDescent="0.25">
      <c r="A2" s="11" t="s">
        <v>45</v>
      </c>
      <c r="B2" s="9" t="s">
        <v>35</v>
      </c>
      <c r="C2" s="12"/>
    </row>
    <row r="3" spans="1:19" s="7" customFormat="1" ht="25.5" customHeight="1" x14ac:dyDescent="0.25">
      <c r="A3" s="26" t="s">
        <v>202</v>
      </c>
      <c r="B3" s="10" t="s">
        <v>46</v>
      </c>
      <c r="C3" s="13" t="e">
        <f>'1. Kwal. gunningscriteria'!F63</f>
        <v>#N/A</v>
      </c>
      <c r="D3" s="6"/>
      <c r="S3" s="8"/>
    </row>
    <row r="4" spans="1:19" s="7" customFormat="1" ht="26.25" customHeight="1" x14ac:dyDescent="0.25">
      <c r="A4" s="26" t="s">
        <v>43</v>
      </c>
      <c r="B4" s="10" t="s">
        <v>44</v>
      </c>
      <c r="C4" s="13">
        <f>'2. Inschrijfprijs'!I41</f>
        <v>0</v>
      </c>
    </row>
    <row r="5" spans="1:19" ht="15" thickBot="1" x14ac:dyDescent="0.3">
      <c r="A5" s="14"/>
      <c r="B5" s="2"/>
      <c r="C5" s="15"/>
    </row>
    <row r="6" spans="1:19" s="4" customFormat="1" ht="35.450000000000003" customHeight="1" thickBot="1" x14ac:dyDescent="0.3">
      <c r="A6" s="310" t="s">
        <v>201</v>
      </c>
      <c r="B6" s="310"/>
      <c r="C6" s="27" t="e">
        <f>SUM(C3:C4)</f>
        <v>#N/A</v>
      </c>
    </row>
    <row r="7" spans="1:19" ht="26.45" customHeight="1" thickBot="1" x14ac:dyDescent="0.3">
      <c r="A7" s="16"/>
      <c r="B7" s="17"/>
      <c r="C7" s="18"/>
    </row>
    <row r="8" spans="1:19" x14ac:dyDescent="0.25">
      <c r="B8" s="2"/>
      <c r="C8" s="2"/>
    </row>
    <row r="9" spans="1:19" x14ac:dyDescent="0.25">
      <c r="B9" s="2"/>
      <c r="C9" s="2"/>
    </row>
    <row r="10" spans="1:19" x14ac:dyDescent="0.25">
      <c r="B10" s="2"/>
      <c r="C10" s="2"/>
    </row>
    <row r="11" spans="1:19" x14ac:dyDescent="0.25">
      <c r="B11" s="2"/>
      <c r="C11" s="2"/>
    </row>
    <row r="12" spans="1:19" x14ac:dyDescent="0.25">
      <c r="B12" s="2"/>
      <c r="C12" s="2"/>
    </row>
    <row r="13" spans="1:19" ht="27.6" customHeight="1" x14ac:dyDescent="0.25">
      <c r="B13" s="2"/>
      <c r="C13" s="2"/>
    </row>
    <row r="14" spans="1:19" ht="27.6" customHeight="1" x14ac:dyDescent="0.25">
      <c r="B14" s="2"/>
      <c r="C14" s="2"/>
    </row>
    <row r="15" spans="1:19" ht="27.6" customHeight="1" x14ac:dyDescent="0.25">
      <c r="B15" s="2"/>
      <c r="C15" s="2"/>
    </row>
    <row r="16" spans="1:19" x14ac:dyDescent="0.25">
      <c r="B16" s="2"/>
      <c r="C16" s="2"/>
    </row>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ht="36.6" customHeight="1" x14ac:dyDescent="0.25"/>
  </sheetData>
  <sheetProtection algorithmName="SHA-512" hashValue="NpK4rs4kT72HGzaj0um6MjYuQxKoUIbXiGWsoY87l6BfPiSTn3MIzTFLde6Ugwpb5qge7ozbjjaZmuMQnJMvBQ==" saltValue="TuyFxM/s4BhqnSK1DCwFQA==" spinCount="100000" sheet="1" objects="1" scenarios="1" selectLockedCells="1" selectUnlockedCells="1"/>
  <mergeCells count="2">
    <mergeCell ref="A1:C1"/>
    <mergeCell ref="A6:B6"/>
  </mergeCells>
  <dataValidations count="1">
    <dataValidation operator="lessThanOrEqual" allowBlank="1" showInputMessage="1" showErrorMessage="1" sqref="C6 A6" xr:uid="{651C8A1D-4E91-4868-8B7A-10D5B7390D11}"/>
  </dataValidations>
  <pageMargins left="0.70866141732283472" right="0.70866141732283472" top="0.74803149606299213" bottom="0.74803149606299213" header="0.31496062992125984" footer="0.31496062992125984"/>
  <pageSetup paperSize="9" fitToHeight="0" orientation="landscape" r:id="rId1"/>
  <headerFooter>
    <oddHeader>&amp;L&amp;"Century Gothic,Vet"&amp;12&amp;F&amp;R&amp;"Century Gothic,Vet"&amp;12&amp;A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Rene Janssen</DisplayName>
        <AccountId>27</AccountId>
        <AccountType/>
      </UserInfo>
      <UserInfo>
        <DisplayName>Ingrid Bruijgom</DisplayName>
        <AccountId>29</AccountId>
        <AccountType/>
      </UserInfo>
    </SharedWithUsers>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99ABB5-7E81-489B-817F-6C879041DBB2}">
  <ds:schemaRefs>
    <ds:schemaRef ds:uri="http://schemas.microsoft.com/office/2006/metadata/longProperties"/>
  </ds:schemaRefs>
</ds:datastoreItem>
</file>

<file path=customXml/itemProps2.xml><?xml version="1.0" encoding="utf-8"?>
<ds:datastoreItem xmlns:ds="http://schemas.openxmlformats.org/officeDocument/2006/customXml" ds:itemID="{E0BB1943-EDFC-47D7-8219-97453F92CB98}">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 ds:uri="57fb7290-b59d-4e32-9476-5a47a4cb54bb"/>
  </ds:schemaRefs>
</ds:datastoreItem>
</file>

<file path=customXml/itemProps3.xml><?xml version="1.0" encoding="utf-8"?>
<ds:datastoreItem xmlns:ds="http://schemas.openxmlformats.org/officeDocument/2006/customXml" ds:itemID="{786F7647-4A5D-49DD-8D55-AE0584E4AE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9756698-E36E-42B9-8B4D-BEC1AEEF75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Voorblad</vt:lpstr>
      <vt:lpstr>1. Kwal. gunningscriteria</vt:lpstr>
      <vt:lpstr>2. Inschrijfprijs</vt:lpstr>
      <vt:lpstr>3. Fictieve inschrijfprijs</vt:lpstr>
      <vt:lpstr>'1. Kwal. gunningscriteria'!Afdrukbereik</vt:lpstr>
      <vt:lpstr>'2. Inschrijfprijs'!Afdrukbereik</vt:lpstr>
      <vt:lpstr>'3. Fictieve inschrijfprijs'!Afdrukbereik</vt:lpstr>
      <vt:lpstr>Voorblad!Afdrukbereik</vt:lpstr>
      <vt:lpstr>'1. Kwal. gunningscriteria'!Afdruktitels</vt:lpstr>
      <vt:lpstr>'2. Inschrijfprijs'!Afdruktitels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Janssen</dc:creator>
  <cp:keywords/>
  <dc:description/>
  <cp:lastModifiedBy>Ingrid Bruijgom</cp:lastModifiedBy>
  <cp:revision/>
  <cp:lastPrinted>2022-05-18T15:17:08Z</cp:lastPrinted>
  <dcterms:created xsi:type="dcterms:W3CDTF">2010-09-06T08:43:15Z</dcterms:created>
  <dcterms:modified xsi:type="dcterms:W3CDTF">2023-01-08T11:42:55Z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r8>4897400</vt:r8>
  </property>
  <property fmtid="{D5CDD505-2E9C-101B-9397-08002B2CF9AE}" pid="5" name="ContentTypeId">
    <vt:lpwstr>0x0101008E517A8EC6B0334C881D0B8D01593304</vt:lpwstr>
  </property>
  <property fmtid="{D5CDD505-2E9C-101B-9397-08002B2CF9AE}" pid="6" name="MediaServiceImageTags">
    <vt:lpwstr/>
  </property>
</Properties>
</file>