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ieuwegein.sharepoint.com/sites/spok_001/Werkdocumenten inkoop/Aanbestedingen/E-installaties/Aanbestedingsdocumenten/"/>
    </mc:Choice>
  </mc:AlternateContent>
  <xr:revisionPtr revIDLastSave="23" documentId="8_{240383C2-B7CF-4FD1-920C-2AF2DFEEBFF8}" xr6:coauthVersionLast="47" xr6:coauthVersionMax="47" xr10:uidLastSave="{0EF71F02-9C7E-45A2-B98C-3F7849359241}"/>
  <workbookProtection workbookAlgorithmName="SHA-512" workbookHashValue="q7YLhXqByXmkEX5l6WkgmxsD8vSyYzMjwE6K+lIhWXOO3kq5V9FQsc3dLb4dAt0wJfLEDo21IvStf7NWV0VOKA==" workbookSaltValue="CFmXwntnpvYBF+m+3AAgCg==" workbookSpinCount="100000" lockStructure="1"/>
  <bookViews>
    <workbookView xWindow="-108" yWindow="-108" windowWidth="23256" windowHeight="12576" tabRatio="832" xr2:uid="{00000000-000D-0000-FFFF-FFFF00000000}"/>
  </bookViews>
  <sheets>
    <sheet name="Inschrijfbiljet" sheetId="16" r:id="rId1"/>
    <sheet name="Verzamelblad per gebouw" sheetId="12" r:id="rId2"/>
    <sheet name="A Inventaris" sheetId="23" r:id="rId3"/>
    <sheet name="B calc schema" sheetId="5" r:id="rId4"/>
    <sheet name="C calc schema proj" sheetId="4" r:id="rId5"/>
    <sheet name="Rekenblad" sheetId="18" state="hidden" r:id="rId6"/>
  </sheets>
  <definedNames>
    <definedName name="_xlnm._FilterDatabase" localSheetId="2" hidden="1">'A Inventaris'!$A$2:$M$340</definedName>
    <definedName name="_xlnm._FilterDatabase" localSheetId="1" hidden="1">'Verzamelblad per gebouw'!$A$4:$AA$48</definedName>
    <definedName name="_xlnm.Print_Area" localSheetId="2">'A Inventaris'!$A$1:$Q$344</definedName>
    <definedName name="_xlnm.Print_Area" localSheetId="3">'B calc schema'!$A$1:$J$57</definedName>
    <definedName name="_xlnm.Print_Area" localSheetId="4">'C calc schema proj'!$A$1:$J$55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40" i="23" l="1"/>
  <c r="G48" i="12"/>
  <c r="I48" i="12"/>
  <c r="K48" i="12"/>
  <c r="AA48" i="12"/>
  <c r="Z48" i="12"/>
  <c r="L43" i="5" l="1"/>
  <c r="P340" i="23"/>
  <c r="Y7" i="12"/>
  <c r="Y8" i="12"/>
  <c r="Y9" i="12"/>
  <c r="Y10" i="12"/>
  <c r="Y11" i="12"/>
  <c r="Y12" i="12"/>
  <c r="Y13" i="12"/>
  <c r="Y14" i="12"/>
  <c r="Y15" i="12"/>
  <c r="Y16" i="12"/>
  <c r="Y17" i="12"/>
  <c r="Y18" i="12"/>
  <c r="Y19" i="12"/>
  <c r="Y20" i="12"/>
  <c r="Y21" i="12"/>
  <c r="Y22" i="12"/>
  <c r="Y23" i="12"/>
  <c r="Y24" i="12"/>
  <c r="Y25" i="12"/>
  <c r="Y26" i="12"/>
  <c r="Y27" i="12"/>
  <c r="Y28" i="12"/>
  <c r="Y29" i="12"/>
  <c r="Y30" i="12"/>
  <c r="Y31" i="12"/>
  <c r="Y32" i="12"/>
  <c r="Y33" i="12"/>
  <c r="Y34" i="12"/>
  <c r="Y35" i="12"/>
  <c r="Y36" i="12"/>
  <c r="Y37" i="12"/>
  <c r="Y38" i="12"/>
  <c r="Y39" i="12"/>
  <c r="Y40" i="12"/>
  <c r="Y41" i="12"/>
  <c r="Y42" i="12"/>
  <c r="Y43" i="12"/>
  <c r="Y44" i="12"/>
  <c r="Y45" i="12"/>
  <c r="Y46" i="12"/>
  <c r="Y47" i="12"/>
  <c r="Y6" i="12"/>
  <c r="Y5" i="12"/>
  <c r="Y48" i="12" l="1"/>
  <c r="H48" i="12"/>
  <c r="J48" i="12"/>
  <c r="Q48" i="12"/>
  <c r="L48" i="12"/>
  <c r="M48" i="12"/>
  <c r="N48" i="12"/>
  <c r="O48" i="12"/>
  <c r="P48" i="12"/>
  <c r="D3" i="18" l="1"/>
  <c r="R48" i="12"/>
  <c r="S48" i="12"/>
  <c r="T48" i="12"/>
  <c r="L41" i="4" l="1"/>
  <c r="M29" i="4"/>
  <c r="M28" i="4"/>
  <c r="M27" i="4"/>
  <c r="F3" i="18"/>
  <c r="L30" i="4"/>
  <c r="L29" i="4"/>
  <c r="L40" i="5"/>
  <c r="L18" i="4"/>
  <c r="L15" i="4"/>
  <c r="L14" i="4"/>
  <c r="L36" i="5"/>
  <c r="L19" i="5"/>
  <c r="L16" i="5"/>
  <c r="L15" i="5"/>
  <c r="L39" i="4"/>
  <c r="L37" i="5"/>
  <c r="L35" i="5"/>
  <c r="L41" i="5"/>
  <c r="L38" i="5"/>
  <c r="H16" i="16"/>
  <c r="H17" i="16"/>
  <c r="H18" i="16"/>
  <c r="U48" i="12"/>
  <c r="V48" i="12"/>
  <c r="W48" i="12"/>
  <c r="X48" i="12"/>
  <c r="B1" i="4"/>
  <c r="B1" i="5"/>
  <c r="B1" i="12"/>
  <c r="Y51" i="12"/>
  <c r="C53" i="12"/>
  <c r="C51" i="12"/>
  <c r="G49" i="5"/>
  <c r="G47" i="4"/>
  <c r="D47" i="4"/>
  <c r="D50" i="4"/>
  <c r="E6" i="4"/>
  <c r="D51" i="5"/>
  <c r="D49" i="5"/>
  <c r="E6" i="5"/>
  <c r="L42" i="5" l="1"/>
  <c r="L40" i="4"/>
  <c r="L38" i="4"/>
  <c r="H19" i="16"/>
  <c r="M30" i="4" l="1"/>
  <c r="L31" i="4"/>
  <c r="L24" i="4" l="1"/>
  <c r="D5" i="18" s="1"/>
  <c r="H22" i="16" l="1"/>
  <c r="L23" i="5"/>
  <c r="D4" i="18" s="1"/>
  <c r="D8" i="18" l="1"/>
  <c r="H23" i="16" s="1"/>
  <c r="H21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Fonteijn</author>
  </authors>
  <commentList>
    <comment ref="Z5" authorId="0" shapeId="0" xr:uid="{DB18361D-AEB6-47E0-8249-227732E34744}">
      <text>
        <r>
          <rPr>
            <sz val="9"/>
            <color indexed="81"/>
            <rFont val="Tahoma"/>
            <family val="2"/>
          </rPr>
          <t>Hier dient Gegadigde het totaal voor deze locatie over te nemen van het totaal per locatie onder tabblad A inventaris kolom P</t>
        </r>
      </text>
    </comment>
    <comment ref="AA5" authorId="0" shapeId="0" xr:uid="{AC991FA6-D1E3-4EDC-832F-ED97D200385E}">
      <text>
        <r>
          <rPr>
            <sz val="9"/>
            <color indexed="81"/>
            <rFont val="Tahoma"/>
            <family val="2"/>
          </rPr>
          <t>Hier dient Gegadigde de kosten voor beheer per locatie in te vullen.</t>
        </r>
      </text>
    </comment>
  </commentList>
</comments>
</file>

<file path=xl/sharedStrings.xml><?xml version="1.0" encoding="utf-8"?>
<sst xmlns="http://schemas.openxmlformats.org/spreadsheetml/2006/main" count="2819" uniqueCount="778">
  <si>
    <t xml:space="preserve">De hierna te noemen inschrijver         </t>
  </si>
  <si>
    <t xml:space="preserve">gevestigd te </t>
  </si>
  <si>
    <t>•</t>
  </si>
  <si>
    <t>a)</t>
  </si>
  <si>
    <t>Voorts verklaart de inschrijver dat de door hem ingevulde en onderstaand vermelde bijlagen</t>
  </si>
  <si>
    <t>deel uitmaken van dit inschrijvingsbiljet:</t>
  </si>
  <si>
    <t>Gedaan te</t>
  </si>
  <si>
    <t>datum:</t>
  </si>
  <si>
    <t>De inschrijver,</t>
  </si>
  <si>
    <t>Handtekening:</t>
  </si>
  <si>
    <t>Firmastempel:</t>
  </si>
  <si>
    <t>Inschrijver:</t>
  </si>
  <si>
    <t>Naam</t>
  </si>
  <si>
    <t>Calculatieschema en uurtarieven voor onderhoud</t>
  </si>
  <si>
    <t>1)</t>
  </si>
  <si>
    <t>Calculatieschema</t>
  </si>
  <si>
    <t>€</t>
  </si>
  <si>
    <t>A</t>
  </si>
  <si>
    <t>B</t>
  </si>
  <si>
    <t>Netto materiaalprijs</t>
  </si>
  <si>
    <t>X</t>
  </si>
  <si>
    <t>Werk derden:</t>
  </si>
  <si>
    <t>Toeslag op werk derden:</t>
  </si>
  <si>
    <t>Y</t>
  </si>
  <si>
    <t>X + Y + Z</t>
  </si>
  <si>
    <t>Voor de calculatie van manuren zal waar mogelijk worden uitgegaan van de UNETO-normen, resp. Gustav Ende</t>
  </si>
  <si>
    <t>met de volgende correctiefactoren:</t>
  </si>
  <si>
    <t>• UNETO   x</t>
  </si>
  <si>
    <t>2)</t>
  </si>
  <si>
    <t>Manuurtarieven voor onderhoud:</t>
  </si>
  <si>
    <t>MANUURTARIEVEN</t>
  </si>
  <si>
    <t>Werkdagen</t>
  </si>
  <si>
    <t>Zon- en</t>
  </si>
  <si>
    <t>8.00 - 17.00</t>
  </si>
  <si>
    <t>'s nachts +</t>
  </si>
  <si>
    <t>feest-</t>
  </si>
  <si>
    <t>uur</t>
  </si>
  <si>
    <t>zaterdagen</t>
  </si>
  <si>
    <t>dagen</t>
  </si>
  <si>
    <t>Voorrijkosten, reisuren en reiskosten zijn niet verrekenbaar, doch in de tarieven inbegrepen.</t>
  </si>
  <si>
    <t>F</t>
  </si>
  <si>
    <t>X+Y+Z+F</t>
  </si>
  <si>
    <t xml:space="preserve">Voor de calculatie van manuren zal waar mogelijk </t>
  </si>
  <si>
    <t xml:space="preserve">worden uitgegaan van de UNETO-normen, </t>
  </si>
  <si>
    <t>resp. Gustav Ende met de volgende correctiefactoren:</t>
  </si>
  <si>
    <t>Manuurtarieven voor projecten e.d.:</t>
  </si>
  <si>
    <t>Component fabrikant</t>
  </si>
  <si>
    <t xml:space="preserve">Component type </t>
  </si>
  <si>
    <t>kosten prev OH</t>
  </si>
  <si>
    <t>Postcode</t>
  </si>
  <si>
    <t>Stad</t>
  </si>
  <si>
    <t>Totaal preventief onderhoud</t>
  </si>
  <si>
    <t>Totalen</t>
  </si>
  <si>
    <t>7.00 - 19.00</t>
  </si>
  <si>
    <t>19.00 - 24:00</t>
  </si>
  <si>
    <t>17.00 - 24.00</t>
  </si>
  <si>
    <t>Plaats</t>
  </si>
  <si>
    <t>Bouwlaag / Component locatie</t>
  </si>
  <si>
    <t>Component capaciteit</t>
  </si>
  <si>
    <t xml:space="preserve">kosten gemaximaliseerde afkoop </t>
  </si>
  <si>
    <t>Conditie</t>
  </si>
  <si>
    <t>Conditie gewenst</t>
  </si>
  <si>
    <t>Conditie score kaart aanwezig</t>
  </si>
  <si>
    <t>in het beschrijvend document te zullen uitvoeren op basis van onderstaand calculatieschema en uurtarieven:</t>
  </si>
  <si>
    <t xml:space="preserve">                €</t>
  </si>
  <si>
    <t>Z</t>
  </si>
  <si>
    <t>Subtotaal exclusief eventuele engineering</t>
  </si>
  <si>
    <t>Totaalbedrag incl. projectleiding, werkvoorbereiding, calculatie, revisietek en winst &amp; risico</t>
  </si>
  <si>
    <t>Totaalbedrag incl. projectleiding, werkvoorbereiding, calculatie, engineering, aanleveren revisiegegevens en winst &amp; risico</t>
  </si>
  <si>
    <t>Lonen: Manuren a) x manuurtarief 2):</t>
  </si>
  <si>
    <t>A1</t>
  </si>
  <si>
    <t>A2</t>
  </si>
  <si>
    <t>A1 + A2 =</t>
  </si>
  <si>
    <t>C</t>
  </si>
  <si>
    <t>B + C =</t>
  </si>
  <si>
    <t>Tarief + 25%</t>
  </si>
  <si>
    <t>Tarief + 50%</t>
  </si>
  <si>
    <t>Tarief + 75%</t>
  </si>
  <si>
    <t>Kosten preventief OH</t>
  </si>
  <si>
    <t>Kosten beheer</t>
  </si>
  <si>
    <t>Inschrijving (op basis van berekening vanuit calculatieschema proj. C)</t>
  </si>
  <si>
    <t>Kosten vanuit verzamelblad per gebouw (Totaal)</t>
  </si>
  <si>
    <t>Inschrijving (op basis van berekening calculatieschema proj. C)</t>
  </si>
  <si>
    <t>Circa (m2), BVO</t>
  </si>
  <si>
    <t>• G.E.      x</t>
  </si>
  <si>
    <t>Totaal inschrijving</t>
  </si>
  <si>
    <t>Inschrijving (op basis van berekening vanuit calculatieschema B)</t>
  </si>
  <si>
    <t>Totaal 'gewogen' inschrijving incl. B&amp;C</t>
  </si>
  <si>
    <t>Inschrijving (op basis van berekening calculatieschema B)</t>
  </si>
  <si>
    <t>Totaal 'gewogen' inschrijving</t>
  </si>
  <si>
    <t>Alle bedragen zijn exclusief BTW.</t>
  </si>
  <si>
    <t>• G.E.       x</t>
  </si>
  <si>
    <r>
      <t>Toeslag op groot materiaal:  &gt;</t>
    </r>
    <r>
      <rPr>
        <b/>
        <sz val="9"/>
        <rFont val="Verdana"/>
        <family val="2"/>
      </rPr>
      <t xml:space="preserve"> € 1.000,00</t>
    </r>
  </si>
  <si>
    <r>
      <t>Toeslag op klein materiaal:   &lt;</t>
    </r>
    <r>
      <rPr>
        <b/>
        <sz val="9"/>
        <rFont val="Verdana"/>
        <family val="2"/>
      </rPr>
      <t xml:space="preserve"> € 1.000,00</t>
    </r>
  </si>
  <si>
    <t>Totaal</t>
  </si>
  <si>
    <t>Conditie aanvang contract 2015</t>
  </si>
  <si>
    <t>- bijlage A Inventaris</t>
  </si>
  <si>
    <t>- bijlage D voorst. subco.</t>
  </si>
  <si>
    <t>- bijlage C calc. schema proj</t>
  </si>
  <si>
    <t xml:space="preserve">Voor verrekenbaar correctief onderhoud en regie werkzaamheden op afroep </t>
  </si>
  <si>
    <t>De inschrijver verklaart de verrekenbare correctieve onderhoudswerkzaamheden</t>
  </si>
  <si>
    <t xml:space="preserve">en regie werkzaamheden op afroep ten behoeve van de te onderhouden installaties, conform de bepalingen </t>
  </si>
  <si>
    <t>Monteur / technicus E</t>
  </si>
  <si>
    <t>Monteur / technicus W</t>
  </si>
  <si>
    <t>Calculatieschema en uurtarieven voor projecten e.d. tot € 50.000</t>
  </si>
  <si>
    <t xml:space="preserve">Voor projecten, uitbreidingen, vervangingen en wijzigingen </t>
  </si>
  <si>
    <t xml:space="preserve">aan te zullen bieden op basis van onderstaand calculatieschema en uurtarieven. Zij verklaart dit schema en uurtarieven </t>
  </si>
  <si>
    <t xml:space="preserve">     Bij volledig uitgewerkte uitvraag</t>
  </si>
  <si>
    <t xml:space="preserve">     Bij volledige engineering door inschrijver</t>
  </si>
  <si>
    <t>Straat naam + nr.</t>
  </si>
  <si>
    <t>Beheer (zoals omschreven in paragraaf 3.3 en 3.4 van het onderhoudsbestek)</t>
  </si>
  <si>
    <t>Servicespecialist</t>
  </si>
  <si>
    <r>
      <t xml:space="preserve">Lonen: uren a) x </t>
    </r>
    <r>
      <rPr>
        <b/>
        <sz val="9"/>
        <rFont val="Verdana"/>
        <family val="2"/>
      </rPr>
      <t>tarief betreffende monteur / technicus en of specialist</t>
    </r>
  </si>
  <si>
    <r>
      <rPr>
        <b/>
        <sz val="9"/>
        <rFont val="Verdana"/>
        <family val="2"/>
      </rPr>
      <t>b)</t>
    </r>
    <r>
      <rPr>
        <sz val="9"/>
        <rFont val="Verdana"/>
        <family val="2"/>
      </rPr>
      <t xml:space="preserve"> toeslag voor engineering / ontwerp:</t>
    </r>
  </si>
  <si>
    <t>Toeslag voor engineering / ontwerp  b)</t>
  </si>
  <si>
    <t xml:space="preserve">     Bij een uitvraag obv richtlijnen</t>
  </si>
  <si>
    <t xml:space="preserve">De inschrijver verklaart klussen, projecten, omdificaties, enz. welke op basis van offerte met open begroting zullen worden gegund, </t>
  </si>
  <si>
    <t xml:space="preserve">bovendien als maximum te zullen hanteren bij aanbestedingen boven € 50.000. </t>
  </si>
  <si>
    <t>Warmtedistributie</t>
  </si>
  <si>
    <t>Luchtbehandeling</t>
  </si>
  <si>
    <t>Servicemonteur / technicus E</t>
  </si>
  <si>
    <t>Gebouwnaam</t>
  </si>
  <si>
    <t>Adres</t>
  </si>
  <si>
    <t>Discipline</t>
  </si>
  <si>
    <t>Hoofdelementomschrijving</t>
  </si>
  <si>
    <t>Hoofdelement-
code</t>
  </si>
  <si>
    <t>Subelement-
code</t>
  </si>
  <si>
    <t>Component 
bouwjaar</t>
  </si>
  <si>
    <t>Beveiliging</t>
  </si>
  <si>
    <t>Inschrijfformulieren Gemeente Nieuwegein</t>
  </si>
  <si>
    <t>in het 1e contractjaar (2022) aan te nemen voor de volgende bedragen en verrekenprijzen:</t>
  </si>
  <si>
    <t>- bijlage B calc. schema</t>
  </si>
  <si>
    <t xml:space="preserve">Stadshuis </t>
  </si>
  <si>
    <t>Stadsplein 1</t>
  </si>
  <si>
    <t>3431 LZ</t>
  </si>
  <si>
    <t>Nieuwegein</t>
  </si>
  <si>
    <t>3433 PN</t>
  </si>
  <si>
    <t>Theater en Kunstencentrum de KOM</t>
  </si>
  <si>
    <t>Stadsplein 6</t>
  </si>
  <si>
    <t xml:space="preserve">Sportzaal de Waterlelie </t>
  </si>
  <si>
    <t>Heemraadsweide 13</t>
  </si>
  <si>
    <t>3437 CA</t>
  </si>
  <si>
    <t>Gymnastieklokaal De Driemaster</t>
  </si>
  <si>
    <t>Dintherseschans 32</t>
  </si>
  <si>
    <t>3432 XV</t>
  </si>
  <si>
    <t>Brandweerpost Zuid</t>
  </si>
  <si>
    <t>Henri Dunantlaan 1</t>
  </si>
  <si>
    <t>3434 CH</t>
  </si>
  <si>
    <t>Brede school de Lotus</t>
  </si>
  <si>
    <t>3434 HA</t>
  </si>
  <si>
    <t>Scholencomplex Fokkesteeg Centrum</t>
  </si>
  <si>
    <t>Ford Vreeswijk Gebouw G</t>
  </si>
  <si>
    <t>Ford Vreeswijk 1a</t>
  </si>
  <si>
    <t>3433 ZZ</t>
  </si>
  <si>
    <t>Klimaatregelingsinstallaties</t>
  </si>
  <si>
    <t>Gebouwbeheersysteem</t>
  </si>
  <si>
    <t>Siemens</t>
  </si>
  <si>
    <t>Helmkruid 3</t>
  </si>
  <si>
    <t>Gymnastiek De Triangel</t>
  </si>
  <si>
    <t>Gymzaal De Driehoek</t>
  </si>
  <si>
    <t>Aardbeigaarde 2</t>
  </si>
  <si>
    <t>Lohengrinhof 9</t>
  </si>
  <si>
    <t>Sporthal Galecop</t>
  </si>
  <si>
    <t>Aert de Gelderhage 7</t>
  </si>
  <si>
    <t>Kastanjestraat 2</t>
  </si>
  <si>
    <t>Sporthal Wijkersloot</t>
  </si>
  <si>
    <t>Rugbyclub RCN</t>
  </si>
  <si>
    <t>Galecop 4</t>
  </si>
  <si>
    <t>Gymzaal Vijfspan</t>
  </si>
  <si>
    <t>Bosruiter 14</t>
  </si>
  <si>
    <t>Gymzaal Doorslag Noord</t>
  </si>
  <si>
    <t>Groenling 1</t>
  </si>
  <si>
    <t>Lohengrinhof 15</t>
  </si>
  <si>
    <t>School Willem Alexander</t>
  </si>
  <si>
    <t>Prins Hendriklaan 27</t>
  </si>
  <si>
    <t>Buurthuis Fokkesteeg Zuid</t>
  </si>
  <si>
    <t>Hoornseschans 101</t>
  </si>
  <si>
    <t>Speeltuin Jeugdland</t>
  </si>
  <si>
    <t>Fort Vreeswijk 4</t>
  </si>
  <si>
    <t>Milieu Educatie Centrum</t>
  </si>
  <si>
    <t>Geinoord 9</t>
  </si>
  <si>
    <t>Prof. Dr. Hesselaan 6</t>
  </si>
  <si>
    <t>Graaf Willemlaan 116</t>
  </si>
  <si>
    <t>Fort Jutphaas 3</t>
  </si>
  <si>
    <t>Geinoord 12</t>
  </si>
  <si>
    <t>Balkenloods 't Laantje</t>
  </si>
  <si>
    <t>Lekstraat 1</t>
  </si>
  <si>
    <t>Brandweerkazerne Noord</t>
  </si>
  <si>
    <t>Structuurbaan 5</t>
  </si>
  <si>
    <t>Aanbiedstation</t>
  </si>
  <si>
    <t>Aarbeigaarde 2</t>
  </si>
  <si>
    <t>Kersegaarde 17</t>
  </si>
  <si>
    <t>Nanningalaan 1a</t>
  </si>
  <si>
    <t>Scouting Nieuwegein Noord (Jutphaas)</t>
  </si>
  <si>
    <t>Kinderdagverblijf Bibelot</t>
  </si>
  <si>
    <t>Scholencomplex Zuilenstein</t>
  </si>
  <si>
    <t>3433ZB</t>
  </si>
  <si>
    <t>Nevelgaarde 1</t>
  </si>
  <si>
    <t>3436 ZZ</t>
  </si>
  <si>
    <t>3432 TK</t>
  </si>
  <si>
    <t>Fordwachterswoning</t>
  </si>
  <si>
    <t>3439 LX</t>
  </si>
  <si>
    <t>3436 GB</t>
  </si>
  <si>
    <t>3438 RA</t>
  </si>
  <si>
    <t>Kinderboerderij IJsselstee</t>
  </si>
  <si>
    <t>3431 CD</t>
  </si>
  <si>
    <t>Kinderdagverblijf Kruimeltje</t>
  </si>
  <si>
    <t>3434 RR</t>
  </si>
  <si>
    <t>3432 PE</t>
  </si>
  <si>
    <t>3438 HX</t>
  </si>
  <si>
    <t>3434 NT</t>
  </si>
  <si>
    <t>3431 RD</t>
  </si>
  <si>
    <t>3437 KB</t>
  </si>
  <si>
    <t>3434 CA</t>
  </si>
  <si>
    <t>Sportzaal de Sluis</t>
  </si>
  <si>
    <t>Steunpost Noorderveld</t>
  </si>
  <si>
    <t>3439 MA</t>
  </si>
  <si>
    <t>3434 CT</t>
  </si>
  <si>
    <t>3435 EM</t>
  </si>
  <si>
    <t>3435 BT</t>
  </si>
  <si>
    <t>3436 GC</t>
  </si>
  <si>
    <t>Julianaweg 28</t>
  </si>
  <si>
    <t>3433 EB</t>
  </si>
  <si>
    <t>3433 EH</t>
  </si>
  <si>
    <t>Specialist  W technische installaties</t>
  </si>
  <si>
    <t>Specialist E technische installaties</t>
  </si>
  <si>
    <t>Utrechthaven 6</t>
  </si>
  <si>
    <t>Utrechthaven 1-1</t>
  </si>
  <si>
    <t>Fort Vreeswijk geb. F (scouting Vreeswijk)</t>
  </si>
  <si>
    <t>Lupinestraat 17</t>
  </si>
  <si>
    <t>Dintherseschans 30</t>
  </si>
  <si>
    <t>Brede school Doorslag Noord</t>
  </si>
  <si>
    <t>Brede school Doorslag Centrum</t>
  </si>
  <si>
    <t>Brede school Batau Centrum</t>
  </si>
  <si>
    <t>Brede school Batau Zuid</t>
  </si>
  <si>
    <t>Geinoord 11</t>
  </si>
  <si>
    <t>Museum Warsenhoeck</t>
  </si>
  <si>
    <t>In inventaris</t>
  </si>
  <si>
    <t>Ja</t>
  </si>
  <si>
    <t>en overeenkomstig de Nota('s) van inlichtingen, resp. Staten van Aanvulling en Wijzigingen.</t>
  </si>
  <si>
    <t>Kosten gemaximaliseerde afkoop (eerste vier manuren en € 100,- materiaal)</t>
  </si>
  <si>
    <t>Gemaximaliseerde afkoop (eerste vier manuren en € 100,- materiaal)</t>
  </si>
  <si>
    <t>Component aantal/post</t>
  </si>
  <si>
    <t>Keukeninventaris</t>
  </si>
  <si>
    <t xml:space="preserve">             €</t>
  </si>
  <si>
    <t xml:space="preserve">               €</t>
  </si>
  <si>
    <t>Gymzaal de Triangel</t>
  </si>
  <si>
    <t>Holec</t>
  </si>
  <si>
    <t>HS 25A, 6 x 240V + 2 X400v</t>
  </si>
  <si>
    <t>Gymzaal de Driehoek</t>
  </si>
  <si>
    <t>5 gr. 220V + 1 gr. 400V + HS 100A</t>
  </si>
  <si>
    <t>Sporthal de Waterlelie</t>
  </si>
  <si>
    <t>HS 80A, 22 x 240V, 5 x 400V, 13 aardlek.</t>
  </si>
  <si>
    <t>HS 25A, 8 x 240V, 3 aardlek.</t>
  </si>
  <si>
    <t>Heemstraweide 13</t>
  </si>
  <si>
    <t>HS 250A, 5 x 400V</t>
  </si>
  <si>
    <t>HS 63A, 11x230V,4 x 400V, 1xALS</t>
  </si>
  <si>
    <t>Sporthal de Sluis</t>
  </si>
  <si>
    <t>HS 32A, 4 x 240V(s)</t>
  </si>
  <si>
    <t>Nanningalaan 1</t>
  </si>
  <si>
    <t>HS63A, 9x230V</t>
  </si>
  <si>
    <t>Gymzaal Driemaster</t>
  </si>
  <si>
    <t>Famostar</t>
  </si>
  <si>
    <t>Vluchtwegverlichting (decentraal)</t>
  </si>
  <si>
    <t>Noodverlichting (decentraal)</t>
  </si>
  <si>
    <t>Deurbelinstallatie</t>
  </si>
  <si>
    <t>Geluidsinstallaties</t>
  </si>
  <si>
    <t>Brandmeldinstallatie</t>
  </si>
  <si>
    <t>FC721</t>
  </si>
  <si>
    <t>Fronius</t>
  </si>
  <si>
    <t>Incl. 2 x omvormer</t>
  </si>
  <si>
    <t>HS 250A, 16 x 240V, 10 x 400V</t>
  </si>
  <si>
    <t>Ajax</t>
  </si>
  <si>
    <t>NSC Solution F2-A</t>
  </si>
  <si>
    <t>Inbraak-alarminstallatie</t>
  </si>
  <si>
    <t>Aritech</t>
  </si>
  <si>
    <t>Meterkast</t>
  </si>
  <si>
    <t>Ruimte naast entree</t>
  </si>
  <si>
    <t>Dak</t>
  </si>
  <si>
    <t>HS 63A, 3x400V, 16x230V</t>
  </si>
  <si>
    <t>Entree</t>
  </si>
  <si>
    <t>2x125A, 3x400V + 10x230V</t>
  </si>
  <si>
    <t>Merlin Gerin</t>
  </si>
  <si>
    <t>Technische ruimte</t>
  </si>
  <si>
    <t>Bar</t>
  </si>
  <si>
    <t>2x40A, 4x400V + 10x230V</t>
  </si>
  <si>
    <t>2x63A, 4x400V + 12x230V</t>
  </si>
  <si>
    <t>Garage</t>
  </si>
  <si>
    <t>160A, 3x400V</t>
  </si>
  <si>
    <t>Blessing</t>
  </si>
  <si>
    <t>Vistral</t>
  </si>
  <si>
    <t>Lobeco</t>
  </si>
  <si>
    <t>ORC 2-8</t>
  </si>
  <si>
    <t>HV, 5x230V+7x400V, HS160A</t>
  </si>
  <si>
    <t>Steunpunt Noorderveld</t>
  </si>
  <si>
    <t>HS 25A, 3 x 240V, 1 x aardlek</t>
  </si>
  <si>
    <t>4x230V, HS40A</t>
  </si>
  <si>
    <t>Utrechthaven 3</t>
  </si>
  <si>
    <t>Bliksembeveiliging installatie</t>
  </si>
  <si>
    <t>Hekatron</t>
  </si>
  <si>
    <t>HS 63A, 10 x 400V(ab), 17 x 240V(a)</t>
  </si>
  <si>
    <t>HS 32A, 2 x 400V (1ab+1a), 3x240V</t>
  </si>
  <si>
    <t>Symo 12.5-3-M</t>
  </si>
  <si>
    <t>Kraanstalling</t>
  </si>
  <si>
    <t>HS 40A, 10 x 240V(s), 2 x 400V(s)</t>
  </si>
  <si>
    <t>ABB</t>
  </si>
  <si>
    <t>Geinoord 12a</t>
  </si>
  <si>
    <t>HS 32A, 3 x 240V(s), 1 x 400V(s)</t>
  </si>
  <si>
    <t>HS 40A, 7 x 240V(s), 1 x 400V(s)</t>
  </si>
  <si>
    <t>Stal</t>
  </si>
  <si>
    <t>Leslokaal</t>
  </si>
  <si>
    <t>Museum</t>
  </si>
  <si>
    <t>24x230V+6x400V, HS80A</t>
  </si>
  <si>
    <t>0.2 Meterkast</t>
  </si>
  <si>
    <t>Hager</t>
  </si>
  <si>
    <t>Divers</t>
  </si>
  <si>
    <t>E-Tech</t>
  </si>
  <si>
    <t>Hoofdentree b.g.</t>
  </si>
  <si>
    <t>1 buitenpost en 1 binnenpost</t>
  </si>
  <si>
    <t>Paxton</t>
  </si>
  <si>
    <t>Galaxy</t>
  </si>
  <si>
    <t>GD48</t>
  </si>
  <si>
    <t>Hertek</t>
  </si>
  <si>
    <t>Etap</t>
  </si>
  <si>
    <t>Eltechna</t>
  </si>
  <si>
    <t>Dimplex</t>
  </si>
  <si>
    <t>Noodverlichting (centraal)</t>
  </si>
  <si>
    <t>Buurthuis de Brink (Doorslag Centrum)</t>
  </si>
  <si>
    <t>Parelduiker 13</t>
  </si>
  <si>
    <t>HS63A,3x400V,23x230V</t>
  </si>
  <si>
    <t>HS40A, 4x400v,3x230V</t>
  </si>
  <si>
    <t>Keuken</t>
  </si>
  <si>
    <t>Heemsradeweide 5</t>
  </si>
  <si>
    <t>HS63A, 6 x 230V, 5x 400V</t>
  </si>
  <si>
    <t>HS32A, 27 x 230V, 2x ALS</t>
  </si>
  <si>
    <t>HS40A, 20 x 230V</t>
  </si>
  <si>
    <t>Kersengaarde 17</t>
  </si>
  <si>
    <t>HS125A, 21x230V + 7x400V + 1xALS</t>
  </si>
  <si>
    <t xml:space="preserve">HS63A, 6x230V </t>
  </si>
  <si>
    <t>HS32A, 10x230V, 1XxALS</t>
  </si>
  <si>
    <t>HS32A, 9x230V</t>
  </si>
  <si>
    <t>HS80A, 17x230V + 7x400V + 1xALS</t>
  </si>
  <si>
    <t>HS63A, 15x230V + 1x400V</t>
  </si>
  <si>
    <t xml:space="preserve">HS63A, 23x230V </t>
  </si>
  <si>
    <t xml:space="preserve">HS63A, 10x230V, 2xALS </t>
  </si>
  <si>
    <t xml:space="preserve">HS63A, 16x230V, 1x400V </t>
  </si>
  <si>
    <t>Groenling 9</t>
  </si>
  <si>
    <t xml:space="preserve">Scholencomplex Doorslag-Noord </t>
  </si>
  <si>
    <t xml:space="preserve">HS160A, 13x400V </t>
  </si>
  <si>
    <t>HS40A, 8x230V</t>
  </si>
  <si>
    <t>HS63A, 15x230V</t>
  </si>
  <si>
    <t>HS63A, 19x230V, 1x400V</t>
  </si>
  <si>
    <t>HS63A, 10x230V</t>
  </si>
  <si>
    <t>HS40A, 5x230V, 1x400V</t>
  </si>
  <si>
    <t>HS40A, 10x230V</t>
  </si>
  <si>
    <t xml:space="preserve">Scholencomplex Zuilenstein </t>
  </si>
  <si>
    <t>Lohengrinhof 10/12</t>
  </si>
  <si>
    <t>37x230V, HS63A</t>
  </si>
  <si>
    <t>Halyester</t>
  </si>
  <si>
    <t>21x230V+2x400V, HS63A</t>
  </si>
  <si>
    <t>Intercom installatie</t>
  </si>
  <si>
    <t>2N/Comelit</t>
  </si>
  <si>
    <t>Penta</t>
  </si>
  <si>
    <t>HS63A, 25x230V, 1x400V, 4xALS</t>
  </si>
  <si>
    <t>HS63A, 21x230V, 3x400V, 1xALS</t>
  </si>
  <si>
    <t>Scholencomplex Fokkesteeg</t>
  </si>
  <si>
    <t>Gedeelte Jandopie</t>
  </si>
  <si>
    <t>Holec/ABB</t>
  </si>
  <si>
    <t>Meterkast naar Gymzaal</t>
  </si>
  <si>
    <t>Meterkast gang groep 1/2</t>
  </si>
  <si>
    <t>HS63A, 22x230V, 1x400V, 1xALS</t>
  </si>
  <si>
    <t>Rondom</t>
  </si>
  <si>
    <t>Tijdssignalering</t>
  </si>
  <si>
    <t>Penta S175</t>
  </si>
  <si>
    <t>Penta 5100</t>
  </si>
  <si>
    <t>Rijncollege (De Linie)</t>
  </si>
  <si>
    <t>Acasiastraat 37</t>
  </si>
  <si>
    <t>HS63A, 22x230V, 3x400V, 1xALS</t>
  </si>
  <si>
    <t>HS63A, 22x230V, 2x400V</t>
  </si>
  <si>
    <t>Lupinestraat 15-23</t>
  </si>
  <si>
    <t>Centraal bedien paneel verlichting</t>
  </si>
  <si>
    <t>0.73</t>
  </si>
  <si>
    <t>7x230V+14x400V, HS125A</t>
  </si>
  <si>
    <t>0.61</t>
  </si>
  <si>
    <t>26x230V+1x400V, HS63A</t>
  </si>
  <si>
    <t>0.49</t>
  </si>
  <si>
    <t>23x230V+1x400V, HS63A</t>
  </si>
  <si>
    <t>0.37</t>
  </si>
  <si>
    <t>15x230V+2x400V, HS63A</t>
  </si>
  <si>
    <t>0.19</t>
  </si>
  <si>
    <t>17x230V+2x400V, HS63A</t>
  </si>
  <si>
    <t>0.22</t>
  </si>
  <si>
    <t>8x230V+1x400V, HS63A</t>
  </si>
  <si>
    <t>Pragma Plus</t>
  </si>
  <si>
    <t>34x230V+5x400V, HS63A</t>
  </si>
  <si>
    <t>LED</t>
  </si>
  <si>
    <t>Entree Kidz &amp; Co</t>
  </si>
  <si>
    <t>Entree de vrije vogels</t>
  </si>
  <si>
    <t>Intercom installatie deurintercom</t>
  </si>
  <si>
    <t>AIPHONE</t>
  </si>
  <si>
    <t>Incl. vingerafdruklezer</t>
  </si>
  <si>
    <t>Elvox</t>
  </si>
  <si>
    <t>H.S 63A+ 3 x 400V+18 x 230V+3xALS</t>
  </si>
  <si>
    <t>H.S. 32A+ 3 x 230V</t>
  </si>
  <si>
    <t>H.S. 32A+ 1 x 400V</t>
  </si>
  <si>
    <t>HS 80A, 12 x230V</t>
  </si>
  <si>
    <t>1 x 400V</t>
  </si>
  <si>
    <t xml:space="preserve">Schoolgebouw Prins Hendriklaan </t>
  </si>
  <si>
    <t>Technische ruimte 2e verdieping</t>
  </si>
  <si>
    <t>Noodstroom aggregraat</t>
  </si>
  <si>
    <t>Stamford</t>
  </si>
  <si>
    <t>60 kVA</t>
  </si>
  <si>
    <t>UC1224E14</t>
  </si>
  <si>
    <t>Technische ruimte trappenhal 1e verdieping</t>
  </si>
  <si>
    <t>Technische ruimte trappenhal 2e verdieping</t>
  </si>
  <si>
    <t xml:space="preserve">Technische ruimte </t>
  </si>
  <si>
    <t>Technische ruimte trappenhal b.g.</t>
  </si>
  <si>
    <t>Technische ruimte b.g.</t>
  </si>
  <si>
    <t>Laagspanning (hoofd)Verdeelinrichting   </t>
  </si>
  <si>
    <t>10x230V, HS63A</t>
  </si>
  <si>
    <t>33x230V+4x230V, HS63A</t>
  </si>
  <si>
    <t>21x230V, HS63A</t>
  </si>
  <si>
    <t>10x400V, HS160A</t>
  </si>
  <si>
    <t>15x230V+3x400V</t>
  </si>
  <si>
    <t>3x230V+2x400V, HS63A</t>
  </si>
  <si>
    <t>8x230V+3x400V, HS40A</t>
  </si>
  <si>
    <t>Van Lien</t>
  </si>
  <si>
    <t>Hoofdingang</t>
  </si>
  <si>
    <t>Penta 5175</t>
  </si>
  <si>
    <t>Omroep- en ontruimingsinstallatie</t>
  </si>
  <si>
    <t>Stadstheater de Kom</t>
  </si>
  <si>
    <t>Energie laagspanning voedingsleidingen</t>
  </si>
  <si>
    <t>Elektrische verwarming ribbenbuiskachel</t>
  </si>
  <si>
    <t>Lichtregelsysteem</t>
  </si>
  <si>
    <t>2.08</t>
  </si>
  <si>
    <t>TR Hoofdverdeler</t>
  </si>
  <si>
    <t>Herentoilet 4e etage</t>
  </si>
  <si>
    <t>3.09</t>
  </si>
  <si>
    <t>TR 5e etage</t>
  </si>
  <si>
    <t>Schacht 4e etage</t>
  </si>
  <si>
    <t>1.23</t>
  </si>
  <si>
    <t>Laden en lossen 0.45</t>
  </si>
  <si>
    <t>0.51</t>
  </si>
  <si>
    <t xml:space="preserve">0.54 </t>
  </si>
  <si>
    <t>0.54</t>
  </si>
  <si>
    <t>0.26</t>
  </si>
  <si>
    <t>2.07</t>
  </si>
  <si>
    <t>2.22</t>
  </si>
  <si>
    <t>1.22</t>
  </si>
  <si>
    <t>1.08</t>
  </si>
  <si>
    <t>1.07</t>
  </si>
  <si>
    <t>3.17a</t>
  </si>
  <si>
    <t>Lier en dimmerruimte 3.13</t>
  </si>
  <si>
    <t>Nabij ingang parkeergarage</t>
  </si>
  <si>
    <t>Algemeen</t>
  </si>
  <si>
    <t>Berging 0.17</t>
  </si>
  <si>
    <t>TR 3e etage</t>
  </si>
  <si>
    <t>2.07a</t>
  </si>
  <si>
    <t>Balie 0.02</t>
  </si>
  <si>
    <t>3.07a</t>
  </si>
  <si>
    <t>1.07a</t>
  </si>
  <si>
    <t>1.08a</t>
  </si>
  <si>
    <t>E-kast 2e etage</t>
  </si>
  <si>
    <t>E-kast 4e etage</t>
  </si>
  <si>
    <t>6110</t>
  </si>
  <si>
    <t>6111</t>
  </si>
  <si>
    <t>6151</t>
  </si>
  <si>
    <t>6171</t>
  </si>
  <si>
    <t>6221</t>
  </si>
  <si>
    <t>6311</t>
  </si>
  <si>
    <t>6324</t>
  </si>
  <si>
    <t>500VA</t>
  </si>
  <si>
    <t>2500A</t>
  </si>
  <si>
    <t>22x230V+2x400V, HS125A</t>
  </si>
  <si>
    <t>18x230V+14x400V, HS=125</t>
  </si>
  <si>
    <t>7x230V+2x400V, HS=63</t>
  </si>
  <si>
    <t>23x230V+2x400V, HS125A</t>
  </si>
  <si>
    <t>50x400V, HS2500A</t>
  </si>
  <si>
    <t>3x400V, HS160A</t>
  </si>
  <si>
    <t>2x230V+17x400V, HS125A</t>
  </si>
  <si>
    <t>9x230V+3x400V, HS63A</t>
  </si>
  <si>
    <t>58x230V+5x400V, HS125A</t>
  </si>
  <si>
    <t>25x230V+8x400V, HS63A</t>
  </si>
  <si>
    <t>4x230V+8x400V, HS63A</t>
  </si>
  <si>
    <t>30x230V+5x400V, HS100A</t>
  </si>
  <si>
    <t>22x230V+6x400V, HS125A</t>
  </si>
  <si>
    <t>37x230V+12x400V, HS160A</t>
  </si>
  <si>
    <t>35x230V+8x400V, HS120A</t>
  </si>
  <si>
    <t>10x230V+2x400V, HS=63</t>
  </si>
  <si>
    <t>28x230V+5x400V, HS125A</t>
  </si>
  <si>
    <t>21x230V+6x400V, HS125A</t>
  </si>
  <si>
    <t>46x230V+3x400V, HS160A</t>
  </si>
  <si>
    <t>2x400V, HS630A</t>
  </si>
  <si>
    <t>3kW</t>
  </si>
  <si>
    <t>4 trafo's en drivers</t>
  </si>
  <si>
    <t>15 trafo's en drivers</t>
  </si>
  <si>
    <t>5 trafo's en drivers</t>
  </si>
  <si>
    <t>7 trafo's en drivers</t>
  </si>
  <si>
    <t>6 trafo's en drivers</t>
  </si>
  <si>
    <t>9 trafo's en drivers</t>
  </si>
  <si>
    <t>14 trafo's en drivers</t>
  </si>
  <si>
    <t>8 trafo's en drivers</t>
  </si>
  <si>
    <t>8 drivers</t>
  </si>
  <si>
    <t>12 trafo's en drivers</t>
  </si>
  <si>
    <t>3W LED</t>
  </si>
  <si>
    <t>Intercel</t>
  </si>
  <si>
    <t>SE EASY</t>
  </si>
  <si>
    <t>Zucchini</t>
  </si>
  <si>
    <t>Legrand</t>
  </si>
  <si>
    <t>Eaton</t>
  </si>
  <si>
    <t>Schultze</t>
  </si>
  <si>
    <t>Mean Well</t>
  </si>
  <si>
    <t>Berging toneel 0.15</t>
  </si>
  <si>
    <t>6422</t>
  </si>
  <si>
    <t>6511</t>
  </si>
  <si>
    <t>Siedle</t>
  </si>
  <si>
    <t>Drager</t>
  </si>
  <si>
    <t>8W</t>
  </si>
  <si>
    <t>3 buitenposten</t>
  </si>
  <si>
    <t>BV1280/390</t>
  </si>
  <si>
    <t>BVS 800 SCHUKO</t>
  </si>
  <si>
    <t>SDR-480-24</t>
  </si>
  <si>
    <t>K731/3P</t>
  </si>
  <si>
    <t>5420-I-AT</t>
  </si>
  <si>
    <t>Vario</t>
  </si>
  <si>
    <t>D5001</t>
  </si>
  <si>
    <t>Horecaplint Nieuwegein</t>
  </si>
  <si>
    <t xml:space="preserve">Stadsplein </t>
  </si>
  <si>
    <t>Stadhuis Nieuwegein</t>
  </si>
  <si>
    <t>6354</t>
  </si>
  <si>
    <t>6431</t>
  </si>
  <si>
    <t>6521</t>
  </si>
  <si>
    <t>6522</t>
  </si>
  <si>
    <t>6541</t>
  </si>
  <si>
    <t>TR-2</t>
  </si>
  <si>
    <t>TR-2 Theater</t>
  </si>
  <si>
    <t>Trouwzaal</t>
  </si>
  <si>
    <t>Sprinklerruimte NW 3</t>
  </si>
  <si>
    <t>Schacht NW 4</t>
  </si>
  <si>
    <t>Schacht ZO 4</t>
  </si>
  <si>
    <t>Schacht ZO 3</t>
  </si>
  <si>
    <t>Schacht ZO 1</t>
  </si>
  <si>
    <t>Schacht ZO 6</t>
  </si>
  <si>
    <t>Schacht NW 6</t>
  </si>
  <si>
    <t>Schacht NW 5</t>
  </si>
  <si>
    <t>Schacht NW 1</t>
  </si>
  <si>
    <t>Schacht ZO 0</t>
  </si>
  <si>
    <t>Schacht ZO 2</t>
  </si>
  <si>
    <t>Copyshop b.g.</t>
  </si>
  <si>
    <t>Schacht NW 2</t>
  </si>
  <si>
    <t>Schacht ZO 5</t>
  </si>
  <si>
    <t>Schacht NW 0</t>
  </si>
  <si>
    <t>Schacht NW 3</t>
  </si>
  <si>
    <t>3e etage</t>
  </si>
  <si>
    <t>Raadzaal</t>
  </si>
  <si>
    <t>Ingang NW</t>
  </si>
  <si>
    <t>CCTV-installaties</t>
  </si>
  <si>
    <t>Sanitaire ruimten</t>
  </si>
  <si>
    <t>Invalidetoilet noodsignaal</t>
  </si>
  <si>
    <t>7,5 kVA</t>
  </si>
  <si>
    <t>550kVa</t>
  </si>
  <si>
    <t>53x400V, HS1000A</t>
  </si>
  <si>
    <t>18x230V, HS2x63A</t>
  </si>
  <si>
    <t>10x230V+9x400V, HS160A</t>
  </si>
  <si>
    <t>66x230V, HS2x63A</t>
  </si>
  <si>
    <t>21x230V+4x400V, HS63A</t>
  </si>
  <si>
    <t>65x230V+2x400V, HS2x63A</t>
  </si>
  <si>
    <t>62x230V, HS2x63A</t>
  </si>
  <si>
    <t>62x230V+2x400V, HS2x63A</t>
  </si>
  <si>
    <t>55x230V+1x400V, HS2x63A</t>
  </si>
  <si>
    <t>60x230V, HS2x63A</t>
  </si>
  <si>
    <t>30x230V, HS63A</t>
  </si>
  <si>
    <t>1x400V+5x230V, HS63A</t>
  </si>
  <si>
    <t>40x230V, HS2x63A</t>
  </si>
  <si>
    <t>49x230V, HS2x63A</t>
  </si>
  <si>
    <t>19x230V+ 8x400V, HS160A</t>
  </si>
  <si>
    <t>97x230V, HS2x80A</t>
  </si>
  <si>
    <t>20x230V+10x400V, HS2x63A</t>
  </si>
  <si>
    <t>104x230V+2x400V, HS80A</t>
  </si>
  <si>
    <t>69x230V, HS2x63A</t>
  </si>
  <si>
    <t>31x230V+2x400V, HS2x63A</t>
  </si>
  <si>
    <t>72x230V, HS2x63A</t>
  </si>
  <si>
    <t>32x230V+1x400V, HS2x63A</t>
  </si>
  <si>
    <t>Trekkoord, signaal op de gang, drukker</t>
  </si>
  <si>
    <t>SDMO</t>
  </si>
  <si>
    <t>Schneider</t>
  </si>
  <si>
    <t>Vasco showtechniek</t>
  </si>
  <si>
    <t>ETAP</t>
  </si>
  <si>
    <t>EAL</t>
  </si>
  <si>
    <t>Newave powervalue</t>
  </si>
  <si>
    <t>LSA 47.2M7 J 6/4</t>
  </si>
  <si>
    <t>Systeem G</t>
  </si>
  <si>
    <t>Schoolgebouw 't Kluster</t>
  </si>
  <si>
    <t>Vredebestlaan 23</t>
  </si>
  <si>
    <t>Meterkast gang beg. grond</t>
  </si>
  <si>
    <t>6W</t>
  </si>
  <si>
    <t>Van Lien/famostar</t>
  </si>
  <si>
    <t>Solo P/ZT</t>
  </si>
  <si>
    <t>FP804</t>
  </si>
  <si>
    <t>CD34</t>
  </si>
  <si>
    <t>Varel</t>
  </si>
  <si>
    <t>Utrechthaven 1</t>
  </si>
  <si>
    <t>Toegangscontrole systeem</t>
  </si>
  <si>
    <t>PV-installatie</t>
  </si>
  <si>
    <t>3 code panelen</t>
  </si>
  <si>
    <t xml:space="preserve">Buurthuis Fokkesteeg Zuid </t>
  </si>
  <si>
    <t>22x230V+3x400V, HS63A</t>
  </si>
  <si>
    <t>3x230V+4x400V, HS40A</t>
  </si>
  <si>
    <t>HS 25A, 6 x 240V, 1xALS</t>
  </si>
  <si>
    <t>Fort Vreeswijk geb. Scouting</t>
  </si>
  <si>
    <t>Ford Vreeswijk 4</t>
  </si>
  <si>
    <t>40 A</t>
  </si>
  <si>
    <t>FM1</t>
  </si>
  <si>
    <t>PN-1U</t>
  </si>
  <si>
    <t>6150</t>
  </si>
  <si>
    <t>6411</t>
  </si>
  <si>
    <t>Voordeur</t>
  </si>
  <si>
    <t>Sanitaire ruimte</t>
  </si>
  <si>
    <t>12x230V+2x400V, HS40A</t>
  </si>
  <si>
    <t>Sieddle</t>
  </si>
  <si>
    <t>Airphone</t>
  </si>
  <si>
    <t>KDV Bibelot</t>
  </si>
  <si>
    <t>27x230V, HS125A</t>
  </si>
  <si>
    <t>8 Watt TL</t>
  </si>
  <si>
    <t>Honeywell</t>
  </si>
  <si>
    <t xml:space="preserve">Hertek </t>
  </si>
  <si>
    <t>KDV Kruimeltje</t>
  </si>
  <si>
    <t>Gang</t>
  </si>
  <si>
    <t>8W TL</t>
  </si>
  <si>
    <t>van Lien</t>
  </si>
  <si>
    <t>27x230V+4x400V, HS</t>
  </si>
  <si>
    <t>BC 10-04</t>
  </si>
  <si>
    <t>Scouting Noord</t>
  </si>
  <si>
    <t>Ford Jutphaas 3</t>
  </si>
  <si>
    <t>40A</t>
  </si>
  <si>
    <t>PAN-1Y</t>
  </si>
  <si>
    <t>Berging</t>
  </si>
  <si>
    <t>Stadhuisplein</t>
  </si>
  <si>
    <t>3435 EP</t>
  </si>
  <si>
    <t>Heemraadsweide 5</t>
  </si>
  <si>
    <t>3434 BV</t>
  </si>
  <si>
    <t>Centrale elektrotechnische voorz. Alg.</t>
  </si>
  <si>
    <t>Krachtstroom</t>
  </si>
  <si>
    <t xml:space="preserve">Verlichting </t>
  </si>
  <si>
    <t>Communicatie</t>
  </si>
  <si>
    <t>– Brand- en beveiliging</t>
  </si>
  <si>
    <t>– Installatieverantwoordelijke</t>
  </si>
  <si>
    <t>in het 1e contractjaar (2023) aan te nemen voor de volgende bedragen en verrekenprijzen:</t>
  </si>
  <si>
    <t>De bedragen zijn exclusief BTW met prijspeil 2023</t>
  </si>
  <si>
    <t>Inspanningsgericht onderhoud E-installaties</t>
  </si>
  <si>
    <t>Tekenaar</t>
  </si>
  <si>
    <t>3431 CG</t>
  </si>
  <si>
    <t>AlphaVision</t>
  </si>
  <si>
    <t>Sunny Tripower</t>
  </si>
  <si>
    <t>STP7000TL-20</t>
  </si>
  <si>
    <t>Fortwachterswoning</t>
  </si>
  <si>
    <t>Scholen complex Batau Zuid</t>
  </si>
  <si>
    <t>Scholen complex Batau Centrum</t>
  </si>
  <si>
    <t xml:space="preserve">Museum Warsenhoeck </t>
  </si>
  <si>
    <t>Incl. omvormer</t>
  </si>
  <si>
    <t>8w</t>
  </si>
  <si>
    <t>led</t>
  </si>
  <si>
    <t>Mastervolt</t>
  </si>
  <si>
    <t>divers</t>
  </si>
  <si>
    <t>ATS</t>
  </si>
  <si>
    <t>15 HM, 62 SW, 8 RM.</t>
  </si>
  <si>
    <t>10 HM, 52 SW, 12 RM.</t>
  </si>
  <si>
    <t>4 HM, 38 SW.</t>
  </si>
  <si>
    <t>8 HM, 19 SW.</t>
  </si>
  <si>
    <t>13 HM, 40 SW, 41 RM.</t>
  </si>
  <si>
    <t>7 HM, 43 SW</t>
  </si>
  <si>
    <t>Penta 5100L</t>
  </si>
  <si>
    <t>6 HM, 28 SW, 42 RM</t>
  </si>
  <si>
    <t>18 HM, 66 SW, 8 RM</t>
  </si>
  <si>
    <t>Parelduiker 15</t>
  </si>
  <si>
    <t>2 HM, 12 SW.</t>
  </si>
  <si>
    <t>4 HM, 24 SW.</t>
  </si>
  <si>
    <t>2 HM, 12 SW, 31 RM.</t>
  </si>
  <si>
    <t>3 HM, 2 SW, 7 RM.</t>
  </si>
  <si>
    <t>2 HM, 2 SW, 2 RM.</t>
  </si>
  <si>
    <t>6 HM, 43 SW, 20 RM</t>
  </si>
  <si>
    <t>10 HM, 58 SW, 118 RM</t>
  </si>
  <si>
    <t xml:space="preserve">Incl. 2 omvormers </t>
  </si>
  <si>
    <t>4 I/O, 26 MC, 65 PIR.</t>
  </si>
  <si>
    <t>4 I/O, 27 MC, 55 PIR.</t>
  </si>
  <si>
    <t>12 I/O, 34 MC, 63 PIR.</t>
  </si>
  <si>
    <t>2 MC, 5 PIR</t>
  </si>
  <si>
    <t>3 I/O, 60 PIR.</t>
  </si>
  <si>
    <t>6 I/O, 26 MC, 48 PIR</t>
  </si>
  <si>
    <t>1 I/O, 13 MC, 19 PIR</t>
  </si>
  <si>
    <t>1 I/O, 5 MC, 17 PIR</t>
  </si>
  <si>
    <t>1 I/O, 18 MC, 30 PIR</t>
  </si>
  <si>
    <t>5 I/O, 55 MC, 45 PIR</t>
  </si>
  <si>
    <t>1 I/O, 2 MC, 14 PIR.</t>
  </si>
  <si>
    <t>Ford Vreeswijk gebouw G</t>
  </si>
  <si>
    <t>12x230v + HS 40A</t>
  </si>
  <si>
    <t>38x230v, 5x 400v, HS125A</t>
  </si>
  <si>
    <t>Meterkast Museum</t>
  </si>
  <si>
    <t>13x230v, 1x400v, HS40A</t>
  </si>
  <si>
    <t>8 HM, 18 RM, 36 SW</t>
  </si>
  <si>
    <t>ATS 3001</t>
  </si>
  <si>
    <t>1 I/O, 21 MC, 22 PIR</t>
  </si>
  <si>
    <t>Elektrische deurdrangers</t>
  </si>
  <si>
    <t>Dorma</t>
  </si>
  <si>
    <t>Ford Vreeswijk gebouw D</t>
  </si>
  <si>
    <t>Ford Vreeswijk 1</t>
  </si>
  <si>
    <t>Ford Vreeswijk Gebouw D</t>
  </si>
  <si>
    <t>HS 25A, 3x230v</t>
  </si>
  <si>
    <t>A0.13</t>
  </si>
  <si>
    <t>A1.18</t>
  </si>
  <si>
    <t>35x230V+7x400V, HS63A</t>
  </si>
  <si>
    <t>A0.02</t>
  </si>
  <si>
    <t>12x400V, HS250A</t>
  </si>
  <si>
    <t>Gebouw B stalling voertuigen</t>
  </si>
  <si>
    <t>14x130V+12x400V, HS63A</t>
  </si>
  <si>
    <t>Gebouw B stalling en magazijn gedeelte</t>
  </si>
  <si>
    <t>18x230V+7x400V, HS63A</t>
  </si>
  <si>
    <t>A0.20</t>
  </si>
  <si>
    <t>A0.19</t>
  </si>
  <si>
    <t>20x230V+27x400V, HS250A</t>
  </si>
  <si>
    <t>14x230V+1x400V, HS40A</t>
  </si>
  <si>
    <t>Container wasplaats</t>
  </si>
  <si>
    <t>2 kW</t>
  </si>
  <si>
    <t>Led</t>
  </si>
  <si>
    <t>1 opname app, 13 camera's, 1 monitor.</t>
  </si>
  <si>
    <t>FC722</t>
  </si>
  <si>
    <t>8 HM, 38 RM, 57 SW.</t>
  </si>
  <si>
    <t>Incl. 1 omvormer</t>
  </si>
  <si>
    <t>1250-Dl-1/2</t>
  </si>
  <si>
    <t>3001+ ATS 1202</t>
  </si>
  <si>
    <t xml:space="preserve">Assa Abloy </t>
  </si>
  <si>
    <t>Beveiliging (incl. elektrische deuren)</t>
  </si>
  <si>
    <t>Gemeentewerf Gebouw A/B</t>
  </si>
  <si>
    <t>Schoolgebouw Prins Hendriklaan</t>
  </si>
  <si>
    <t>44 HM, 321 SW, 17 RM</t>
  </si>
  <si>
    <t xml:space="preserve">20 HM, 187 SW, 32 RM </t>
  </si>
  <si>
    <t>6 HM, 5 SW, 7 RM.</t>
  </si>
  <si>
    <t>2 HM, 7 SW, 34 RM.</t>
  </si>
  <si>
    <t>1 I/O, 9 MC, 10 PIR</t>
  </si>
  <si>
    <t>SMA/Huawei</t>
  </si>
  <si>
    <t>800 VA</t>
  </si>
  <si>
    <t>No-break installatie statisch</t>
  </si>
  <si>
    <t>Blusgasinstallaties</t>
  </si>
  <si>
    <t>6513</t>
  </si>
  <si>
    <t>HiSafe</t>
  </si>
  <si>
    <t>Prescient 3</t>
  </si>
  <si>
    <t>MER 3e</t>
  </si>
  <si>
    <t>Centrale elektrische voorziening</t>
  </si>
  <si>
    <t>6100</t>
  </si>
  <si>
    <t>Optivolt</t>
  </si>
  <si>
    <t>Gassenbeveiliging, CO/LPG detectie</t>
  </si>
  <si>
    <t>6535</t>
  </si>
  <si>
    <t>GDS Technologies</t>
  </si>
  <si>
    <t>GDS404</t>
  </si>
  <si>
    <t>8 sensoren</t>
  </si>
  <si>
    <t>Werkplaats/voertuigstalling</t>
  </si>
  <si>
    <t xml:space="preserve">21 binnen camera's, 8 buiten camera's </t>
  </si>
  <si>
    <t>Hikvision</t>
  </si>
  <si>
    <t>Videtronic</t>
  </si>
  <si>
    <t>Artitech</t>
  </si>
  <si>
    <t>ATS 4001</t>
  </si>
  <si>
    <t>ATS 2000</t>
  </si>
  <si>
    <t>2 I/O 29 PIR</t>
  </si>
  <si>
    <t>1 I/O, 9 MC, 7 PIR</t>
  </si>
  <si>
    <t>2 HM, 8 SW, 7 RM</t>
  </si>
  <si>
    <t>Dictator</t>
  </si>
  <si>
    <t>Dictamat</t>
  </si>
  <si>
    <t>310-21 XXL</t>
  </si>
  <si>
    <t>UPS installatie</t>
  </si>
  <si>
    <t>Noodstroom voorziening Ledverlichting</t>
  </si>
  <si>
    <t>HS 16A</t>
  </si>
  <si>
    <t>6 kaartlezers</t>
  </si>
  <si>
    <t>2 potentiaalver., 11 aansluitingen.</t>
  </si>
  <si>
    <t>1 potentiaalver., 8 aansluitingen.</t>
  </si>
  <si>
    <t>1 potentiaalver., 22 aansluitingen.</t>
  </si>
  <si>
    <t>1 potentiaalver., 20 aansluitingen.</t>
  </si>
  <si>
    <r>
      <t>verklaart zich door ondertekening van dit inschrijvingsbiljet bereid tot het inspanningsgericht onderhoud E-installaties van de Gemeente Nieuwegein conform Beschrijvend document met casenummer:</t>
    </r>
    <r>
      <rPr>
        <sz val="9"/>
        <color theme="5"/>
        <rFont val="Verdana"/>
        <family val="2"/>
      </rPr>
      <t xml:space="preserve"> </t>
    </r>
    <r>
      <rPr>
        <sz val="9"/>
        <rFont val="Verdana"/>
        <family val="2"/>
      </rPr>
      <t>374078</t>
    </r>
  </si>
  <si>
    <t>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</si>
</sst>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_-&quot;€&quot;\ * #,##0.00_-;_-&quot;€&quot;\ * #,##0.00\-;_-&quot;€&quot;\ * &quot;-&quot;??_-;_-@_-"/>
    <numFmt numFmtId="166" formatCode="_-&quot;fl&quot;\ * #,##0.00_-;_-&quot;fl&quot;\ * #,##0.00\-;_-&quot;fl&quot;\ * &quot;-&quot;??_-;_-@_-"/>
    <numFmt numFmtId="167" formatCode="_-[$€-2]\ * #,##0.00_-;_-[$€-2]\ * #,##0.00\-;_-[$€-2]\ * &quot;-&quot;??_-;_-@_-"/>
    <numFmt numFmtId="168" formatCode="_-\ƒ\ * #,##0.00_-;_-\ƒ\ * #,##0.00\-;_-\ƒ\ * &quot;-&quot;??_-;_-@_-"/>
    <numFmt numFmtId="169" formatCode="_-[$€-2]\ * #,##0_-;_-[$€-2]\ * #,##0\-;_-[$€-2]\ * &quot;-&quot;??_-;_-@_-"/>
    <numFmt numFmtId="170" formatCode="[$-413]d\ mmmm\ yyyy;@"/>
    <numFmt numFmtId="171" formatCode="_ [$€-2]\ * #,##0.00_ ;_ [$€-2]\ * \-#,##0.00_ ;_ [$€-2]\ * &quot;-&quot;??_ ;_ @_ "/>
    <numFmt numFmtId="172" formatCode="0.0"/>
    <numFmt numFmtId="173" formatCode="0.00_ ;[Red]\-0.00\ "/>
    <numFmt numFmtId="174" formatCode="_ [$€-413]\ * #,##0.00_ ;_ [$€-413]\ * \-#,##0.00_ ;_ [$€-413]\ * &quot;-&quot;??_ ;_ @_ 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rgb="FFFF0000"/>
      <name val="Verdana"/>
      <family val="2"/>
    </font>
    <font>
      <sz val="9"/>
      <color indexed="10"/>
      <name val="Verdana"/>
      <family val="2"/>
    </font>
    <font>
      <b/>
      <sz val="11"/>
      <name val="Verdana"/>
      <family val="2"/>
    </font>
    <font>
      <sz val="8"/>
      <name val="Verdana"/>
      <family val="2"/>
    </font>
    <font>
      <sz val="11"/>
      <name val="Verdana"/>
      <family val="2"/>
    </font>
    <font>
      <b/>
      <i/>
      <sz val="9"/>
      <name val="Verdana"/>
      <family val="2"/>
    </font>
    <font>
      <b/>
      <vertAlign val="superscript"/>
      <sz val="9"/>
      <name val="Verdana"/>
      <family val="2"/>
    </font>
    <font>
      <vertAlign val="superscript"/>
      <sz val="9"/>
      <name val="Verdana"/>
      <family val="2"/>
    </font>
    <font>
      <sz val="9"/>
      <color indexed="81"/>
      <name val="Tahoma"/>
      <family val="2"/>
    </font>
    <font>
      <sz val="10"/>
      <color theme="1"/>
      <name val="Verdana"/>
      <family val="2"/>
    </font>
    <font>
      <sz val="10"/>
      <color theme="0"/>
      <name val="Verdana"/>
      <family val="2"/>
    </font>
    <font>
      <sz val="9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9"/>
      <color theme="5"/>
      <name val="Verdana"/>
      <family val="2"/>
    </font>
    <font>
      <b/>
      <sz val="10"/>
      <color rgb="FFFF0000"/>
      <name val="Verdana"/>
      <family val="2"/>
    </font>
  </fonts>
  <fills count="4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medium">
        <color auto="1"/>
      </right>
      <top style="dashed">
        <color auto="1"/>
      </top>
      <bottom/>
      <diagonal/>
    </border>
    <border>
      <left style="dash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</borders>
  <cellStyleXfs count="112">
    <xf numFmtId="0" fontId="0" fillId="0" borderId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50" applyNumberFormat="0" applyAlignment="0" applyProtection="0"/>
    <xf numFmtId="164" fontId="3" fillId="0" borderId="0" applyFont="0" applyFill="0" applyBorder="0" applyAlignment="0" applyProtection="0"/>
    <xf numFmtId="0" fontId="18" fillId="29" borderId="51" applyNumberFormat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9" fillId="0" borderId="52" applyNumberFormat="0" applyFill="0" applyAlignment="0" applyProtection="0"/>
    <xf numFmtId="0" fontId="20" fillId="30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31" borderId="50" applyNumberFormat="0" applyAlignment="0" applyProtection="0"/>
    <xf numFmtId="0" fontId="22" fillId="0" borderId="53" applyNumberFormat="0" applyFill="0" applyAlignment="0" applyProtection="0"/>
    <xf numFmtId="0" fontId="23" fillId="0" borderId="54" applyNumberFormat="0" applyFill="0" applyAlignment="0" applyProtection="0"/>
    <xf numFmtId="0" fontId="24" fillId="0" borderId="55" applyNumberFormat="0" applyFill="0" applyAlignment="0" applyProtection="0"/>
    <xf numFmtId="0" fontId="24" fillId="0" borderId="55" applyNumberFormat="0" applyFill="0" applyAlignment="0" applyProtection="0"/>
    <xf numFmtId="0" fontId="24" fillId="0" borderId="0" applyNumberFormat="0" applyFill="0" applyBorder="0" applyAlignment="0" applyProtection="0"/>
    <xf numFmtId="0" fontId="25" fillId="32" borderId="0" applyNumberFormat="0" applyBorder="0" applyAlignment="0" applyProtection="0"/>
    <xf numFmtId="0" fontId="7" fillId="0" borderId="0"/>
    <xf numFmtId="0" fontId="3" fillId="0" borderId="0" applyProtection="0"/>
    <xf numFmtId="0" fontId="14" fillId="33" borderId="56" applyNumberFormat="0" applyFont="0" applyAlignment="0" applyProtection="0"/>
    <xf numFmtId="0" fontId="26" fillId="34" borderId="0" applyNumberFormat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10" fillId="0" borderId="0"/>
    <xf numFmtId="0" fontId="6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>
      <alignment vertical="top"/>
    </xf>
    <xf numFmtId="0" fontId="3" fillId="0" borderId="0"/>
    <xf numFmtId="0" fontId="11" fillId="0" borderId="0">
      <alignment vertical="top"/>
    </xf>
    <xf numFmtId="0" fontId="8" fillId="0" borderId="0">
      <alignment vertical="top"/>
    </xf>
    <xf numFmtId="0" fontId="3" fillId="0" borderId="0"/>
    <xf numFmtId="0" fontId="1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7" fillId="0" borderId="0" applyNumberFormat="0" applyFill="0" applyBorder="0" applyAlignment="0" applyProtection="0"/>
    <xf numFmtId="0" fontId="28" fillId="0" borderId="57" applyNumberFormat="0" applyFill="0" applyAlignment="0" applyProtection="0"/>
    <xf numFmtId="0" fontId="29" fillId="28" borderId="58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0" borderId="0"/>
    <xf numFmtId="0" fontId="1" fillId="0" borderId="0"/>
    <xf numFmtId="0" fontId="46" fillId="0" borderId="0"/>
    <xf numFmtId="44" fontId="48" fillId="0" borderId="0" applyFont="0" applyFill="0" applyBorder="0" applyAlignment="0" applyProtection="0"/>
  </cellStyleXfs>
  <cellXfs count="327">
    <xf numFmtId="0" fontId="0" fillId="0" borderId="0" xfId="0"/>
    <xf numFmtId="9" fontId="3" fillId="0" borderId="0" xfId="52" applyNumberFormat="1"/>
    <xf numFmtId="0" fontId="3" fillId="0" borderId="0" xfId="52"/>
    <xf numFmtId="8" fontId="3" fillId="0" borderId="0" xfId="52" applyNumberFormat="1"/>
    <xf numFmtId="49" fontId="3" fillId="0" borderId="0" xfId="52" applyNumberFormat="1"/>
    <xf numFmtId="49" fontId="3" fillId="0" borderId="0" xfId="52" applyNumberFormat="1" applyAlignment="1">
      <alignment horizontal="right" vertical="center"/>
    </xf>
    <xf numFmtId="0" fontId="4" fillId="0" borderId="0" xfId="52" applyFont="1"/>
    <xf numFmtId="6" fontId="3" fillId="0" borderId="67" xfId="52" applyNumberFormat="1" applyBorder="1"/>
    <xf numFmtId="0" fontId="3" fillId="0" borderId="0" xfId="52" quotePrefix="1"/>
    <xf numFmtId="0" fontId="10" fillId="0" borderId="0" xfId="52" applyFont="1"/>
    <xf numFmtId="0" fontId="10" fillId="2" borderId="0" xfId="52" applyFont="1" applyFill="1"/>
    <xf numFmtId="0" fontId="10" fillId="2" borderId="0" xfId="52" applyFont="1" applyFill="1" applyAlignment="1">
      <alignment horizontal="center"/>
    </xf>
    <xf numFmtId="0" fontId="33" fillId="2" borderId="0" xfId="52" applyFont="1" applyFill="1" applyAlignment="1">
      <alignment horizontal="centerContinuous"/>
    </xf>
    <xf numFmtId="0" fontId="34" fillId="2" borderId="0" xfId="52" applyFont="1" applyFill="1"/>
    <xf numFmtId="0" fontId="33" fillId="0" borderId="0" xfId="52" applyFont="1"/>
    <xf numFmtId="0" fontId="34" fillId="2" borderId="0" xfId="0" applyFont="1" applyFill="1" applyAlignment="1">
      <alignment horizontal="centerContinuous"/>
    </xf>
    <xf numFmtId="0" fontId="33" fillId="2" borderId="0" xfId="52" applyFont="1" applyFill="1"/>
    <xf numFmtId="0" fontId="36" fillId="2" borderId="0" xfId="52" applyFont="1" applyFill="1"/>
    <xf numFmtId="0" fontId="33" fillId="2" borderId="0" xfId="52" applyFont="1" applyFill="1" applyAlignment="1">
      <alignment horizontal="right"/>
    </xf>
    <xf numFmtId="169" fontId="34" fillId="35" borderId="5" xfId="52" applyNumberFormat="1" applyFont="1" applyFill="1" applyBorder="1"/>
    <xf numFmtId="169" fontId="34" fillId="35" borderId="68" xfId="52" applyNumberFormat="1" applyFont="1" applyFill="1" applyBorder="1"/>
    <xf numFmtId="169" fontId="34" fillId="35" borderId="67" xfId="52" applyNumberFormat="1" applyFont="1" applyFill="1" applyBorder="1"/>
    <xf numFmtId="169" fontId="34" fillId="35" borderId="0" xfId="52" applyNumberFormat="1" applyFont="1" applyFill="1"/>
    <xf numFmtId="49" fontId="34" fillId="2" borderId="0" xfId="52" applyNumberFormat="1" applyFont="1" applyFill="1"/>
    <xf numFmtId="49" fontId="36" fillId="2" borderId="0" xfId="52" applyNumberFormat="1" applyFont="1" applyFill="1"/>
    <xf numFmtId="0" fontId="33" fillId="2" borderId="0" xfId="52" applyFont="1" applyFill="1" applyAlignment="1">
      <alignment horizontal="center"/>
    </xf>
    <xf numFmtId="0" fontId="33" fillId="2" borderId="4" xfId="52" applyFont="1" applyFill="1" applyBorder="1"/>
    <xf numFmtId="0" fontId="37" fillId="2" borderId="0" xfId="52" applyFont="1" applyFill="1"/>
    <xf numFmtId="0" fontId="10" fillId="0" borderId="69" xfId="52" applyFont="1" applyBorder="1" applyAlignment="1">
      <alignment vertical="center"/>
    </xf>
    <xf numFmtId="0" fontId="10" fillId="0" borderId="37" xfId="52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166" fontId="10" fillId="2" borderId="0" xfId="52" applyNumberFormat="1" applyFont="1" applyFill="1"/>
    <xf numFmtId="0" fontId="10" fillId="0" borderId="70" xfId="52" applyFont="1" applyBorder="1" applyAlignment="1">
      <alignment vertical="center"/>
    </xf>
    <xf numFmtId="0" fontId="10" fillId="0" borderId="38" xfId="52" applyFont="1" applyBorder="1" applyAlignment="1">
      <alignment vertical="center"/>
    </xf>
    <xf numFmtId="0" fontId="10" fillId="0" borderId="38" xfId="52" applyFont="1" applyBorder="1" applyAlignment="1">
      <alignment vertical="center" wrapText="1"/>
    </xf>
    <xf numFmtId="0" fontId="10" fillId="0" borderId="38" xfId="0" applyFont="1" applyBorder="1" applyAlignment="1">
      <alignment horizontal="center" textRotation="90"/>
    </xf>
    <xf numFmtId="0" fontId="10" fillId="0" borderId="38" xfId="0" applyFont="1" applyBorder="1" applyAlignment="1">
      <alignment horizontal="center" textRotation="90" wrapText="1"/>
    </xf>
    <xf numFmtId="0" fontId="10" fillId="0" borderId="49" xfId="0" applyFont="1" applyBorder="1" applyAlignment="1">
      <alignment horizontal="center" textRotation="90" wrapText="1"/>
    </xf>
    <xf numFmtId="0" fontId="10" fillId="0" borderId="39" xfId="52" applyFont="1" applyBorder="1" applyAlignment="1">
      <alignment vertical="center"/>
    </xf>
    <xf numFmtId="0" fontId="10" fillId="0" borderId="40" xfId="52" applyFont="1" applyBorder="1" applyAlignment="1">
      <alignment vertical="center"/>
    </xf>
    <xf numFmtId="0" fontId="32" fillId="0" borderId="42" xfId="52" applyFont="1" applyBorder="1" applyAlignment="1">
      <alignment vertical="center"/>
    </xf>
    <xf numFmtId="166" fontId="10" fillId="35" borderId="0" xfId="52" applyNumberFormat="1" applyFont="1" applyFill="1"/>
    <xf numFmtId="0" fontId="38" fillId="0" borderId="0" xfId="52" applyFont="1"/>
    <xf numFmtId="0" fontId="39" fillId="0" borderId="0" xfId="52" applyFont="1"/>
    <xf numFmtId="0" fontId="10" fillId="35" borderId="0" xfId="52" applyFont="1" applyFill="1"/>
    <xf numFmtId="0" fontId="39" fillId="35" borderId="0" xfId="52" applyFont="1" applyFill="1"/>
    <xf numFmtId="49" fontId="10" fillId="2" borderId="0" xfId="52" applyNumberFormat="1" applyFont="1" applyFill="1"/>
    <xf numFmtId="0" fontId="39" fillId="2" borderId="0" xfId="52" applyFont="1" applyFill="1"/>
    <xf numFmtId="0" fontId="38" fillId="2" borderId="0" xfId="52" applyFont="1" applyFill="1"/>
    <xf numFmtId="166" fontId="38" fillId="2" borderId="0" xfId="52" applyNumberFormat="1" applyFont="1" applyFill="1"/>
    <xf numFmtId="0" fontId="33" fillId="2" borderId="0" xfId="0" applyFont="1" applyFill="1"/>
    <xf numFmtId="0" fontId="34" fillId="2" borderId="0" xfId="0" applyFont="1" applyFill="1"/>
    <xf numFmtId="0" fontId="33" fillId="0" borderId="0" xfId="0" applyFont="1"/>
    <xf numFmtId="0" fontId="33" fillId="2" borderId="0" xfId="0" applyFont="1" applyFill="1" applyAlignment="1">
      <alignment vertical="center"/>
    </xf>
    <xf numFmtId="0" fontId="40" fillId="2" borderId="0" xfId="0" applyFont="1" applyFill="1" applyAlignment="1">
      <alignment horizontal="centerContinuous" vertical="center"/>
    </xf>
    <xf numFmtId="0" fontId="33" fillId="0" borderId="0" xfId="0" applyFont="1" applyAlignment="1">
      <alignment vertical="center"/>
    </xf>
    <xf numFmtId="166" fontId="33" fillId="2" borderId="0" xfId="0" applyNumberFormat="1" applyFont="1" applyFill="1" applyAlignment="1">
      <alignment horizontal="centerContinuous" vertical="center"/>
    </xf>
    <xf numFmtId="0" fontId="33" fillId="2" borderId="6" xfId="0" applyFont="1" applyFill="1" applyBorder="1"/>
    <xf numFmtId="0" fontId="33" fillId="2" borderId="7" xfId="0" applyFont="1" applyFill="1" applyBorder="1"/>
    <xf numFmtId="49" fontId="33" fillId="2" borderId="7" xfId="0" applyNumberFormat="1" applyFont="1" applyFill="1" applyBorder="1" applyAlignment="1">
      <alignment horizontal="right"/>
    </xf>
    <xf numFmtId="4" fontId="33" fillId="2" borderId="8" xfId="0" applyNumberFormat="1" applyFont="1" applyFill="1" applyBorder="1" applyAlignment="1">
      <alignment horizontal="right"/>
    </xf>
    <xf numFmtId="0" fontId="33" fillId="2" borderId="9" xfId="0" applyFont="1" applyFill="1" applyBorder="1"/>
    <xf numFmtId="0" fontId="33" fillId="2" borderId="10" xfId="0" applyFont="1" applyFill="1" applyBorder="1"/>
    <xf numFmtId="0" fontId="33" fillId="35" borderId="11" xfId="0" applyFont="1" applyFill="1" applyBorder="1"/>
    <xf numFmtId="49" fontId="33" fillId="2" borderId="11" xfId="0" applyNumberFormat="1" applyFont="1" applyFill="1" applyBorder="1" applyAlignment="1">
      <alignment horizontal="right"/>
    </xf>
    <xf numFmtId="4" fontId="33" fillId="2" borderId="14" xfId="0" applyNumberFormat="1" applyFont="1" applyFill="1" applyBorder="1" applyAlignment="1">
      <alignment horizontal="right"/>
    </xf>
    <xf numFmtId="0" fontId="33" fillId="2" borderId="13" xfId="0" applyFont="1" applyFill="1" applyBorder="1"/>
    <xf numFmtId="4" fontId="33" fillId="2" borderId="12" xfId="0" applyNumberFormat="1" applyFont="1" applyFill="1" applyBorder="1" applyAlignment="1">
      <alignment horizontal="right"/>
    </xf>
    <xf numFmtId="0" fontId="33" fillId="35" borderId="10" xfId="0" applyFont="1" applyFill="1" applyBorder="1"/>
    <xf numFmtId="49" fontId="33" fillId="35" borderId="11" xfId="0" applyNumberFormat="1" applyFont="1" applyFill="1" applyBorder="1" applyAlignment="1">
      <alignment horizontal="right"/>
    </xf>
    <xf numFmtId="4" fontId="33" fillId="2" borderId="60" xfId="0" applyNumberFormat="1" applyFont="1" applyFill="1" applyBorder="1" applyAlignment="1">
      <alignment horizontal="right"/>
    </xf>
    <xf numFmtId="0" fontId="34" fillId="2" borderId="13" xfId="0" applyFont="1" applyFill="1" applyBorder="1" applyAlignment="1">
      <alignment horizontal="right"/>
    </xf>
    <xf numFmtId="0" fontId="33" fillId="2" borderId="11" xfId="0" applyFont="1" applyFill="1" applyBorder="1"/>
    <xf numFmtId="0" fontId="33" fillId="2" borderId="13" xfId="0" applyFont="1" applyFill="1" applyBorder="1" applyAlignment="1">
      <alignment horizontal="right"/>
    </xf>
    <xf numFmtId="168" fontId="34" fillId="2" borderId="19" xfId="0" applyNumberFormat="1" applyFont="1" applyFill="1" applyBorder="1" applyAlignment="1">
      <alignment horizontal="right"/>
    </xf>
    <xf numFmtId="0" fontId="33" fillId="2" borderId="20" xfId="0" applyFont="1" applyFill="1" applyBorder="1" applyAlignment="1">
      <alignment horizontal="centerContinuous"/>
    </xf>
    <xf numFmtId="0" fontId="33" fillId="2" borderId="21" xfId="0" applyFont="1" applyFill="1" applyBorder="1" applyAlignment="1">
      <alignment horizontal="centerContinuous"/>
    </xf>
    <xf numFmtId="0" fontId="33" fillId="2" borderId="23" xfId="0" applyFont="1" applyFill="1" applyBorder="1" applyAlignment="1">
      <alignment vertical="top" wrapText="1"/>
    </xf>
    <xf numFmtId="0" fontId="33" fillId="2" borderId="24" xfId="0" applyFont="1" applyFill="1" applyBorder="1" applyAlignment="1">
      <alignment vertical="top" wrapText="1"/>
    </xf>
    <xf numFmtId="0" fontId="33" fillId="2" borderId="25" xfId="0" applyFont="1" applyFill="1" applyBorder="1" applyAlignment="1">
      <alignment vertical="top" wrapText="1"/>
    </xf>
    <xf numFmtId="0" fontId="33" fillId="2" borderId="26" xfId="0" applyFont="1" applyFill="1" applyBorder="1" applyAlignment="1">
      <alignment vertical="top" wrapText="1"/>
    </xf>
    <xf numFmtId="0" fontId="33" fillId="2" borderId="0" xfId="0" applyFont="1" applyFill="1" applyAlignment="1">
      <alignment vertical="top" wrapText="1"/>
    </xf>
    <xf numFmtId="0" fontId="33" fillId="0" borderId="0" xfId="0" applyFont="1" applyAlignment="1">
      <alignment vertical="top" wrapText="1"/>
    </xf>
    <xf numFmtId="0" fontId="33" fillId="2" borderId="27" xfId="0" applyFont="1" applyFill="1" applyBorder="1" applyAlignment="1">
      <alignment wrapText="1"/>
    </xf>
    <xf numFmtId="0" fontId="33" fillId="2" borderId="0" xfId="0" applyFont="1" applyFill="1" applyAlignment="1">
      <alignment wrapText="1"/>
    </xf>
    <xf numFmtId="0" fontId="33" fillId="2" borderId="28" xfId="0" applyFont="1" applyFill="1" applyBorder="1" applyAlignment="1">
      <alignment wrapText="1"/>
    </xf>
    <xf numFmtId="0" fontId="33" fillId="2" borderId="28" xfId="0" quotePrefix="1" applyFont="1" applyFill="1" applyBorder="1" applyAlignment="1">
      <alignment wrapText="1"/>
    </xf>
    <xf numFmtId="0" fontId="33" fillId="2" borderId="29" xfId="0" applyFont="1" applyFill="1" applyBorder="1" applyAlignment="1">
      <alignment wrapText="1"/>
    </xf>
    <xf numFmtId="0" fontId="33" fillId="0" borderId="0" xfId="0" applyFont="1" applyAlignment="1">
      <alignment wrapText="1"/>
    </xf>
    <xf numFmtId="171" fontId="33" fillId="0" borderId="0" xfId="0" applyNumberFormat="1" applyFont="1"/>
    <xf numFmtId="0" fontId="33" fillId="2" borderId="15" xfId="0" applyFont="1" applyFill="1" applyBorder="1"/>
    <xf numFmtId="0" fontId="33" fillId="2" borderId="17" xfId="0" applyFont="1" applyFill="1" applyBorder="1"/>
    <xf numFmtId="0" fontId="33" fillId="2" borderId="18" xfId="0" applyFont="1" applyFill="1" applyBorder="1"/>
    <xf numFmtId="0" fontId="33" fillId="2" borderId="0" xfId="0" applyFont="1" applyFill="1" applyAlignment="1">
      <alignment horizontal="center"/>
    </xf>
    <xf numFmtId="0" fontId="34" fillId="0" borderId="0" xfId="0" applyFont="1"/>
    <xf numFmtId="0" fontId="33" fillId="2" borderId="30" xfId="0" applyFont="1" applyFill="1" applyBorder="1" applyAlignment="1">
      <alignment vertical="center"/>
    </xf>
    <xf numFmtId="4" fontId="33" fillId="2" borderId="31" xfId="0" applyNumberFormat="1" applyFont="1" applyFill="1" applyBorder="1" applyAlignment="1">
      <alignment horizontal="right"/>
    </xf>
    <xf numFmtId="168" fontId="34" fillId="2" borderId="65" xfId="0" applyNumberFormat="1" applyFont="1" applyFill="1" applyBorder="1" applyAlignment="1">
      <alignment horizontal="right"/>
    </xf>
    <xf numFmtId="168" fontId="34" fillId="2" borderId="33" xfId="0" applyNumberFormat="1" applyFont="1" applyFill="1" applyBorder="1" applyAlignment="1">
      <alignment horizontal="right"/>
    </xf>
    <xf numFmtId="0" fontId="33" fillId="2" borderId="32" xfId="0" applyFont="1" applyFill="1" applyBorder="1"/>
    <xf numFmtId="168" fontId="33" fillId="2" borderId="16" xfId="0" applyNumberFormat="1" applyFont="1" applyFill="1" applyBorder="1" applyAlignment="1">
      <alignment horizontal="right"/>
    </xf>
    <xf numFmtId="168" fontId="33" fillId="2" borderId="19" xfId="0" applyNumberFormat="1" applyFont="1" applyFill="1" applyBorder="1" applyAlignment="1">
      <alignment horizontal="right"/>
    </xf>
    <xf numFmtId="0" fontId="42" fillId="2" borderId="0" xfId="0" applyFont="1" applyFill="1"/>
    <xf numFmtId="17" fontId="34" fillId="2" borderId="0" xfId="0" applyNumberFormat="1" applyFont="1" applyFill="1"/>
    <xf numFmtId="0" fontId="33" fillId="2" borderId="22" xfId="0" applyFont="1" applyFill="1" applyBorder="1" applyAlignment="1">
      <alignment horizontal="centerContinuous"/>
    </xf>
    <xf numFmtId="170" fontId="33" fillId="38" borderId="5" xfId="52" applyNumberFormat="1" applyFont="1" applyFill="1" applyBorder="1" applyProtection="1">
      <protection locked="0"/>
    </xf>
    <xf numFmtId="8" fontId="3" fillId="0" borderId="67" xfId="52" applyNumberFormat="1" applyBorder="1"/>
    <xf numFmtId="49" fontId="3" fillId="0" borderId="0" xfId="52" quotePrefix="1" applyNumberFormat="1"/>
    <xf numFmtId="8" fontId="3" fillId="0" borderId="0" xfId="52" applyNumberFormat="1" applyAlignment="1">
      <alignment horizontal="right"/>
    </xf>
    <xf numFmtId="0" fontId="34" fillId="2" borderId="0" xfId="52" applyFont="1" applyFill="1" applyAlignment="1">
      <alignment horizontal="centerContinuous"/>
    </xf>
    <xf numFmtId="0" fontId="34" fillId="38" borderId="5" xfId="0" applyFont="1" applyFill="1" applyBorder="1" applyAlignment="1" applyProtection="1">
      <alignment horizontal="center"/>
      <protection locked="0"/>
    </xf>
    <xf numFmtId="167" fontId="33" fillId="38" borderId="34" xfId="0" applyNumberFormat="1" applyFont="1" applyFill="1" applyBorder="1" applyProtection="1">
      <protection locked="0"/>
    </xf>
    <xf numFmtId="0" fontId="10" fillId="0" borderId="0" xfId="52" applyFont="1" applyAlignment="1">
      <alignment horizontal="center"/>
    </xf>
    <xf numFmtId="0" fontId="10" fillId="0" borderId="0" xfId="52" applyFont="1" applyAlignment="1">
      <alignment textRotation="90"/>
    </xf>
    <xf numFmtId="0" fontId="32" fillId="0" borderId="73" xfId="52" applyFont="1" applyBorder="1"/>
    <xf numFmtId="0" fontId="32" fillId="0" borderId="41" xfId="52" applyFont="1" applyBorder="1"/>
    <xf numFmtId="0" fontId="10" fillId="35" borderId="0" xfId="52" applyFont="1" applyFill="1" applyAlignment="1">
      <alignment horizontal="center"/>
    </xf>
    <xf numFmtId="0" fontId="34" fillId="35" borderId="0" xfId="0" applyFont="1" applyFill="1" applyAlignment="1">
      <alignment horizontal="right"/>
    </xf>
    <xf numFmtId="167" fontId="33" fillId="35" borderId="34" xfId="0" applyNumberFormat="1" applyFont="1" applyFill="1" applyBorder="1"/>
    <xf numFmtId="167" fontId="33" fillId="35" borderId="35" xfId="0" applyNumberFormat="1" applyFont="1" applyFill="1" applyBorder="1"/>
    <xf numFmtId="0" fontId="33" fillId="2" borderId="61" xfId="0" applyFont="1" applyFill="1" applyBorder="1" applyAlignment="1">
      <alignment horizontal="right"/>
    </xf>
    <xf numFmtId="0" fontId="41" fillId="2" borderId="0" xfId="0" applyFont="1" applyFill="1"/>
    <xf numFmtId="172" fontId="34" fillId="35" borderId="5" xfId="0" applyNumberFormat="1" applyFont="1" applyFill="1" applyBorder="1" applyAlignment="1">
      <alignment horizontal="center"/>
    </xf>
    <xf numFmtId="0" fontId="33" fillId="0" borderId="21" xfId="0" applyFont="1" applyBorder="1" applyAlignment="1">
      <alignment horizontal="centerContinuous"/>
    </xf>
    <xf numFmtId="0" fontId="33" fillId="0" borderId="22" xfId="0" applyFont="1" applyBorder="1" applyAlignment="1">
      <alignment horizontal="centerContinuous"/>
    </xf>
    <xf numFmtId="0" fontId="33" fillId="2" borderId="45" xfId="0" applyFont="1" applyFill="1" applyBorder="1"/>
    <xf numFmtId="0" fontId="33" fillId="2" borderId="46" xfId="0" applyFont="1" applyFill="1" applyBorder="1"/>
    <xf numFmtId="0" fontId="33" fillId="2" borderId="47" xfId="0" applyFont="1" applyFill="1" applyBorder="1"/>
    <xf numFmtId="167" fontId="33" fillId="35" borderId="43" xfId="0" applyNumberFormat="1" applyFont="1" applyFill="1" applyBorder="1"/>
    <xf numFmtId="167" fontId="33" fillId="35" borderId="44" xfId="0" applyNumberFormat="1" applyFont="1" applyFill="1" applyBorder="1"/>
    <xf numFmtId="0" fontId="33" fillId="2" borderId="30" xfId="0" applyFont="1" applyFill="1" applyBorder="1"/>
    <xf numFmtId="0" fontId="33" fillId="35" borderId="0" xfId="0" applyFont="1" applyFill="1"/>
    <xf numFmtId="167" fontId="33" fillId="38" borderId="7" xfId="0" applyNumberFormat="1" applyFont="1" applyFill="1" applyBorder="1" applyProtection="1">
      <protection locked="0"/>
    </xf>
    <xf numFmtId="167" fontId="33" fillId="38" borderId="18" xfId="0" applyNumberFormat="1" applyFont="1" applyFill="1" applyBorder="1" applyProtection="1">
      <protection locked="0"/>
    </xf>
    <xf numFmtId="0" fontId="10" fillId="0" borderId="0" xfId="52" applyFont="1" applyAlignment="1">
      <alignment horizontal="center" vertical="center"/>
    </xf>
    <xf numFmtId="0" fontId="10" fillId="35" borderId="0" xfId="52" applyFont="1" applyFill="1" applyAlignment="1">
      <alignment horizontal="center" vertical="center"/>
    </xf>
    <xf numFmtId="166" fontId="10" fillId="35" borderId="0" xfId="52" applyNumberFormat="1" applyFont="1" applyFill="1" applyAlignment="1">
      <alignment vertical="center"/>
    </xf>
    <xf numFmtId="0" fontId="39" fillId="35" borderId="0" xfId="52" applyFont="1" applyFill="1" applyAlignment="1">
      <alignment vertical="center"/>
    </xf>
    <xf numFmtId="0" fontId="10" fillId="35" borderId="0" xfId="52" applyFont="1" applyFill="1" applyAlignment="1">
      <alignment vertical="center"/>
    </xf>
    <xf numFmtId="166" fontId="38" fillId="2" borderId="0" xfId="52" applyNumberFormat="1" applyFont="1" applyFill="1" applyAlignment="1">
      <alignment vertical="center"/>
    </xf>
    <xf numFmtId="0" fontId="10" fillId="0" borderId="37" xfId="0" applyFont="1" applyBorder="1" applyAlignment="1">
      <alignment horizontal="right" vertical="center"/>
    </xf>
    <xf numFmtId="0" fontId="33" fillId="2" borderId="0" xfId="52" quotePrefix="1" applyFont="1" applyFill="1"/>
    <xf numFmtId="0" fontId="10" fillId="35" borderId="39" xfId="52" applyFont="1" applyFill="1" applyBorder="1" applyAlignment="1">
      <alignment vertical="center"/>
    </xf>
    <xf numFmtId="0" fontId="33" fillId="2" borderId="0" xfId="0" applyFont="1" applyFill="1" applyBorder="1"/>
    <xf numFmtId="0" fontId="33" fillId="2" borderId="63" xfId="0" applyFont="1" applyFill="1" applyBorder="1"/>
    <xf numFmtId="0" fontId="33" fillId="2" borderId="59" xfId="0" applyFont="1" applyFill="1" applyBorder="1"/>
    <xf numFmtId="167" fontId="33" fillId="38" borderId="79" xfId="0" applyNumberFormat="1" applyFont="1" applyFill="1" applyBorder="1" applyProtection="1">
      <protection locked="0"/>
    </xf>
    <xf numFmtId="167" fontId="33" fillId="35" borderId="80" xfId="0" applyNumberFormat="1" applyFont="1" applyFill="1" applyBorder="1"/>
    <xf numFmtId="167" fontId="33" fillId="35" borderId="81" xfId="0" applyNumberFormat="1" applyFont="1" applyFill="1" applyBorder="1"/>
    <xf numFmtId="0" fontId="33" fillId="2" borderId="82" xfId="0" applyFont="1" applyFill="1" applyBorder="1"/>
    <xf numFmtId="167" fontId="33" fillId="38" borderId="63" xfId="0" applyNumberFormat="1" applyFont="1" applyFill="1" applyBorder="1" applyProtection="1">
      <protection locked="0"/>
    </xf>
    <xf numFmtId="167" fontId="33" fillId="35" borderId="83" xfId="0" applyNumberFormat="1" applyFont="1" applyFill="1" applyBorder="1"/>
    <xf numFmtId="167" fontId="33" fillId="35" borderId="84" xfId="0" applyNumberFormat="1" applyFont="1" applyFill="1" applyBorder="1"/>
    <xf numFmtId="0" fontId="33" fillId="2" borderId="85" xfId="0" applyFont="1" applyFill="1" applyBorder="1"/>
    <xf numFmtId="167" fontId="33" fillId="38" borderId="85" xfId="0" applyNumberFormat="1" applyFont="1" applyFill="1" applyBorder="1" applyProtection="1">
      <protection locked="0"/>
    </xf>
    <xf numFmtId="167" fontId="33" fillId="35" borderId="86" xfId="0" applyNumberFormat="1" applyFont="1" applyFill="1" applyBorder="1"/>
    <xf numFmtId="167" fontId="33" fillId="35" borderId="87" xfId="0" applyNumberFormat="1" applyFont="1" applyFill="1" applyBorder="1"/>
    <xf numFmtId="0" fontId="33" fillId="2" borderId="88" xfId="0" applyFont="1" applyFill="1" applyBorder="1"/>
    <xf numFmtId="167" fontId="33" fillId="38" borderId="75" xfId="0" applyNumberFormat="1" applyFont="1" applyFill="1" applyBorder="1" applyProtection="1">
      <protection locked="0"/>
    </xf>
    <xf numFmtId="167" fontId="33" fillId="35" borderId="89" xfId="0" applyNumberFormat="1" applyFont="1" applyFill="1" applyBorder="1"/>
    <xf numFmtId="167" fontId="33" fillId="35" borderId="90" xfId="0" applyNumberFormat="1" applyFont="1" applyFill="1" applyBorder="1"/>
    <xf numFmtId="167" fontId="33" fillId="35" borderId="46" xfId="0" applyNumberFormat="1" applyFont="1" applyFill="1" applyBorder="1"/>
    <xf numFmtId="0" fontId="33" fillId="2" borderId="76" xfId="0" applyFont="1" applyFill="1" applyBorder="1"/>
    <xf numFmtId="0" fontId="33" fillId="2" borderId="77" xfId="0" applyFont="1" applyFill="1" applyBorder="1"/>
    <xf numFmtId="167" fontId="33" fillId="38" borderId="76" xfId="0" applyNumberFormat="1" applyFont="1" applyFill="1" applyBorder="1" applyProtection="1">
      <protection locked="0"/>
    </xf>
    <xf numFmtId="0" fontId="33" fillId="2" borderId="20" xfId="0" applyFont="1" applyFill="1" applyBorder="1"/>
    <xf numFmtId="0" fontId="33" fillId="2" borderId="21" xfId="0" applyFont="1" applyFill="1" applyBorder="1"/>
    <xf numFmtId="0" fontId="33" fillId="2" borderId="91" xfId="0" applyFont="1" applyFill="1" applyBorder="1"/>
    <xf numFmtId="167" fontId="33" fillId="35" borderId="92" xfId="0" applyNumberFormat="1" applyFont="1" applyFill="1" applyBorder="1"/>
    <xf numFmtId="167" fontId="33" fillId="35" borderId="41" xfId="0" applyNumberFormat="1" applyFont="1" applyFill="1" applyBorder="1"/>
    <xf numFmtId="167" fontId="33" fillId="35" borderId="93" xfId="0" applyNumberFormat="1" applyFont="1" applyFill="1" applyBorder="1"/>
    <xf numFmtId="0" fontId="33" fillId="2" borderId="94" xfId="0" applyFont="1" applyFill="1" applyBorder="1"/>
    <xf numFmtId="0" fontId="33" fillId="2" borderId="95" xfId="0" applyFont="1" applyFill="1" applyBorder="1"/>
    <xf numFmtId="0" fontId="33" fillId="0" borderId="96" xfId="0" applyFont="1" applyBorder="1"/>
    <xf numFmtId="167" fontId="33" fillId="38" borderId="43" xfId="0" applyNumberFormat="1" applyFont="1" applyFill="1" applyBorder="1" applyProtection="1">
      <protection locked="0"/>
    </xf>
    <xf numFmtId="0" fontId="10" fillId="0" borderId="39" xfId="0" applyFont="1" applyBorder="1" applyAlignment="1">
      <alignment horizontal="center" vertical="center"/>
    </xf>
    <xf numFmtId="0" fontId="10" fillId="0" borderId="100" xfId="52" applyFont="1" applyBorder="1" applyAlignment="1">
      <alignment vertical="center"/>
    </xf>
    <xf numFmtId="0" fontId="33" fillId="35" borderId="39" xfId="52" applyFont="1" applyFill="1" applyBorder="1" applyAlignment="1" applyProtection="1">
      <alignment vertical="center"/>
      <protection locked="0"/>
    </xf>
    <xf numFmtId="0" fontId="10" fillId="0" borderId="100" xfId="52" applyFont="1" applyBorder="1"/>
    <xf numFmtId="0" fontId="10" fillId="0" borderId="100" xfId="0" applyFont="1" applyBorder="1" applyAlignment="1">
      <alignment vertical="center"/>
    </xf>
    <xf numFmtId="3" fontId="10" fillId="0" borderId="100" xfId="52" applyNumberFormat="1" applyFont="1" applyBorder="1" applyAlignment="1">
      <alignment vertical="center"/>
    </xf>
    <xf numFmtId="3" fontId="10" fillId="0" borderId="39" xfId="52" applyNumberFormat="1" applyFont="1" applyBorder="1" applyAlignment="1">
      <alignment vertical="center"/>
    </xf>
    <xf numFmtId="0" fontId="10" fillId="35" borderId="100" xfId="52" applyFont="1" applyFill="1" applyBorder="1" applyAlignment="1">
      <alignment vertical="center"/>
    </xf>
    <xf numFmtId="0" fontId="33" fillId="35" borderId="100" xfId="52" applyFont="1" applyFill="1" applyBorder="1" applyAlignment="1" applyProtection="1">
      <alignment vertical="center"/>
      <protection locked="0"/>
    </xf>
    <xf numFmtId="3" fontId="10" fillId="0" borderId="40" xfId="52" applyNumberFormat="1" applyFont="1" applyBorder="1" applyAlignment="1">
      <alignment vertical="center"/>
    </xf>
    <xf numFmtId="3" fontId="10" fillId="35" borderId="100" xfId="52" applyNumberFormat="1" applyFont="1" applyFill="1" applyBorder="1" applyAlignment="1">
      <alignment vertical="center"/>
    </xf>
    <xf numFmtId="3" fontId="10" fillId="0" borderId="100" xfId="52" applyNumberFormat="1" applyFont="1" applyBorder="1"/>
    <xf numFmtId="44" fontId="10" fillId="38" borderId="36" xfId="111" applyFont="1" applyFill="1" applyBorder="1" applyProtection="1">
      <protection locked="0"/>
    </xf>
    <xf numFmtId="44" fontId="10" fillId="38" borderId="41" xfId="111" applyFont="1" applyFill="1" applyBorder="1" applyProtection="1"/>
    <xf numFmtId="174" fontId="10" fillId="38" borderId="36" xfId="111" applyNumberFormat="1" applyFont="1" applyFill="1" applyBorder="1" applyProtection="1">
      <protection locked="0"/>
    </xf>
    <xf numFmtId="174" fontId="10" fillId="38" borderId="41" xfId="111" applyNumberFormat="1" applyFont="1" applyFill="1" applyBorder="1" applyProtection="1"/>
    <xf numFmtId="0" fontId="10" fillId="0" borderId="40" xfId="52" applyFont="1" applyBorder="1"/>
    <xf numFmtId="3" fontId="10" fillId="35" borderId="37" xfId="0" applyNumberFormat="1" applyFont="1" applyFill="1" applyBorder="1" applyAlignment="1">
      <alignment vertical="center"/>
    </xf>
    <xf numFmtId="3" fontId="10" fillId="0" borderId="40" xfId="52" applyNumberFormat="1" applyFont="1" applyBorder="1"/>
    <xf numFmtId="0" fontId="10" fillId="0" borderId="37" xfId="52" applyFont="1" applyBorder="1" applyAlignment="1">
      <alignment horizontal="center" vertical="center"/>
    </xf>
    <xf numFmtId="0" fontId="33" fillId="41" borderId="39" xfId="52" applyFont="1" applyFill="1" applyBorder="1" applyAlignment="1" applyProtection="1">
      <alignment vertical="center"/>
      <protection locked="0"/>
    </xf>
    <xf numFmtId="0" fontId="33" fillId="41" borderId="100" xfId="52" applyFont="1" applyFill="1" applyBorder="1" applyAlignment="1" applyProtection="1">
      <alignment vertical="center"/>
      <protection locked="0"/>
    </xf>
    <xf numFmtId="0" fontId="33" fillId="41" borderId="101" xfId="52" applyFont="1" applyFill="1" applyBorder="1" applyAlignment="1" applyProtection="1">
      <alignment vertical="center"/>
      <protection locked="0"/>
    </xf>
    <xf numFmtId="0" fontId="10" fillId="41" borderId="37" xfId="52" applyFont="1" applyFill="1" applyBorder="1" applyAlignment="1" applyProtection="1">
      <alignment vertical="center"/>
      <protection locked="0"/>
    </xf>
    <xf numFmtId="0" fontId="10" fillId="41" borderId="39" xfId="52" applyFont="1" applyFill="1" applyBorder="1" applyAlignment="1" applyProtection="1">
      <alignment vertical="center"/>
      <protection locked="0"/>
    </xf>
    <xf numFmtId="0" fontId="10" fillId="41" borderId="40" xfId="52" applyFont="1" applyFill="1" applyBorder="1" applyAlignment="1" applyProtection="1">
      <alignment vertical="center"/>
      <protection locked="0"/>
    </xf>
    <xf numFmtId="0" fontId="10" fillId="41" borderId="100" xfId="52" applyFont="1" applyFill="1" applyBorder="1" applyAlignment="1" applyProtection="1">
      <alignment vertical="center"/>
      <protection locked="0"/>
    </xf>
    <xf numFmtId="0" fontId="10" fillId="41" borderId="48" xfId="52" applyFont="1" applyFill="1" applyBorder="1" applyAlignment="1" applyProtection="1">
      <alignment vertical="center"/>
      <protection locked="0"/>
    </xf>
    <xf numFmtId="0" fontId="10" fillId="41" borderId="98" xfId="52" applyFont="1" applyFill="1" applyBorder="1" applyAlignment="1" applyProtection="1">
      <alignment vertical="center"/>
      <protection locked="0"/>
    </xf>
    <xf numFmtId="0" fontId="10" fillId="41" borderId="72" xfId="52" applyFont="1" applyFill="1" applyBorder="1" applyAlignment="1" applyProtection="1">
      <alignment vertical="center"/>
      <protection locked="0"/>
    </xf>
    <xf numFmtId="0" fontId="10" fillId="41" borderId="101" xfId="52" applyFont="1" applyFill="1" applyBorder="1" applyAlignment="1" applyProtection="1">
      <alignment vertical="center"/>
      <protection locked="0"/>
    </xf>
    <xf numFmtId="0" fontId="32" fillId="0" borderId="102" xfId="52" applyFont="1" applyBorder="1" applyAlignment="1">
      <alignment vertical="center"/>
    </xf>
    <xf numFmtId="174" fontId="10" fillId="38" borderId="78" xfId="111" applyNumberFormat="1" applyFont="1" applyFill="1" applyBorder="1" applyProtection="1">
      <protection locked="0"/>
    </xf>
    <xf numFmtId="44" fontId="10" fillId="38" borderId="78" xfId="111" applyFont="1" applyFill="1" applyBorder="1" applyProtection="1">
      <protection locked="0"/>
    </xf>
    <xf numFmtId="6" fontId="33" fillId="0" borderId="0" xfId="0" applyNumberFormat="1" applyFont="1"/>
    <xf numFmtId="171" fontId="33" fillId="0" borderId="67" xfId="0" applyNumberFormat="1" applyFont="1" applyBorder="1"/>
    <xf numFmtId="0" fontId="33" fillId="0" borderId="0" xfId="0" applyFont="1" applyBorder="1"/>
    <xf numFmtId="6" fontId="33" fillId="0" borderId="63" xfId="0" applyNumberFormat="1" applyFont="1" applyBorder="1"/>
    <xf numFmtId="6" fontId="3" fillId="0" borderId="0" xfId="52" applyNumberFormat="1" applyBorder="1"/>
    <xf numFmtId="9" fontId="34" fillId="38" borderId="5" xfId="0" applyNumberFormat="1" applyFont="1" applyFill="1" applyBorder="1" applyAlignment="1" applyProtection="1">
      <alignment horizontal="right"/>
      <protection locked="0"/>
    </xf>
    <xf numFmtId="9" fontId="34" fillId="38" borderId="5" xfId="0" applyNumberFormat="1" applyFont="1" applyFill="1" applyBorder="1" applyProtection="1">
      <protection locked="0"/>
    </xf>
    <xf numFmtId="0" fontId="10" fillId="0" borderId="40" xfId="0" applyFont="1" applyBorder="1" applyAlignment="1">
      <alignment horizontal="center" vertical="center"/>
    </xf>
    <xf numFmtId="0" fontId="10" fillId="0" borderId="40" xfId="0" applyFont="1" applyBorder="1" applyAlignment="1">
      <alignment vertical="center"/>
    </xf>
    <xf numFmtId="3" fontId="10" fillId="0" borderId="40" xfId="0" quotePrefix="1" applyNumberFormat="1" applyFont="1" applyBorder="1" applyAlignment="1">
      <alignment vertical="center"/>
    </xf>
    <xf numFmtId="3" fontId="10" fillId="35" borderId="40" xfId="0" applyNumberFormat="1" applyFont="1" applyFill="1" applyBorder="1" applyAlignment="1">
      <alignment vertical="center"/>
    </xf>
    <xf numFmtId="3" fontId="10" fillId="0" borderId="38" xfId="52" applyNumberFormat="1" applyFont="1" applyBorder="1" applyAlignment="1">
      <alignment vertical="center"/>
    </xf>
    <xf numFmtId="0" fontId="10" fillId="0" borderId="38" xfId="0" applyFont="1" applyBorder="1" applyAlignment="1">
      <alignment horizontal="center" vertical="center"/>
    </xf>
    <xf numFmtId="0" fontId="10" fillId="41" borderId="38" xfId="52" applyFont="1" applyFill="1" applyBorder="1" applyAlignment="1" applyProtection="1">
      <alignment vertical="center"/>
      <protection locked="0"/>
    </xf>
    <xf numFmtId="0" fontId="10" fillId="41" borderId="49" xfId="52" applyFont="1" applyFill="1" applyBorder="1" applyAlignment="1" applyProtection="1">
      <alignment vertical="center"/>
      <protection locked="0"/>
    </xf>
    <xf numFmtId="0" fontId="10" fillId="35" borderId="37" xfId="52" applyFont="1" applyFill="1" applyBorder="1" applyAlignment="1" applyProtection="1">
      <alignment vertical="center"/>
      <protection locked="0"/>
    </xf>
    <xf numFmtId="0" fontId="10" fillId="0" borderId="36" xfId="52" applyFont="1" applyBorder="1" applyAlignment="1">
      <alignment horizontal="left"/>
    </xf>
    <xf numFmtId="49" fontId="10" fillId="0" borderId="36" xfId="52" applyNumberFormat="1" applyFont="1" applyBorder="1" applyAlignment="1">
      <alignment horizontal="left"/>
    </xf>
    <xf numFmtId="173" fontId="10" fillId="0" borderId="36" xfId="52" applyNumberFormat="1" applyFont="1" applyBorder="1"/>
    <xf numFmtId="0" fontId="10" fillId="0" borderId="36" xfId="52" applyFont="1" applyBorder="1"/>
    <xf numFmtId="173" fontId="10" fillId="0" borderId="74" xfId="52" applyNumberFormat="1" applyFont="1" applyBorder="1"/>
    <xf numFmtId="0" fontId="10" fillId="0" borderId="74" xfId="52" applyFont="1" applyBorder="1"/>
    <xf numFmtId="0" fontId="10" fillId="0" borderId="78" xfId="52" applyFont="1" applyBorder="1"/>
    <xf numFmtId="0" fontId="10" fillId="0" borderId="36" xfId="0" applyFont="1" applyBorder="1" applyAlignment="1">
      <alignment vertical="top"/>
    </xf>
    <xf numFmtId="0" fontId="10" fillId="0" borderId="36" xfId="0" applyFont="1" applyBorder="1" applyAlignment="1">
      <alignment horizontal="left" vertical="top" wrapText="1"/>
    </xf>
    <xf numFmtId="0" fontId="10" fillId="0" borderId="36" xfId="0" applyFont="1" applyBorder="1" applyAlignment="1">
      <alignment vertical="top" wrapText="1"/>
    </xf>
    <xf numFmtId="0" fontId="10" fillId="37" borderId="36" xfId="52" applyFont="1" applyFill="1" applyBorder="1"/>
    <xf numFmtId="0" fontId="0" fillId="35" borderId="36" xfId="0" applyFill="1" applyBorder="1" applyAlignment="1">
      <alignment vertical="top" wrapText="1"/>
    </xf>
    <xf numFmtId="0" fontId="10" fillId="35" borderId="36" xfId="52" applyFont="1" applyFill="1" applyBorder="1"/>
    <xf numFmtId="0" fontId="10" fillId="42" borderId="36" xfId="52" applyFont="1" applyFill="1" applyBorder="1" applyAlignment="1">
      <alignment horizontal="left"/>
    </xf>
    <xf numFmtId="0" fontId="10" fillId="42" borderId="36" xfId="52" applyFont="1" applyFill="1" applyBorder="1"/>
    <xf numFmtId="0" fontId="10" fillId="35" borderId="36" xfId="52" applyFont="1" applyFill="1" applyBorder="1" applyAlignment="1">
      <alignment horizontal="left"/>
    </xf>
    <xf numFmtId="0" fontId="50" fillId="43" borderId="0" xfId="52" applyFont="1" applyFill="1"/>
    <xf numFmtId="0" fontId="50" fillId="43" borderId="36" xfId="52" applyFont="1" applyFill="1" applyBorder="1" applyAlignment="1">
      <alignment horizontal="left"/>
    </xf>
    <xf numFmtId="49" fontId="50" fillId="43" borderId="36" xfId="52" applyNumberFormat="1" applyFont="1" applyFill="1" applyBorder="1" applyAlignment="1">
      <alignment horizontal="left"/>
    </xf>
    <xf numFmtId="0" fontId="50" fillId="43" borderId="36" xfId="0" applyFont="1" applyFill="1" applyBorder="1" applyAlignment="1">
      <alignment vertical="top"/>
    </xf>
    <xf numFmtId="0" fontId="10" fillId="42" borderId="36" xfId="0" applyFont="1" applyFill="1" applyBorder="1" applyAlignment="1">
      <alignment vertical="top"/>
    </xf>
    <xf numFmtId="49" fontId="10" fillId="37" borderId="36" xfId="52" applyNumberFormat="1" applyFont="1" applyFill="1" applyBorder="1" applyAlignment="1">
      <alignment horizontal="left"/>
    </xf>
    <xf numFmtId="173" fontId="45" fillId="39" borderId="36" xfId="52" applyNumberFormat="1" applyFont="1" applyFill="1" applyBorder="1" applyAlignment="1">
      <alignment horizontal="center" vertical="center" wrapText="1"/>
    </xf>
    <xf numFmtId="0" fontId="10" fillId="40" borderId="36" xfId="52" applyFont="1" applyFill="1" applyBorder="1"/>
    <xf numFmtId="0" fontId="10" fillId="40" borderId="36" xfId="52" applyFont="1" applyFill="1" applyBorder="1" applyAlignment="1">
      <alignment horizontal="left"/>
    </xf>
    <xf numFmtId="49" fontId="10" fillId="36" borderId="36" xfId="52" applyNumberFormat="1" applyFont="1" applyFill="1" applyBorder="1" applyAlignment="1">
      <alignment horizontal="left" wrapText="1"/>
    </xf>
    <xf numFmtId="0" fontId="44" fillId="3" borderId="36" xfId="109" applyFont="1" applyFill="1" applyBorder="1" applyAlignment="1">
      <alignment wrapText="1"/>
    </xf>
    <xf numFmtId="0" fontId="44" fillId="3" borderId="36" xfId="109" applyFont="1" applyFill="1" applyBorder="1" applyAlignment="1">
      <alignment horizontal="left" wrapText="1"/>
    </xf>
    <xf numFmtId="0" fontId="10" fillId="35" borderId="36" xfId="0" applyFont="1" applyFill="1" applyBorder="1" applyAlignment="1">
      <alignment vertical="top"/>
    </xf>
    <xf numFmtId="0" fontId="10" fillId="0" borderId="36" xfId="52" applyFont="1" applyBorder="1" applyAlignment="1">
      <alignment vertical="center"/>
    </xf>
    <xf numFmtId="0" fontId="10" fillId="0" borderId="0" xfId="52" applyFont="1" applyBorder="1"/>
    <xf numFmtId="0" fontId="10" fillId="35" borderId="0" xfId="52" applyFont="1" applyFill="1" applyBorder="1"/>
    <xf numFmtId="3" fontId="10" fillId="35" borderId="69" xfId="0" quotePrefix="1" applyNumberFormat="1" applyFont="1" applyFill="1" applyBorder="1" applyAlignment="1">
      <alignment vertical="center"/>
    </xf>
    <xf numFmtId="0" fontId="10" fillId="35" borderId="97" xfId="52" applyFont="1" applyFill="1" applyBorder="1" applyAlignment="1">
      <alignment vertical="center"/>
    </xf>
    <xf numFmtId="0" fontId="10" fillId="35" borderId="71" xfId="52" applyFont="1" applyFill="1" applyBorder="1" applyAlignment="1">
      <alignment vertical="center"/>
    </xf>
    <xf numFmtId="0" fontId="10" fillId="35" borderId="99" xfId="52" applyFont="1" applyFill="1" applyBorder="1" applyAlignment="1">
      <alignment vertical="center"/>
    </xf>
    <xf numFmtId="0" fontId="10" fillId="35" borderId="71" xfId="52" applyFont="1" applyFill="1" applyBorder="1"/>
    <xf numFmtId="3" fontId="10" fillId="35" borderId="99" xfId="0" quotePrefix="1" applyNumberFormat="1" applyFont="1" applyFill="1" applyBorder="1" applyAlignment="1">
      <alignment vertical="center"/>
    </xf>
    <xf numFmtId="3" fontId="10" fillId="35" borderId="71" xfId="0" applyNumberFormat="1" applyFont="1" applyFill="1" applyBorder="1" applyAlignment="1">
      <alignment vertical="center"/>
    </xf>
    <xf numFmtId="3" fontId="10" fillId="35" borderId="71" xfId="0" quotePrefix="1" applyNumberFormat="1" applyFont="1" applyFill="1" applyBorder="1" applyAlignment="1">
      <alignment vertical="center"/>
    </xf>
    <xf numFmtId="0" fontId="10" fillId="35" borderId="70" xfId="52" applyFont="1" applyFill="1" applyBorder="1" applyAlignment="1">
      <alignment vertical="center"/>
    </xf>
    <xf numFmtId="49" fontId="10" fillId="0" borderId="36" xfId="0" applyNumberFormat="1" applyFont="1" applyBorder="1" applyAlignment="1">
      <alignment horizontal="left" vertical="top" wrapText="1"/>
    </xf>
    <xf numFmtId="49" fontId="10" fillId="35" borderId="36" xfId="52" applyNumberFormat="1" applyFont="1" applyFill="1" applyBorder="1" applyAlignment="1">
      <alignment horizontal="left"/>
    </xf>
    <xf numFmtId="49" fontId="10" fillId="0" borderId="36" xfId="0" applyNumberFormat="1" applyFont="1" applyBorder="1" applyAlignment="1">
      <alignment vertical="top"/>
    </xf>
    <xf numFmtId="49" fontId="10" fillId="35" borderId="36" xfId="0" applyNumberFormat="1" applyFont="1" applyFill="1" applyBorder="1" applyAlignment="1">
      <alignment horizontal="left" vertical="top" wrapText="1"/>
    </xf>
    <xf numFmtId="0" fontId="10" fillId="35" borderId="36" xfId="0" applyFont="1" applyFill="1" applyBorder="1" applyAlignment="1">
      <alignment vertical="top" wrapText="1"/>
    </xf>
    <xf numFmtId="0" fontId="33" fillId="2" borderId="0" xfId="0" applyFont="1" applyFill="1" applyBorder="1" applyAlignment="1">
      <alignment wrapText="1"/>
    </xf>
    <xf numFmtId="0" fontId="33" fillId="2" borderId="59" xfId="0" applyFont="1" applyFill="1" applyBorder="1" applyAlignment="1">
      <alignment wrapText="1"/>
    </xf>
    <xf numFmtId="0" fontId="33" fillId="2" borderId="63" xfId="0" applyFont="1" applyFill="1" applyBorder="1" applyAlignment="1">
      <alignment wrapText="1"/>
    </xf>
    <xf numFmtId="0" fontId="33" fillId="2" borderId="83" xfId="0" applyFont="1" applyFill="1" applyBorder="1" applyAlignment="1">
      <alignment wrapText="1"/>
    </xf>
    <xf numFmtId="0" fontId="33" fillId="2" borderId="84" xfId="0" applyFont="1" applyFill="1" applyBorder="1" applyAlignment="1">
      <alignment wrapText="1"/>
    </xf>
    <xf numFmtId="167" fontId="33" fillId="35" borderId="21" xfId="0" applyNumberFormat="1" applyFont="1" applyFill="1" applyBorder="1" applyProtection="1">
      <protection locked="0"/>
    </xf>
    <xf numFmtId="167" fontId="33" fillId="35" borderId="63" xfId="0" applyNumberFormat="1" applyFont="1" applyFill="1" applyBorder="1" applyProtection="1">
      <protection locked="0"/>
    </xf>
    <xf numFmtId="0" fontId="33" fillId="2" borderId="103" xfId="0" applyFont="1" applyFill="1" applyBorder="1"/>
    <xf numFmtId="0" fontId="33" fillId="2" borderId="104" xfId="0" applyFont="1" applyFill="1" applyBorder="1"/>
    <xf numFmtId="0" fontId="33" fillId="2" borderId="105" xfId="0" applyFont="1" applyFill="1" applyBorder="1"/>
    <xf numFmtId="0" fontId="35" fillId="38" borderId="1" xfId="52" applyFont="1" applyFill="1" applyBorder="1" applyAlignment="1" applyProtection="1">
      <alignment horizontal="center"/>
      <protection locked="0"/>
    </xf>
    <xf numFmtId="0" fontId="35" fillId="38" borderId="2" xfId="52" applyFont="1" applyFill="1" applyBorder="1" applyAlignment="1" applyProtection="1">
      <alignment horizontal="center"/>
      <protection locked="0"/>
    </xf>
    <xf numFmtId="0" fontId="35" fillId="38" borderId="3" xfId="52" applyFont="1" applyFill="1" applyBorder="1" applyAlignment="1" applyProtection="1">
      <alignment horizontal="center"/>
      <protection locked="0"/>
    </xf>
    <xf numFmtId="0" fontId="34" fillId="38" borderId="1" xfId="52" applyFont="1" applyFill="1" applyBorder="1" applyAlignment="1" applyProtection="1">
      <alignment horizontal="center"/>
      <protection locked="0"/>
    </xf>
    <xf numFmtId="0" fontId="34" fillId="38" borderId="2" xfId="52" applyFont="1" applyFill="1" applyBorder="1" applyAlignment="1" applyProtection="1">
      <alignment horizontal="center"/>
      <protection locked="0"/>
    </xf>
    <xf numFmtId="0" fontId="34" fillId="38" borderId="3" xfId="52" applyFont="1" applyFill="1" applyBorder="1" applyAlignment="1" applyProtection="1">
      <alignment horizontal="center"/>
      <protection locked="0"/>
    </xf>
    <xf numFmtId="0" fontId="33" fillId="38" borderId="1" xfId="52" applyFont="1" applyFill="1" applyBorder="1" applyAlignment="1" applyProtection="1">
      <alignment horizontal="left"/>
      <protection locked="0"/>
    </xf>
    <xf numFmtId="0" fontId="33" fillId="38" borderId="2" xfId="52" applyFont="1" applyFill="1" applyBorder="1" applyAlignment="1" applyProtection="1">
      <alignment horizontal="left"/>
      <protection locked="0"/>
    </xf>
    <xf numFmtId="0" fontId="33" fillId="38" borderId="3" xfId="52" applyFont="1" applyFill="1" applyBorder="1" applyAlignment="1" applyProtection="1">
      <alignment horizontal="left"/>
      <protection locked="0"/>
    </xf>
    <xf numFmtId="0" fontId="34" fillId="38" borderId="1" xfId="52" applyFont="1" applyFill="1" applyBorder="1" applyAlignment="1" applyProtection="1">
      <alignment horizontal="left"/>
      <protection locked="0"/>
    </xf>
    <xf numFmtId="0" fontId="34" fillId="38" borderId="2" xfId="52" applyFont="1" applyFill="1" applyBorder="1" applyAlignment="1" applyProtection="1">
      <alignment horizontal="left"/>
      <protection locked="0"/>
    </xf>
    <xf numFmtId="0" fontId="34" fillId="38" borderId="3" xfId="52" applyFont="1" applyFill="1" applyBorder="1" applyAlignment="1" applyProtection="1">
      <alignment horizontal="left"/>
      <protection locked="0"/>
    </xf>
    <xf numFmtId="0" fontId="33" fillId="2" borderId="0" xfId="52" applyFont="1" applyFill="1" applyAlignment="1">
      <alignment horizontal="center" vertical="center" wrapText="1"/>
    </xf>
    <xf numFmtId="0" fontId="33" fillId="2" borderId="0" xfId="52" applyFont="1" applyFill="1" applyAlignment="1">
      <alignment horizontal="center"/>
    </xf>
    <xf numFmtId="0" fontId="34" fillId="2" borderId="0" xfId="52" applyFont="1" applyFill="1" applyAlignment="1">
      <alignment horizontal="center"/>
    </xf>
    <xf numFmtId="0" fontId="39" fillId="35" borderId="1" xfId="52" applyFont="1" applyFill="1" applyBorder="1" applyAlignment="1">
      <alignment horizontal="left"/>
    </xf>
    <xf numFmtId="0" fontId="39" fillId="35" borderId="3" xfId="52" applyFont="1" applyFill="1" applyBorder="1" applyAlignment="1">
      <alignment horizontal="left"/>
    </xf>
    <xf numFmtId="0" fontId="37" fillId="35" borderId="1" xfId="52" applyFont="1" applyFill="1" applyBorder="1" applyAlignment="1">
      <alignment horizontal="left"/>
    </xf>
    <xf numFmtId="0" fontId="37" fillId="35" borderId="2" xfId="52" applyFont="1" applyFill="1" applyBorder="1" applyAlignment="1">
      <alignment horizontal="left"/>
    </xf>
    <xf numFmtId="0" fontId="37" fillId="35" borderId="3" xfId="52" applyFont="1" applyFill="1" applyBorder="1" applyAlignment="1">
      <alignment horizontal="left"/>
    </xf>
    <xf numFmtId="170" fontId="10" fillId="35" borderId="1" xfId="52" applyNumberFormat="1" applyFont="1" applyFill="1" applyBorder="1" applyAlignment="1">
      <alignment horizontal="right"/>
    </xf>
    <xf numFmtId="170" fontId="10" fillId="35" borderId="3" xfId="52" applyNumberFormat="1" applyFont="1" applyFill="1" applyBorder="1" applyAlignment="1">
      <alignment horizontal="right"/>
    </xf>
    <xf numFmtId="0" fontId="34" fillId="2" borderId="1" xfId="0" applyFont="1" applyFill="1" applyBorder="1" applyAlignment="1">
      <alignment horizontal="left"/>
    </xf>
    <xf numFmtId="0" fontId="34" fillId="2" borderId="2" xfId="0" applyFont="1" applyFill="1" applyBorder="1" applyAlignment="1">
      <alignment horizontal="left"/>
    </xf>
    <xf numFmtId="0" fontId="34" fillId="2" borderId="3" xfId="0" applyFont="1" applyFill="1" applyBorder="1" applyAlignment="1">
      <alignment horizontal="left"/>
    </xf>
    <xf numFmtId="0" fontId="34" fillId="2" borderId="0" xfId="0" applyFont="1" applyFill="1" applyAlignment="1">
      <alignment horizontal="center"/>
    </xf>
    <xf numFmtId="170" fontId="33" fillId="2" borderId="1" xfId="0" quotePrefix="1" applyNumberFormat="1" applyFont="1" applyFill="1" applyBorder="1" applyAlignment="1">
      <alignment horizontal="right"/>
    </xf>
    <xf numFmtId="170" fontId="33" fillId="2" borderId="3" xfId="0" quotePrefix="1" applyNumberFormat="1" applyFont="1" applyFill="1" applyBorder="1" applyAlignment="1">
      <alignment horizontal="right"/>
    </xf>
    <xf numFmtId="0" fontId="34" fillId="2" borderId="27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34" fillId="2" borderId="62" xfId="0" applyFont="1" applyFill="1" applyBorder="1" applyAlignment="1">
      <alignment horizontal="center" vertical="center" wrapText="1"/>
    </xf>
    <xf numFmtId="0" fontId="34" fillId="2" borderId="59" xfId="0" applyFont="1" applyFill="1" applyBorder="1" applyAlignment="1">
      <alignment horizontal="center" vertical="center" wrapText="1"/>
    </xf>
    <xf numFmtId="0" fontId="34" fillId="2" borderId="63" xfId="0" applyFont="1" applyFill="1" applyBorder="1" applyAlignment="1">
      <alignment horizontal="center" vertical="center" wrapText="1"/>
    </xf>
    <xf numFmtId="0" fontId="34" fillId="2" borderId="64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left"/>
    </xf>
    <xf numFmtId="0" fontId="33" fillId="2" borderId="3" xfId="0" applyFont="1" applyFill="1" applyBorder="1" applyAlignment="1">
      <alignment horizontal="left"/>
    </xf>
    <xf numFmtId="0" fontId="33" fillId="2" borderId="0" xfId="0" applyFont="1" applyFill="1" applyAlignment="1">
      <alignment horizontal="center"/>
    </xf>
    <xf numFmtId="170" fontId="33" fillId="0" borderId="1" xfId="0" applyNumberFormat="1" applyFont="1" applyBorder="1" applyAlignment="1">
      <alignment horizontal="right"/>
    </xf>
    <xf numFmtId="170" fontId="33" fillId="0" borderId="3" xfId="0" applyNumberFormat="1" applyFont="1" applyBorder="1" applyAlignment="1">
      <alignment horizontal="right"/>
    </xf>
    <xf numFmtId="0" fontId="34" fillId="2" borderId="17" xfId="0" applyFont="1" applyFill="1" applyBorder="1" applyAlignment="1">
      <alignment horizontal="center" vertical="center" wrapText="1"/>
    </xf>
    <xf numFmtId="0" fontId="34" fillId="2" borderId="18" xfId="0" applyFont="1" applyFill="1" applyBorder="1" applyAlignment="1">
      <alignment horizontal="center" vertical="center" wrapText="1"/>
    </xf>
    <xf numFmtId="0" fontId="34" fillId="2" borderId="66" xfId="0" applyFont="1" applyFill="1" applyBorder="1" applyAlignment="1">
      <alignment horizontal="center" vertical="center" wrapText="1"/>
    </xf>
  </cellXfs>
  <cellStyles count="11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mma_3D.Portfolio Summary-Lot 1" xfId="26" xr:uid="{00000000-0005-0000-0000-000019000000}"/>
    <cellStyle name="Controlecel" xfId="27" builtinId="23" customBuiltin="1"/>
    <cellStyle name="Currency 2" xfId="28" xr:uid="{00000000-0005-0000-0000-00001B000000}"/>
    <cellStyle name="Currency 2 2" xfId="29" xr:uid="{00000000-0005-0000-0000-00001C000000}"/>
    <cellStyle name="Euro" xfId="30" xr:uid="{00000000-0005-0000-0000-00001D000000}"/>
    <cellStyle name="Gekoppelde cel" xfId="31" builtinId="24" customBuiltin="1"/>
    <cellStyle name="Goed" xfId="32" builtinId="26" customBuiltin="1"/>
    <cellStyle name="Hyperlink 2" xfId="33" xr:uid="{00000000-0005-0000-0000-000020000000}"/>
    <cellStyle name="Hyperlink 2 2" xfId="34" xr:uid="{00000000-0005-0000-0000-000021000000}"/>
    <cellStyle name="Hyperlink 3" xfId="35" xr:uid="{00000000-0005-0000-0000-000022000000}"/>
    <cellStyle name="Invoer" xfId="36" builtinId="20" customBuiltin="1"/>
    <cellStyle name="Kop 1" xfId="37" builtinId="16" customBuiltin="1"/>
    <cellStyle name="Kop 2" xfId="38" builtinId="17" customBuiltin="1"/>
    <cellStyle name="Kop 3" xfId="39" builtinId="18" customBuiltin="1"/>
    <cellStyle name="Kop 3 2" xfId="40" xr:uid="{00000000-0005-0000-0000-000027000000}"/>
    <cellStyle name="Kop 4" xfId="41" builtinId="19" customBuiltin="1"/>
    <cellStyle name="Neutraal" xfId="42" builtinId="28" customBuiltin="1"/>
    <cellStyle name="Normal 2" xfId="43" xr:uid="{00000000-0005-0000-0000-00002A000000}"/>
    <cellStyle name="Normal_Annex 4 Location Portfolio Overview RD v3" xfId="44" xr:uid="{00000000-0005-0000-0000-00002B000000}"/>
    <cellStyle name="Notitie 2" xfId="45" xr:uid="{00000000-0005-0000-0000-00002C000000}"/>
    <cellStyle name="Ongeldig" xfId="46" builtinId="27" customBuiltin="1"/>
    <cellStyle name="Procent 2" xfId="47" xr:uid="{00000000-0005-0000-0000-00002E000000}"/>
    <cellStyle name="Procent 2 2" xfId="48" xr:uid="{00000000-0005-0000-0000-00002F000000}"/>
    <cellStyle name="Procent 2 3" xfId="49" xr:uid="{00000000-0005-0000-0000-000030000000}"/>
    <cellStyle name="Procent 3" xfId="50" xr:uid="{00000000-0005-0000-0000-000031000000}"/>
    <cellStyle name="Procent 3 2" xfId="51" xr:uid="{00000000-0005-0000-0000-000032000000}"/>
    <cellStyle name="Standaard" xfId="0" builtinId="0"/>
    <cellStyle name="Standaard 11" xfId="52" xr:uid="{00000000-0005-0000-0000-000034000000}"/>
    <cellStyle name="Standaard 13" xfId="53" xr:uid="{00000000-0005-0000-0000-000035000000}"/>
    <cellStyle name="Standaard 15" xfId="54" xr:uid="{00000000-0005-0000-0000-000036000000}"/>
    <cellStyle name="Standaard 16" xfId="55" xr:uid="{00000000-0005-0000-0000-000037000000}"/>
    <cellStyle name="Standaard 18" xfId="56" xr:uid="{00000000-0005-0000-0000-000038000000}"/>
    <cellStyle name="Standaard 19" xfId="57" xr:uid="{00000000-0005-0000-0000-000039000000}"/>
    <cellStyle name="Standaard 2" xfId="58" xr:uid="{00000000-0005-0000-0000-00003A000000}"/>
    <cellStyle name="Standaard 2 2" xfId="59" xr:uid="{00000000-0005-0000-0000-00003B000000}"/>
    <cellStyle name="Standaard 2 3" xfId="60" xr:uid="{00000000-0005-0000-0000-00003C000000}"/>
    <cellStyle name="Standaard 20" xfId="61" xr:uid="{00000000-0005-0000-0000-00003D000000}"/>
    <cellStyle name="Standaard 21" xfId="62" xr:uid="{00000000-0005-0000-0000-00003E000000}"/>
    <cellStyle name="Standaard 24" xfId="63" xr:uid="{00000000-0005-0000-0000-00003F000000}"/>
    <cellStyle name="Standaard 25" xfId="64" xr:uid="{00000000-0005-0000-0000-000040000000}"/>
    <cellStyle name="Standaard 26" xfId="65" xr:uid="{00000000-0005-0000-0000-000041000000}"/>
    <cellStyle name="Standaard 27" xfId="66" xr:uid="{00000000-0005-0000-0000-000042000000}"/>
    <cellStyle name="Standaard 28" xfId="67" xr:uid="{00000000-0005-0000-0000-000043000000}"/>
    <cellStyle name="Standaard 29" xfId="68" xr:uid="{00000000-0005-0000-0000-000044000000}"/>
    <cellStyle name="Standaard 3" xfId="69" xr:uid="{00000000-0005-0000-0000-000045000000}"/>
    <cellStyle name="Standaard 3 2" xfId="70" xr:uid="{00000000-0005-0000-0000-000046000000}"/>
    <cellStyle name="Standaard 3 2 2" xfId="71" xr:uid="{00000000-0005-0000-0000-000047000000}"/>
    <cellStyle name="Standaard 31" xfId="72" xr:uid="{00000000-0005-0000-0000-000048000000}"/>
    <cellStyle name="Standaard 32" xfId="73" xr:uid="{00000000-0005-0000-0000-000049000000}"/>
    <cellStyle name="Standaard 33" xfId="74" xr:uid="{00000000-0005-0000-0000-00004A000000}"/>
    <cellStyle name="Standaard 39" xfId="75" xr:uid="{00000000-0005-0000-0000-00004B000000}"/>
    <cellStyle name="Standaard 4" xfId="76" xr:uid="{00000000-0005-0000-0000-00004C000000}"/>
    <cellStyle name="Standaard 4 2" xfId="77" xr:uid="{00000000-0005-0000-0000-00004D000000}"/>
    <cellStyle name="Standaard 4 2 2" xfId="78" xr:uid="{00000000-0005-0000-0000-00004E000000}"/>
    <cellStyle name="Standaard 4 3" xfId="79" xr:uid="{00000000-0005-0000-0000-00004F000000}"/>
    <cellStyle name="Standaard 4 4" xfId="80" xr:uid="{00000000-0005-0000-0000-000050000000}"/>
    <cellStyle name="Standaard 40" xfId="81" xr:uid="{00000000-0005-0000-0000-000051000000}"/>
    <cellStyle name="Standaard 41" xfId="82" xr:uid="{00000000-0005-0000-0000-000052000000}"/>
    <cellStyle name="Standaard 42" xfId="83" xr:uid="{00000000-0005-0000-0000-000053000000}"/>
    <cellStyle name="Standaard 43" xfId="84" xr:uid="{00000000-0005-0000-0000-000054000000}"/>
    <cellStyle name="Standaard 44" xfId="85" xr:uid="{00000000-0005-0000-0000-000055000000}"/>
    <cellStyle name="Standaard 45" xfId="86" xr:uid="{00000000-0005-0000-0000-000056000000}"/>
    <cellStyle name="Standaard 46" xfId="87" xr:uid="{00000000-0005-0000-0000-000057000000}"/>
    <cellStyle name="Standaard 47" xfId="88" xr:uid="{00000000-0005-0000-0000-000058000000}"/>
    <cellStyle name="Standaard 48" xfId="89" xr:uid="{00000000-0005-0000-0000-000059000000}"/>
    <cellStyle name="Standaard 49" xfId="90" xr:uid="{00000000-0005-0000-0000-00005A000000}"/>
    <cellStyle name="Standaard 5" xfId="91" xr:uid="{00000000-0005-0000-0000-00005B000000}"/>
    <cellStyle name="Standaard 5 2" xfId="92" xr:uid="{00000000-0005-0000-0000-00005C000000}"/>
    <cellStyle name="Standaard 5 3" xfId="93" xr:uid="{00000000-0005-0000-0000-00005D000000}"/>
    <cellStyle name="Standaard 5 3 2" xfId="94" xr:uid="{00000000-0005-0000-0000-00005E000000}"/>
    <cellStyle name="Standaard 5 4" xfId="95" xr:uid="{00000000-0005-0000-0000-00005F000000}"/>
    <cellStyle name="Standaard 5 5" xfId="96" xr:uid="{00000000-0005-0000-0000-000060000000}"/>
    <cellStyle name="Standaard 50" xfId="97" xr:uid="{00000000-0005-0000-0000-000061000000}"/>
    <cellStyle name="Standaard 51" xfId="98" xr:uid="{00000000-0005-0000-0000-000062000000}"/>
    <cellStyle name="Standaard 52" xfId="99" xr:uid="{00000000-0005-0000-0000-000063000000}"/>
    <cellStyle name="Standaard 6" xfId="100" xr:uid="{00000000-0005-0000-0000-000064000000}"/>
    <cellStyle name="Standaard 7" xfId="101" xr:uid="{00000000-0005-0000-0000-000065000000}"/>
    <cellStyle name="Standaard 7 2" xfId="108" xr:uid="{00000000-0005-0000-0000-000066000000}"/>
    <cellStyle name="Standaard 7 2 2" xfId="109" xr:uid="{00000000-0005-0000-0000-000067000000}"/>
    <cellStyle name="Standaard 8" xfId="110" xr:uid="{00000000-0005-0000-0000-000068000000}"/>
    <cellStyle name="Standaard 9" xfId="102" xr:uid="{00000000-0005-0000-0000-000069000000}"/>
    <cellStyle name="Titel" xfId="103" builtinId="15" customBuiltin="1"/>
    <cellStyle name="Totaal" xfId="104" builtinId="25" customBuiltin="1"/>
    <cellStyle name="Uitvoer" xfId="105" builtinId="21" customBuiltin="1"/>
    <cellStyle name="Valuta" xfId="111" builtinId="4"/>
    <cellStyle name="Verklarende tekst" xfId="106" builtinId="53" customBuiltin="1"/>
    <cellStyle name="Waarschuwingstekst" xfId="107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Complankleure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98D1"/>
      </a:accent1>
      <a:accent2>
        <a:srgbClr val="E32119"/>
      </a:accent2>
      <a:accent3>
        <a:srgbClr val="D5E14D"/>
      </a:accent3>
      <a:accent4>
        <a:srgbClr val="8064A2"/>
      </a:accent4>
      <a:accent5>
        <a:srgbClr val="F79646"/>
      </a:accent5>
      <a:accent6>
        <a:srgbClr val="0000FF"/>
      </a:accent6>
      <a:hlink>
        <a:srgbClr val="0098D1"/>
      </a:hlink>
      <a:folHlink>
        <a:srgbClr val="E32119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I44"/>
  <sheetViews>
    <sheetView showGridLines="0" showRowColHeaders="0" showZeros="0" tabSelected="1" view="pageBreakPreview" zoomScale="115" zoomScaleNormal="115" zoomScaleSheetLayoutView="115" zoomScalePageLayoutView="115" workbookViewId="0">
      <selection activeCell="E4" sqref="E4:H4"/>
    </sheetView>
  </sheetViews>
  <sheetFormatPr defaultColWidth="8.88671875" defaultRowHeight="11.4" x14ac:dyDescent="0.2"/>
  <cols>
    <col min="1" max="1" width="2.6640625" style="14" customWidth="1"/>
    <col min="2" max="2" width="8.88671875" style="14"/>
    <col min="3" max="3" width="10" style="14" customWidth="1"/>
    <col min="4" max="4" width="8.88671875" style="14"/>
    <col min="5" max="5" width="9.33203125" style="14" customWidth="1"/>
    <col min="6" max="6" width="15.109375" style="14" customWidth="1"/>
    <col min="7" max="7" width="16.88671875" style="14" customWidth="1"/>
    <col min="8" max="8" width="21.44140625" style="14" customWidth="1"/>
    <col min="9" max="9" width="10.33203125" style="14" bestFit="1" customWidth="1"/>
    <col min="10" max="16384" width="8.88671875" style="14"/>
  </cols>
  <sheetData>
    <row r="1" spans="1:9" x14ac:dyDescent="0.2">
      <c r="A1" s="110" t="s">
        <v>129</v>
      </c>
      <c r="B1" s="12"/>
      <c r="C1" s="12"/>
      <c r="D1" s="12"/>
      <c r="E1" s="12"/>
      <c r="F1" s="12"/>
      <c r="G1" s="12"/>
      <c r="H1" s="12"/>
      <c r="I1" s="13"/>
    </row>
    <row r="2" spans="1:9" x14ac:dyDescent="0.2">
      <c r="A2" s="15" t="s">
        <v>649</v>
      </c>
      <c r="B2" s="12"/>
      <c r="C2" s="12"/>
      <c r="D2" s="12"/>
      <c r="E2" s="12"/>
      <c r="F2" s="12"/>
      <c r="G2" s="12"/>
      <c r="H2" s="12"/>
      <c r="I2" s="16"/>
    </row>
    <row r="3" spans="1:9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x14ac:dyDescent="0.2">
      <c r="A4" s="14" t="s">
        <v>0</v>
      </c>
      <c r="E4" s="282"/>
      <c r="F4" s="283"/>
      <c r="G4" s="283"/>
      <c r="H4" s="284"/>
      <c r="I4" s="16"/>
    </row>
    <row r="5" spans="1:9" x14ac:dyDescent="0.2">
      <c r="A5" s="16" t="s">
        <v>1</v>
      </c>
      <c r="B5" s="16"/>
      <c r="C5" s="16"/>
      <c r="D5" s="16"/>
      <c r="E5" s="285"/>
      <c r="F5" s="286"/>
      <c r="G5" s="286"/>
      <c r="H5" s="287"/>
      <c r="I5" s="16"/>
    </row>
    <row r="6" spans="1:9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9" x14ac:dyDescent="0.2">
      <c r="A7" s="16"/>
      <c r="B7" s="294" t="s">
        <v>776</v>
      </c>
      <c r="C7" s="294"/>
      <c r="D7" s="294"/>
      <c r="E7" s="294"/>
      <c r="F7" s="294"/>
      <c r="G7" s="294"/>
      <c r="H7" s="294"/>
      <c r="I7" s="16"/>
    </row>
    <row r="8" spans="1:9" x14ac:dyDescent="0.2">
      <c r="A8" s="16"/>
      <c r="B8" s="294"/>
      <c r="C8" s="294"/>
      <c r="D8" s="294"/>
      <c r="E8" s="294"/>
      <c r="F8" s="294"/>
      <c r="G8" s="294"/>
      <c r="H8" s="294"/>
      <c r="I8" s="16"/>
    </row>
    <row r="9" spans="1:9" x14ac:dyDescent="0.2">
      <c r="A9" s="16"/>
      <c r="B9" s="294"/>
      <c r="C9" s="294"/>
      <c r="D9" s="294"/>
      <c r="E9" s="294"/>
      <c r="F9" s="294"/>
      <c r="G9" s="294"/>
      <c r="H9" s="294"/>
      <c r="I9" s="16"/>
    </row>
    <row r="10" spans="1:9" x14ac:dyDescent="0.2">
      <c r="A10" s="16"/>
      <c r="B10" s="17"/>
      <c r="C10" s="16"/>
      <c r="D10" s="16"/>
      <c r="E10" s="16"/>
      <c r="F10" s="16"/>
      <c r="G10" s="16"/>
      <c r="H10" s="16"/>
      <c r="I10" s="16"/>
    </row>
    <row r="11" spans="1:9" x14ac:dyDescent="0.2">
      <c r="B11" s="16" t="s">
        <v>239</v>
      </c>
      <c r="C11" s="16"/>
      <c r="D11" s="16"/>
      <c r="E11" s="16"/>
      <c r="F11" s="16"/>
      <c r="G11" s="16"/>
      <c r="H11" s="16"/>
      <c r="I11" s="16"/>
    </row>
    <row r="12" spans="1:9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x14ac:dyDescent="0.2">
      <c r="A13" s="16"/>
      <c r="B13" s="16"/>
      <c r="C13" s="16"/>
      <c r="D13" s="16"/>
      <c r="F13" s="18"/>
      <c r="G13" s="16"/>
      <c r="H13" s="16"/>
      <c r="I13" s="16"/>
    </row>
    <row r="14" spans="1:9" x14ac:dyDescent="0.2">
      <c r="A14" s="295" t="s">
        <v>647</v>
      </c>
      <c r="B14" s="295"/>
      <c r="C14" s="295"/>
      <c r="D14" s="295"/>
      <c r="E14" s="295"/>
      <c r="F14" s="295"/>
      <c r="G14" s="295"/>
      <c r="H14" s="295"/>
      <c r="I14" s="295"/>
    </row>
    <row r="15" spans="1:9" x14ac:dyDescent="0.2">
      <c r="A15" s="16"/>
      <c r="B15" s="17"/>
      <c r="C15" s="17"/>
      <c r="D15" s="17"/>
      <c r="E15" s="17"/>
      <c r="F15" s="16"/>
      <c r="G15" s="16"/>
      <c r="H15" s="16"/>
      <c r="I15" s="16"/>
    </row>
    <row r="16" spans="1:9" x14ac:dyDescent="0.2">
      <c r="A16" s="16"/>
      <c r="B16" s="16" t="s">
        <v>78</v>
      </c>
      <c r="C16" s="17"/>
      <c r="D16" s="17"/>
      <c r="E16" s="17"/>
      <c r="F16" s="16"/>
      <c r="G16" s="18"/>
      <c r="H16" s="19">
        <f>'Verzamelblad per gebouw'!Y48</f>
        <v>0</v>
      </c>
      <c r="I16" s="16"/>
    </row>
    <row r="17" spans="1:9" x14ac:dyDescent="0.2">
      <c r="A17" s="16"/>
      <c r="B17" s="16" t="s">
        <v>240</v>
      </c>
      <c r="C17" s="17"/>
      <c r="D17" s="17"/>
      <c r="E17" s="17"/>
      <c r="F17" s="16"/>
      <c r="G17" s="18"/>
      <c r="H17" s="19">
        <f>'Verzamelblad per gebouw'!Z48</f>
        <v>0</v>
      </c>
      <c r="I17" s="16"/>
    </row>
    <row r="18" spans="1:9" ht="12" thickBot="1" x14ac:dyDescent="0.25">
      <c r="A18" s="16"/>
      <c r="B18" s="16" t="s">
        <v>79</v>
      </c>
      <c r="C18" s="17"/>
      <c r="D18" s="17"/>
      <c r="E18" s="17"/>
      <c r="F18" s="16"/>
      <c r="G18" s="18"/>
      <c r="H18" s="20">
        <f>'Verzamelblad per gebouw'!AA48</f>
        <v>0</v>
      </c>
      <c r="I18" s="16"/>
    </row>
    <row r="19" spans="1:9" ht="12" thickBot="1" x14ac:dyDescent="0.25">
      <c r="A19" s="16"/>
      <c r="B19" s="13" t="s">
        <v>85</v>
      </c>
      <c r="C19" s="17"/>
      <c r="D19" s="17"/>
      <c r="E19" s="17"/>
      <c r="F19" s="16"/>
      <c r="G19" s="18"/>
      <c r="H19" s="21">
        <f>SUM(H16:H18)</f>
        <v>0</v>
      </c>
      <c r="I19" s="16"/>
    </row>
    <row r="20" spans="1:9" ht="12" thickBot="1" x14ac:dyDescent="0.25">
      <c r="A20" s="16"/>
      <c r="B20" s="16"/>
      <c r="C20" s="17"/>
      <c r="D20" s="17"/>
      <c r="E20" s="17"/>
      <c r="F20" s="16"/>
      <c r="G20" s="18"/>
      <c r="H20" s="22"/>
      <c r="I20" s="16"/>
    </row>
    <row r="21" spans="1:9" ht="12" hidden="1" thickBot="1" x14ac:dyDescent="0.25">
      <c r="A21" s="16"/>
      <c r="B21" s="23" t="s">
        <v>86</v>
      </c>
      <c r="C21" s="17"/>
      <c r="D21" s="17"/>
      <c r="E21" s="17"/>
      <c r="F21" s="16"/>
      <c r="G21" s="18"/>
      <c r="H21" s="21">
        <f>Rekenblad!D4</f>
        <v>0</v>
      </c>
      <c r="I21" s="16"/>
    </row>
    <row r="22" spans="1:9" ht="12" hidden="1" thickBot="1" x14ac:dyDescent="0.25">
      <c r="A22" s="16"/>
      <c r="B22" s="23" t="s">
        <v>80</v>
      </c>
      <c r="C22" s="17"/>
      <c r="D22" s="17"/>
      <c r="E22" s="17"/>
      <c r="F22" s="16"/>
      <c r="G22" s="18"/>
      <c r="H22" s="21">
        <f>Rekenblad!D5</f>
        <v>0</v>
      </c>
      <c r="I22" s="16"/>
    </row>
    <row r="23" spans="1:9" ht="12" thickBot="1" x14ac:dyDescent="0.25">
      <c r="A23" s="16"/>
      <c r="B23" s="23" t="s">
        <v>89</v>
      </c>
      <c r="C23" s="17"/>
      <c r="D23" s="17"/>
      <c r="E23" s="17"/>
      <c r="F23" s="16"/>
      <c r="G23" s="18"/>
      <c r="H23" s="21">
        <f>Rekenblad!D8</f>
        <v>0</v>
      </c>
      <c r="I23" s="16"/>
    </row>
    <row r="24" spans="1:9" x14ac:dyDescent="0.2">
      <c r="A24" s="16"/>
      <c r="B24" s="23"/>
      <c r="C24" s="17"/>
      <c r="D24" s="17"/>
      <c r="E24" s="17"/>
      <c r="F24" s="16"/>
      <c r="G24" s="18"/>
      <c r="H24" s="22"/>
      <c r="I24" s="16"/>
    </row>
    <row r="25" spans="1:9" x14ac:dyDescent="0.2">
      <c r="A25" s="16"/>
      <c r="B25" s="24"/>
      <c r="C25" s="17"/>
      <c r="D25" s="17"/>
      <c r="E25" s="17"/>
      <c r="F25" s="16"/>
      <c r="G25" s="18"/>
      <c r="H25" s="16"/>
      <c r="I25" s="16"/>
    </row>
    <row r="26" spans="1:9" x14ac:dyDescent="0.2">
      <c r="A26" s="296" t="s">
        <v>648</v>
      </c>
      <c r="B26" s="296"/>
      <c r="C26" s="296"/>
      <c r="D26" s="296"/>
      <c r="E26" s="296"/>
      <c r="F26" s="296"/>
      <c r="G26" s="296"/>
      <c r="H26" s="296"/>
      <c r="I26" s="296"/>
    </row>
    <row r="27" spans="1:9" x14ac:dyDescent="0.2">
      <c r="A27" s="16"/>
      <c r="B27" s="16"/>
      <c r="C27" s="16"/>
      <c r="D27" s="16"/>
      <c r="E27" s="16"/>
      <c r="F27" s="16"/>
      <c r="G27" s="16"/>
      <c r="H27" s="16"/>
      <c r="I27" s="16"/>
    </row>
    <row r="28" spans="1:9" x14ac:dyDescent="0.2">
      <c r="A28" s="16"/>
      <c r="B28" s="16"/>
      <c r="C28" s="16"/>
      <c r="D28" s="16"/>
      <c r="E28" s="16"/>
      <c r="F28" s="16"/>
      <c r="G28" s="16"/>
      <c r="H28" s="16"/>
      <c r="I28" s="16"/>
    </row>
    <row r="29" spans="1:9" x14ac:dyDescent="0.2">
      <c r="A29" s="16" t="s">
        <v>4</v>
      </c>
      <c r="B29" s="16"/>
      <c r="C29" s="16"/>
      <c r="D29" s="16"/>
      <c r="E29" s="16"/>
      <c r="F29" s="16"/>
      <c r="G29" s="16"/>
      <c r="H29" s="16"/>
      <c r="I29" s="16"/>
    </row>
    <row r="30" spans="1:9" x14ac:dyDescent="0.2">
      <c r="A30" s="16" t="s">
        <v>5</v>
      </c>
      <c r="B30" s="16"/>
      <c r="C30" s="16"/>
      <c r="D30" s="16"/>
      <c r="E30" s="16"/>
      <c r="F30" s="16"/>
      <c r="G30" s="16"/>
      <c r="H30" s="16"/>
      <c r="I30" s="16"/>
    </row>
    <row r="31" spans="1:9" x14ac:dyDescent="0.2">
      <c r="A31" s="16"/>
      <c r="B31" s="16"/>
      <c r="C31" s="16"/>
      <c r="D31" s="16"/>
      <c r="E31" s="16"/>
      <c r="F31" s="16"/>
      <c r="G31" s="16"/>
      <c r="H31" s="16"/>
      <c r="I31" s="16"/>
    </row>
    <row r="32" spans="1:9" x14ac:dyDescent="0.2">
      <c r="A32" s="16"/>
      <c r="B32" s="142" t="s">
        <v>96</v>
      </c>
      <c r="C32" s="16"/>
      <c r="D32" s="16"/>
      <c r="E32" s="16"/>
      <c r="F32" s="142" t="s">
        <v>98</v>
      </c>
      <c r="G32" s="16"/>
      <c r="H32" s="16"/>
      <c r="I32" s="16"/>
    </row>
    <row r="33" spans="1:9" x14ac:dyDescent="0.2">
      <c r="A33" s="16"/>
      <c r="B33" s="142" t="s">
        <v>131</v>
      </c>
      <c r="C33" s="16"/>
      <c r="D33" s="16"/>
      <c r="E33" s="16"/>
      <c r="F33" s="142" t="s">
        <v>97</v>
      </c>
      <c r="G33" s="16"/>
      <c r="H33" s="16"/>
      <c r="I33" s="16"/>
    </row>
    <row r="34" spans="1:9" x14ac:dyDescent="0.2">
      <c r="A34" s="16"/>
      <c r="B34" s="142"/>
      <c r="C34" s="16"/>
      <c r="D34" s="16"/>
      <c r="E34" s="16"/>
      <c r="F34" s="16"/>
      <c r="G34" s="16"/>
      <c r="H34" s="16"/>
      <c r="I34" s="16"/>
    </row>
    <row r="35" spans="1:9" x14ac:dyDescent="0.2">
      <c r="A35" s="16"/>
      <c r="B35" s="16"/>
      <c r="C35" s="16"/>
      <c r="D35" s="16"/>
      <c r="E35" s="16"/>
      <c r="F35" s="16"/>
      <c r="G35" s="16"/>
      <c r="H35" s="16"/>
      <c r="I35" s="16"/>
    </row>
    <row r="36" spans="1:9" x14ac:dyDescent="0.2">
      <c r="A36" s="16" t="s">
        <v>6</v>
      </c>
      <c r="B36" s="16"/>
      <c r="C36" s="16"/>
      <c r="D36" s="288"/>
      <c r="E36" s="289"/>
      <c r="F36" s="290"/>
      <c r="G36" s="25" t="s">
        <v>7</v>
      </c>
      <c r="H36" s="106"/>
      <c r="I36" s="16"/>
    </row>
    <row r="37" spans="1:9" x14ac:dyDescent="0.2">
      <c r="A37" s="16"/>
      <c r="B37" s="16"/>
      <c r="C37" s="16"/>
      <c r="D37" s="16"/>
      <c r="E37" s="16"/>
      <c r="F37" s="16"/>
      <c r="G37" s="16"/>
      <c r="H37" s="16"/>
      <c r="I37" s="16"/>
    </row>
    <row r="38" spans="1:9" x14ac:dyDescent="0.2">
      <c r="A38" s="16" t="s">
        <v>8</v>
      </c>
      <c r="B38" s="16"/>
      <c r="C38" s="16"/>
      <c r="D38" s="291" t="s">
        <v>777</v>
      </c>
      <c r="E38" s="292"/>
      <c r="F38" s="292"/>
      <c r="G38" s="293"/>
      <c r="H38" s="26"/>
      <c r="I38" s="16"/>
    </row>
    <row r="39" spans="1:9" x14ac:dyDescent="0.2">
      <c r="A39" s="16"/>
      <c r="B39" s="16"/>
      <c r="C39" s="16"/>
      <c r="D39" s="16"/>
      <c r="E39" s="16"/>
      <c r="F39" s="16"/>
      <c r="G39" s="16"/>
      <c r="H39" s="16"/>
      <c r="I39" s="16"/>
    </row>
    <row r="40" spans="1:9" x14ac:dyDescent="0.2">
      <c r="A40" s="16" t="s">
        <v>9</v>
      </c>
      <c r="B40" s="16"/>
      <c r="C40" s="16"/>
      <c r="D40" s="16"/>
      <c r="E40" s="16"/>
      <c r="F40" s="16"/>
      <c r="G40" s="16"/>
      <c r="H40" s="16" t="s">
        <v>10</v>
      </c>
      <c r="I40" s="16"/>
    </row>
    <row r="41" spans="1:9" x14ac:dyDescent="0.2">
      <c r="A41" s="16"/>
      <c r="B41" s="16"/>
      <c r="C41" s="16"/>
      <c r="D41" s="16"/>
      <c r="E41" s="16"/>
      <c r="F41" s="16"/>
      <c r="G41" s="16"/>
      <c r="H41" s="16"/>
      <c r="I41" s="16"/>
    </row>
    <row r="42" spans="1:9" x14ac:dyDescent="0.2">
      <c r="A42" s="16"/>
      <c r="B42" s="16"/>
      <c r="C42" s="16"/>
      <c r="D42" s="16"/>
      <c r="E42" s="16"/>
      <c r="F42" s="16"/>
      <c r="G42" s="16"/>
      <c r="H42" s="16"/>
      <c r="I42" s="16"/>
    </row>
    <row r="43" spans="1:9" x14ac:dyDescent="0.2">
      <c r="A43" s="16"/>
      <c r="B43" s="16"/>
      <c r="C43" s="16"/>
      <c r="D43" s="16"/>
      <c r="E43" s="16"/>
      <c r="F43" s="16"/>
      <c r="G43" s="16"/>
      <c r="H43" s="16"/>
      <c r="I43" s="16"/>
    </row>
    <row r="44" spans="1:9" x14ac:dyDescent="0.2">
      <c r="A44" s="16"/>
      <c r="B44" s="16"/>
      <c r="C44" s="16"/>
      <c r="D44" s="16"/>
      <c r="E44" s="16"/>
      <c r="F44" s="16"/>
      <c r="G44" s="16"/>
      <c r="H44" s="16"/>
      <c r="I44" s="16"/>
    </row>
  </sheetData>
  <sheetProtection algorithmName="SHA-512" hashValue="ktjz1BonVGR9OD68knfXfmMQNvkjzNghHfTXAW4dSnU+EGLceWfPdJbX+/LSoKdOpEDRFOxsaYCvukt4rq0+FA==" saltValue="CjFj9Q7JMiN7g2HffYamzA==" spinCount="100000" sheet="1" selectLockedCells="1"/>
  <mergeCells count="7">
    <mergeCell ref="E4:H4"/>
    <mergeCell ref="E5:H5"/>
    <mergeCell ref="D36:F36"/>
    <mergeCell ref="D38:G38"/>
    <mergeCell ref="B7:H9"/>
    <mergeCell ref="A14:I14"/>
    <mergeCell ref="A26:I26"/>
  </mergeCells>
  <pageMargins left="0.74803149606299213" right="0.74803149606299213" top="1.7716535433070868" bottom="0.98425196850393704" header="0.51181102362204722" footer="0.51181102362204722"/>
  <pageSetup paperSize="9" scale="85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AR60"/>
  <sheetViews>
    <sheetView showGridLines="0" showZeros="0" view="pageBreakPreview" topLeftCell="A4" zoomScale="70" zoomScaleSheetLayoutView="70" workbookViewId="0">
      <selection activeCell="Z9" sqref="Z9"/>
    </sheetView>
  </sheetViews>
  <sheetFormatPr defaultColWidth="8.88671875" defaultRowHeight="12.6" x14ac:dyDescent="0.2"/>
  <cols>
    <col min="1" max="1" width="40.44140625" style="9" customWidth="1"/>
    <col min="2" max="2" width="25.44140625" style="9" customWidth="1"/>
    <col min="3" max="3" width="11.88671875" style="9" customWidth="1"/>
    <col min="4" max="4" width="18.109375" style="9" bestFit="1" customWidth="1"/>
    <col min="5" max="5" width="11.88671875" style="9" customWidth="1"/>
    <col min="6" max="6" width="15.6640625" style="135" customWidth="1"/>
    <col min="7" max="11" width="9.44140625" style="113" customWidth="1"/>
    <col min="12" max="24" width="9.44140625" style="113" hidden="1" customWidth="1"/>
    <col min="25" max="29" width="9.44140625" style="9" customWidth="1"/>
    <col min="30" max="16384" width="8.88671875" style="9"/>
  </cols>
  <sheetData>
    <row r="1" spans="1:29" ht="13.8" x14ac:dyDescent="0.25">
      <c r="B1" s="27" t="str">
        <f>Inschrijfbiljet!A1</f>
        <v>Inschrijfformulieren Gemeente Nieuwegein</v>
      </c>
    </row>
    <row r="2" spans="1:29" ht="13.2" thickBot="1" x14ac:dyDescent="0.25"/>
    <row r="3" spans="1:29" ht="15" customHeight="1" x14ac:dyDescent="0.2">
      <c r="A3" s="28"/>
      <c r="B3" s="29"/>
      <c r="C3" s="29"/>
      <c r="D3" s="29"/>
      <c r="E3" s="29"/>
      <c r="F3" s="29"/>
      <c r="G3" s="141">
        <v>61</v>
      </c>
      <c r="H3" s="141">
        <v>62</v>
      </c>
      <c r="I3" s="141">
        <v>63</v>
      </c>
      <c r="J3" s="141">
        <v>64</v>
      </c>
      <c r="K3" s="141">
        <v>65</v>
      </c>
      <c r="L3" s="141">
        <v>56</v>
      </c>
      <c r="M3" s="141">
        <v>57</v>
      </c>
      <c r="N3" s="141">
        <v>58</v>
      </c>
      <c r="O3" s="141">
        <v>65</v>
      </c>
      <c r="P3" s="141">
        <v>67</v>
      </c>
      <c r="Q3" s="141">
        <v>84</v>
      </c>
      <c r="R3" s="141"/>
      <c r="S3" s="141"/>
      <c r="T3" s="141"/>
      <c r="U3" s="141"/>
      <c r="V3" s="141"/>
      <c r="W3" s="141"/>
      <c r="X3" s="141"/>
      <c r="Y3" s="30"/>
      <c r="Z3" s="30"/>
      <c r="AA3" s="31"/>
      <c r="AB3" s="32"/>
    </row>
    <row r="4" spans="1:29" ht="250.5" customHeight="1" thickBot="1" x14ac:dyDescent="0.25">
      <c r="A4" s="33" t="s">
        <v>12</v>
      </c>
      <c r="B4" s="34" t="s">
        <v>109</v>
      </c>
      <c r="C4" s="34" t="s">
        <v>49</v>
      </c>
      <c r="D4" s="34" t="s">
        <v>50</v>
      </c>
      <c r="E4" s="35" t="s">
        <v>83</v>
      </c>
      <c r="F4" s="34" t="s">
        <v>237</v>
      </c>
      <c r="G4" s="36" t="s">
        <v>641</v>
      </c>
      <c r="H4" s="36" t="s">
        <v>642</v>
      </c>
      <c r="I4" s="36" t="s">
        <v>643</v>
      </c>
      <c r="J4" s="36" t="s">
        <v>644</v>
      </c>
      <c r="K4" s="36" t="s">
        <v>731</v>
      </c>
      <c r="L4" s="36" t="s">
        <v>118</v>
      </c>
      <c r="M4" s="36" t="s">
        <v>119</v>
      </c>
      <c r="N4" s="36" t="s">
        <v>154</v>
      </c>
      <c r="O4" s="36" t="s">
        <v>128</v>
      </c>
      <c r="P4" s="36" t="s">
        <v>155</v>
      </c>
      <c r="Q4" s="36" t="s">
        <v>243</v>
      </c>
      <c r="R4" s="36"/>
      <c r="S4" s="36"/>
      <c r="T4" s="36"/>
      <c r="U4" s="36"/>
      <c r="V4" s="36"/>
      <c r="W4" s="36"/>
      <c r="X4" s="37"/>
      <c r="Y4" s="36" t="s">
        <v>51</v>
      </c>
      <c r="Z4" s="37" t="s">
        <v>241</v>
      </c>
      <c r="AA4" s="38" t="s">
        <v>110</v>
      </c>
      <c r="AB4" s="32"/>
      <c r="AC4" s="114"/>
    </row>
    <row r="5" spans="1:29" x14ac:dyDescent="0.2">
      <c r="A5" s="258" t="s">
        <v>189</v>
      </c>
      <c r="B5" s="30" t="s">
        <v>226</v>
      </c>
      <c r="C5" s="225" t="s">
        <v>136</v>
      </c>
      <c r="D5" s="29" t="s">
        <v>135</v>
      </c>
      <c r="E5" s="193">
        <v>295</v>
      </c>
      <c r="F5" s="195" t="s">
        <v>238</v>
      </c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29"/>
      <c r="S5" s="29"/>
      <c r="T5" s="29"/>
      <c r="U5" s="29"/>
      <c r="V5" s="29"/>
      <c r="W5" s="29"/>
      <c r="X5" s="29"/>
      <c r="Y5" s="29">
        <f>SUM(G5:P5)</f>
        <v>0</v>
      </c>
      <c r="Z5" s="199"/>
      <c r="AA5" s="203"/>
      <c r="AB5" s="32"/>
    </row>
    <row r="6" spans="1:29" x14ac:dyDescent="0.2">
      <c r="A6" s="259" t="s">
        <v>185</v>
      </c>
      <c r="B6" s="39" t="s">
        <v>186</v>
      </c>
      <c r="C6" s="39" t="s">
        <v>196</v>
      </c>
      <c r="D6" s="39" t="s">
        <v>135</v>
      </c>
      <c r="E6" s="182">
        <v>59</v>
      </c>
      <c r="F6" s="176" t="s">
        <v>238</v>
      </c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78"/>
      <c r="S6" s="178"/>
      <c r="T6" s="178"/>
      <c r="U6" s="143"/>
      <c r="V6" s="143"/>
      <c r="W6" s="143"/>
      <c r="X6" s="143"/>
      <c r="Y6" s="143">
        <f t="shared" ref="Y6:Y47" si="0">SUM(G6:X6)</f>
        <v>0</v>
      </c>
      <c r="Z6" s="200"/>
      <c r="AA6" s="204"/>
      <c r="AB6" s="32"/>
    </row>
    <row r="7" spans="1:29" x14ac:dyDescent="0.2">
      <c r="A7" s="259" t="s">
        <v>187</v>
      </c>
      <c r="B7" s="39" t="s">
        <v>197</v>
      </c>
      <c r="C7" s="39" t="s">
        <v>198</v>
      </c>
      <c r="D7" s="39" t="s">
        <v>135</v>
      </c>
      <c r="E7" s="182">
        <v>2067</v>
      </c>
      <c r="F7" s="176" t="s">
        <v>238</v>
      </c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143"/>
      <c r="S7" s="143"/>
      <c r="T7" s="143"/>
      <c r="U7" s="143"/>
      <c r="V7" s="143"/>
      <c r="W7" s="143"/>
      <c r="X7" s="143"/>
      <c r="Y7" s="143">
        <f t="shared" si="0"/>
        <v>0</v>
      </c>
      <c r="Z7" s="200"/>
      <c r="AA7" s="204"/>
      <c r="AB7" s="32"/>
    </row>
    <row r="8" spans="1:29" x14ac:dyDescent="0.2">
      <c r="A8" s="260" t="s">
        <v>145</v>
      </c>
      <c r="B8" s="39" t="s">
        <v>146</v>
      </c>
      <c r="C8" s="40" t="s">
        <v>147</v>
      </c>
      <c r="D8" s="39" t="s">
        <v>135</v>
      </c>
      <c r="E8" s="185">
        <v>202</v>
      </c>
      <c r="F8" s="176" t="s">
        <v>238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39"/>
      <c r="S8" s="39"/>
      <c r="T8" s="39"/>
      <c r="U8" s="39"/>
      <c r="V8" s="39"/>
      <c r="W8" s="39"/>
      <c r="X8" s="39"/>
      <c r="Y8" s="143">
        <f t="shared" si="0"/>
        <v>0</v>
      </c>
      <c r="Z8" s="201"/>
      <c r="AA8" s="205"/>
      <c r="AB8" s="32"/>
    </row>
    <row r="9" spans="1:29" x14ac:dyDescent="0.2">
      <c r="A9" s="260" t="s">
        <v>233</v>
      </c>
      <c r="B9" s="40" t="s">
        <v>639</v>
      </c>
      <c r="C9" s="40" t="s">
        <v>141</v>
      </c>
      <c r="D9" s="39" t="s">
        <v>135</v>
      </c>
      <c r="E9" s="185">
        <v>3017</v>
      </c>
      <c r="F9" s="176" t="s">
        <v>238</v>
      </c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39"/>
      <c r="S9" s="39"/>
      <c r="T9" s="39"/>
      <c r="U9" s="39"/>
      <c r="V9" s="39"/>
      <c r="W9" s="39"/>
      <c r="X9" s="39"/>
      <c r="Y9" s="143">
        <f t="shared" si="0"/>
        <v>0</v>
      </c>
      <c r="Z9" s="201"/>
      <c r="AA9" s="205"/>
      <c r="AB9" s="32"/>
    </row>
    <row r="10" spans="1:29" x14ac:dyDescent="0.2">
      <c r="A10" s="260" t="s">
        <v>234</v>
      </c>
      <c r="B10" s="40" t="s">
        <v>191</v>
      </c>
      <c r="C10" s="40" t="s">
        <v>220</v>
      </c>
      <c r="D10" s="39" t="s">
        <v>135</v>
      </c>
      <c r="E10" s="185">
        <v>2837</v>
      </c>
      <c r="F10" s="176" t="s">
        <v>238</v>
      </c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40"/>
      <c r="S10" s="40"/>
      <c r="T10" s="40"/>
      <c r="U10" s="40"/>
      <c r="V10" s="40"/>
      <c r="W10" s="40"/>
      <c r="X10" s="40"/>
      <c r="Y10" s="143">
        <f t="shared" si="0"/>
        <v>0</v>
      </c>
      <c r="Z10" s="201"/>
      <c r="AA10" s="205"/>
      <c r="AB10" s="32"/>
    </row>
    <row r="11" spans="1:29" x14ac:dyDescent="0.2">
      <c r="A11" s="261" t="s">
        <v>148</v>
      </c>
      <c r="B11" s="177" t="s">
        <v>229</v>
      </c>
      <c r="C11" s="177" t="s">
        <v>149</v>
      </c>
      <c r="D11" s="39" t="s">
        <v>135</v>
      </c>
      <c r="E11" s="181">
        <v>3300</v>
      </c>
      <c r="F11" s="176" t="s">
        <v>238</v>
      </c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40"/>
      <c r="S11" s="40"/>
      <c r="T11" s="40"/>
      <c r="U11" s="40"/>
      <c r="V11" s="40"/>
      <c r="W11" s="40"/>
      <c r="X11" s="40"/>
      <c r="Y11" s="143">
        <f t="shared" si="0"/>
        <v>0</v>
      </c>
      <c r="Z11" s="201"/>
      <c r="AA11" s="205"/>
      <c r="AB11" s="32"/>
    </row>
    <row r="12" spans="1:29" x14ac:dyDescent="0.2">
      <c r="A12" s="262" t="s">
        <v>232</v>
      </c>
      <c r="B12" s="192" t="s">
        <v>674</v>
      </c>
      <c r="C12" s="40" t="s">
        <v>218</v>
      </c>
      <c r="D12" s="39" t="s">
        <v>135</v>
      </c>
      <c r="E12" s="194">
        <v>5289</v>
      </c>
      <c r="F12" s="176" t="s">
        <v>238</v>
      </c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177"/>
      <c r="S12" s="177"/>
      <c r="T12" s="177"/>
      <c r="U12" s="177"/>
      <c r="V12" s="177"/>
      <c r="W12" s="177"/>
      <c r="X12" s="177"/>
      <c r="Y12" s="143">
        <f t="shared" si="0"/>
        <v>0</v>
      </c>
      <c r="Z12" s="202"/>
      <c r="AA12" s="206"/>
      <c r="AB12" s="32"/>
    </row>
    <row r="13" spans="1:29" x14ac:dyDescent="0.2">
      <c r="A13" s="261" t="s">
        <v>231</v>
      </c>
      <c r="B13" s="177" t="s">
        <v>171</v>
      </c>
      <c r="C13" s="177" t="s">
        <v>219</v>
      </c>
      <c r="D13" s="39" t="s">
        <v>135</v>
      </c>
      <c r="E13" s="181">
        <v>4402</v>
      </c>
      <c r="F13" s="176" t="s">
        <v>238</v>
      </c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177"/>
      <c r="S13" s="177"/>
      <c r="T13" s="177"/>
      <c r="U13" s="177"/>
      <c r="V13" s="177"/>
      <c r="W13" s="177"/>
      <c r="X13" s="177"/>
      <c r="Y13" s="143">
        <f t="shared" si="0"/>
        <v>0</v>
      </c>
      <c r="Z13" s="202"/>
      <c r="AA13" s="206"/>
      <c r="AB13" s="32"/>
    </row>
    <row r="14" spans="1:29" x14ac:dyDescent="0.2">
      <c r="A14" s="261" t="s">
        <v>327</v>
      </c>
      <c r="B14" s="177" t="s">
        <v>328</v>
      </c>
      <c r="C14" s="177" t="s">
        <v>638</v>
      </c>
      <c r="D14" s="39" t="s">
        <v>135</v>
      </c>
      <c r="E14" s="181">
        <v>1162</v>
      </c>
      <c r="F14" s="176" t="s">
        <v>238</v>
      </c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177"/>
      <c r="S14" s="177"/>
      <c r="T14" s="177"/>
      <c r="U14" s="177"/>
      <c r="V14" s="177"/>
      <c r="W14" s="177"/>
      <c r="X14" s="177"/>
      <c r="Y14" s="143">
        <f t="shared" si="0"/>
        <v>0</v>
      </c>
      <c r="Z14" s="202"/>
      <c r="AA14" s="206"/>
      <c r="AB14" s="32"/>
    </row>
    <row r="15" spans="1:29" x14ac:dyDescent="0.2">
      <c r="A15" s="261" t="s">
        <v>175</v>
      </c>
      <c r="B15" s="177" t="s">
        <v>176</v>
      </c>
      <c r="C15" s="177" t="s">
        <v>199</v>
      </c>
      <c r="D15" s="39" t="s">
        <v>135</v>
      </c>
      <c r="E15" s="181">
        <v>642</v>
      </c>
      <c r="F15" s="176" t="s">
        <v>238</v>
      </c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177"/>
      <c r="S15" s="177"/>
      <c r="T15" s="177"/>
      <c r="U15" s="177"/>
      <c r="V15" s="177"/>
      <c r="W15" s="177"/>
      <c r="X15" s="177"/>
      <c r="Y15" s="143">
        <f t="shared" si="0"/>
        <v>0</v>
      </c>
      <c r="Z15" s="202"/>
      <c r="AA15" s="206"/>
      <c r="AB15" s="32"/>
    </row>
    <row r="16" spans="1:29" x14ac:dyDescent="0.2">
      <c r="A16" s="261" t="s">
        <v>704</v>
      </c>
      <c r="B16" s="177" t="s">
        <v>705</v>
      </c>
      <c r="C16" s="177" t="s">
        <v>153</v>
      </c>
      <c r="D16" s="39" t="s">
        <v>135</v>
      </c>
      <c r="E16" s="181">
        <v>70</v>
      </c>
      <c r="F16" s="176" t="s">
        <v>238</v>
      </c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177"/>
      <c r="S16" s="177"/>
      <c r="T16" s="177"/>
      <c r="U16" s="177"/>
      <c r="V16" s="177"/>
      <c r="W16" s="177"/>
      <c r="X16" s="177"/>
      <c r="Y16" s="143">
        <f t="shared" si="0"/>
        <v>0</v>
      </c>
      <c r="Z16" s="202"/>
      <c r="AA16" s="206"/>
      <c r="AB16" s="32"/>
    </row>
    <row r="17" spans="1:28" x14ac:dyDescent="0.2">
      <c r="A17" s="261" t="s">
        <v>151</v>
      </c>
      <c r="B17" s="177" t="s">
        <v>152</v>
      </c>
      <c r="C17" s="177" t="s">
        <v>153</v>
      </c>
      <c r="D17" s="39" t="s">
        <v>135</v>
      </c>
      <c r="E17" s="181">
        <v>1214</v>
      </c>
      <c r="F17" s="176" t="s">
        <v>238</v>
      </c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84"/>
      <c r="S17" s="184"/>
      <c r="T17" s="184"/>
      <c r="U17" s="183"/>
      <c r="V17" s="183"/>
      <c r="W17" s="183"/>
      <c r="X17" s="183"/>
      <c r="Y17" s="143">
        <f t="shared" si="0"/>
        <v>0</v>
      </c>
      <c r="Z17" s="197"/>
      <c r="AA17" s="198"/>
      <c r="AB17" s="32"/>
    </row>
    <row r="18" spans="1:28" x14ac:dyDescent="0.2">
      <c r="A18" s="261" t="s">
        <v>200</v>
      </c>
      <c r="B18" s="177" t="s">
        <v>633</v>
      </c>
      <c r="C18" s="177" t="s">
        <v>201</v>
      </c>
      <c r="D18" s="39" t="s">
        <v>135</v>
      </c>
      <c r="E18" s="181">
        <v>90</v>
      </c>
      <c r="F18" s="176" t="s">
        <v>238</v>
      </c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84"/>
      <c r="S18" s="184"/>
      <c r="T18" s="184"/>
      <c r="U18" s="183"/>
      <c r="V18" s="183"/>
      <c r="W18" s="183"/>
      <c r="X18" s="183"/>
      <c r="Y18" s="143">
        <f t="shared" si="0"/>
        <v>0</v>
      </c>
      <c r="Z18" s="197"/>
      <c r="AA18" s="198"/>
      <c r="AB18" s="32"/>
    </row>
    <row r="19" spans="1:28" x14ac:dyDescent="0.2">
      <c r="A19" s="261" t="s">
        <v>228</v>
      </c>
      <c r="B19" s="177" t="s">
        <v>178</v>
      </c>
      <c r="C19" s="177" t="s">
        <v>153</v>
      </c>
      <c r="D19" s="39" t="s">
        <v>135</v>
      </c>
      <c r="E19" s="181">
        <v>277</v>
      </c>
      <c r="F19" s="176" t="s">
        <v>238</v>
      </c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183"/>
      <c r="S19" s="183"/>
      <c r="T19" s="183"/>
      <c r="U19" s="183"/>
      <c r="V19" s="183"/>
      <c r="W19" s="183"/>
      <c r="X19" s="183"/>
      <c r="Y19" s="143">
        <f t="shared" si="0"/>
        <v>0</v>
      </c>
      <c r="Z19" s="202"/>
      <c r="AA19" s="206"/>
      <c r="AB19" s="32"/>
    </row>
    <row r="20" spans="1:28" x14ac:dyDescent="0.2">
      <c r="A20" s="263" t="s">
        <v>732</v>
      </c>
      <c r="B20" s="180" t="s">
        <v>227</v>
      </c>
      <c r="C20" s="183" t="s">
        <v>136</v>
      </c>
      <c r="D20" s="39" t="s">
        <v>135</v>
      </c>
      <c r="E20" s="186">
        <v>5137</v>
      </c>
      <c r="F20" s="176" t="s">
        <v>238</v>
      </c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177"/>
      <c r="S20" s="177"/>
      <c r="T20" s="177"/>
      <c r="U20" s="177"/>
      <c r="V20" s="177"/>
      <c r="W20" s="177"/>
      <c r="X20" s="177"/>
      <c r="Y20" s="143">
        <f t="shared" si="0"/>
        <v>0</v>
      </c>
      <c r="Z20" s="202"/>
      <c r="AA20" s="206"/>
      <c r="AB20" s="32"/>
    </row>
    <row r="21" spans="1:28" x14ac:dyDescent="0.2">
      <c r="A21" s="261" t="s">
        <v>158</v>
      </c>
      <c r="B21" s="177" t="s">
        <v>161</v>
      </c>
      <c r="C21" s="177" t="s">
        <v>203</v>
      </c>
      <c r="D21" s="39" t="s">
        <v>135</v>
      </c>
      <c r="E21" s="181">
        <v>498</v>
      </c>
      <c r="F21" s="176" t="s">
        <v>238</v>
      </c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177"/>
      <c r="S21" s="177"/>
      <c r="T21" s="177"/>
      <c r="U21" s="177"/>
      <c r="V21" s="177"/>
      <c r="W21" s="177"/>
      <c r="X21" s="177"/>
      <c r="Y21" s="143">
        <f t="shared" si="0"/>
        <v>0</v>
      </c>
      <c r="Z21" s="202"/>
      <c r="AA21" s="206"/>
      <c r="AB21" s="32"/>
    </row>
    <row r="22" spans="1:28" x14ac:dyDescent="0.2">
      <c r="A22" s="261" t="s">
        <v>142</v>
      </c>
      <c r="B22" s="177" t="s">
        <v>143</v>
      </c>
      <c r="C22" s="177" t="s">
        <v>144</v>
      </c>
      <c r="D22" s="39" t="s">
        <v>135</v>
      </c>
      <c r="E22" s="181">
        <v>432</v>
      </c>
      <c r="F22" s="176" t="s">
        <v>238</v>
      </c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177"/>
      <c r="S22" s="177"/>
      <c r="T22" s="177"/>
      <c r="U22" s="177"/>
      <c r="V22" s="177"/>
      <c r="W22" s="177"/>
      <c r="X22" s="177"/>
      <c r="Y22" s="143">
        <f t="shared" si="0"/>
        <v>0</v>
      </c>
      <c r="Z22" s="202"/>
      <c r="AA22" s="206"/>
      <c r="AB22" s="32"/>
    </row>
    <row r="23" spans="1:28" x14ac:dyDescent="0.2">
      <c r="A23" s="261" t="s">
        <v>159</v>
      </c>
      <c r="B23" s="177" t="s">
        <v>160</v>
      </c>
      <c r="C23" s="177" t="s">
        <v>202</v>
      </c>
      <c r="D23" s="39" t="s">
        <v>135</v>
      </c>
      <c r="E23" s="181">
        <v>515</v>
      </c>
      <c r="F23" s="176" t="s">
        <v>238</v>
      </c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177"/>
      <c r="S23" s="177"/>
      <c r="T23" s="177"/>
      <c r="U23" s="177"/>
      <c r="V23" s="177"/>
      <c r="W23" s="177"/>
      <c r="X23" s="177"/>
      <c r="Y23" s="143">
        <f t="shared" si="0"/>
        <v>0</v>
      </c>
      <c r="Z23" s="202"/>
      <c r="AA23" s="206"/>
      <c r="AB23" s="32"/>
    </row>
    <row r="24" spans="1:28" x14ac:dyDescent="0.2">
      <c r="A24" s="261" t="s">
        <v>170</v>
      </c>
      <c r="B24" s="177" t="s">
        <v>171</v>
      </c>
      <c r="C24" s="177" t="s">
        <v>219</v>
      </c>
      <c r="D24" s="39" t="s">
        <v>135</v>
      </c>
      <c r="E24" s="181">
        <v>562</v>
      </c>
      <c r="F24" s="176" t="s">
        <v>238</v>
      </c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177"/>
      <c r="S24" s="177"/>
      <c r="T24" s="177"/>
      <c r="U24" s="177"/>
      <c r="V24" s="177"/>
      <c r="W24" s="177"/>
      <c r="X24" s="177"/>
      <c r="Y24" s="143">
        <f t="shared" si="0"/>
        <v>0</v>
      </c>
      <c r="Z24" s="202"/>
      <c r="AA24" s="206"/>
      <c r="AB24" s="32"/>
    </row>
    <row r="25" spans="1:28" x14ac:dyDescent="0.2">
      <c r="A25" s="261" t="s">
        <v>168</v>
      </c>
      <c r="B25" s="177" t="s">
        <v>169</v>
      </c>
      <c r="C25" s="177" t="s">
        <v>218</v>
      </c>
      <c r="D25" s="39" t="s">
        <v>135</v>
      </c>
      <c r="E25" s="181">
        <v>490</v>
      </c>
      <c r="F25" s="176" t="s">
        <v>238</v>
      </c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177"/>
      <c r="S25" s="177"/>
      <c r="T25" s="177"/>
      <c r="U25" s="177"/>
      <c r="V25" s="177"/>
      <c r="W25" s="177"/>
      <c r="X25" s="177"/>
      <c r="Y25" s="143">
        <f t="shared" si="0"/>
        <v>0</v>
      </c>
      <c r="Z25" s="202"/>
      <c r="AA25" s="206"/>
      <c r="AB25" s="32"/>
    </row>
    <row r="26" spans="1:28" x14ac:dyDescent="0.2">
      <c r="A26" s="183" t="s">
        <v>526</v>
      </c>
      <c r="B26" s="177" t="s">
        <v>637</v>
      </c>
      <c r="C26" s="177" t="s">
        <v>134</v>
      </c>
      <c r="D26" s="39" t="s">
        <v>135</v>
      </c>
      <c r="E26" s="181">
        <v>1170</v>
      </c>
      <c r="F26" s="176" t="s">
        <v>238</v>
      </c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177"/>
      <c r="S26" s="177"/>
      <c r="T26" s="177"/>
      <c r="U26" s="177"/>
      <c r="V26" s="177"/>
      <c r="W26" s="177"/>
      <c r="X26" s="177"/>
      <c r="Y26" s="143">
        <f t="shared" si="0"/>
        <v>0</v>
      </c>
      <c r="Z26" s="202"/>
      <c r="AA26" s="206"/>
      <c r="AB26" s="32"/>
    </row>
    <row r="27" spans="1:28" x14ac:dyDescent="0.2">
      <c r="A27" s="183" t="s">
        <v>204</v>
      </c>
      <c r="B27" s="177" t="s">
        <v>306</v>
      </c>
      <c r="C27" s="177" t="s">
        <v>208</v>
      </c>
      <c r="D27" s="39" t="s">
        <v>135</v>
      </c>
      <c r="E27" s="181">
        <v>627</v>
      </c>
      <c r="F27" s="176" t="s">
        <v>238</v>
      </c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177"/>
      <c r="S27" s="177"/>
      <c r="T27" s="177"/>
      <c r="U27" s="177"/>
      <c r="V27" s="177"/>
      <c r="W27" s="177"/>
      <c r="X27" s="177"/>
      <c r="Y27" s="143">
        <f t="shared" si="0"/>
        <v>0</v>
      </c>
      <c r="Z27" s="202"/>
      <c r="AA27" s="206"/>
      <c r="AB27" s="32"/>
    </row>
    <row r="28" spans="1:28" x14ac:dyDescent="0.2">
      <c r="A28" s="183" t="s">
        <v>194</v>
      </c>
      <c r="B28" s="177" t="s">
        <v>181</v>
      </c>
      <c r="C28" s="177" t="s">
        <v>205</v>
      </c>
      <c r="D28" s="39" t="s">
        <v>135</v>
      </c>
      <c r="E28" s="181">
        <v>545</v>
      </c>
      <c r="F28" s="176" t="s">
        <v>238</v>
      </c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177"/>
      <c r="S28" s="177"/>
      <c r="T28" s="177"/>
      <c r="U28" s="177"/>
      <c r="V28" s="177"/>
      <c r="W28" s="177"/>
      <c r="X28" s="177"/>
      <c r="Y28" s="143">
        <f t="shared" si="0"/>
        <v>0</v>
      </c>
      <c r="Z28" s="202"/>
      <c r="AA28" s="206"/>
      <c r="AB28" s="32"/>
    </row>
    <row r="29" spans="1:28" x14ac:dyDescent="0.2">
      <c r="A29" s="261" t="s">
        <v>206</v>
      </c>
      <c r="B29" s="177" t="s">
        <v>182</v>
      </c>
      <c r="C29" s="177" t="s">
        <v>207</v>
      </c>
      <c r="D29" s="39" t="s">
        <v>135</v>
      </c>
      <c r="E29" s="181">
        <v>642</v>
      </c>
      <c r="F29" s="176" t="s">
        <v>238</v>
      </c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177"/>
      <c r="S29" s="177"/>
      <c r="T29" s="177"/>
      <c r="U29" s="177"/>
      <c r="V29" s="177"/>
      <c r="W29" s="177"/>
      <c r="X29" s="177"/>
      <c r="Y29" s="143">
        <f t="shared" si="0"/>
        <v>0</v>
      </c>
      <c r="Z29" s="202"/>
      <c r="AA29" s="206"/>
      <c r="AB29" s="32"/>
    </row>
    <row r="30" spans="1:28" x14ac:dyDescent="0.2">
      <c r="A30" s="261" t="s">
        <v>179</v>
      </c>
      <c r="B30" s="177" t="s">
        <v>180</v>
      </c>
      <c r="C30" s="177" t="s">
        <v>208</v>
      </c>
      <c r="D30" s="39" t="s">
        <v>135</v>
      </c>
      <c r="E30" s="181">
        <v>270</v>
      </c>
      <c r="F30" s="176" t="s">
        <v>238</v>
      </c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177"/>
      <c r="S30" s="177"/>
      <c r="T30" s="177"/>
      <c r="U30" s="177"/>
      <c r="V30" s="177"/>
      <c r="W30" s="177"/>
      <c r="X30" s="177"/>
      <c r="Y30" s="143">
        <f t="shared" si="0"/>
        <v>0</v>
      </c>
      <c r="Z30" s="202"/>
      <c r="AA30" s="206"/>
      <c r="AB30" s="32"/>
    </row>
    <row r="31" spans="1:28" x14ac:dyDescent="0.2">
      <c r="A31" s="261" t="s">
        <v>236</v>
      </c>
      <c r="B31" s="177" t="s">
        <v>235</v>
      </c>
      <c r="C31" s="177" t="s">
        <v>208</v>
      </c>
      <c r="D31" s="39" t="s">
        <v>135</v>
      </c>
      <c r="E31" s="181">
        <v>627</v>
      </c>
      <c r="F31" s="176" t="s">
        <v>238</v>
      </c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177"/>
      <c r="S31" s="177"/>
      <c r="T31" s="177"/>
      <c r="U31" s="177"/>
      <c r="V31" s="177"/>
      <c r="W31" s="177"/>
      <c r="X31" s="177"/>
      <c r="Y31" s="143">
        <f t="shared" si="0"/>
        <v>0</v>
      </c>
      <c r="Z31" s="202"/>
      <c r="AA31" s="206"/>
      <c r="AB31" s="32"/>
    </row>
    <row r="32" spans="1:28" x14ac:dyDescent="0.2">
      <c r="A32" s="261" t="s">
        <v>375</v>
      </c>
      <c r="B32" s="177" t="s">
        <v>376</v>
      </c>
      <c r="C32" s="177" t="s">
        <v>640</v>
      </c>
      <c r="D32" s="39" t="s">
        <v>135</v>
      </c>
      <c r="E32" s="181">
        <v>1309</v>
      </c>
      <c r="F32" s="176" t="s">
        <v>238</v>
      </c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177"/>
      <c r="S32" s="177"/>
      <c r="T32" s="177"/>
      <c r="U32" s="177"/>
      <c r="V32" s="177"/>
      <c r="W32" s="177"/>
      <c r="X32" s="177"/>
      <c r="Y32" s="143">
        <f t="shared" si="0"/>
        <v>0</v>
      </c>
      <c r="Z32" s="202"/>
      <c r="AA32" s="206"/>
      <c r="AB32" s="32"/>
    </row>
    <row r="33" spans="1:28" x14ac:dyDescent="0.2">
      <c r="A33" s="261" t="s">
        <v>166</v>
      </c>
      <c r="B33" s="177" t="s">
        <v>167</v>
      </c>
      <c r="C33" s="177" t="s">
        <v>209</v>
      </c>
      <c r="D33" s="39" t="s">
        <v>135</v>
      </c>
      <c r="E33" s="181">
        <v>293</v>
      </c>
      <c r="F33" s="176" t="s">
        <v>238</v>
      </c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177"/>
      <c r="S33" s="177"/>
      <c r="T33" s="177"/>
      <c r="U33" s="177"/>
      <c r="V33" s="177"/>
      <c r="W33" s="177"/>
      <c r="X33" s="177"/>
      <c r="Y33" s="143">
        <f t="shared" si="0"/>
        <v>0</v>
      </c>
      <c r="Z33" s="202"/>
      <c r="AA33" s="206"/>
      <c r="AB33" s="32"/>
    </row>
    <row r="34" spans="1:28" x14ac:dyDescent="0.2">
      <c r="A34" s="261" t="s">
        <v>150</v>
      </c>
      <c r="B34" s="177" t="s">
        <v>230</v>
      </c>
      <c r="C34" s="177" t="s">
        <v>144</v>
      </c>
      <c r="D34" s="39" t="s">
        <v>135</v>
      </c>
      <c r="E34" s="181">
        <v>4235</v>
      </c>
      <c r="F34" s="176" t="s">
        <v>238</v>
      </c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177"/>
      <c r="S34" s="177"/>
      <c r="T34" s="177"/>
      <c r="U34" s="177"/>
      <c r="V34" s="177"/>
      <c r="W34" s="177"/>
      <c r="X34" s="177"/>
      <c r="Y34" s="143">
        <f t="shared" si="0"/>
        <v>0</v>
      </c>
      <c r="Z34" s="202"/>
      <c r="AA34" s="206"/>
      <c r="AB34" s="32"/>
    </row>
    <row r="35" spans="1:28" x14ac:dyDescent="0.2">
      <c r="A35" s="261" t="s">
        <v>195</v>
      </c>
      <c r="B35" s="177" t="s">
        <v>172</v>
      </c>
      <c r="C35" s="179" t="s">
        <v>203</v>
      </c>
      <c r="D35" s="39" t="s">
        <v>135</v>
      </c>
      <c r="E35" s="187">
        <v>3622</v>
      </c>
      <c r="F35" s="176" t="s">
        <v>238</v>
      </c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177"/>
      <c r="S35" s="177"/>
      <c r="T35" s="177"/>
      <c r="U35" s="177"/>
      <c r="V35" s="177"/>
      <c r="W35" s="177"/>
      <c r="X35" s="177"/>
      <c r="Y35" s="143">
        <f t="shared" si="0"/>
        <v>0</v>
      </c>
      <c r="Z35" s="202"/>
      <c r="AA35" s="206"/>
      <c r="AB35" s="32"/>
    </row>
    <row r="36" spans="1:28" x14ac:dyDescent="0.2">
      <c r="A36" s="261" t="s">
        <v>173</v>
      </c>
      <c r="B36" s="177" t="s">
        <v>221</v>
      </c>
      <c r="C36" s="177" t="s">
        <v>222</v>
      </c>
      <c r="D36" s="39" t="s">
        <v>135</v>
      </c>
      <c r="E36" s="181">
        <v>1003</v>
      </c>
      <c r="F36" s="176" t="s">
        <v>238</v>
      </c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177"/>
      <c r="S36" s="177"/>
      <c r="T36" s="177"/>
      <c r="U36" s="177"/>
      <c r="V36" s="177"/>
      <c r="W36" s="177"/>
      <c r="X36" s="177"/>
      <c r="Y36" s="143">
        <f t="shared" si="0"/>
        <v>0</v>
      </c>
      <c r="Z36" s="202"/>
      <c r="AA36" s="206"/>
      <c r="AB36" s="32"/>
    </row>
    <row r="37" spans="1:28" x14ac:dyDescent="0.2">
      <c r="A37" s="261" t="s">
        <v>733</v>
      </c>
      <c r="B37" s="177" t="s">
        <v>174</v>
      </c>
      <c r="C37" s="177" t="s">
        <v>223</v>
      </c>
      <c r="D37" s="177" t="s">
        <v>135</v>
      </c>
      <c r="E37" s="181">
        <v>1200</v>
      </c>
      <c r="F37" s="176" t="s">
        <v>238</v>
      </c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177"/>
      <c r="S37" s="177"/>
      <c r="T37" s="177"/>
      <c r="U37" s="177"/>
      <c r="V37" s="177"/>
      <c r="W37" s="177"/>
      <c r="X37" s="177"/>
      <c r="Y37" s="143">
        <f t="shared" si="0"/>
        <v>0</v>
      </c>
      <c r="Z37" s="202"/>
      <c r="AA37" s="206"/>
      <c r="AB37" s="32"/>
    </row>
    <row r="38" spans="1:28" x14ac:dyDescent="0.2">
      <c r="A38" s="261" t="s">
        <v>592</v>
      </c>
      <c r="B38" s="177" t="s">
        <v>593</v>
      </c>
      <c r="C38" s="177" t="s">
        <v>651</v>
      </c>
      <c r="D38" s="177" t="s">
        <v>135</v>
      </c>
      <c r="E38" s="181">
        <v>1160</v>
      </c>
      <c r="F38" s="176" t="s">
        <v>238</v>
      </c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177"/>
      <c r="S38" s="177"/>
      <c r="T38" s="177"/>
      <c r="U38" s="177"/>
      <c r="V38" s="177"/>
      <c r="W38" s="177"/>
      <c r="X38" s="177"/>
      <c r="Y38" s="143">
        <f t="shared" si="0"/>
        <v>0</v>
      </c>
      <c r="Z38" s="202"/>
      <c r="AA38" s="206"/>
      <c r="AB38" s="32"/>
    </row>
    <row r="39" spans="1:28" x14ac:dyDescent="0.2">
      <c r="A39" s="261" t="s">
        <v>193</v>
      </c>
      <c r="B39" s="177" t="s">
        <v>183</v>
      </c>
      <c r="C39" s="177" t="s">
        <v>210</v>
      </c>
      <c r="D39" s="177" t="s">
        <v>135</v>
      </c>
      <c r="E39" s="181">
        <v>268</v>
      </c>
      <c r="F39" s="176" t="s">
        <v>238</v>
      </c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177"/>
      <c r="S39" s="177"/>
      <c r="T39" s="177"/>
      <c r="U39" s="177"/>
      <c r="V39" s="177"/>
      <c r="W39" s="177"/>
      <c r="X39" s="177"/>
      <c r="Y39" s="143">
        <f t="shared" si="0"/>
        <v>0</v>
      </c>
      <c r="Z39" s="202"/>
      <c r="AA39" s="206"/>
      <c r="AB39" s="32"/>
    </row>
    <row r="40" spans="1:28" x14ac:dyDescent="0.2">
      <c r="A40" s="261" t="s">
        <v>177</v>
      </c>
      <c r="B40" s="177" t="s">
        <v>157</v>
      </c>
      <c r="C40" s="177" t="s">
        <v>217</v>
      </c>
      <c r="D40" s="177" t="s">
        <v>135</v>
      </c>
      <c r="E40" s="181">
        <v>110</v>
      </c>
      <c r="F40" s="176" t="s">
        <v>238</v>
      </c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177"/>
      <c r="S40" s="177"/>
      <c r="T40" s="177"/>
      <c r="U40" s="177"/>
      <c r="V40" s="177"/>
      <c r="W40" s="177"/>
      <c r="X40" s="177"/>
      <c r="Y40" s="143">
        <f t="shared" si="0"/>
        <v>0</v>
      </c>
      <c r="Z40" s="202"/>
      <c r="AA40" s="206"/>
      <c r="AB40" s="32"/>
    </row>
    <row r="41" spans="1:28" x14ac:dyDescent="0.2">
      <c r="A41" s="261" t="s">
        <v>162</v>
      </c>
      <c r="B41" s="177" t="s">
        <v>163</v>
      </c>
      <c r="C41" s="177" t="s">
        <v>212</v>
      </c>
      <c r="D41" s="177" t="s">
        <v>135</v>
      </c>
      <c r="E41" s="181">
        <v>1916</v>
      </c>
      <c r="F41" s="176" t="s">
        <v>238</v>
      </c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177"/>
      <c r="S41" s="177"/>
      <c r="T41" s="177"/>
      <c r="U41" s="177"/>
      <c r="V41" s="177"/>
      <c r="W41" s="177"/>
      <c r="X41" s="177"/>
      <c r="Y41" s="143">
        <f t="shared" si="0"/>
        <v>0</v>
      </c>
      <c r="Z41" s="202"/>
      <c r="AA41" s="206"/>
      <c r="AB41" s="32"/>
    </row>
    <row r="42" spans="1:28" x14ac:dyDescent="0.2">
      <c r="A42" s="260" t="s">
        <v>165</v>
      </c>
      <c r="B42" s="40" t="s">
        <v>192</v>
      </c>
      <c r="C42" s="40" t="s">
        <v>211</v>
      </c>
      <c r="D42" s="40" t="s">
        <v>135</v>
      </c>
      <c r="E42" s="185">
        <v>1004</v>
      </c>
      <c r="F42" s="217" t="s">
        <v>238</v>
      </c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40"/>
      <c r="S42" s="40"/>
      <c r="T42" s="40"/>
      <c r="U42" s="40"/>
      <c r="V42" s="40"/>
      <c r="W42" s="40"/>
      <c r="X42" s="40"/>
      <c r="Y42" s="143">
        <f t="shared" si="0"/>
        <v>0</v>
      </c>
      <c r="Z42" s="201"/>
      <c r="AA42" s="205"/>
      <c r="AB42" s="32"/>
    </row>
    <row r="43" spans="1:28" x14ac:dyDescent="0.2">
      <c r="A43" s="260" t="s">
        <v>214</v>
      </c>
      <c r="B43" s="40" t="s">
        <v>164</v>
      </c>
      <c r="C43" s="40" t="s">
        <v>213</v>
      </c>
      <c r="D43" s="40" t="s">
        <v>135</v>
      </c>
      <c r="E43" s="185">
        <v>998</v>
      </c>
      <c r="F43" s="217" t="s">
        <v>238</v>
      </c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40"/>
      <c r="S43" s="40"/>
      <c r="T43" s="40"/>
      <c r="U43" s="40"/>
      <c r="V43" s="40"/>
      <c r="W43" s="40"/>
      <c r="X43" s="40"/>
      <c r="Y43" s="143">
        <f t="shared" si="0"/>
        <v>0</v>
      </c>
      <c r="Z43" s="201"/>
      <c r="AA43" s="205"/>
      <c r="AB43" s="32"/>
    </row>
    <row r="44" spans="1:28" x14ac:dyDescent="0.2">
      <c r="A44" s="264" t="s">
        <v>139</v>
      </c>
      <c r="B44" s="218" t="s">
        <v>140</v>
      </c>
      <c r="C44" s="40" t="s">
        <v>141</v>
      </c>
      <c r="D44" s="40" t="s">
        <v>135</v>
      </c>
      <c r="E44" s="185">
        <v>1233</v>
      </c>
      <c r="F44" s="217" t="s">
        <v>238</v>
      </c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40"/>
      <c r="S44" s="40"/>
      <c r="T44" s="40"/>
      <c r="U44" s="40"/>
      <c r="V44" s="40"/>
      <c r="W44" s="40"/>
      <c r="X44" s="40"/>
      <c r="Y44" s="143">
        <f t="shared" si="0"/>
        <v>0</v>
      </c>
      <c r="Z44" s="201"/>
      <c r="AA44" s="205"/>
      <c r="AB44" s="32"/>
    </row>
    <row r="45" spans="1:28" x14ac:dyDescent="0.2">
      <c r="A45" s="265" t="s">
        <v>132</v>
      </c>
      <c r="B45" s="218" t="s">
        <v>133</v>
      </c>
      <c r="C45" s="218" t="s">
        <v>134</v>
      </c>
      <c r="D45" s="219" t="s">
        <v>135</v>
      </c>
      <c r="E45" s="220">
        <v>16871</v>
      </c>
      <c r="F45" s="217" t="s">
        <v>238</v>
      </c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40"/>
      <c r="S45" s="40"/>
      <c r="T45" s="40"/>
      <c r="U45" s="40"/>
      <c r="V45" s="40"/>
      <c r="W45" s="40"/>
      <c r="X45" s="40"/>
      <c r="Y45" s="143">
        <f t="shared" si="0"/>
        <v>0</v>
      </c>
      <c r="Z45" s="201"/>
      <c r="AA45" s="205"/>
      <c r="AB45" s="32"/>
    </row>
    <row r="46" spans="1:28" x14ac:dyDescent="0.2">
      <c r="A46" s="260" t="s">
        <v>215</v>
      </c>
      <c r="B46" s="40" t="s">
        <v>188</v>
      </c>
      <c r="C46" s="40" t="s">
        <v>216</v>
      </c>
      <c r="D46" s="40" t="s">
        <v>135</v>
      </c>
      <c r="E46" s="185">
        <v>63</v>
      </c>
      <c r="F46" s="217" t="s">
        <v>238</v>
      </c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40"/>
      <c r="S46" s="40"/>
      <c r="T46" s="40"/>
      <c r="U46" s="40"/>
      <c r="V46" s="40"/>
      <c r="W46" s="40"/>
      <c r="X46" s="40"/>
      <c r="Y46" s="143">
        <f t="shared" si="0"/>
        <v>0</v>
      </c>
      <c r="Z46" s="201"/>
      <c r="AA46" s="205"/>
      <c r="AB46" s="32"/>
    </row>
    <row r="47" spans="1:28" ht="13.2" thickBot="1" x14ac:dyDescent="0.25">
      <c r="A47" s="266" t="s">
        <v>137</v>
      </c>
      <c r="B47" s="34" t="s">
        <v>138</v>
      </c>
      <c r="C47" s="34" t="s">
        <v>134</v>
      </c>
      <c r="D47" s="34" t="s">
        <v>135</v>
      </c>
      <c r="E47" s="221">
        <v>9339</v>
      </c>
      <c r="F47" s="222" t="s">
        <v>238</v>
      </c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34"/>
      <c r="S47" s="34"/>
      <c r="T47" s="34"/>
      <c r="U47" s="34"/>
      <c r="V47" s="34"/>
      <c r="W47" s="34"/>
      <c r="X47" s="34"/>
      <c r="Y47" s="143">
        <f t="shared" si="0"/>
        <v>0</v>
      </c>
      <c r="Z47" s="223"/>
      <c r="AA47" s="224"/>
      <c r="AB47" s="32"/>
    </row>
    <row r="48" spans="1:28" ht="13.2" thickBot="1" x14ac:dyDescent="0.25">
      <c r="A48" s="115" t="s">
        <v>130</v>
      </c>
      <c r="B48" s="116"/>
      <c r="C48" s="116"/>
      <c r="D48" s="116"/>
      <c r="E48" s="41"/>
      <c r="F48" s="41" t="s">
        <v>52</v>
      </c>
      <c r="G48" s="41">
        <f>SUM(G5:G47)</f>
        <v>0</v>
      </c>
      <c r="H48" s="41">
        <f>SUM(H5:H47)</f>
        <v>0</v>
      </c>
      <c r="I48" s="41">
        <f>SUM(I5:I47)</f>
        <v>0</v>
      </c>
      <c r="J48" s="41">
        <f>SUM(J5:J47)</f>
        <v>0</v>
      </c>
      <c r="K48" s="41">
        <f>SUM(K5:K47)</f>
        <v>0</v>
      </c>
      <c r="L48" s="41">
        <f t="shared" ref="L48:Q48" si="1">SUM(L5:L42)</f>
        <v>0</v>
      </c>
      <c r="M48" s="41">
        <f t="shared" si="1"/>
        <v>0</v>
      </c>
      <c r="N48" s="41">
        <f t="shared" si="1"/>
        <v>0</v>
      </c>
      <c r="O48" s="41">
        <f t="shared" si="1"/>
        <v>0</v>
      </c>
      <c r="P48" s="41">
        <f t="shared" si="1"/>
        <v>0</v>
      </c>
      <c r="Q48" s="41">
        <f t="shared" si="1"/>
        <v>0</v>
      </c>
      <c r="R48" s="41">
        <f t="shared" ref="R48:X48" si="2">SUM(R5:R9)</f>
        <v>0</v>
      </c>
      <c r="S48" s="41">
        <f t="shared" si="2"/>
        <v>0</v>
      </c>
      <c r="T48" s="41">
        <f t="shared" si="2"/>
        <v>0</v>
      </c>
      <c r="U48" s="41">
        <f t="shared" si="2"/>
        <v>0</v>
      </c>
      <c r="V48" s="41">
        <f t="shared" si="2"/>
        <v>0</v>
      </c>
      <c r="W48" s="41">
        <f t="shared" si="2"/>
        <v>0</v>
      </c>
      <c r="X48" s="41">
        <f t="shared" si="2"/>
        <v>0</v>
      </c>
      <c r="Y48" s="41">
        <f>SUM(Y5:Y47)</f>
        <v>0</v>
      </c>
      <c r="Z48" s="41">
        <f>SUM(Z5:Z47)</f>
        <v>0</v>
      </c>
      <c r="AA48" s="207">
        <f>SUM(AA5:AA47)</f>
        <v>0</v>
      </c>
      <c r="AB48" s="32"/>
    </row>
    <row r="49" spans="1:44" x14ac:dyDescent="0.2">
      <c r="B49" s="45"/>
      <c r="C49" s="45"/>
      <c r="D49" s="45"/>
      <c r="E49" s="45"/>
      <c r="F49" s="136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45"/>
      <c r="AC49" s="32"/>
    </row>
    <row r="50" spans="1:44" s="43" customFormat="1" x14ac:dyDescent="0.2">
      <c r="A50" s="10"/>
      <c r="B50" s="42"/>
      <c r="C50" s="42"/>
      <c r="D50" s="42"/>
      <c r="E50" s="42"/>
      <c r="F50" s="137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32"/>
      <c r="AA50" s="32"/>
      <c r="AB50" s="32"/>
      <c r="AC50" s="32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</row>
    <row r="51" spans="1:44" s="44" customFormat="1" ht="14.25" customHeight="1" x14ac:dyDescent="0.25">
      <c r="B51" s="45" t="s">
        <v>6</v>
      </c>
      <c r="C51" s="297">
        <f>Inschrijfbiljet!D36</f>
        <v>0</v>
      </c>
      <c r="D51" s="298"/>
      <c r="E51" s="46"/>
      <c r="F51" s="138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302">
        <f>Inschrijfbiljet!H36</f>
        <v>0</v>
      </c>
      <c r="Z51" s="303"/>
      <c r="AA51" s="47"/>
      <c r="AB51" s="11"/>
      <c r="AC51" s="11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</row>
    <row r="52" spans="1:44" s="44" customFormat="1" ht="17.399999999999999" customHeight="1" x14ac:dyDescent="0.25">
      <c r="A52" s="10"/>
      <c r="B52" s="45"/>
      <c r="C52" s="45"/>
      <c r="D52" s="45"/>
      <c r="E52" s="45"/>
      <c r="F52" s="139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10"/>
      <c r="AA52" s="10"/>
      <c r="AB52" s="10"/>
      <c r="AC52" s="10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</row>
    <row r="53" spans="1:44" s="44" customFormat="1" ht="17.399999999999999" customHeight="1" x14ac:dyDescent="0.25">
      <c r="A53" s="10"/>
      <c r="B53" s="45" t="s">
        <v>8</v>
      </c>
      <c r="C53" s="299">
        <f>Inschrijfbiljet!E4</f>
        <v>0</v>
      </c>
      <c r="D53" s="300"/>
      <c r="E53" s="300"/>
      <c r="F53" s="300"/>
      <c r="G53" s="300"/>
      <c r="H53" s="300"/>
      <c r="I53" s="300"/>
      <c r="J53" s="300"/>
      <c r="K53" s="300"/>
      <c r="L53" s="300"/>
      <c r="M53" s="300"/>
      <c r="N53" s="300"/>
      <c r="O53" s="300"/>
      <c r="P53" s="300"/>
      <c r="Q53" s="300"/>
      <c r="R53" s="300"/>
      <c r="S53" s="300"/>
      <c r="T53" s="300"/>
      <c r="U53" s="300"/>
      <c r="V53" s="300"/>
      <c r="W53" s="300"/>
      <c r="X53" s="300"/>
      <c r="Y53" s="300"/>
      <c r="Z53" s="301"/>
      <c r="AA53" s="10"/>
      <c r="AB53" s="10"/>
      <c r="AC53" s="10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</row>
    <row r="54" spans="1:44" s="44" customFormat="1" ht="17.399999999999999" customHeight="1" x14ac:dyDescent="0.25">
      <c r="B54" s="46"/>
      <c r="C54" s="46"/>
      <c r="D54" s="46"/>
      <c r="E54" s="46"/>
      <c r="F54" s="138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8"/>
      <c r="AA54" s="48"/>
      <c r="AB54" s="48"/>
      <c r="AC54" s="10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</row>
    <row r="55" spans="1:44" s="44" customFormat="1" ht="17.399999999999999" customHeight="1" x14ac:dyDescent="0.25">
      <c r="A55" s="48"/>
      <c r="B55" s="46"/>
      <c r="C55" s="46"/>
      <c r="D55" s="46"/>
      <c r="E55" s="46"/>
      <c r="F55" s="13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8"/>
      <c r="AA55" s="48"/>
      <c r="AB55" s="48"/>
      <c r="AC55" s="10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</row>
    <row r="56" spans="1:44" s="44" customFormat="1" ht="17.399999999999999" customHeight="1" x14ac:dyDescent="0.25">
      <c r="A56" s="10"/>
      <c r="B56" s="48" t="s">
        <v>9</v>
      </c>
      <c r="C56" s="46"/>
      <c r="D56" s="46"/>
      <c r="E56" s="46"/>
      <c r="F56" s="138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8"/>
      <c r="AA56" s="48"/>
      <c r="AB56" s="48"/>
      <c r="AC56" s="10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</row>
    <row r="57" spans="1:44" s="43" customFormat="1" x14ac:dyDescent="0.2">
      <c r="A57" s="49"/>
      <c r="B57" s="50"/>
      <c r="C57" s="50"/>
      <c r="D57" s="50"/>
      <c r="E57" s="50"/>
      <c r="F57" s="14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</row>
    <row r="58" spans="1:44" s="43" customFormat="1" x14ac:dyDescent="0.2">
      <c r="A58" s="49"/>
      <c r="B58" s="50"/>
      <c r="C58" s="50"/>
      <c r="D58" s="50"/>
      <c r="E58" s="50"/>
      <c r="F58" s="14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</row>
    <row r="59" spans="1:44" s="43" customFormat="1" x14ac:dyDescent="0.2">
      <c r="A59" s="49"/>
      <c r="B59" s="50"/>
      <c r="C59" s="50"/>
      <c r="D59" s="50"/>
      <c r="E59" s="50"/>
      <c r="F59" s="14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</row>
    <row r="60" spans="1:44" s="43" customFormat="1" x14ac:dyDescent="0.2">
      <c r="A60" s="49"/>
      <c r="B60" s="50"/>
      <c r="C60" s="50"/>
      <c r="D60" s="50"/>
      <c r="E60" s="50"/>
      <c r="F60" s="14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</row>
  </sheetData>
  <sheetProtection algorithmName="SHA-512" hashValue="njeed8a2nZbWKGaO6mJ3aCJEnWro5iUiClc76phXWHEe26Q+SNspl8DjDPUNWDliWg/HJXFPhy5lMAd/Kj+9fA==" saltValue="d35Ami3p7/IRVa8jhgPTug==" spinCount="100000" sheet="1" selectLockedCells="1"/>
  <autoFilter ref="A4:AA48" xr:uid="{00000000-0001-0000-0100-000000000000}"/>
  <sortState xmlns:xlrd2="http://schemas.microsoft.com/office/spreadsheetml/2017/richdata2" ref="A6:E47">
    <sortCondition ref="A5:A47"/>
  </sortState>
  <mergeCells count="3">
    <mergeCell ref="C51:D51"/>
    <mergeCell ref="C53:Z53"/>
    <mergeCell ref="Y51:Z51"/>
  </mergeCells>
  <phoneticPr fontId="0" type="noConversion"/>
  <pageMargins left="0.74803149606299213" right="0.74803149606299213" top="1.7716535433070868" bottom="0.98425196850393704" header="0.51181102362204722" footer="0.51181102362204722"/>
  <pageSetup paperSize="9" scale="41" orientation="landscape" r:id="rId1"/>
  <headerFooter alignWithMargins="0">
    <oddHeader>&amp;L&amp;G</oddHeader>
    <oddFooter xml:space="preserve">&amp;C
</oddFoot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7AFD8-A832-4638-9A22-287962058D24}">
  <sheetPr>
    <pageSetUpPr fitToPage="1"/>
  </sheetPr>
  <dimension ref="A1:U341"/>
  <sheetViews>
    <sheetView showGridLines="0" showZeros="0" view="pageBreakPreview" zoomScale="80" zoomScaleNormal="70" zoomScaleSheetLayoutView="80" zoomScalePageLayoutView="70" workbookViewId="0">
      <pane xSplit="2" ySplit="2" topLeftCell="G25" activePane="bottomRight" state="frozen"/>
      <selection activeCell="H23" sqref="H23"/>
      <selection pane="topRight" activeCell="H23" sqref="H23"/>
      <selection pane="bottomLeft" activeCell="H23" sqref="H23"/>
      <selection pane="bottomRight" activeCell="O41" sqref="O41"/>
    </sheetView>
  </sheetViews>
  <sheetFormatPr defaultColWidth="8.88671875" defaultRowHeight="12.6" x14ac:dyDescent="0.2"/>
  <cols>
    <col min="1" max="1" width="51.109375" style="226" bestFit="1" customWidth="1"/>
    <col min="2" max="2" width="23.6640625" style="229" bestFit="1" customWidth="1"/>
    <col min="3" max="3" width="16.5546875" style="229" customWidth="1"/>
    <col min="4" max="4" width="43.44140625" style="229" bestFit="1" customWidth="1"/>
    <col min="5" max="5" width="9.88671875" style="229" hidden="1" customWidth="1"/>
    <col min="6" max="6" width="57" style="229" customWidth="1"/>
    <col min="7" max="7" width="15" style="229" bestFit="1" customWidth="1"/>
    <col min="8" max="8" width="13.109375" style="229" hidden="1" customWidth="1"/>
    <col min="9" max="9" width="20.88671875" style="229" customWidth="1"/>
    <col min="10" max="10" width="19.109375" style="229" bestFit="1" customWidth="1"/>
    <col min="11" max="11" width="46.6640625" style="229" bestFit="1" customWidth="1"/>
    <col min="12" max="12" width="17.33203125" style="229" customWidth="1"/>
    <col min="13" max="13" width="11.5546875" style="229" bestFit="1" customWidth="1"/>
    <col min="14" max="14" width="9" style="229" bestFit="1" customWidth="1"/>
    <col min="15" max="15" width="26.6640625" style="228" customWidth="1"/>
    <col min="16" max="16" width="24.6640625" style="228" bestFit="1" customWidth="1"/>
    <col min="17" max="17" width="9.109375" style="45" customWidth="1"/>
    <col min="18" max="18" width="9" style="227" hidden="1" customWidth="1"/>
    <col min="19" max="19" width="8.109375" style="227" hidden="1" customWidth="1"/>
    <col min="20" max="20" width="9.109375" style="227" hidden="1" customWidth="1"/>
    <col min="21" max="21" width="9.44140625" style="226" hidden="1" customWidth="1"/>
    <col min="22" max="16384" width="8.88671875" style="9"/>
  </cols>
  <sheetData>
    <row r="1" spans="1:21" ht="63" x14ac:dyDescent="0.2">
      <c r="A1" s="253" t="s">
        <v>121</v>
      </c>
      <c r="B1" s="252" t="s">
        <v>122</v>
      </c>
      <c r="C1" s="252" t="s">
        <v>56</v>
      </c>
      <c r="D1" s="252" t="s">
        <v>57</v>
      </c>
      <c r="E1" s="252" t="s">
        <v>123</v>
      </c>
      <c r="F1" s="252" t="s">
        <v>124</v>
      </c>
      <c r="G1" s="252" t="s">
        <v>125</v>
      </c>
      <c r="H1" s="252" t="s">
        <v>126</v>
      </c>
      <c r="I1" s="252" t="s">
        <v>46</v>
      </c>
      <c r="J1" s="252" t="s">
        <v>47</v>
      </c>
      <c r="K1" s="252" t="s">
        <v>58</v>
      </c>
      <c r="L1" s="252" t="s">
        <v>242</v>
      </c>
      <c r="M1" s="252" t="s">
        <v>127</v>
      </c>
      <c r="N1" s="238"/>
      <c r="O1" s="248" t="s">
        <v>48</v>
      </c>
      <c r="P1" s="248" t="s">
        <v>59</v>
      </c>
      <c r="R1" s="251" t="s">
        <v>60</v>
      </c>
      <c r="S1" s="251" t="s">
        <v>61</v>
      </c>
      <c r="T1" s="251" t="s">
        <v>95</v>
      </c>
      <c r="U1" s="251" t="s">
        <v>62</v>
      </c>
    </row>
    <row r="2" spans="1:21" ht="13.95" customHeight="1" x14ac:dyDescent="0.2">
      <c r="A2" s="250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O2" s="248"/>
      <c r="P2" s="248"/>
      <c r="R2" s="247"/>
      <c r="S2" s="247"/>
      <c r="T2" s="247"/>
      <c r="U2" s="247"/>
    </row>
    <row r="3" spans="1:21" s="45" customFormat="1" ht="13.95" customHeight="1" x14ac:dyDescent="0.2">
      <c r="A3" s="226" t="s">
        <v>189</v>
      </c>
      <c r="B3" s="229" t="s">
        <v>297</v>
      </c>
      <c r="C3" s="229" t="s">
        <v>135</v>
      </c>
      <c r="D3" s="229"/>
      <c r="E3" s="229"/>
      <c r="F3" s="229" t="s">
        <v>264</v>
      </c>
      <c r="G3" s="227">
        <v>6324</v>
      </c>
      <c r="H3" s="226"/>
      <c r="I3" s="229" t="s">
        <v>289</v>
      </c>
      <c r="J3" s="229"/>
      <c r="K3" s="229"/>
      <c r="L3" s="229">
        <v>2</v>
      </c>
      <c r="M3" s="229">
        <v>2007</v>
      </c>
      <c r="N3" s="229"/>
      <c r="O3" s="190"/>
      <c r="P3" s="188"/>
      <c r="R3" s="227"/>
      <c r="S3" s="227"/>
      <c r="T3" s="227"/>
      <c r="U3" s="226"/>
    </row>
    <row r="4" spans="1:21" s="45" customFormat="1" ht="13.95" customHeight="1" x14ac:dyDescent="0.2">
      <c r="A4" s="226" t="s">
        <v>189</v>
      </c>
      <c r="B4" s="229" t="s">
        <v>297</v>
      </c>
      <c r="C4" s="229" t="s">
        <v>135</v>
      </c>
      <c r="D4" s="229"/>
      <c r="E4" s="229"/>
      <c r="F4" s="229" t="s">
        <v>263</v>
      </c>
      <c r="G4" s="227">
        <v>6324</v>
      </c>
      <c r="H4" s="226"/>
      <c r="I4" s="229" t="s">
        <v>289</v>
      </c>
      <c r="J4" s="229"/>
      <c r="K4" s="229"/>
      <c r="L4" s="229">
        <v>2</v>
      </c>
      <c r="M4" s="229">
        <v>2007</v>
      </c>
      <c r="N4" s="229"/>
      <c r="O4" s="190"/>
      <c r="P4" s="188"/>
      <c r="R4" s="227"/>
      <c r="S4" s="227"/>
      <c r="T4" s="227"/>
      <c r="U4" s="226"/>
    </row>
    <row r="5" spans="1:21" s="45" customFormat="1" ht="13.95" customHeight="1" x14ac:dyDescent="0.2">
      <c r="A5" s="226" t="s">
        <v>189</v>
      </c>
      <c r="B5" s="229" t="s">
        <v>297</v>
      </c>
      <c r="C5" s="229" t="s">
        <v>135</v>
      </c>
      <c r="D5" s="229" t="s">
        <v>278</v>
      </c>
      <c r="E5" s="229"/>
      <c r="F5" s="229" t="s">
        <v>603</v>
      </c>
      <c r="G5" s="227">
        <v>6150</v>
      </c>
      <c r="H5" s="226"/>
      <c r="I5" s="229" t="s">
        <v>269</v>
      </c>
      <c r="J5" s="229" t="s">
        <v>302</v>
      </c>
      <c r="K5" s="229" t="s">
        <v>659</v>
      </c>
      <c r="L5" s="229">
        <v>46</v>
      </c>
      <c r="M5" s="229">
        <v>2007</v>
      </c>
      <c r="N5" s="229"/>
      <c r="O5" s="190"/>
      <c r="P5" s="188"/>
      <c r="R5" s="227"/>
      <c r="S5" s="227"/>
      <c r="T5" s="227"/>
      <c r="U5" s="226"/>
    </row>
    <row r="6" spans="1:21" s="45" customFormat="1" ht="13.95" customHeight="1" x14ac:dyDescent="0.2">
      <c r="A6" s="226" t="s">
        <v>189</v>
      </c>
      <c r="B6" s="229" t="s">
        <v>297</v>
      </c>
      <c r="C6" s="229" t="s">
        <v>135</v>
      </c>
      <c r="D6" s="229"/>
      <c r="E6" s="229"/>
      <c r="F6" s="229" t="s">
        <v>267</v>
      </c>
      <c r="G6" s="227">
        <v>6511</v>
      </c>
      <c r="H6" s="226"/>
      <c r="I6" s="229" t="s">
        <v>299</v>
      </c>
      <c r="J6" s="229"/>
      <c r="K6" s="229" t="s">
        <v>678</v>
      </c>
      <c r="L6" s="229">
        <v>1</v>
      </c>
      <c r="M6" s="229">
        <v>2007</v>
      </c>
      <c r="N6" s="229"/>
      <c r="O6" s="190"/>
      <c r="P6" s="188"/>
      <c r="R6" s="227"/>
      <c r="S6" s="227"/>
      <c r="T6" s="227"/>
      <c r="U6" s="226"/>
    </row>
    <row r="7" spans="1:21" s="45" customFormat="1" ht="13.95" customHeight="1" x14ac:dyDescent="0.2">
      <c r="A7" s="226" t="s">
        <v>189</v>
      </c>
      <c r="B7" s="229" t="s">
        <v>297</v>
      </c>
      <c r="C7" s="229" t="s">
        <v>135</v>
      </c>
      <c r="D7" s="229"/>
      <c r="E7" s="229"/>
      <c r="F7" s="229" t="s">
        <v>274</v>
      </c>
      <c r="G7" s="227">
        <v>6521</v>
      </c>
      <c r="H7" s="226"/>
      <c r="I7" s="229" t="s">
        <v>652</v>
      </c>
      <c r="J7" s="229"/>
      <c r="K7" s="229" t="s">
        <v>686</v>
      </c>
      <c r="L7" s="229">
        <v>1</v>
      </c>
      <c r="M7" s="229">
        <v>2007</v>
      </c>
      <c r="N7" s="229"/>
      <c r="O7" s="190"/>
      <c r="P7" s="188"/>
      <c r="R7" s="227"/>
      <c r="S7" s="227"/>
      <c r="T7" s="227"/>
      <c r="U7" s="226"/>
    </row>
    <row r="8" spans="1:21" s="45" customFormat="1" ht="13.95" customHeight="1" x14ac:dyDescent="0.2">
      <c r="A8" s="226" t="s">
        <v>189</v>
      </c>
      <c r="B8" s="229" t="s">
        <v>297</v>
      </c>
      <c r="C8" s="229" t="s">
        <v>135</v>
      </c>
      <c r="D8" s="229" t="s">
        <v>278</v>
      </c>
      <c r="E8" s="229"/>
      <c r="F8" s="229" t="s">
        <v>298</v>
      </c>
      <c r="G8" s="227">
        <v>6171</v>
      </c>
      <c r="H8" s="226"/>
      <c r="I8" s="229"/>
      <c r="J8" s="229"/>
      <c r="K8" s="238" t="s">
        <v>773</v>
      </c>
      <c r="L8" s="229">
        <v>1</v>
      </c>
      <c r="M8" s="229">
        <v>2007</v>
      </c>
      <c r="N8" s="229"/>
      <c r="O8" s="190"/>
      <c r="P8" s="188"/>
      <c r="R8" s="227"/>
      <c r="S8" s="227"/>
      <c r="T8" s="227"/>
      <c r="U8" s="226"/>
    </row>
    <row r="9" spans="1:21" s="45" customFormat="1" ht="13.95" customHeight="1" x14ac:dyDescent="0.2">
      <c r="A9" s="226" t="s">
        <v>189</v>
      </c>
      <c r="B9" s="229" t="s">
        <v>297</v>
      </c>
      <c r="C9" s="229" t="s">
        <v>135</v>
      </c>
      <c r="D9" s="229" t="s">
        <v>276</v>
      </c>
      <c r="E9" s="229"/>
      <c r="F9" s="229" t="s">
        <v>418</v>
      </c>
      <c r="G9" s="227">
        <v>6151</v>
      </c>
      <c r="H9" s="226"/>
      <c r="I9" s="229" t="s">
        <v>282</v>
      </c>
      <c r="J9" s="229"/>
      <c r="K9" s="229" t="s">
        <v>300</v>
      </c>
      <c r="L9" s="229">
        <v>1</v>
      </c>
      <c r="M9" s="229">
        <v>2007</v>
      </c>
      <c r="N9" s="229"/>
      <c r="O9" s="190"/>
      <c r="P9" s="188"/>
      <c r="R9" s="227"/>
      <c r="S9" s="227"/>
      <c r="T9" s="227"/>
      <c r="U9" s="226"/>
    </row>
    <row r="10" spans="1:21" s="45" customFormat="1" ht="13.95" customHeight="1" x14ac:dyDescent="0.2">
      <c r="A10" s="226" t="s">
        <v>189</v>
      </c>
      <c r="B10" s="229" t="s">
        <v>297</v>
      </c>
      <c r="C10" s="229" t="s">
        <v>135</v>
      </c>
      <c r="D10" s="229" t="s">
        <v>303</v>
      </c>
      <c r="E10" s="229"/>
      <c r="F10" s="229" t="s">
        <v>418</v>
      </c>
      <c r="G10" s="227">
        <v>6151</v>
      </c>
      <c r="H10" s="226"/>
      <c r="I10" s="229" t="s">
        <v>282</v>
      </c>
      <c r="J10" s="229"/>
      <c r="K10" s="229" t="s">
        <v>301</v>
      </c>
      <c r="L10" s="229">
        <v>1</v>
      </c>
      <c r="M10" s="229">
        <v>2007</v>
      </c>
      <c r="N10" s="229"/>
      <c r="O10" s="190"/>
      <c r="P10" s="188"/>
      <c r="R10" s="227"/>
      <c r="S10" s="227"/>
      <c r="T10" s="227"/>
      <c r="U10" s="226"/>
    </row>
    <row r="11" spans="1:21" s="45" customFormat="1" ht="13.95" customHeight="1" x14ac:dyDescent="0.2">
      <c r="A11" s="233" t="s">
        <v>185</v>
      </c>
      <c r="B11" s="233" t="s">
        <v>186</v>
      </c>
      <c r="C11" s="229" t="s">
        <v>135</v>
      </c>
      <c r="D11" s="229" t="s">
        <v>636</v>
      </c>
      <c r="E11" s="233"/>
      <c r="F11" s="235" t="s">
        <v>418</v>
      </c>
      <c r="G11" s="267">
        <v>6151</v>
      </c>
      <c r="H11" s="234"/>
      <c r="I11" s="235" t="s">
        <v>247</v>
      </c>
      <c r="J11" s="235"/>
      <c r="K11" s="235" t="s">
        <v>770</v>
      </c>
      <c r="L11" s="233">
        <v>1</v>
      </c>
      <c r="M11" s="233">
        <v>1969</v>
      </c>
      <c r="N11" s="229"/>
      <c r="O11" s="190"/>
      <c r="P11" s="188"/>
      <c r="R11" s="227"/>
      <c r="S11" s="227"/>
      <c r="T11" s="227"/>
      <c r="U11" s="226"/>
    </row>
    <row r="12" spans="1:21" s="45" customFormat="1" ht="12.75" customHeight="1" x14ac:dyDescent="0.2">
      <c r="A12" s="241" t="s">
        <v>145</v>
      </c>
      <c r="B12" s="238" t="s">
        <v>146</v>
      </c>
      <c r="C12" s="229" t="s">
        <v>135</v>
      </c>
      <c r="D12" s="238"/>
      <c r="E12" s="238"/>
      <c r="F12" s="238" t="s">
        <v>264</v>
      </c>
      <c r="G12" s="268">
        <v>6324</v>
      </c>
      <c r="H12" s="241"/>
      <c r="I12" s="238" t="s">
        <v>315</v>
      </c>
      <c r="J12" s="238"/>
      <c r="K12" s="238"/>
      <c r="L12" s="238">
        <v>12</v>
      </c>
      <c r="M12" s="238">
        <v>2018</v>
      </c>
      <c r="N12" s="229"/>
      <c r="O12" s="190"/>
      <c r="P12" s="188"/>
      <c r="R12" s="227"/>
      <c r="S12" s="227"/>
      <c r="T12" s="227"/>
      <c r="U12" s="226"/>
    </row>
    <row r="13" spans="1:21" s="45" customFormat="1" ht="13.95" customHeight="1" x14ac:dyDescent="0.2">
      <c r="A13" s="241" t="s">
        <v>145</v>
      </c>
      <c r="B13" s="238" t="s">
        <v>146</v>
      </c>
      <c r="C13" s="229" t="s">
        <v>135</v>
      </c>
      <c r="D13" s="238"/>
      <c r="E13" s="238"/>
      <c r="F13" s="238" t="s">
        <v>263</v>
      </c>
      <c r="G13" s="268">
        <v>6324</v>
      </c>
      <c r="H13" s="241"/>
      <c r="I13" s="238" t="s">
        <v>316</v>
      </c>
      <c r="J13" s="238"/>
      <c r="K13" s="238"/>
      <c r="L13" s="238">
        <v>4</v>
      </c>
      <c r="M13" s="238">
        <v>2018</v>
      </c>
      <c r="N13" s="229"/>
      <c r="O13" s="190"/>
      <c r="P13" s="188"/>
      <c r="R13" s="227"/>
      <c r="S13" s="227"/>
      <c r="T13" s="227"/>
      <c r="U13" s="226"/>
    </row>
    <row r="14" spans="1:21" s="45" customFormat="1" ht="13.95" customHeight="1" x14ac:dyDescent="0.2">
      <c r="A14" s="241" t="s">
        <v>145</v>
      </c>
      <c r="B14" s="238" t="s">
        <v>146</v>
      </c>
      <c r="C14" s="229" t="s">
        <v>135</v>
      </c>
      <c r="D14" s="238" t="s">
        <v>278</v>
      </c>
      <c r="E14" s="238"/>
      <c r="F14" s="238" t="s">
        <v>603</v>
      </c>
      <c r="G14" s="268">
        <v>6150</v>
      </c>
      <c r="H14" s="241"/>
      <c r="I14" s="238" t="s">
        <v>653</v>
      </c>
      <c r="J14" s="238" t="s">
        <v>654</v>
      </c>
      <c r="K14" s="238" t="s">
        <v>659</v>
      </c>
      <c r="L14" s="238">
        <v>30</v>
      </c>
      <c r="M14" s="238">
        <v>2018</v>
      </c>
      <c r="N14" s="229"/>
      <c r="O14" s="190"/>
      <c r="P14" s="188"/>
      <c r="R14" s="227"/>
      <c r="S14" s="227"/>
      <c r="T14" s="227"/>
      <c r="U14" s="226"/>
    </row>
    <row r="15" spans="1:21" s="45" customFormat="1" ht="13.95" customHeight="1" x14ac:dyDescent="0.2">
      <c r="A15" s="241" t="s">
        <v>145</v>
      </c>
      <c r="B15" s="238" t="s">
        <v>146</v>
      </c>
      <c r="C15" s="229" t="s">
        <v>135</v>
      </c>
      <c r="D15" s="238" t="s">
        <v>317</v>
      </c>
      <c r="E15" s="238"/>
      <c r="F15" s="238" t="s">
        <v>360</v>
      </c>
      <c r="G15" s="268" t="s">
        <v>513</v>
      </c>
      <c r="H15" s="241"/>
      <c r="I15" s="238" t="s">
        <v>319</v>
      </c>
      <c r="J15" s="238"/>
      <c r="K15" s="238" t="s">
        <v>318</v>
      </c>
      <c r="L15" s="238">
        <v>1</v>
      </c>
      <c r="M15" s="238">
        <v>2018</v>
      </c>
      <c r="N15" s="229"/>
      <c r="O15" s="190"/>
      <c r="P15" s="188"/>
      <c r="R15" s="227"/>
      <c r="S15" s="227"/>
      <c r="T15" s="227"/>
      <c r="U15" s="226"/>
    </row>
    <row r="16" spans="1:21" s="45" customFormat="1" ht="13.95" customHeight="1" x14ac:dyDescent="0.2">
      <c r="A16" s="241" t="s">
        <v>145</v>
      </c>
      <c r="B16" s="238" t="s">
        <v>146</v>
      </c>
      <c r="C16" s="229" t="s">
        <v>135</v>
      </c>
      <c r="D16" s="238"/>
      <c r="E16" s="238"/>
      <c r="F16" s="238" t="s">
        <v>274</v>
      </c>
      <c r="G16" s="268">
        <v>6521</v>
      </c>
      <c r="H16" s="241"/>
      <c r="I16" s="238" t="s">
        <v>320</v>
      </c>
      <c r="J16" s="238" t="s">
        <v>321</v>
      </c>
      <c r="K16" s="257" t="s">
        <v>763</v>
      </c>
      <c r="L16" s="238">
        <v>1</v>
      </c>
      <c r="M16" s="238">
        <v>2018</v>
      </c>
      <c r="N16" s="229"/>
      <c r="O16" s="190"/>
      <c r="P16" s="188"/>
      <c r="R16" s="227"/>
      <c r="S16" s="227"/>
      <c r="T16" s="227"/>
      <c r="U16" s="226"/>
    </row>
    <row r="17" spans="1:21" s="45" customFormat="1" ht="13.95" customHeight="1" x14ac:dyDescent="0.2">
      <c r="A17" s="241" t="s">
        <v>145</v>
      </c>
      <c r="B17" s="238" t="s">
        <v>146</v>
      </c>
      <c r="C17" s="229" t="s">
        <v>135</v>
      </c>
      <c r="D17" s="238"/>
      <c r="E17" s="238"/>
      <c r="F17" s="238" t="s">
        <v>602</v>
      </c>
      <c r="G17" s="268">
        <v>6522</v>
      </c>
      <c r="H17" s="241"/>
      <c r="I17" s="238" t="s">
        <v>319</v>
      </c>
      <c r="J17" s="238"/>
      <c r="K17" s="238" t="s">
        <v>771</v>
      </c>
      <c r="L17" s="238">
        <v>1</v>
      </c>
      <c r="M17" s="238">
        <v>2018</v>
      </c>
      <c r="N17" s="229"/>
      <c r="O17" s="190"/>
      <c r="P17" s="188"/>
      <c r="R17" s="227"/>
      <c r="S17" s="227"/>
      <c r="T17" s="227"/>
      <c r="U17" s="226"/>
    </row>
    <row r="18" spans="1:21" s="45" customFormat="1" ht="13.95" customHeight="1" x14ac:dyDescent="0.2">
      <c r="A18" s="241" t="s">
        <v>145</v>
      </c>
      <c r="B18" s="229" t="s">
        <v>146</v>
      </c>
      <c r="C18" s="229" t="s">
        <v>135</v>
      </c>
      <c r="D18" s="229" t="s">
        <v>313</v>
      </c>
      <c r="E18" s="229"/>
      <c r="F18" s="229" t="s">
        <v>418</v>
      </c>
      <c r="G18" s="227">
        <v>6151</v>
      </c>
      <c r="H18" s="226"/>
      <c r="I18" s="229" t="s">
        <v>314</v>
      </c>
      <c r="J18" s="229"/>
      <c r="K18" s="229" t="s">
        <v>312</v>
      </c>
      <c r="L18" s="229">
        <v>1</v>
      </c>
      <c r="M18" s="229">
        <v>2018</v>
      </c>
      <c r="N18" s="229"/>
      <c r="O18" s="190"/>
      <c r="P18" s="188"/>
      <c r="R18" s="227"/>
      <c r="S18" s="227"/>
      <c r="T18" s="227"/>
      <c r="U18" s="226"/>
    </row>
    <row r="19" spans="1:21" s="45" customFormat="1" ht="13.95" customHeight="1" x14ac:dyDescent="0.2">
      <c r="A19" s="226" t="s">
        <v>187</v>
      </c>
      <c r="B19" s="229" t="s">
        <v>197</v>
      </c>
      <c r="C19" s="229" t="s">
        <v>135</v>
      </c>
      <c r="D19" s="229" t="s">
        <v>408</v>
      </c>
      <c r="E19" s="233"/>
      <c r="F19" s="229" t="s">
        <v>409</v>
      </c>
      <c r="G19" s="227">
        <v>6111</v>
      </c>
      <c r="H19" s="226"/>
      <c r="I19" s="229" t="s">
        <v>410</v>
      </c>
      <c r="J19" s="226" t="s">
        <v>412</v>
      </c>
      <c r="K19" s="229" t="s">
        <v>411</v>
      </c>
      <c r="L19" s="229">
        <v>1</v>
      </c>
      <c r="M19" s="229">
        <v>1990</v>
      </c>
      <c r="N19" s="229"/>
      <c r="O19" s="190"/>
      <c r="P19" s="188"/>
      <c r="R19" s="227"/>
      <c r="S19" s="227"/>
      <c r="T19" s="227"/>
      <c r="U19" s="226"/>
    </row>
    <row r="20" spans="1:21" s="45" customFormat="1" ht="13.95" customHeight="1" x14ac:dyDescent="0.2">
      <c r="A20" s="226" t="s">
        <v>187</v>
      </c>
      <c r="B20" s="229" t="s">
        <v>197</v>
      </c>
      <c r="C20" s="229" t="s">
        <v>135</v>
      </c>
      <c r="D20" s="229" t="s">
        <v>413</v>
      </c>
      <c r="E20" s="233"/>
      <c r="F20" s="229" t="s">
        <v>418</v>
      </c>
      <c r="G20" s="227">
        <v>6151</v>
      </c>
      <c r="H20" s="226"/>
      <c r="I20" s="229" t="s">
        <v>358</v>
      </c>
      <c r="J20" s="226"/>
      <c r="K20" s="229" t="s">
        <v>419</v>
      </c>
      <c r="L20" s="229">
        <v>1</v>
      </c>
      <c r="M20" s="229">
        <v>1997</v>
      </c>
      <c r="N20" s="229"/>
      <c r="O20" s="190"/>
      <c r="P20" s="188"/>
      <c r="R20" s="227"/>
      <c r="S20" s="227"/>
      <c r="T20" s="227"/>
      <c r="U20" s="226"/>
    </row>
    <row r="21" spans="1:21" s="45" customFormat="1" ht="13.95" customHeight="1" x14ac:dyDescent="0.2">
      <c r="A21" s="226" t="s">
        <v>187</v>
      </c>
      <c r="B21" s="229" t="s">
        <v>197</v>
      </c>
      <c r="C21" s="229" t="s">
        <v>135</v>
      </c>
      <c r="D21" s="229" t="s">
        <v>414</v>
      </c>
      <c r="E21" s="233"/>
      <c r="F21" s="229" t="s">
        <v>418</v>
      </c>
      <c r="G21" s="227">
        <v>6151</v>
      </c>
      <c r="H21" s="226"/>
      <c r="I21" s="229" t="s">
        <v>358</v>
      </c>
      <c r="J21" s="226"/>
      <c r="K21" s="229" t="s">
        <v>420</v>
      </c>
      <c r="L21" s="229">
        <v>1</v>
      </c>
      <c r="M21" s="229">
        <v>1997</v>
      </c>
      <c r="N21" s="229"/>
      <c r="O21" s="190"/>
      <c r="P21" s="188"/>
      <c r="R21" s="227"/>
      <c r="S21" s="227"/>
      <c r="T21" s="227"/>
      <c r="U21" s="226"/>
    </row>
    <row r="22" spans="1:21" s="45" customFormat="1" ht="13.95" customHeight="1" x14ac:dyDescent="0.2">
      <c r="A22" s="226" t="s">
        <v>187</v>
      </c>
      <c r="B22" s="229" t="s">
        <v>197</v>
      </c>
      <c r="C22" s="229" t="s">
        <v>135</v>
      </c>
      <c r="D22" s="229" t="s">
        <v>415</v>
      </c>
      <c r="E22" s="233"/>
      <c r="F22" s="229" t="s">
        <v>418</v>
      </c>
      <c r="G22" s="227">
        <v>6151</v>
      </c>
      <c r="H22" s="226"/>
      <c r="I22" s="229" t="s">
        <v>358</v>
      </c>
      <c r="J22" s="226"/>
      <c r="K22" s="229" t="s">
        <v>421</v>
      </c>
      <c r="L22" s="229">
        <v>1</v>
      </c>
      <c r="M22" s="229">
        <v>1997</v>
      </c>
      <c r="N22" s="229"/>
      <c r="O22" s="190"/>
      <c r="P22" s="188"/>
      <c r="R22" s="227"/>
      <c r="S22" s="227"/>
      <c r="T22" s="227"/>
      <c r="U22" s="226"/>
    </row>
    <row r="23" spans="1:21" s="45" customFormat="1" ht="13.95" customHeight="1" x14ac:dyDescent="0.2">
      <c r="A23" s="226" t="s">
        <v>187</v>
      </c>
      <c r="B23" s="229" t="s">
        <v>197</v>
      </c>
      <c r="C23" s="229" t="s">
        <v>135</v>
      </c>
      <c r="D23" s="229" t="s">
        <v>416</v>
      </c>
      <c r="E23" s="233"/>
      <c r="F23" s="229" t="s">
        <v>418</v>
      </c>
      <c r="G23" s="227">
        <v>6151</v>
      </c>
      <c r="H23" s="226"/>
      <c r="I23" s="229" t="s">
        <v>358</v>
      </c>
      <c r="J23" s="226"/>
      <c r="K23" s="229" t="s">
        <v>422</v>
      </c>
      <c r="L23" s="229">
        <v>1</v>
      </c>
      <c r="M23" s="229">
        <v>1997</v>
      </c>
      <c r="N23" s="229"/>
      <c r="O23" s="190"/>
      <c r="P23" s="188"/>
      <c r="R23" s="227"/>
      <c r="S23" s="227"/>
      <c r="T23" s="227"/>
      <c r="U23" s="226"/>
    </row>
    <row r="24" spans="1:21" s="45" customFormat="1" ht="13.95" customHeight="1" x14ac:dyDescent="0.2">
      <c r="A24" s="226" t="s">
        <v>187</v>
      </c>
      <c r="B24" s="229" t="s">
        <v>197</v>
      </c>
      <c r="C24" s="229" t="s">
        <v>135</v>
      </c>
      <c r="D24" s="229" t="s">
        <v>416</v>
      </c>
      <c r="E24" s="233"/>
      <c r="F24" s="229" t="s">
        <v>418</v>
      </c>
      <c r="G24" s="227">
        <v>6151</v>
      </c>
      <c r="H24" s="226"/>
      <c r="I24" s="229" t="s">
        <v>358</v>
      </c>
      <c r="J24" s="226"/>
      <c r="K24" s="229" t="s">
        <v>423</v>
      </c>
      <c r="L24" s="229">
        <v>1</v>
      </c>
      <c r="M24" s="229">
        <v>1997</v>
      </c>
      <c r="N24" s="229"/>
      <c r="O24" s="190"/>
      <c r="P24" s="188"/>
      <c r="R24" s="227"/>
      <c r="S24" s="227"/>
      <c r="T24" s="227"/>
      <c r="U24" s="226"/>
    </row>
    <row r="25" spans="1:21" s="45" customFormat="1" ht="13.95" customHeight="1" x14ac:dyDescent="0.2">
      <c r="A25" s="226" t="s">
        <v>187</v>
      </c>
      <c r="B25" s="229" t="s">
        <v>197</v>
      </c>
      <c r="C25" s="229" t="s">
        <v>135</v>
      </c>
      <c r="D25" s="229" t="s">
        <v>417</v>
      </c>
      <c r="E25" s="233"/>
      <c r="F25" s="229" t="s">
        <v>418</v>
      </c>
      <c r="G25" s="227">
        <v>6151</v>
      </c>
      <c r="H25" s="226"/>
      <c r="I25" s="229" t="s">
        <v>358</v>
      </c>
      <c r="J25" s="226"/>
      <c r="K25" s="229" t="s">
        <v>424</v>
      </c>
      <c r="L25" s="229">
        <v>1</v>
      </c>
      <c r="M25" s="229">
        <v>1997</v>
      </c>
      <c r="N25" s="229"/>
      <c r="O25" s="190"/>
      <c r="P25" s="188"/>
      <c r="R25" s="227"/>
      <c r="S25" s="227"/>
      <c r="T25" s="227"/>
      <c r="U25" s="226"/>
    </row>
    <row r="26" spans="1:21" s="45" customFormat="1" ht="13.95" customHeight="1" x14ac:dyDescent="0.2">
      <c r="A26" s="226" t="s">
        <v>187</v>
      </c>
      <c r="B26" s="229" t="s">
        <v>197</v>
      </c>
      <c r="C26" s="229" t="s">
        <v>135</v>
      </c>
      <c r="D26" s="229" t="s">
        <v>415</v>
      </c>
      <c r="E26" s="233"/>
      <c r="F26" s="229" t="s">
        <v>418</v>
      </c>
      <c r="G26" s="227">
        <v>6151</v>
      </c>
      <c r="H26" s="226"/>
      <c r="I26" s="229" t="s">
        <v>358</v>
      </c>
      <c r="J26" s="226"/>
      <c r="K26" s="229" t="s">
        <v>425</v>
      </c>
      <c r="L26" s="229">
        <v>1</v>
      </c>
      <c r="M26" s="229">
        <v>1997</v>
      </c>
      <c r="N26" s="229"/>
      <c r="O26" s="190"/>
      <c r="P26" s="188"/>
      <c r="R26" s="227"/>
      <c r="S26" s="227"/>
      <c r="T26" s="227"/>
      <c r="U26" s="226"/>
    </row>
    <row r="27" spans="1:21" s="45" customFormat="1" ht="13.95" customHeight="1" x14ac:dyDescent="0.2">
      <c r="A27" s="226" t="s">
        <v>187</v>
      </c>
      <c r="B27" s="229" t="s">
        <v>197</v>
      </c>
      <c r="C27" s="229" t="s">
        <v>135</v>
      </c>
      <c r="D27" s="229" t="s">
        <v>278</v>
      </c>
      <c r="E27" s="233"/>
      <c r="F27" s="229" t="s">
        <v>298</v>
      </c>
      <c r="G27" s="227">
        <v>6171</v>
      </c>
      <c r="H27" s="226"/>
      <c r="I27" s="229"/>
      <c r="J27" s="226"/>
      <c r="K27" s="229"/>
      <c r="L27" s="229">
        <v>1</v>
      </c>
      <c r="M27" s="229">
        <v>1997</v>
      </c>
      <c r="N27" s="229"/>
      <c r="O27" s="190"/>
      <c r="P27" s="188"/>
      <c r="R27" s="227"/>
      <c r="S27" s="227"/>
      <c r="T27" s="227"/>
      <c r="U27" s="226"/>
    </row>
    <row r="28" spans="1:21" s="45" customFormat="1" ht="13.95" customHeight="1" x14ac:dyDescent="0.2">
      <c r="A28" s="226" t="s">
        <v>187</v>
      </c>
      <c r="B28" s="229" t="s">
        <v>197</v>
      </c>
      <c r="C28" s="229" t="s">
        <v>135</v>
      </c>
      <c r="D28" s="229"/>
      <c r="E28" s="233"/>
      <c r="F28" s="229" t="s">
        <v>264</v>
      </c>
      <c r="G28" s="227">
        <v>6324</v>
      </c>
      <c r="H28" s="226"/>
      <c r="I28" s="229"/>
      <c r="J28" s="226"/>
      <c r="K28" s="229"/>
      <c r="L28" s="229">
        <v>21</v>
      </c>
      <c r="M28" s="229">
        <v>2015</v>
      </c>
      <c r="N28" s="229"/>
      <c r="O28" s="190"/>
      <c r="P28" s="188"/>
      <c r="R28" s="227"/>
      <c r="S28" s="227"/>
      <c r="T28" s="227"/>
      <c r="U28" s="226"/>
    </row>
    <row r="29" spans="1:21" s="45" customFormat="1" ht="13.95" customHeight="1" x14ac:dyDescent="0.2">
      <c r="A29" s="226" t="s">
        <v>187</v>
      </c>
      <c r="B29" s="229" t="s">
        <v>197</v>
      </c>
      <c r="C29" s="229" t="s">
        <v>135</v>
      </c>
      <c r="D29" s="229"/>
      <c r="E29" s="233"/>
      <c r="F29" s="229" t="s">
        <v>263</v>
      </c>
      <c r="G29" s="227">
        <v>6324</v>
      </c>
      <c r="H29" s="226"/>
      <c r="I29" s="229" t="s">
        <v>426</v>
      </c>
      <c r="J29" s="226"/>
      <c r="K29" s="229"/>
      <c r="L29" s="229">
        <v>21</v>
      </c>
      <c r="M29" s="229">
        <v>2015</v>
      </c>
      <c r="N29" s="229"/>
      <c r="O29" s="190"/>
      <c r="P29" s="188"/>
      <c r="R29" s="227"/>
      <c r="S29" s="227"/>
      <c r="T29" s="227"/>
      <c r="U29" s="226"/>
    </row>
    <row r="30" spans="1:21" s="45" customFormat="1" ht="13.95" customHeight="1" x14ac:dyDescent="0.2">
      <c r="A30" s="226" t="s">
        <v>187</v>
      </c>
      <c r="B30" s="229" t="s">
        <v>197</v>
      </c>
      <c r="C30" s="229" t="s">
        <v>135</v>
      </c>
      <c r="D30" s="229" t="s">
        <v>427</v>
      </c>
      <c r="E30" s="233"/>
      <c r="F30" s="229" t="s">
        <v>360</v>
      </c>
      <c r="G30" s="227">
        <v>6422</v>
      </c>
      <c r="H30" s="226"/>
      <c r="I30" s="229" t="s">
        <v>319</v>
      </c>
      <c r="J30" s="226"/>
      <c r="K30" s="229"/>
      <c r="L30" s="229">
        <v>1</v>
      </c>
      <c r="M30" s="229">
        <v>2018</v>
      </c>
      <c r="N30" s="229"/>
      <c r="O30" s="190"/>
      <c r="P30" s="188"/>
      <c r="R30" s="227"/>
      <c r="S30" s="227"/>
      <c r="T30" s="227"/>
      <c r="U30" s="226"/>
    </row>
    <row r="31" spans="1:21" s="45" customFormat="1" ht="13.95" customHeight="1" x14ac:dyDescent="0.2">
      <c r="A31" s="226" t="s">
        <v>187</v>
      </c>
      <c r="B31" s="229" t="s">
        <v>197</v>
      </c>
      <c r="C31" s="229" t="s">
        <v>135</v>
      </c>
      <c r="D31" s="229"/>
      <c r="E31" s="233"/>
      <c r="F31" s="229" t="s">
        <v>267</v>
      </c>
      <c r="G31" s="227">
        <v>6511</v>
      </c>
      <c r="H31" s="226"/>
      <c r="I31" s="229" t="s">
        <v>322</v>
      </c>
      <c r="J31" s="226" t="s">
        <v>428</v>
      </c>
      <c r="K31" s="229" t="s">
        <v>669</v>
      </c>
      <c r="L31" s="229">
        <v>1</v>
      </c>
      <c r="M31" s="229">
        <v>2016</v>
      </c>
      <c r="N31" s="229"/>
      <c r="O31" s="190"/>
      <c r="P31" s="188"/>
      <c r="R31" s="227"/>
      <c r="S31" s="227"/>
      <c r="T31" s="227"/>
      <c r="U31" s="226"/>
    </row>
    <row r="32" spans="1:21" s="45" customFormat="1" ht="13.95" customHeight="1" x14ac:dyDescent="0.2">
      <c r="A32" s="226" t="s">
        <v>187</v>
      </c>
      <c r="B32" s="229" t="s">
        <v>197</v>
      </c>
      <c r="C32" s="229" t="s">
        <v>135</v>
      </c>
      <c r="D32" s="229"/>
      <c r="E32" s="233"/>
      <c r="F32" s="229" t="s">
        <v>429</v>
      </c>
      <c r="G32" s="227">
        <v>6511</v>
      </c>
      <c r="H32" s="226"/>
      <c r="I32" s="229"/>
      <c r="J32" s="226"/>
      <c r="K32" s="229"/>
      <c r="L32" s="229">
        <v>1</v>
      </c>
      <c r="M32" s="229">
        <v>2016</v>
      </c>
      <c r="N32" s="229"/>
      <c r="O32" s="190"/>
      <c r="P32" s="188"/>
      <c r="R32" s="227"/>
      <c r="S32" s="227"/>
      <c r="T32" s="227"/>
      <c r="U32" s="226"/>
    </row>
    <row r="33" spans="1:21" s="45" customFormat="1" ht="13.95" customHeight="1" x14ac:dyDescent="0.2">
      <c r="A33" s="226" t="s">
        <v>187</v>
      </c>
      <c r="B33" s="229" t="s">
        <v>197</v>
      </c>
      <c r="C33" s="229" t="s">
        <v>135</v>
      </c>
      <c r="D33" s="229"/>
      <c r="E33" s="233"/>
      <c r="F33" s="229" t="s">
        <v>274</v>
      </c>
      <c r="G33" s="227">
        <v>6521</v>
      </c>
      <c r="H33" s="226"/>
      <c r="I33" s="229" t="s">
        <v>759</v>
      </c>
      <c r="J33" s="226" t="s">
        <v>664</v>
      </c>
      <c r="K33" s="229" t="s">
        <v>689</v>
      </c>
      <c r="L33" s="229">
        <v>1</v>
      </c>
      <c r="M33" s="229">
        <v>2016</v>
      </c>
      <c r="N33" s="229"/>
      <c r="O33" s="190"/>
      <c r="P33" s="188"/>
      <c r="R33" s="227"/>
      <c r="S33" s="227"/>
      <c r="T33" s="227"/>
      <c r="U33" s="226"/>
    </row>
    <row r="34" spans="1:21" s="45" customFormat="1" ht="13.95" customHeight="1" x14ac:dyDescent="0.2">
      <c r="A34" s="226" t="s">
        <v>148</v>
      </c>
      <c r="B34" s="229" t="s">
        <v>379</v>
      </c>
      <c r="C34" s="229" t="s">
        <v>135</v>
      </c>
      <c r="D34" s="229"/>
      <c r="E34" s="229"/>
      <c r="F34" s="229" t="s">
        <v>380</v>
      </c>
      <c r="G34" s="227">
        <v>6100</v>
      </c>
      <c r="H34" s="226"/>
      <c r="I34" s="229"/>
      <c r="J34" s="229"/>
      <c r="K34" s="229"/>
      <c r="L34" s="229">
        <v>1</v>
      </c>
      <c r="M34" s="229">
        <v>2013</v>
      </c>
      <c r="N34" s="229"/>
      <c r="O34" s="190"/>
      <c r="P34" s="188"/>
      <c r="R34" s="227"/>
      <c r="S34" s="227"/>
      <c r="T34" s="227"/>
      <c r="U34" s="226"/>
    </row>
    <row r="35" spans="1:21" s="45" customFormat="1" ht="13.95" customHeight="1" x14ac:dyDescent="0.2">
      <c r="A35" s="226" t="s">
        <v>148</v>
      </c>
      <c r="B35" s="229" t="s">
        <v>379</v>
      </c>
      <c r="C35" s="229" t="s">
        <v>135</v>
      </c>
      <c r="D35" s="229" t="s">
        <v>381</v>
      </c>
      <c r="E35" s="229"/>
      <c r="F35" s="229" t="s">
        <v>418</v>
      </c>
      <c r="G35" s="227">
        <v>6151</v>
      </c>
      <c r="H35" s="226"/>
      <c r="I35" s="229" t="s">
        <v>324</v>
      </c>
      <c r="J35" s="229"/>
      <c r="K35" s="229" t="s">
        <v>382</v>
      </c>
      <c r="L35" s="229">
        <v>1</v>
      </c>
      <c r="M35" s="229">
        <v>2013</v>
      </c>
      <c r="N35" s="229"/>
      <c r="O35" s="190"/>
      <c r="P35" s="188"/>
      <c r="R35" s="227"/>
      <c r="S35" s="227"/>
      <c r="T35" s="227"/>
      <c r="U35" s="226"/>
    </row>
    <row r="36" spans="1:21" s="45" customFormat="1" ht="13.95" customHeight="1" x14ac:dyDescent="0.2">
      <c r="A36" s="226" t="s">
        <v>148</v>
      </c>
      <c r="B36" s="229" t="s">
        <v>379</v>
      </c>
      <c r="C36" s="229" t="s">
        <v>135</v>
      </c>
      <c r="D36" s="229" t="s">
        <v>381</v>
      </c>
      <c r="E36" s="229"/>
      <c r="F36" s="229" t="s">
        <v>418</v>
      </c>
      <c r="G36" s="227">
        <v>6151</v>
      </c>
      <c r="H36" s="226"/>
      <c r="I36" s="229" t="s">
        <v>324</v>
      </c>
      <c r="J36" s="229" t="s">
        <v>393</v>
      </c>
      <c r="K36" s="229" t="s">
        <v>394</v>
      </c>
      <c r="L36" s="229">
        <v>1</v>
      </c>
      <c r="M36" s="229">
        <v>2013</v>
      </c>
      <c r="N36" s="229"/>
      <c r="O36" s="190"/>
      <c r="P36" s="188"/>
      <c r="R36" s="227"/>
      <c r="S36" s="227"/>
      <c r="T36" s="227"/>
      <c r="U36" s="226"/>
    </row>
    <row r="37" spans="1:21" s="45" customFormat="1" ht="13.95" customHeight="1" x14ac:dyDescent="0.2">
      <c r="A37" s="226" t="s">
        <v>148</v>
      </c>
      <c r="B37" s="229" t="s">
        <v>379</v>
      </c>
      <c r="C37" s="229" t="s">
        <v>135</v>
      </c>
      <c r="D37" s="229" t="s">
        <v>389</v>
      </c>
      <c r="E37" s="229"/>
      <c r="F37" s="229" t="s">
        <v>418</v>
      </c>
      <c r="G37" s="227">
        <v>6151</v>
      </c>
      <c r="H37" s="226"/>
      <c r="I37" s="229" t="s">
        <v>324</v>
      </c>
      <c r="J37" s="229" t="s">
        <v>393</v>
      </c>
      <c r="K37" s="229" t="s">
        <v>390</v>
      </c>
      <c r="L37" s="229">
        <v>1</v>
      </c>
      <c r="M37" s="229">
        <v>2013</v>
      </c>
      <c r="N37" s="229"/>
      <c r="O37" s="190"/>
      <c r="P37" s="188"/>
      <c r="R37" s="227"/>
      <c r="S37" s="227"/>
      <c r="T37" s="227"/>
      <c r="U37" s="226"/>
    </row>
    <row r="38" spans="1:21" s="45" customFormat="1" ht="13.95" customHeight="1" x14ac:dyDescent="0.2">
      <c r="A38" s="226" t="s">
        <v>148</v>
      </c>
      <c r="B38" s="229" t="s">
        <v>379</v>
      </c>
      <c r="C38" s="229" t="s">
        <v>135</v>
      </c>
      <c r="D38" s="229" t="s">
        <v>391</v>
      </c>
      <c r="E38" s="229"/>
      <c r="F38" s="229" t="s">
        <v>418</v>
      </c>
      <c r="G38" s="227">
        <v>6151</v>
      </c>
      <c r="H38" s="226"/>
      <c r="I38" s="229" t="s">
        <v>324</v>
      </c>
      <c r="J38" s="229" t="s">
        <v>393</v>
      </c>
      <c r="K38" s="229" t="s">
        <v>392</v>
      </c>
      <c r="L38" s="229">
        <v>1</v>
      </c>
      <c r="M38" s="229">
        <v>2013</v>
      </c>
      <c r="N38" s="229"/>
      <c r="O38" s="190"/>
      <c r="P38" s="188"/>
      <c r="R38" s="227"/>
      <c r="S38" s="227"/>
      <c r="T38" s="227"/>
      <c r="U38" s="226"/>
    </row>
    <row r="39" spans="1:21" s="45" customFormat="1" ht="13.95" customHeight="1" x14ac:dyDescent="0.2">
      <c r="A39" s="226" t="s">
        <v>148</v>
      </c>
      <c r="B39" s="229" t="s">
        <v>379</v>
      </c>
      <c r="C39" s="229" t="s">
        <v>135</v>
      </c>
      <c r="D39" s="229" t="s">
        <v>387</v>
      </c>
      <c r="E39" s="229"/>
      <c r="F39" s="229" t="s">
        <v>418</v>
      </c>
      <c r="G39" s="227">
        <v>6151</v>
      </c>
      <c r="H39" s="226"/>
      <c r="I39" s="229" t="s">
        <v>324</v>
      </c>
      <c r="J39" s="229" t="s">
        <v>393</v>
      </c>
      <c r="K39" s="229" t="s">
        <v>388</v>
      </c>
      <c r="L39" s="229">
        <v>1</v>
      </c>
      <c r="M39" s="229">
        <v>2013</v>
      </c>
      <c r="N39" s="229"/>
      <c r="O39" s="190"/>
      <c r="P39" s="188"/>
      <c r="R39" s="227"/>
      <c r="S39" s="227"/>
      <c r="T39" s="227"/>
      <c r="U39" s="226"/>
    </row>
    <row r="40" spans="1:21" s="45" customFormat="1" ht="13.95" customHeight="1" x14ac:dyDescent="0.2">
      <c r="A40" s="226" t="s">
        <v>148</v>
      </c>
      <c r="B40" s="229" t="s">
        <v>379</v>
      </c>
      <c r="C40" s="229" t="s">
        <v>135</v>
      </c>
      <c r="D40" s="229" t="s">
        <v>385</v>
      </c>
      <c r="E40" s="229"/>
      <c r="F40" s="229" t="s">
        <v>418</v>
      </c>
      <c r="G40" s="227">
        <v>6151</v>
      </c>
      <c r="H40" s="226"/>
      <c r="I40" s="229" t="s">
        <v>324</v>
      </c>
      <c r="J40" s="229" t="s">
        <v>393</v>
      </c>
      <c r="K40" s="229" t="s">
        <v>386</v>
      </c>
      <c r="L40" s="229">
        <v>1</v>
      </c>
      <c r="M40" s="229">
        <v>2013</v>
      </c>
      <c r="N40" s="229"/>
      <c r="O40" s="190"/>
      <c r="P40" s="188"/>
      <c r="R40" s="227"/>
      <c r="S40" s="227"/>
      <c r="T40" s="227"/>
      <c r="U40" s="226"/>
    </row>
    <row r="41" spans="1:21" s="45" customFormat="1" ht="13.95" customHeight="1" x14ac:dyDescent="0.2">
      <c r="A41" s="226" t="s">
        <v>148</v>
      </c>
      <c r="B41" s="229" t="s">
        <v>379</v>
      </c>
      <c r="C41" s="229" t="s">
        <v>135</v>
      </c>
      <c r="D41" s="229" t="s">
        <v>383</v>
      </c>
      <c r="E41" s="229"/>
      <c r="F41" s="229" t="s">
        <v>418</v>
      </c>
      <c r="G41" s="227">
        <v>6151</v>
      </c>
      <c r="H41" s="226"/>
      <c r="I41" s="229" t="s">
        <v>324</v>
      </c>
      <c r="J41" s="229" t="s">
        <v>393</v>
      </c>
      <c r="K41" s="229" t="s">
        <v>384</v>
      </c>
      <c r="L41" s="229">
        <v>1</v>
      </c>
      <c r="M41" s="229">
        <v>2013</v>
      </c>
      <c r="N41" s="229"/>
      <c r="O41" s="190"/>
      <c r="P41" s="188"/>
      <c r="R41" s="227"/>
      <c r="S41" s="227"/>
      <c r="T41" s="227"/>
      <c r="U41" s="226"/>
    </row>
    <row r="42" spans="1:21" s="45" customFormat="1" ht="13.95" customHeight="1" x14ac:dyDescent="0.2">
      <c r="A42" s="226" t="s">
        <v>148</v>
      </c>
      <c r="B42" s="229" t="s">
        <v>379</v>
      </c>
      <c r="C42" s="229" t="s">
        <v>135</v>
      </c>
      <c r="D42" s="229"/>
      <c r="E42" s="229"/>
      <c r="F42" s="238" t="s">
        <v>264</v>
      </c>
      <c r="G42" s="227">
        <v>6324</v>
      </c>
      <c r="H42" s="226"/>
      <c r="I42" s="229" t="s">
        <v>323</v>
      </c>
      <c r="J42" s="229" t="s">
        <v>395</v>
      </c>
      <c r="K42" s="229"/>
      <c r="L42" s="229">
        <v>43</v>
      </c>
      <c r="M42" s="229">
        <v>2013</v>
      </c>
      <c r="N42" s="229"/>
      <c r="O42" s="190"/>
      <c r="P42" s="188"/>
      <c r="R42" s="227"/>
      <c r="S42" s="227"/>
      <c r="T42" s="227"/>
      <c r="U42" s="226"/>
    </row>
    <row r="43" spans="1:21" s="45" customFormat="1" ht="13.95" customHeight="1" x14ac:dyDescent="0.2">
      <c r="A43" s="226" t="s">
        <v>148</v>
      </c>
      <c r="B43" s="229" t="s">
        <v>379</v>
      </c>
      <c r="C43" s="229" t="s">
        <v>135</v>
      </c>
      <c r="D43" s="229"/>
      <c r="E43" s="229"/>
      <c r="F43" s="238" t="s">
        <v>263</v>
      </c>
      <c r="G43" s="227">
        <v>6324</v>
      </c>
      <c r="H43" s="226"/>
      <c r="I43" s="229" t="s">
        <v>323</v>
      </c>
      <c r="J43" s="229" t="s">
        <v>395</v>
      </c>
      <c r="K43" s="229"/>
      <c r="L43" s="229">
        <v>56</v>
      </c>
      <c r="M43" s="229">
        <v>2013</v>
      </c>
      <c r="N43" s="229"/>
      <c r="O43" s="190"/>
      <c r="P43" s="188"/>
      <c r="R43" s="227"/>
      <c r="S43" s="227"/>
      <c r="T43" s="227"/>
      <c r="U43" s="226"/>
    </row>
    <row r="44" spans="1:21" s="45" customFormat="1" ht="13.95" customHeight="1" x14ac:dyDescent="0.2">
      <c r="A44" s="226" t="s">
        <v>148</v>
      </c>
      <c r="B44" s="229" t="s">
        <v>379</v>
      </c>
      <c r="C44" s="229" t="s">
        <v>135</v>
      </c>
      <c r="D44" s="229" t="s">
        <v>396</v>
      </c>
      <c r="E44" s="229" t="s">
        <v>265</v>
      </c>
      <c r="F44" s="229" t="s">
        <v>265</v>
      </c>
      <c r="G44" s="227">
        <v>6411</v>
      </c>
      <c r="H44" s="226"/>
      <c r="I44" s="229"/>
      <c r="J44" s="229"/>
      <c r="K44" s="229"/>
      <c r="L44" s="229">
        <v>1</v>
      </c>
      <c r="M44" s="229">
        <v>2013</v>
      </c>
      <c r="N44" s="229"/>
      <c r="O44" s="190"/>
      <c r="P44" s="188"/>
      <c r="R44" s="227"/>
      <c r="S44" s="227"/>
      <c r="T44" s="227"/>
      <c r="U44" s="226"/>
    </row>
    <row r="45" spans="1:21" s="45" customFormat="1" ht="13.95" customHeight="1" x14ac:dyDescent="0.2">
      <c r="A45" s="226" t="s">
        <v>148</v>
      </c>
      <c r="B45" s="229" t="s">
        <v>379</v>
      </c>
      <c r="C45" s="229" t="s">
        <v>135</v>
      </c>
      <c r="D45" s="229" t="s">
        <v>397</v>
      </c>
      <c r="E45" s="229" t="s">
        <v>398</v>
      </c>
      <c r="F45" s="229" t="s">
        <v>360</v>
      </c>
      <c r="G45" s="227">
        <v>6422</v>
      </c>
      <c r="H45" s="226"/>
      <c r="I45" s="229" t="s">
        <v>399</v>
      </c>
      <c r="J45" s="229"/>
      <c r="K45" s="229" t="s">
        <v>400</v>
      </c>
      <c r="L45" s="229">
        <v>1</v>
      </c>
      <c r="M45" s="229">
        <v>2013</v>
      </c>
      <c r="N45" s="229"/>
      <c r="O45" s="190"/>
      <c r="P45" s="188"/>
      <c r="R45" s="227"/>
      <c r="S45" s="227"/>
      <c r="T45" s="227"/>
      <c r="U45" s="226"/>
    </row>
    <row r="46" spans="1:21" s="45" customFormat="1" ht="13.95" customHeight="1" x14ac:dyDescent="0.2">
      <c r="A46" s="226" t="s">
        <v>148</v>
      </c>
      <c r="B46" s="229" t="s">
        <v>379</v>
      </c>
      <c r="C46" s="229" t="s">
        <v>135</v>
      </c>
      <c r="D46" s="229" t="s">
        <v>280</v>
      </c>
      <c r="E46" s="229" t="s">
        <v>398</v>
      </c>
      <c r="F46" s="229" t="s">
        <v>360</v>
      </c>
      <c r="G46" s="227">
        <v>6422</v>
      </c>
      <c r="H46" s="226"/>
      <c r="I46" s="229" t="s">
        <v>401</v>
      </c>
      <c r="J46" s="229"/>
      <c r="K46" s="229"/>
      <c r="L46" s="229">
        <v>1</v>
      </c>
      <c r="M46" s="229">
        <v>2013</v>
      </c>
      <c r="N46" s="229"/>
      <c r="O46" s="190"/>
      <c r="P46" s="188"/>
      <c r="R46" s="227"/>
      <c r="S46" s="227"/>
      <c r="T46" s="227"/>
      <c r="U46" s="226"/>
    </row>
    <row r="47" spans="1:21" s="45" customFormat="1" ht="13.95" customHeight="1" x14ac:dyDescent="0.2">
      <c r="A47" s="226" t="s">
        <v>148</v>
      </c>
      <c r="B47" s="229" t="s">
        <v>379</v>
      </c>
      <c r="C47" s="229" t="s">
        <v>135</v>
      </c>
      <c r="D47" s="229"/>
      <c r="E47" s="229"/>
      <c r="F47" s="238" t="s">
        <v>267</v>
      </c>
      <c r="G47" s="268">
        <v>6511</v>
      </c>
      <c r="H47" s="226"/>
      <c r="I47" s="229" t="s">
        <v>322</v>
      </c>
      <c r="J47" s="226" t="s">
        <v>362</v>
      </c>
      <c r="K47" s="229" t="s">
        <v>680</v>
      </c>
      <c r="L47" s="229">
        <v>1</v>
      </c>
      <c r="M47" s="229">
        <v>2013</v>
      </c>
      <c r="N47" s="229"/>
      <c r="O47" s="190"/>
      <c r="P47" s="188"/>
      <c r="R47" s="227"/>
      <c r="S47" s="227"/>
      <c r="T47" s="227"/>
      <c r="U47" s="226"/>
    </row>
    <row r="48" spans="1:21" s="45" customFormat="1" ht="13.95" customHeight="1" x14ac:dyDescent="0.2">
      <c r="A48" s="226" t="s">
        <v>148</v>
      </c>
      <c r="B48" s="229" t="s">
        <v>379</v>
      </c>
      <c r="C48" s="229" t="s">
        <v>135</v>
      </c>
      <c r="D48" s="229"/>
      <c r="E48" s="229"/>
      <c r="F48" s="238" t="s">
        <v>274</v>
      </c>
      <c r="G48" s="268">
        <v>6521</v>
      </c>
      <c r="H48" s="226"/>
      <c r="I48" s="229" t="s">
        <v>275</v>
      </c>
      <c r="J48" s="229" t="s">
        <v>760</v>
      </c>
      <c r="K48" s="229" t="s">
        <v>692</v>
      </c>
      <c r="L48" s="229">
        <v>1</v>
      </c>
      <c r="M48" s="229">
        <v>2013</v>
      </c>
      <c r="N48" s="229"/>
      <c r="O48" s="190"/>
      <c r="P48" s="188"/>
      <c r="R48" s="227"/>
      <c r="S48" s="227"/>
      <c r="T48" s="227"/>
      <c r="U48" s="226"/>
    </row>
    <row r="49" spans="1:21" s="242" customFormat="1" ht="13.95" customHeight="1" x14ac:dyDescent="0.2">
      <c r="A49" s="226" t="s">
        <v>148</v>
      </c>
      <c r="B49" s="229" t="s">
        <v>379</v>
      </c>
      <c r="C49" s="229" t="s">
        <v>135</v>
      </c>
      <c r="D49" s="229" t="s">
        <v>617</v>
      </c>
      <c r="E49" s="229"/>
      <c r="F49" s="229" t="s">
        <v>558</v>
      </c>
      <c r="G49" s="227">
        <v>6541</v>
      </c>
      <c r="H49" s="226"/>
      <c r="I49" s="229"/>
      <c r="J49" s="229"/>
      <c r="K49" s="229"/>
      <c r="L49" s="229">
        <v>1</v>
      </c>
      <c r="M49" s="229">
        <v>2013</v>
      </c>
      <c r="N49" s="229"/>
      <c r="O49" s="190"/>
      <c r="P49" s="188"/>
      <c r="Q49" s="45"/>
      <c r="R49" s="244"/>
      <c r="S49" s="244"/>
      <c r="T49" s="244"/>
      <c r="U49" s="243"/>
    </row>
    <row r="50" spans="1:21" s="45" customFormat="1" ht="13.95" customHeight="1" x14ac:dyDescent="0.2">
      <c r="A50" s="226" t="s">
        <v>232</v>
      </c>
      <c r="B50" s="229" t="s">
        <v>674</v>
      </c>
      <c r="C50" s="229" t="s">
        <v>135</v>
      </c>
      <c r="D50" s="229"/>
      <c r="E50" s="233"/>
      <c r="F50" s="229" t="s">
        <v>418</v>
      </c>
      <c r="G50" s="227">
        <v>6151</v>
      </c>
      <c r="H50" s="226"/>
      <c r="I50" s="229"/>
      <c r="J50" s="226"/>
      <c r="K50" s="229" t="s">
        <v>348</v>
      </c>
      <c r="L50" s="229">
        <v>1</v>
      </c>
      <c r="M50" s="229">
        <v>1980</v>
      </c>
      <c r="N50" s="229"/>
      <c r="O50" s="190"/>
      <c r="P50" s="188"/>
      <c r="R50" s="227"/>
      <c r="S50" s="227"/>
      <c r="T50" s="227"/>
      <c r="U50" s="226"/>
    </row>
    <row r="51" spans="1:21" s="45" customFormat="1" ht="13.95" customHeight="1" x14ac:dyDescent="0.2">
      <c r="A51" s="226" t="s">
        <v>232</v>
      </c>
      <c r="B51" s="229" t="s">
        <v>674</v>
      </c>
      <c r="C51" s="229" t="s">
        <v>135</v>
      </c>
      <c r="D51" s="229"/>
      <c r="E51" s="233"/>
      <c r="F51" s="229" t="s">
        <v>418</v>
      </c>
      <c r="G51" s="227">
        <v>6151</v>
      </c>
      <c r="H51" s="226"/>
      <c r="I51" s="229"/>
      <c r="J51" s="226"/>
      <c r="K51" s="229" t="s">
        <v>349</v>
      </c>
      <c r="L51" s="229">
        <v>1</v>
      </c>
      <c r="M51" s="229">
        <v>1980</v>
      </c>
      <c r="N51" s="229"/>
      <c r="O51" s="190"/>
      <c r="P51" s="188"/>
      <c r="R51" s="227"/>
      <c r="S51" s="227"/>
      <c r="T51" s="227"/>
      <c r="U51" s="226"/>
    </row>
    <row r="52" spans="1:21" s="45" customFormat="1" ht="13.95" customHeight="1" x14ac:dyDescent="0.2">
      <c r="A52" s="226" t="s">
        <v>232</v>
      </c>
      <c r="B52" s="229" t="s">
        <v>674</v>
      </c>
      <c r="C52" s="229" t="s">
        <v>135</v>
      </c>
      <c r="D52" s="229"/>
      <c r="E52" s="233"/>
      <c r="F52" s="229" t="s">
        <v>418</v>
      </c>
      <c r="G52" s="227">
        <v>6151</v>
      </c>
      <c r="H52" s="226"/>
      <c r="I52" s="229"/>
      <c r="J52" s="226"/>
      <c r="K52" s="229" t="s">
        <v>350</v>
      </c>
      <c r="L52" s="229">
        <v>1</v>
      </c>
      <c r="M52" s="229">
        <v>1980</v>
      </c>
      <c r="N52" s="229"/>
      <c r="O52" s="190"/>
      <c r="P52" s="188"/>
      <c r="R52" s="227"/>
      <c r="S52" s="227"/>
      <c r="T52" s="227"/>
      <c r="U52" s="226"/>
    </row>
    <row r="53" spans="1:21" s="45" customFormat="1" ht="13.95" customHeight="1" x14ac:dyDescent="0.2">
      <c r="A53" s="226" t="s">
        <v>232</v>
      </c>
      <c r="B53" s="229" t="s">
        <v>674</v>
      </c>
      <c r="C53" s="229" t="s">
        <v>135</v>
      </c>
      <c r="D53" s="229"/>
      <c r="E53" s="233"/>
      <c r="F53" s="229" t="s">
        <v>418</v>
      </c>
      <c r="G53" s="227">
        <v>6151</v>
      </c>
      <c r="H53" s="226"/>
      <c r="I53" s="229"/>
      <c r="J53" s="226"/>
      <c r="K53" s="229" t="s">
        <v>351</v>
      </c>
      <c r="L53" s="229">
        <v>1</v>
      </c>
      <c r="M53" s="229">
        <v>1980</v>
      </c>
      <c r="N53" s="229"/>
      <c r="O53" s="190"/>
      <c r="P53" s="188"/>
      <c r="R53" s="227"/>
      <c r="S53" s="227"/>
      <c r="T53" s="227"/>
      <c r="U53" s="226"/>
    </row>
    <row r="54" spans="1:21" s="45" customFormat="1" ht="13.95" customHeight="1" x14ac:dyDescent="0.2">
      <c r="A54" s="226" t="s">
        <v>232</v>
      </c>
      <c r="B54" s="229" t="s">
        <v>674</v>
      </c>
      <c r="C54" s="229" t="s">
        <v>135</v>
      </c>
      <c r="D54" s="229"/>
      <c r="E54" s="233"/>
      <c r="F54" s="229" t="s">
        <v>418</v>
      </c>
      <c r="G54" s="227">
        <v>6151</v>
      </c>
      <c r="H54" s="226"/>
      <c r="I54" s="229"/>
      <c r="J54" s="226"/>
      <c r="K54" s="229" t="s">
        <v>352</v>
      </c>
      <c r="L54" s="229">
        <v>1</v>
      </c>
      <c r="M54" s="229">
        <v>1980</v>
      </c>
      <c r="N54" s="229"/>
      <c r="O54" s="190"/>
      <c r="P54" s="188"/>
      <c r="R54" s="227"/>
      <c r="S54" s="227"/>
      <c r="T54" s="227"/>
      <c r="U54" s="226"/>
    </row>
    <row r="55" spans="1:21" s="45" customFormat="1" ht="13.95" customHeight="1" x14ac:dyDescent="0.2">
      <c r="A55" s="226" t="s">
        <v>232</v>
      </c>
      <c r="B55" s="229" t="s">
        <v>674</v>
      </c>
      <c r="C55" s="229" t="s">
        <v>135</v>
      </c>
      <c r="D55" s="229"/>
      <c r="E55" s="233"/>
      <c r="F55" s="229" t="s">
        <v>418</v>
      </c>
      <c r="G55" s="227">
        <v>6151</v>
      </c>
      <c r="H55" s="226"/>
      <c r="I55" s="229"/>
      <c r="J55" s="226"/>
      <c r="K55" s="229" t="s">
        <v>353</v>
      </c>
      <c r="L55" s="229">
        <v>1</v>
      </c>
      <c r="M55" s="229">
        <v>1980</v>
      </c>
      <c r="N55" s="229"/>
      <c r="O55" s="190"/>
      <c r="P55" s="188"/>
      <c r="R55" s="227"/>
      <c r="S55" s="227"/>
      <c r="T55" s="227"/>
      <c r="U55" s="226"/>
    </row>
    <row r="56" spans="1:21" s="45" customFormat="1" ht="13.95" customHeight="1" x14ac:dyDescent="0.2">
      <c r="A56" s="226" t="s">
        <v>232</v>
      </c>
      <c r="B56" s="229" t="s">
        <v>674</v>
      </c>
      <c r="C56" s="229" t="s">
        <v>135</v>
      </c>
      <c r="D56" s="229"/>
      <c r="E56" s="233"/>
      <c r="F56" s="229" t="s">
        <v>418</v>
      </c>
      <c r="G56" s="227">
        <v>6151</v>
      </c>
      <c r="H56" s="226"/>
      <c r="I56" s="229"/>
      <c r="J56" s="226"/>
      <c r="K56" s="229" t="s">
        <v>354</v>
      </c>
      <c r="L56" s="229">
        <v>1</v>
      </c>
      <c r="M56" s="229">
        <v>1980</v>
      </c>
      <c r="N56" s="229"/>
      <c r="O56" s="190"/>
      <c r="P56" s="188"/>
      <c r="R56" s="227"/>
      <c r="S56" s="227"/>
      <c r="T56" s="227"/>
      <c r="U56" s="226"/>
    </row>
    <row r="57" spans="1:21" s="45" customFormat="1" ht="13.95" customHeight="1" x14ac:dyDescent="0.2">
      <c r="A57" s="226" t="s">
        <v>232</v>
      </c>
      <c r="B57" s="229" t="s">
        <v>674</v>
      </c>
      <c r="C57" s="229" t="s">
        <v>135</v>
      </c>
      <c r="D57" s="229"/>
      <c r="E57" s="233"/>
      <c r="F57" s="238" t="s">
        <v>264</v>
      </c>
      <c r="G57" s="227">
        <v>6324</v>
      </c>
      <c r="H57" s="226"/>
      <c r="I57" s="229" t="s">
        <v>262</v>
      </c>
      <c r="J57" s="226"/>
      <c r="K57" s="229" t="s">
        <v>660</v>
      </c>
      <c r="L57" s="229">
        <v>7</v>
      </c>
      <c r="M57" s="229">
        <v>2007</v>
      </c>
      <c r="N57" s="229"/>
      <c r="O57" s="190"/>
      <c r="P57" s="188"/>
      <c r="R57" s="227"/>
      <c r="S57" s="227"/>
      <c r="T57" s="227"/>
      <c r="U57" s="226"/>
    </row>
    <row r="58" spans="1:21" s="45" customFormat="1" ht="13.95" customHeight="1" x14ac:dyDescent="0.2">
      <c r="A58" s="241" t="s">
        <v>232</v>
      </c>
      <c r="B58" s="229" t="s">
        <v>674</v>
      </c>
      <c r="C58" s="229" t="s">
        <v>135</v>
      </c>
      <c r="D58" s="229"/>
      <c r="E58" s="233"/>
      <c r="F58" s="238" t="s">
        <v>263</v>
      </c>
      <c r="G58" s="227">
        <v>6324</v>
      </c>
      <c r="H58" s="226"/>
      <c r="I58" s="229" t="s">
        <v>262</v>
      </c>
      <c r="J58" s="226"/>
      <c r="K58" s="229" t="s">
        <v>660</v>
      </c>
      <c r="L58" s="229">
        <v>16</v>
      </c>
      <c r="M58" s="229">
        <v>2007</v>
      </c>
      <c r="N58" s="229"/>
      <c r="O58" s="190"/>
      <c r="P58" s="188"/>
      <c r="R58" s="227"/>
      <c r="S58" s="227"/>
      <c r="T58" s="227"/>
      <c r="U58" s="226"/>
    </row>
    <row r="59" spans="1:21" s="45" customFormat="1" ht="13.95" customHeight="1" x14ac:dyDescent="0.2">
      <c r="A59" s="241" t="s">
        <v>232</v>
      </c>
      <c r="B59" s="238" t="s">
        <v>674</v>
      </c>
      <c r="C59" s="238" t="s">
        <v>135</v>
      </c>
      <c r="D59" s="238"/>
      <c r="E59" s="246"/>
      <c r="F59" s="238" t="s">
        <v>267</v>
      </c>
      <c r="G59" s="268">
        <v>6511</v>
      </c>
      <c r="H59" s="239"/>
      <c r="I59" s="238" t="s">
        <v>322</v>
      </c>
      <c r="J59" s="241" t="s">
        <v>362</v>
      </c>
      <c r="K59" s="238" t="s">
        <v>673</v>
      </c>
      <c r="L59" s="238">
        <v>1</v>
      </c>
      <c r="M59" s="238">
        <v>2013</v>
      </c>
      <c r="N59" s="229"/>
      <c r="O59" s="190"/>
      <c r="P59" s="188"/>
      <c r="R59" s="227"/>
      <c r="S59" s="227"/>
      <c r="T59" s="227"/>
      <c r="U59" s="226"/>
    </row>
    <row r="60" spans="1:21" s="45" customFormat="1" ht="13.95" customHeight="1" x14ac:dyDescent="0.2">
      <c r="A60" s="226" t="s">
        <v>327</v>
      </c>
      <c r="B60" s="229" t="s">
        <v>328</v>
      </c>
      <c r="C60" s="229" t="s">
        <v>135</v>
      </c>
      <c r="D60" s="229"/>
      <c r="E60" s="233"/>
      <c r="F60" s="229" t="s">
        <v>418</v>
      </c>
      <c r="G60" s="227">
        <v>6151</v>
      </c>
      <c r="H60" s="226"/>
      <c r="I60" s="229" t="s">
        <v>247</v>
      </c>
      <c r="J60" s="226"/>
      <c r="K60" s="229" t="s">
        <v>329</v>
      </c>
      <c r="L60" s="229">
        <v>1</v>
      </c>
      <c r="M60" s="229">
        <v>1983</v>
      </c>
      <c r="N60" s="229"/>
      <c r="O60" s="190"/>
      <c r="P60" s="188"/>
      <c r="R60" s="227"/>
      <c r="S60" s="227"/>
      <c r="T60" s="227"/>
      <c r="U60" s="226"/>
    </row>
    <row r="61" spans="1:21" s="242" customFormat="1" ht="13.95" customHeight="1" x14ac:dyDescent="0.2">
      <c r="A61" s="226" t="s">
        <v>327</v>
      </c>
      <c r="B61" s="229" t="s">
        <v>328</v>
      </c>
      <c r="C61" s="229" t="s">
        <v>135</v>
      </c>
      <c r="D61" s="229" t="s">
        <v>331</v>
      </c>
      <c r="E61" s="233"/>
      <c r="F61" s="229" t="s">
        <v>418</v>
      </c>
      <c r="G61" s="227">
        <v>6151</v>
      </c>
      <c r="H61" s="226"/>
      <c r="I61" s="229" t="s">
        <v>314</v>
      </c>
      <c r="J61" s="226"/>
      <c r="K61" s="229" t="s">
        <v>330</v>
      </c>
      <c r="L61" s="229">
        <v>1</v>
      </c>
      <c r="M61" s="229">
        <v>2014</v>
      </c>
      <c r="N61" s="229"/>
      <c r="O61" s="190"/>
      <c r="P61" s="188"/>
      <c r="Q61" s="45"/>
      <c r="R61" s="244"/>
      <c r="S61" s="244"/>
      <c r="T61" s="244"/>
      <c r="U61" s="243"/>
    </row>
    <row r="62" spans="1:21" s="45" customFormat="1" ht="13.95" customHeight="1" x14ac:dyDescent="0.2">
      <c r="A62" s="226" t="s">
        <v>327</v>
      </c>
      <c r="B62" s="229" t="s">
        <v>328</v>
      </c>
      <c r="C62" s="229" t="s">
        <v>135</v>
      </c>
      <c r="D62" s="229"/>
      <c r="E62" s="233"/>
      <c r="F62" s="229" t="s">
        <v>264</v>
      </c>
      <c r="G62" s="227">
        <v>6324</v>
      </c>
      <c r="H62" s="226"/>
      <c r="I62" s="229" t="s">
        <v>262</v>
      </c>
      <c r="J62" s="226"/>
      <c r="K62" s="229" t="s">
        <v>660</v>
      </c>
      <c r="L62" s="229">
        <v>13</v>
      </c>
      <c r="M62" s="229">
        <v>2007</v>
      </c>
      <c r="N62" s="229"/>
      <c r="O62" s="190"/>
      <c r="P62" s="188"/>
      <c r="R62" s="227"/>
      <c r="S62" s="227"/>
      <c r="T62" s="227"/>
      <c r="U62" s="226"/>
    </row>
    <row r="63" spans="1:21" s="45" customFormat="1" ht="13.95" customHeight="1" x14ac:dyDescent="0.2">
      <c r="A63" s="226" t="s">
        <v>327</v>
      </c>
      <c r="B63" s="229" t="s">
        <v>328</v>
      </c>
      <c r="C63" s="229" t="s">
        <v>135</v>
      </c>
      <c r="D63" s="229"/>
      <c r="E63" s="233"/>
      <c r="F63" s="229" t="s">
        <v>263</v>
      </c>
      <c r="G63" s="227">
        <v>6324</v>
      </c>
      <c r="H63" s="226"/>
      <c r="I63" s="229" t="s">
        <v>262</v>
      </c>
      <c r="J63" s="226"/>
      <c r="K63" s="229" t="s">
        <v>660</v>
      </c>
      <c r="L63" s="229">
        <v>12</v>
      </c>
      <c r="M63" s="229">
        <v>2007</v>
      </c>
      <c r="N63" s="229"/>
      <c r="O63" s="190"/>
      <c r="P63" s="188"/>
      <c r="R63" s="227"/>
      <c r="S63" s="227"/>
      <c r="T63" s="227"/>
      <c r="U63" s="226"/>
    </row>
    <row r="64" spans="1:21" s="45" customFormat="1" ht="13.95" customHeight="1" x14ac:dyDescent="0.2">
      <c r="A64" s="226" t="s">
        <v>605</v>
      </c>
      <c r="B64" s="229" t="s">
        <v>176</v>
      </c>
      <c r="C64" s="229" t="s">
        <v>135</v>
      </c>
      <c r="D64" s="229" t="s">
        <v>280</v>
      </c>
      <c r="E64" s="233"/>
      <c r="F64" s="229" t="s">
        <v>418</v>
      </c>
      <c r="G64" s="227">
        <v>6151</v>
      </c>
      <c r="H64" s="226"/>
      <c r="I64" s="229" t="s">
        <v>247</v>
      </c>
      <c r="J64" s="226"/>
      <c r="K64" s="229" t="s">
        <v>606</v>
      </c>
      <c r="L64" s="229">
        <v>1</v>
      </c>
      <c r="M64" s="229">
        <v>1983</v>
      </c>
      <c r="N64" s="229"/>
      <c r="O64" s="190"/>
      <c r="P64" s="188"/>
      <c r="R64" s="227"/>
      <c r="S64" s="227"/>
      <c r="T64" s="227"/>
      <c r="U64" s="226"/>
    </row>
    <row r="65" spans="1:21" s="45" customFormat="1" ht="13.95" customHeight="1" x14ac:dyDescent="0.2">
      <c r="A65" s="226" t="s">
        <v>605</v>
      </c>
      <c r="B65" s="229" t="s">
        <v>176</v>
      </c>
      <c r="C65" s="229" t="s">
        <v>135</v>
      </c>
      <c r="D65" s="229" t="s">
        <v>331</v>
      </c>
      <c r="E65" s="233"/>
      <c r="F65" s="229" t="s">
        <v>418</v>
      </c>
      <c r="G65" s="227">
        <v>6151</v>
      </c>
      <c r="H65" s="226"/>
      <c r="I65" s="229" t="s">
        <v>314</v>
      </c>
      <c r="J65" s="226"/>
      <c r="K65" s="229" t="s">
        <v>607</v>
      </c>
      <c r="L65" s="229">
        <v>1</v>
      </c>
      <c r="M65" s="229">
        <v>2014</v>
      </c>
      <c r="N65" s="229"/>
      <c r="O65" s="190"/>
      <c r="P65" s="188"/>
      <c r="R65" s="227"/>
      <c r="S65" s="227"/>
      <c r="T65" s="227"/>
      <c r="U65" s="226"/>
    </row>
    <row r="66" spans="1:21" s="45" customFormat="1" ht="13.95" customHeight="1" x14ac:dyDescent="0.2">
      <c r="A66" s="226" t="s">
        <v>605</v>
      </c>
      <c r="B66" s="229" t="s">
        <v>176</v>
      </c>
      <c r="C66" s="229" t="s">
        <v>135</v>
      </c>
      <c r="D66" s="229" t="s">
        <v>454</v>
      </c>
      <c r="E66" s="233"/>
      <c r="F66" s="238" t="s">
        <v>264</v>
      </c>
      <c r="G66" s="227">
        <v>6324</v>
      </c>
      <c r="H66" s="226"/>
      <c r="I66" s="229" t="s">
        <v>262</v>
      </c>
      <c r="J66" s="226" t="s">
        <v>612</v>
      </c>
      <c r="K66" s="229"/>
      <c r="L66" s="229">
        <v>9</v>
      </c>
      <c r="M66" s="229">
        <v>2019</v>
      </c>
      <c r="N66" s="229"/>
      <c r="O66" s="190"/>
      <c r="P66" s="188"/>
      <c r="R66" s="227"/>
      <c r="S66" s="227"/>
      <c r="T66" s="227"/>
      <c r="U66" s="226"/>
    </row>
    <row r="67" spans="1:21" s="45" customFormat="1" ht="13.95" customHeight="1" x14ac:dyDescent="0.2">
      <c r="A67" s="226" t="s">
        <v>605</v>
      </c>
      <c r="B67" s="229" t="s">
        <v>176</v>
      </c>
      <c r="C67" s="229" t="s">
        <v>135</v>
      </c>
      <c r="D67" s="229" t="s">
        <v>454</v>
      </c>
      <c r="E67" s="233"/>
      <c r="F67" s="229" t="s">
        <v>263</v>
      </c>
      <c r="G67" s="227">
        <v>6324</v>
      </c>
      <c r="H67" s="226"/>
      <c r="I67" s="229" t="s">
        <v>262</v>
      </c>
      <c r="J67" s="226" t="s">
        <v>613</v>
      </c>
      <c r="K67" s="229"/>
      <c r="L67" s="229">
        <v>11</v>
      </c>
      <c r="M67" s="229">
        <v>2019</v>
      </c>
      <c r="N67" s="229"/>
      <c r="O67" s="190"/>
      <c r="P67" s="188"/>
      <c r="R67" s="227"/>
      <c r="S67" s="227"/>
      <c r="T67" s="227"/>
      <c r="U67" s="226"/>
    </row>
    <row r="68" spans="1:21" s="45" customFormat="1" ht="13.95" customHeight="1" x14ac:dyDescent="0.2">
      <c r="A68" s="226" t="s">
        <v>706</v>
      </c>
      <c r="B68" s="229" t="s">
        <v>705</v>
      </c>
      <c r="C68" s="229" t="s">
        <v>135</v>
      </c>
      <c r="D68" s="229" t="s">
        <v>276</v>
      </c>
      <c r="E68" s="229"/>
      <c r="F68" s="229" t="s">
        <v>418</v>
      </c>
      <c r="G68" s="227">
        <v>6151</v>
      </c>
      <c r="H68" s="226"/>
      <c r="I68" s="229" t="s">
        <v>247</v>
      </c>
      <c r="J68" s="229"/>
      <c r="K68" s="229" t="s">
        <v>707</v>
      </c>
      <c r="L68" s="229">
        <v>1</v>
      </c>
      <c r="M68" s="229">
        <v>2016</v>
      </c>
      <c r="N68" s="229"/>
      <c r="O68" s="190"/>
      <c r="P68" s="188"/>
      <c r="R68" s="227"/>
      <c r="S68" s="227"/>
      <c r="T68" s="227"/>
      <c r="U68" s="226"/>
    </row>
    <row r="69" spans="1:21" s="45" customFormat="1" ht="13.95" customHeight="1" x14ac:dyDescent="0.2">
      <c r="A69" s="226" t="s">
        <v>706</v>
      </c>
      <c r="B69" s="229" t="s">
        <v>705</v>
      </c>
      <c r="C69" s="229" t="s">
        <v>135</v>
      </c>
      <c r="D69" s="229"/>
      <c r="E69" s="229"/>
      <c r="F69" s="229" t="s">
        <v>263</v>
      </c>
      <c r="G69" s="227">
        <v>6324</v>
      </c>
      <c r="H69" s="226"/>
      <c r="I69" s="229" t="s">
        <v>426</v>
      </c>
      <c r="J69" s="229"/>
      <c r="K69" s="229"/>
      <c r="L69" s="229">
        <v>1</v>
      </c>
      <c r="M69" s="229">
        <v>2016</v>
      </c>
      <c r="N69" s="229"/>
      <c r="O69" s="190"/>
      <c r="P69" s="188"/>
      <c r="R69" s="227"/>
      <c r="S69" s="227"/>
      <c r="T69" s="227"/>
      <c r="U69" s="226"/>
    </row>
    <row r="70" spans="1:21" s="45" customFormat="1" ht="13.95" customHeight="1" x14ac:dyDescent="0.2">
      <c r="A70" s="226" t="s">
        <v>694</v>
      </c>
      <c r="B70" s="255" t="s">
        <v>152</v>
      </c>
      <c r="C70" s="229" t="s">
        <v>135</v>
      </c>
      <c r="D70" s="229" t="s">
        <v>276</v>
      </c>
      <c r="E70" s="229"/>
      <c r="F70" s="229" t="s">
        <v>418</v>
      </c>
      <c r="G70" s="227">
        <v>6151</v>
      </c>
      <c r="H70" s="226"/>
      <c r="I70" s="229" t="s">
        <v>324</v>
      </c>
      <c r="J70" s="229"/>
      <c r="K70" s="229" t="s">
        <v>696</v>
      </c>
      <c r="L70" s="229">
        <v>1</v>
      </c>
      <c r="M70" s="229">
        <v>2016</v>
      </c>
      <c r="N70" s="229"/>
      <c r="O70" s="190"/>
      <c r="P70" s="188"/>
      <c r="R70" s="227"/>
      <c r="S70" s="227"/>
      <c r="T70" s="227"/>
      <c r="U70" s="226"/>
    </row>
    <row r="71" spans="1:21" s="45" customFormat="1" ht="13.95" customHeight="1" x14ac:dyDescent="0.2">
      <c r="A71" s="226" t="s">
        <v>694</v>
      </c>
      <c r="B71" s="255" t="s">
        <v>152</v>
      </c>
      <c r="C71" s="229" t="s">
        <v>135</v>
      </c>
      <c r="D71" s="229" t="s">
        <v>697</v>
      </c>
      <c r="E71" s="229"/>
      <c r="F71" s="229" t="s">
        <v>418</v>
      </c>
      <c r="G71" s="227">
        <v>6151</v>
      </c>
      <c r="H71" s="226"/>
      <c r="I71" s="229" t="s">
        <v>324</v>
      </c>
      <c r="J71" s="229"/>
      <c r="K71" s="229" t="s">
        <v>698</v>
      </c>
      <c r="L71" s="229">
        <v>1</v>
      </c>
      <c r="M71" s="229">
        <v>2016</v>
      </c>
      <c r="N71" s="229"/>
      <c r="O71" s="190"/>
      <c r="P71" s="188"/>
      <c r="R71" s="227"/>
      <c r="S71" s="227"/>
      <c r="T71" s="227"/>
      <c r="U71" s="226"/>
    </row>
    <row r="72" spans="1:21" s="45" customFormat="1" ht="13.95" customHeight="1" x14ac:dyDescent="0.2">
      <c r="A72" s="226" t="s">
        <v>694</v>
      </c>
      <c r="B72" s="255" t="s">
        <v>152</v>
      </c>
      <c r="C72" s="229" t="s">
        <v>135</v>
      </c>
      <c r="D72" s="229"/>
      <c r="E72" s="229"/>
      <c r="F72" s="238" t="s">
        <v>264</v>
      </c>
      <c r="G72" s="227">
        <v>6324</v>
      </c>
      <c r="H72" s="226"/>
      <c r="I72" s="229" t="s">
        <v>426</v>
      </c>
      <c r="J72" s="229"/>
      <c r="K72" s="229" t="s">
        <v>661</v>
      </c>
      <c r="L72" s="229">
        <v>27</v>
      </c>
      <c r="M72" s="229">
        <v>2016</v>
      </c>
      <c r="N72" s="229"/>
      <c r="O72" s="190"/>
      <c r="P72" s="188"/>
      <c r="R72" s="227"/>
      <c r="S72" s="227"/>
      <c r="T72" s="227"/>
      <c r="U72" s="226"/>
    </row>
    <row r="73" spans="1:21" s="45" customFormat="1" ht="13.95" customHeight="1" x14ac:dyDescent="0.2">
      <c r="A73" s="226" t="s">
        <v>694</v>
      </c>
      <c r="B73" s="255" t="s">
        <v>152</v>
      </c>
      <c r="C73" s="229" t="s">
        <v>135</v>
      </c>
      <c r="D73" s="229"/>
      <c r="E73" s="229"/>
      <c r="F73" s="229" t="s">
        <v>263</v>
      </c>
      <c r="G73" s="227">
        <v>6324</v>
      </c>
      <c r="H73" s="226"/>
      <c r="I73" s="229" t="s">
        <v>426</v>
      </c>
      <c r="J73" s="229"/>
      <c r="K73" s="229" t="s">
        <v>661</v>
      </c>
      <c r="L73" s="229">
        <v>17</v>
      </c>
      <c r="M73" s="229">
        <v>2016</v>
      </c>
      <c r="N73" s="229"/>
      <c r="O73" s="190"/>
      <c r="P73" s="188"/>
      <c r="R73" s="227"/>
      <c r="S73" s="227"/>
      <c r="T73" s="227"/>
      <c r="U73" s="226"/>
    </row>
    <row r="74" spans="1:21" s="45" customFormat="1" ht="13.95" customHeight="1" x14ac:dyDescent="0.2">
      <c r="A74" s="226" t="s">
        <v>694</v>
      </c>
      <c r="B74" s="255" t="s">
        <v>152</v>
      </c>
      <c r="C74" s="229" t="s">
        <v>135</v>
      </c>
      <c r="D74" s="229" t="s">
        <v>280</v>
      </c>
      <c r="E74" s="229"/>
      <c r="F74" s="229" t="s">
        <v>267</v>
      </c>
      <c r="G74" s="227">
        <v>6511</v>
      </c>
      <c r="H74" s="226"/>
      <c r="I74" s="229" t="s">
        <v>322</v>
      </c>
      <c r="J74" s="229" t="s">
        <v>362</v>
      </c>
      <c r="K74" s="229" t="s">
        <v>699</v>
      </c>
      <c r="L74" s="229">
        <v>1</v>
      </c>
      <c r="M74" s="229">
        <v>2016</v>
      </c>
      <c r="N74" s="229"/>
      <c r="O74" s="190"/>
      <c r="P74" s="188"/>
      <c r="R74" s="227"/>
      <c r="S74" s="227"/>
      <c r="T74" s="227"/>
      <c r="U74" s="226"/>
    </row>
    <row r="75" spans="1:21" s="45" customFormat="1" ht="13.95" customHeight="1" x14ac:dyDescent="0.2">
      <c r="A75" s="226" t="s">
        <v>694</v>
      </c>
      <c r="B75" s="255" t="s">
        <v>152</v>
      </c>
      <c r="C75" s="229" t="s">
        <v>135</v>
      </c>
      <c r="D75" s="229" t="s">
        <v>280</v>
      </c>
      <c r="E75" s="229"/>
      <c r="F75" s="229" t="s">
        <v>274</v>
      </c>
      <c r="G75" s="227">
        <v>6521</v>
      </c>
      <c r="H75" s="226"/>
      <c r="I75" s="229" t="s">
        <v>275</v>
      </c>
      <c r="J75" s="229" t="s">
        <v>700</v>
      </c>
      <c r="K75" s="229" t="s">
        <v>701</v>
      </c>
      <c r="L75" s="229">
        <v>1</v>
      </c>
      <c r="M75" s="229">
        <v>2016</v>
      </c>
      <c r="N75" s="229"/>
      <c r="O75" s="190"/>
      <c r="P75" s="188"/>
      <c r="R75" s="227"/>
      <c r="S75" s="227"/>
      <c r="T75" s="227"/>
      <c r="U75" s="226"/>
    </row>
    <row r="76" spans="1:21" s="45" customFormat="1" ht="13.95" customHeight="1" x14ac:dyDescent="0.2">
      <c r="A76" s="226" t="s">
        <v>694</v>
      </c>
      <c r="B76" s="255" t="s">
        <v>152</v>
      </c>
      <c r="C76" s="229" t="s">
        <v>135</v>
      </c>
      <c r="D76" s="229"/>
      <c r="E76" s="229"/>
      <c r="F76" s="229" t="s">
        <v>702</v>
      </c>
      <c r="G76" s="227">
        <v>6522</v>
      </c>
      <c r="H76" s="226"/>
      <c r="I76" s="229" t="s">
        <v>703</v>
      </c>
      <c r="J76" s="229"/>
      <c r="K76" s="229"/>
      <c r="L76" s="229">
        <v>2</v>
      </c>
      <c r="M76" s="229">
        <v>2016</v>
      </c>
      <c r="N76" s="229"/>
      <c r="O76" s="190"/>
      <c r="P76" s="188"/>
      <c r="R76" s="227"/>
      <c r="S76" s="227"/>
      <c r="T76" s="227"/>
      <c r="U76" s="226"/>
    </row>
    <row r="77" spans="1:21" s="45" customFormat="1" ht="13.95" customHeight="1" x14ac:dyDescent="0.2">
      <c r="A77" s="226" t="s">
        <v>609</v>
      </c>
      <c r="B77" s="229" t="s">
        <v>610</v>
      </c>
      <c r="C77" s="229" t="s">
        <v>135</v>
      </c>
      <c r="D77" s="229" t="s">
        <v>276</v>
      </c>
      <c r="E77" s="229"/>
      <c r="F77" s="229" t="s">
        <v>418</v>
      </c>
      <c r="G77" s="227" t="s">
        <v>466</v>
      </c>
      <c r="H77" s="226"/>
      <c r="I77" s="229" t="s">
        <v>247</v>
      </c>
      <c r="J77" s="229"/>
      <c r="K77" s="229" t="s">
        <v>611</v>
      </c>
      <c r="L77" s="229">
        <v>1</v>
      </c>
      <c r="M77" s="229">
        <v>1980</v>
      </c>
      <c r="N77" s="229"/>
      <c r="O77" s="190"/>
      <c r="P77" s="188"/>
      <c r="R77" s="227"/>
      <c r="S77" s="227"/>
      <c r="T77" s="227"/>
      <c r="U77" s="226"/>
    </row>
    <row r="78" spans="1:21" s="45" customFormat="1" ht="13.95" customHeight="1" x14ac:dyDescent="0.2">
      <c r="A78" s="226" t="s">
        <v>609</v>
      </c>
      <c r="B78" s="229" t="s">
        <v>610</v>
      </c>
      <c r="C78" s="229" t="s">
        <v>135</v>
      </c>
      <c r="D78" s="229" t="s">
        <v>454</v>
      </c>
      <c r="E78" s="229"/>
      <c r="F78" s="238" t="s">
        <v>264</v>
      </c>
      <c r="G78" s="227">
        <v>6324</v>
      </c>
      <c r="H78" s="226"/>
      <c r="I78" s="229" t="s">
        <v>262</v>
      </c>
      <c r="J78" s="229"/>
      <c r="K78" s="229"/>
      <c r="L78" s="229">
        <v>5</v>
      </c>
      <c r="M78" s="229">
        <v>2007</v>
      </c>
      <c r="N78" s="229"/>
      <c r="O78" s="190"/>
      <c r="P78" s="188"/>
      <c r="R78" s="227"/>
      <c r="S78" s="227"/>
      <c r="T78" s="227"/>
      <c r="U78" s="226"/>
    </row>
    <row r="79" spans="1:21" s="45" customFormat="1" ht="13.95" customHeight="1" x14ac:dyDescent="0.2">
      <c r="A79" s="226" t="s">
        <v>609</v>
      </c>
      <c r="B79" s="229" t="s">
        <v>610</v>
      </c>
      <c r="C79" s="229" t="s">
        <v>135</v>
      </c>
      <c r="D79" s="229" t="s">
        <v>454</v>
      </c>
      <c r="E79" s="229"/>
      <c r="F79" s="229" t="s">
        <v>263</v>
      </c>
      <c r="G79" s="227" t="s">
        <v>470</v>
      </c>
      <c r="H79" s="226"/>
      <c r="I79" s="229" t="s">
        <v>262</v>
      </c>
      <c r="J79" s="229"/>
      <c r="K79" s="229" t="s">
        <v>660</v>
      </c>
      <c r="L79" s="229">
        <v>12</v>
      </c>
      <c r="M79" s="229">
        <v>2007</v>
      </c>
      <c r="N79" s="229"/>
      <c r="O79" s="190"/>
      <c r="P79" s="188"/>
      <c r="R79" s="227"/>
      <c r="S79" s="227"/>
      <c r="T79" s="227"/>
      <c r="U79" s="226"/>
    </row>
    <row r="80" spans="1:21" s="45" customFormat="1" ht="13.95" customHeight="1" x14ac:dyDescent="0.2">
      <c r="A80" s="226" t="s">
        <v>655</v>
      </c>
      <c r="B80" s="255" t="s">
        <v>633</v>
      </c>
      <c r="C80" s="229" t="s">
        <v>135</v>
      </c>
      <c r="D80" s="229"/>
      <c r="E80" s="229"/>
      <c r="F80" s="238" t="s">
        <v>264</v>
      </c>
      <c r="G80" s="227">
        <v>6324</v>
      </c>
      <c r="H80" s="226"/>
      <c r="I80" s="229" t="s">
        <v>262</v>
      </c>
      <c r="J80" s="229"/>
      <c r="K80" s="229" t="s">
        <v>660</v>
      </c>
      <c r="L80" s="229">
        <v>5</v>
      </c>
      <c r="M80" s="229">
        <v>2019</v>
      </c>
      <c r="N80" s="229"/>
      <c r="O80" s="190"/>
      <c r="P80" s="188"/>
      <c r="R80" s="227"/>
      <c r="S80" s="227"/>
      <c r="T80" s="227"/>
      <c r="U80" s="226"/>
    </row>
    <row r="81" spans="1:21" s="45" customFormat="1" ht="13.95" customHeight="1" x14ac:dyDescent="0.2">
      <c r="A81" s="226" t="s">
        <v>655</v>
      </c>
      <c r="B81" s="255" t="s">
        <v>633</v>
      </c>
      <c r="C81" s="229" t="s">
        <v>135</v>
      </c>
      <c r="D81" s="229"/>
      <c r="E81" s="229"/>
      <c r="F81" s="238" t="s">
        <v>263</v>
      </c>
      <c r="G81" s="227">
        <v>6324</v>
      </c>
      <c r="H81" s="226"/>
      <c r="I81" s="229" t="s">
        <v>262</v>
      </c>
      <c r="J81" s="229"/>
      <c r="K81" s="229" t="s">
        <v>660</v>
      </c>
      <c r="L81" s="229">
        <v>5</v>
      </c>
      <c r="M81" s="229">
        <v>2019</v>
      </c>
      <c r="N81" s="229"/>
      <c r="O81" s="190"/>
      <c r="P81" s="188"/>
      <c r="R81" s="227"/>
      <c r="S81" s="227"/>
      <c r="T81" s="227"/>
      <c r="U81" s="226"/>
    </row>
    <row r="82" spans="1:21" s="45" customFormat="1" ht="13.95" customHeight="1" x14ac:dyDescent="0.2">
      <c r="A82" s="226" t="s">
        <v>655</v>
      </c>
      <c r="B82" s="255" t="s">
        <v>633</v>
      </c>
      <c r="C82" s="229" t="s">
        <v>135</v>
      </c>
      <c r="D82" s="229"/>
      <c r="E82" s="229"/>
      <c r="F82" s="229" t="s">
        <v>418</v>
      </c>
      <c r="G82" s="227">
        <v>6151</v>
      </c>
      <c r="H82" s="226"/>
      <c r="I82" s="229" t="s">
        <v>314</v>
      </c>
      <c r="J82" s="229"/>
      <c r="K82" s="229" t="s">
        <v>695</v>
      </c>
      <c r="L82" s="229">
        <v>1</v>
      </c>
      <c r="M82" s="229">
        <v>2021</v>
      </c>
      <c r="N82" s="229"/>
      <c r="O82" s="190"/>
      <c r="P82" s="188"/>
      <c r="R82" s="227"/>
      <c r="S82" s="227"/>
      <c r="T82" s="227"/>
      <c r="U82" s="226"/>
    </row>
    <row r="83" spans="1:21" s="45" customFormat="1" ht="13.95" customHeight="1" x14ac:dyDescent="0.2">
      <c r="A83" s="226" t="s">
        <v>732</v>
      </c>
      <c r="B83" s="229" t="s">
        <v>601</v>
      </c>
      <c r="C83" s="229" t="s">
        <v>135</v>
      </c>
      <c r="D83" s="229" t="s">
        <v>708</v>
      </c>
      <c r="E83" s="233"/>
      <c r="F83" s="229" t="s">
        <v>418</v>
      </c>
      <c r="G83" s="227">
        <v>6151</v>
      </c>
      <c r="H83" s="226"/>
      <c r="I83" s="229" t="s">
        <v>324</v>
      </c>
      <c r="J83" s="226"/>
      <c r="K83" s="229" t="s">
        <v>390</v>
      </c>
      <c r="L83" s="229">
        <v>1</v>
      </c>
      <c r="M83" s="229">
        <v>2015</v>
      </c>
      <c r="N83" s="229"/>
      <c r="O83" s="190"/>
      <c r="P83" s="188"/>
      <c r="R83" s="227"/>
      <c r="S83" s="227"/>
      <c r="T83" s="227"/>
      <c r="U83" s="226"/>
    </row>
    <row r="84" spans="1:21" s="45" customFormat="1" ht="13.95" customHeight="1" x14ac:dyDescent="0.2">
      <c r="A84" s="226" t="s">
        <v>732</v>
      </c>
      <c r="B84" s="229" t="s">
        <v>601</v>
      </c>
      <c r="C84" s="229" t="s">
        <v>135</v>
      </c>
      <c r="D84" s="229" t="s">
        <v>709</v>
      </c>
      <c r="E84" s="233"/>
      <c r="F84" s="229" t="s">
        <v>418</v>
      </c>
      <c r="G84" s="227">
        <v>6151</v>
      </c>
      <c r="H84" s="226"/>
      <c r="I84" s="229" t="s">
        <v>324</v>
      </c>
      <c r="J84" s="226"/>
      <c r="K84" s="229" t="s">
        <v>710</v>
      </c>
      <c r="L84" s="229">
        <v>1</v>
      </c>
      <c r="M84" s="229">
        <v>2015</v>
      </c>
      <c r="N84" s="229"/>
      <c r="O84" s="190"/>
      <c r="P84" s="188"/>
      <c r="R84" s="227"/>
      <c r="S84" s="227"/>
      <c r="T84" s="227"/>
      <c r="U84" s="226"/>
    </row>
    <row r="85" spans="1:21" s="45" customFormat="1" ht="13.95" customHeight="1" x14ac:dyDescent="0.2">
      <c r="A85" s="226" t="s">
        <v>732</v>
      </c>
      <c r="B85" s="229" t="s">
        <v>601</v>
      </c>
      <c r="C85" s="229" t="s">
        <v>135</v>
      </c>
      <c r="D85" s="229" t="s">
        <v>711</v>
      </c>
      <c r="E85" s="233"/>
      <c r="F85" s="229" t="s">
        <v>418</v>
      </c>
      <c r="G85" s="227">
        <v>6151</v>
      </c>
      <c r="H85" s="226"/>
      <c r="I85" s="229"/>
      <c r="J85" s="226"/>
      <c r="K85" s="229" t="s">
        <v>712</v>
      </c>
      <c r="L85" s="229">
        <v>1</v>
      </c>
      <c r="M85" s="229">
        <v>2015</v>
      </c>
      <c r="N85" s="229"/>
      <c r="O85" s="190"/>
      <c r="P85" s="188"/>
      <c r="R85" s="227"/>
      <c r="S85" s="227"/>
      <c r="T85" s="227"/>
      <c r="U85" s="226"/>
    </row>
    <row r="86" spans="1:21" s="45" customFormat="1" ht="13.95" customHeight="1" x14ac:dyDescent="0.2">
      <c r="A86" s="226" t="s">
        <v>732</v>
      </c>
      <c r="B86" s="229" t="s">
        <v>601</v>
      </c>
      <c r="C86" s="229" t="s">
        <v>135</v>
      </c>
      <c r="D86" s="229" t="s">
        <v>713</v>
      </c>
      <c r="E86" s="233"/>
      <c r="F86" s="229" t="s">
        <v>418</v>
      </c>
      <c r="G86" s="227">
        <v>6151</v>
      </c>
      <c r="H86" s="226"/>
      <c r="I86" s="229"/>
      <c r="J86" s="226"/>
      <c r="K86" s="229" t="s">
        <v>714</v>
      </c>
      <c r="L86" s="229">
        <v>1</v>
      </c>
      <c r="M86" s="229">
        <v>2015</v>
      </c>
      <c r="N86" s="229"/>
      <c r="O86" s="190"/>
      <c r="P86" s="188"/>
      <c r="R86" s="227"/>
      <c r="S86" s="227"/>
      <c r="T86" s="227"/>
      <c r="U86" s="226"/>
    </row>
    <row r="87" spans="1:21" s="45" customFormat="1" ht="13.95" customHeight="1" x14ac:dyDescent="0.2">
      <c r="A87" s="226" t="s">
        <v>732</v>
      </c>
      <c r="B87" s="229" t="s">
        <v>601</v>
      </c>
      <c r="C87" s="229" t="s">
        <v>135</v>
      </c>
      <c r="D87" s="229" t="s">
        <v>715</v>
      </c>
      <c r="E87" s="233"/>
      <c r="F87" s="229" t="s">
        <v>418</v>
      </c>
      <c r="G87" s="227">
        <v>6151</v>
      </c>
      <c r="H87" s="226"/>
      <c r="I87" s="229"/>
      <c r="J87" s="226"/>
      <c r="K87" s="229" t="s">
        <v>716</v>
      </c>
      <c r="L87" s="229">
        <v>1</v>
      </c>
      <c r="M87" s="229">
        <v>2015</v>
      </c>
      <c r="N87" s="229"/>
      <c r="O87" s="190"/>
      <c r="P87" s="188"/>
      <c r="R87" s="227"/>
      <c r="S87" s="227"/>
      <c r="T87" s="227"/>
      <c r="U87" s="226"/>
    </row>
    <row r="88" spans="1:21" s="45" customFormat="1" ht="13.95" customHeight="1" x14ac:dyDescent="0.2">
      <c r="A88" s="226" t="s">
        <v>732</v>
      </c>
      <c r="B88" s="229" t="s">
        <v>601</v>
      </c>
      <c r="C88" s="229" t="s">
        <v>135</v>
      </c>
      <c r="D88" s="229" t="s">
        <v>717</v>
      </c>
      <c r="E88" s="233"/>
      <c r="F88" s="229" t="s">
        <v>418</v>
      </c>
      <c r="G88" s="227">
        <v>6151</v>
      </c>
      <c r="H88" s="226"/>
      <c r="I88" s="229"/>
      <c r="J88" s="226"/>
      <c r="K88" s="229" t="s">
        <v>719</v>
      </c>
      <c r="L88" s="229">
        <v>1</v>
      </c>
      <c r="M88" s="229">
        <v>2015</v>
      </c>
      <c r="N88" s="229"/>
      <c r="O88" s="190"/>
      <c r="P88" s="188"/>
      <c r="R88" s="227"/>
      <c r="S88" s="227"/>
      <c r="T88" s="227"/>
      <c r="U88" s="226"/>
    </row>
    <row r="89" spans="1:21" s="45" customFormat="1" ht="13.95" customHeight="1" x14ac:dyDescent="0.2">
      <c r="A89" s="226" t="s">
        <v>732</v>
      </c>
      <c r="B89" s="229" t="s">
        <v>601</v>
      </c>
      <c r="C89" s="229" t="s">
        <v>135</v>
      </c>
      <c r="D89" s="229" t="s">
        <v>718</v>
      </c>
      <c r="E89" s="233"/>
      <c r="F89" s="229" t="s">
        <v>418</v>
      </c>
      <c r="G89" s="227">
        <v>6151</v>
      </c>
      <c r="H89" s="226"/>
      <c r="I89" s="229"/>
      <c r="J89" s="226"/>
      <c r="K89" s="229" t="s">
        <v>720</v>
      </c>
      <c r="L89" s="229">
        <v>1</v>
      </c>
      <c r="M89" s="229">
        <v>2015</v>
      </c>
      <c r="N89" s="229"/>
      <c r="O89" s="190"/>
      <c r="P89" s="188"/>
      <c r="R89" s="227"/>
      <c r="S89" s="227"/>
      <c r="T89" s="227"/>
      <c r="U89" s="226"/>
    </row>
    <row r="90" spans="1:21" s="45" customFormat="1" ht="13.95" customHeight="1" x14ac:dyDescent="0.2">
      <c r="A90" s="226" t="s">
        <v>732</v>
      </c>
      <c r="B90" s="229" t="s">
        <v>601</v>
      </c>
      <c r="C90" s="229" t="s">
        <v>135</v>
      </c>
      <c r="D90" s="229" t="s">
        <v>721</v>
      </c>
      <c r="E90" s="233"/>
      <c r="F90" s="229" t="s">
        <v>432</v>
      </c>
      <c r="G90" s="227">
        <v>6221</v>
      </c>
      <c r="H90" s="226"/>
      <c r="I90" s="229" t="s">
        <v>325</v>
      </c>
      <c r="J90" s="226" t="s">
        <v>722</v>
      </c>
      <c r="K90" s="229"/>
      <c r="L90" s="229">
        <v>1</v>
      </c>
      <c r="M90" s="229">
        <v>2015</v>
      </c>
      <c r="N90" s="229"/>
      <c r="O90" s="190"/>
      <c r="P90" s="188"/>
      <c r="R90" s="227"/>
      <c r="S90" s="227"/>
      <c r="T90" s="227"/>
      <c r="U90" s="226"/>
    </row>
    <row r="91" spans="1:21" s="45" customFormat="1" ht="13.95" customHeight="1" x14ac:dyDescent="0.2">
      <c r="A91" s="226" t="s">
        <v>732</v>
      </c>
      <c r="B91" s="229" t="s">
        <v>601</v>
      </c>
      <c r="C91" s="229" t="s">
        <v>135</v>
      </c>
      <c r="D91" s="229"/>
      <c r="E91" s="233"/>
      <c r="F91" s="229" t="s">
        <v>264</v>
      </c>
      <c r="G91" s="227" t="s">
        <v>470</v>
      </c>
      <c r="H91" s="226"/>
      <c r="I91" s="229" t="s">
        <v>315</v>
      </c>
      <c r="J91" s="226"/>
      <c r="K91" s="229" t="s">
        <v>723</v>
      </c>
      <c r="L91" s="229">
        <v>35</v>
      </c>
      <c r="M91" s="229">
        <v>2015</v>
      </c>
      <c r="N91" s="229"/>
      <c r="O91" s="190"/>
      <c r="P91" s="188"/>
      <c r="R91" s="227"/>
      <c r="S91" s="227"/>
      <c r="T91" s="227"/>
      <c r="U91" s="226"/>
    </row>
    <row r="92" spans="1:21" s="45" customFormat="1" ht="13.95" customHeight="1" x14ac:dyDescent="0.2">
      <c r="A92" s="226" t="s">
        <v>732</v>
      </c>
      <c r="B92" s="229" t="s">
        <v>601</v>
      </c>
      <c r="C92" s="229" t="s">
        <v>135</v>
      </c>
      <c r="D92" s="229"/>
      <c r="E92" s="233"/>
      <c r="F92" s="229" t="s">
        <v>263</v>
      </c>
      <c r="G92" s="227" t="s">
        <v>470</v>
      </c>
      <c r="H92" s="226"/>
      <c r="I92" s="229" t="s">
        <v>262</v>
      </c>
      <c r="J92" s="226"/>
      <c r="K92" s="229" t="s">
        <v>723</v>
      </c>
      <c r="L92" s="229">
        <v>29</v>
      </c>
      <c r="M92" s="229">
        <v>2015</v>
      </c>
      <c r="N92" s="229"/>
      <c r="O92" s="190"/>
      <c r="P92" s="188"/>
      <c r="R92" s="227"/>
      <c r="S92" s="227"/>
      <c r="T92" s="227"/>
      <c r="U92" s="226"/>
    </row>
    <row r="93" spans="1:21" s="45" customFormat="1" ht="13.95" customHeight="1" x14ac:dyDescent="0.2">
      <c r="A93" s="226" t="s">
        <v>732</v>
      </c>
      <c r="B93" s="229" t="s">
        <v>601</v>
      </c>
      <c r="C93" s="229" t="s">
        <v>135</v>
      </c>
      <c r="D93" s="229"/>
      <c r="E93" s="233"/>
      <c r="F93" s="229" t="s">
        <v>602</v>
      </c>
      <c r="G93" s="227">
        <v>6522</v>
      </c>
      <c r="H93" s="226"/>
      <c r="I93" s="229" t="s">
        <v>664</v>
      </c>
      <c r="J93" s="226" t="s">
        <v>728</v>
      </c>
      <c r="K93" s="229"/>
      <c r="L93" s="229">
        <v>2</v>
      </c>
      <c r="M93" s="229">
        <v>2015</v>
      </c>
      <c r="N93" s="229"/>
      <c r="O93" s="190"/>
      <c r="P93" s="188"/>
      <c r="R93" s="227"/>
      <c r="S93" s="227"/>
      <c r="T93" s="227"/>
      <c r="U93" s="226"/>
    </row>
    <row r="94" spans="1:21" s="45" customFormat="1" ht="13.95" customHeight="1" x14ac:dyDescent="0.2">
      <c r="A94" s="226" t="s">
        <v>732</v>
      </c>
      <c r="B94" s="229" t="s">
        <v>601</v>
      </c>
      <c r="C94" s="229" t="s">
        <v>135</v>
      </c>
      <c r="D94" s="229"/>
      <c r="E94" s="233"/>
      <c r="F94" s="229" t="s">
        <v>274</v>
      </c>
      <c r="G94" s="227">
        <v>6521</v>
      </c>
      <c r="H94" s="226"/>
      <c r="I94" s="229" t="s">
        <v>664</v>
      </c>
      <c r="J94" s="226" t="s">
        <v>729</v>
      </c>
      <c r="K94" s="229" t="s">
        <v>604</v>
      </c>
      <c r="L94" s="229">
        <v>1</v>
      </c>
      <c r="M94" s="229">
        <v>2015</v>
      </c>
      <c r="N94" s="229"/>
      <c r="O94" s="190"/>
      <c r="P94" s="188"/>
      <c r="R94" s="227"/>
      <c r="S94" s="227"/>
      <c r="T94" s="227"/>
      <c r="U94" s="226"/>
    </row>
    <row r="95" spans="1:21" s="45" customFormat="1" ht="13.95" customHeight="1" x14ac:dyDescent="0.2">
      <c r="A95" s="226" t="s">
        <v>732</v>
      </c>
      <c r="B95" s="229" t="s">
        <v>601</v>
      </c>
      <c r="C95" s="229" t="s">
        <v>135</v>
      </c>
      <c r="D95" s="229"/>
      <c r="E95" s="233"/>
      <c r="F95" s="229" t="s">
        <v>556</v>
      </c>
      <c r="G95" s="227">
        <v>6431</v>
      </c>
      <c r="H95" s="226"/>
      <c r="I95" s="229" t="s">
        <v>758</v>
      </c>
      <c r="J95" s="226"/>
      <c r="K95" s="229" t="s">
        <v>724</v>
      </c>
      <c r="L95" s="229">
        <v>1</v>
      </c>
      <c r="M95" s="229">
        <v>2015</v>
      </c>
      <c r="N95" s="229"/>
      <c r="O95" s="190"/>
      <c r="P95" s="188"/>
      <c r="R95" s="227"/>
      <c r="S95" s="227"/>
      <c r="T95" s="227"/>
      <c r="U95" s="226"/>
    </row>
    <row r="96" spans="1:21" s="45" customFormat="1" ht="13.95" customHeight="1" x14ac:dyDescent="0.2">
      <c r="A96" s="226" t="s">
        <v>732</v>
      </c>
      <c r="B96" s="229" t="s">
        <v>601</v>
      </c>
      <c r="C96" s="229" t="s">
        <v>135</v>
      </c>
      <c r="D96" s="229"/>
      <c r="E96" s="233"/>
      <c r="F96" s="229" t="s">
        <v>267</v>
      </c>
      <c r="G96" s="227">
        <v>6511</v>
      </c>
      <c r="H96" s="226"/>
      <c r="I96" s="229" t="s">
        <v>156</v>
      </c>
      <c r="J96" s="226" t="s">
        <v>725</v>
      </c>
      <c r="K96" s="229" t="s">
        <v>726</v>
      </c>
      <c r="L96" s="229">
        <v>1</v>
      </c>
      <c r="M96" s="229">
        <v>2015</v>
      </c>
      <c r="N96" s="229"/>
      <c r="O96" s="190"/>
      <c r="P96" s="188"/>
      <c r="R96" s="227"/>
      <c r="S96" s="227"/>
      <c r="T96" s="227"/>
      <c r="U96" s="226"/>
    </row>
    <row r="97" spans="1:21" s="45" customFormat="1" ht="13.95" customHeight="1" x14ac:dyDescent="0.2">
      <c r="A97" s="226" t="s">
        <v>732</v>
      </c>
      <c r="B97" s="229" t="s">
        <v>601</v>
      </c>
      <c r="C97" s="229" t="s">
        <v>135</v>
      </c>
      <c r="D97" s="229"/>
      <c r="E97" s="233"/>
      <c r="F97" s="229" t="s">
        <v>603</v>
      </c>
      <c r="G97" s="227">
        <v>6150</v>
      </c>
      <c r="H97" s="226"/>
      <c r="I97" s="229" t="s">
        <v>739</v>
      </c>
      <c r="J97" s="226"/>
      <c r="K97" s="229" t="s">
        <v>682</v>
      </c>
      <c r="L97" s="229">
        <v>103</v>
      </c>
      <c r="M97" s="229">
        <v>2015</v>
      </c>
      <c r="N97" s="229"/>
      <c r="O97" s="190"/>
      <c r="P97" s="188"/>
      <c r="R97" s="227"/>
      <c r="S97" s="227"/>
      <c r="T97" s="227"/>
      <c r="U97" s="226"/>
    </row>
    <row r="98" spans="1:21" s="45" customFormat="1" ht="13.95" customHeight="1" x14ac:dyDescent="0.2">
      <c r="A98" s="226" t="s">
        <v>732</v>
      </c>
      <c r="B98" s="229" t="s">
        <v>601</v>
      </c>
      <c r="C98" s="229" t="s">
        <v>135</v>
      </c>
      <c r="D98" s="229"/>
      <c r="E98" s="233"/>
      <c r="F98" s="229" t="s">
        <v>702</v>
      </c>
      <c r="G98" s="227">
        <v>6522</v>
      </c>
      <c r="H98" s="226"/>
      <c r="I98" s="229" t="s">
        <v>730</v>
      </c>
      <c r="J98" s="226"/>
      <c r="K98" s="229"/>
      <c r="L98" s="229">
        <v>1</v>
      </c>
      <c r="M98" s="229">
        <v>2015</v>
      </c>
      <c r="N98" s="229"/>
      <c r="O98" s="190"/>
      <c r="P98" s="188"/>
      <c r="R98" s="227"/>
      <c r="S98" s="227"/>
      <c r="T98" s="227"/>
      <c r="U98" s="226"/>
    </row>
    <row r="99" spans="1:21" s="45" customFormat="1" ht="13.95" customHeight="1" x14ac:dyDescent="0.2">
      <c r="A99" s="226" t="s">
        <v>732</v>
      </c>
      <c r="B99" s="229" t="s">
        <v>601</v>
      </c>
      <c r="C99" s="229" t="s">
        <v>135</v>
      </c>
      <c r="D99" s="229" t="s">
        <v>755</v>
      </c>
      <c r="E99" s="233"/>
      <c r="F99" s="229" t="s">
        <v>750</v>
      </c>
      <c r="G99" s="227" t="s">
        <v>751</v>
      </c>
      <c r="H99" s="226"/>
      <c r="I99" s="229" t="s">
        <v>752</v>
      </c>
      <c r="J99" s="226" t="s">
        <v>753</v>
      </c>
      <c r="K99" s="229" t="s">
        <v>754</v>
      </c>
      <c r="L99" s="229">
        <v>2</v>
      </c>
      <c r="M99" s="229">
        <v>2015</v>
      </c>
      <c r="N99" s="229"/>
      <c r="O99" s="190"/>
      <c r="P99" s="188"/>
      <c r="R99" s="227"/>
      <c r="S99" s="227"/>
      <c r="T99" s="227"/>
      <c r="U99" s="226"/>
    </row>
    <row r="100" spans="1:21" s="45" customFormat="1" ht="13.95" customHeight="1" x14ac:dyDescent="0.2">
      <c r="A100" s="226" t="s">
        <v>249</v>
      </c>
      <c r="B100" s="229" t="s">
        <v>190</v>
      </c>
      <c r="C100" s="229" t="s">
        <v>135</v>
      </c>
      <c r="D100" s="229"/>
      <c r="E100" s="229"/>
      <c r="F100" s="229" t="s">
        <v>418</v>
      </c>
      <c r="G100" s="227">
        <v>6151</v>
      </c>
      <c r="H100" s="226"/>
      <c r="I100" s="229" t="s">
        <v>247</v>
      </c>
      <c r="J100" s="229"/>
      <c r="K100" s="229" t="s">
        <v>250</v>
      </c>
      <c r="L100" s="229">
        <v>1</v>
      </c>
      <c r="M100" s="229">
        <v>1985</v>
      </c>
      <c r="N100" s="229"/>
      <c r="O100" s="190"/>
      <c r="P100" s="188"/>
      <c r="R100" s="227"/>
      <c r="S100" s="227"/>
      <c r="T100" s="227"/>
      <c r="U100" s="226"/>
    </row>
    <row r="101" spans="1:21" s="45" customFormat="1" ht="13.95" customHeight="1" x14ac:dyDescent="0.2">
      <c r="A101" s="226" t="s">
        <v>249</v>
      </c>
      <c r="B101" s="229" t="s">
        <v>190</v>
      </c>
      <c r="C101" s="229" t="s">
        <v>135</v>
      </c>
      <c r="D101" s="229"/>
      <c r="E101" s="229"/>
      <c r="F101" s="229" t="s">
        <v>263</v>
      </c>
      <c r="G101" s="227">
        <v>6324</v>
      </c>
      <c r="H101" s="226"/>
      <c r="I101" s="229" t="s">
        <v>262</v>
      </c>
      <c r="J101" s="229"/>
      <c r="K101" s="229" t="s">
        <v>660</v>
      </c>
      <c r="L101" s="229">
        <v>10</v>
      </c>
      <c r="M101" s="229">
        <v>2015</v>
      </c>
      <c r="N101" s="229"/>
      <c r="O101" s="190"/>
      <c r="P101" s="188"/>
      <c r="R101" s="227"/>
      <c r="S101" s="227"/>
      <c r="T101" s="227"/>
      <c r="U101" s="226"/>
    </row>
    <row r="102" spans="1:21" s="45" customFormat="1" ht="13.95" customHeight="1" x14ac:dyDescent="0.2">
      <c r="A102" s="226" t="s">
        <v>249</v>
      </c>
      <c r="B102" s="229" t="s">
        <v>190</v>
      </c>
      <c r="C102" s="229" t="s">
        <v>135</v>
      </c>
      <c r="D102" s="229"/>
      <c r="E102" s="229"/>
      <c r="F102" s="229" t="s">
        <v>264</v>
      </c>
      <c r="G102" s="227">
        <v>6324</v>
      </c>
      <c r="H102" s="226"/>
      <c r="I102" s="229" t="s">
        <v>262</v>
      </c>
      <c r="J102" s="229"/>
      <c r="K102" s="229" t="s">
        <v>660</v>
      </c>
      <c r="L102" s="229">
        <v>6</v>
      </c>
      <c r="M102" s="229">
        <v>2015</v>
      </c>
      <c r="N102" s="229"/>
      <c r="O102" s="190"/>
      <c r="P102" s="188"/>
      <c r="R102" s="227"/>
      <c r="S102" s="227"/>
      <c r="T102" s="227"/>
      <c r="U102" s="226"/>
    </row>
    <row r="103" spans="1:21" s="45" customFormat="1" ht="13.95" customHeight="1" x14ac:dyDescent="0.2">
      <c r="A103" s="226" t="s">
        <v>246</v>
      </c>
      <c r="B103" s="229" t="s">
        <v>161</v>
      </c>
      <c r="C103" s="229" t="s">
        <v>135</v>
      </c>
      <c r="D103" s="229" t="s">
        <v>276</v>
      </c>
      <c r="E103" s="229"/>
      <c r="F103" s="229" t="s">
        <v>418</v>
      </c>
      <c r="G103" s="227">
        <v>6151</v>
      </c>
      <c r="H103" s="226"/>
      <c r="I103" s="229" t="s">
        <v>247</v>
      </c>
      <c r="J103" s="229"/>
      <c r="K103" s="229" t="s">
        <v>248</v>
      </c>
      <c r="L103" s="229">
        <v>1</v>
      </c>
      <c r="M103" s="229">
        <v>1980</v>
      </c>
      <c r="N103" s="229"/>
      <c r="O103" s="190"/>
      <c r="P103" s="188"/>
      <c r="R103" s="227"/>
      <c r="S103" s="227"/>
      <c r="T103" s="227"/>
      <c r="U103" s="226"/>
    </row>
    <row r="104" spans="1:21" s="45" customFormat="1" ht="13.95" customHeight="1" x14ac:dyDescent="0.2">
      <c r="A104" s="226" t="s">
        <v>246</v>
      </c>
      <c r="B104" s="229" t="s">
        <v>161</v>
      </c>
      <c r="C104" s="229" t="s">
        <v>135</v>
      </c>
      <c r="D104" s="229"/>
      <c r="E104" s="229"/>
      <c r="F104" s="229" t="s">
        <v>263</v>
      </c>
      <c r="G104" s="227">
        <v>6324</v>
      </c>
      <c r="H104" s="226"/>
      <c r="I104" s="229" t="s">
        <v>262</v>
      </c>
      <c r="J104" s="229"/>
      <c r="K104" s="229"/>
      <c r="L104" s="229">
        <v>8</v>
      </c>
      <c r="M104" s="229">
        <v>2015</v>
      </c>
      <c r="N104" s="229"/>
      <c r="O104" s="190"/>
      <c r="P104" s="188"/>
      <c r="R104" s="227"/>
      <c r="S104" s="227"/>
      <c r="T104" s="227"/>
      <c r="U104" s="226"/>
    </row>
    <row r="105" spans="1:21" s="45" customFormat="1" ht="13.95" customHeight="1" x14ac:dyDescent="0.2">
      <c r="A105" s="226" t="s">
        <v>246</v>
      </c>
      <c r="B105" s="229" t="s">
        <v>161</v>
      </c>
      <c r="C105" s="229" t="s">
        <v>135</v>
      </c>
      <c r="D105" s="229"/>
      <c r="E105" s="229"/>
      <c r="F105" s="229" t="s">
        <v>264</v>
      </c>
      <c r="G105" s="227">
        <v>6324</v>
      </c>
      <c r="H105" s="226"/>
      <c r="I105" s="229" t="s">
        <v>262</v>
      </c>
      <c r="J105" s="229"/>
      <c r="K105" s="229"/>
      <c r="L105" s="229">
        <v>3</v>
      </c>
      <c r="M105" s="229">
        <v>2015</v>
      </c>
      <c r="N105" s="229"/>
      <c r="O105" s="190"/>
      <c r="P105" s="188"/>
      <c r="R105" s="227"/>
      <c r="S105" s="227"/>
      <c r="T105" s="227"/>
      <c r="U105" s="226"/>
    </row>
    <row r="106" spans="1:21" s="45" customFormat="1" ht="13.95" customHeight="1" x14ac:dyDescent="0.2">
      <c r="A106" s="226" t="s">
        <v>170</v>
      </c>
      <c r="B106" s="229" t="s">
        <v>171</v>
      </c>
      <c r="C106" s="229" t="s">
        <v>135</v>
      </c>
      <c r="D106" s="229"/>
      <c r="E106" s="229"/>
      <c r="F106" s="229" t="s">
        <v>418</v>
      </c>
      <c r="G106" s="227">
        <v>6151</v>
      </c>
      <c r="H106" s="226"/>
      <c r="I106" s="229" t="s">
        <v>247</v>
      </c>
      <c r="J106" s="229"/>
      <c r="K106" s="229" t="s">
        <v>295</v>
      </c>
      <c r="L106" s="229">
        <v>1</v>
      </c>
      <c r="M106" s="229">
        <v>1977</v>
      </c>
      <c r="N106" s="229"/>
      <c r="O106" s="190"/>
      <c r="P106" s="188"/>
      <c r="R106" s="227"/>
      <c r="S106" s="227"/>
      <c r="T106" s="227"/>
      <c r="U106" s="226"/>
    </row>
    <row r="107" spans="1:21" s="45" customFormat="1" ht="13.95" customHeight="1" x14ac:dyDescent="0.2">
      <c r="A107" s="226" t="s">
        <v>170</v>
      </c>
      <c r="B107" s="229" t="s">
        <v>171</v>
      </c>
      <c r="C107" s="229" t="s">
        <v>135</v>
      </c>
      <c r="D107" s="229"/>
      <c r="E107" s="229"/>
      <c r="F107" s="229" t="s">
        <v>263</v>
      </c>
      <c r="G107" s="268">
        <v>6324</v>
      </c>
      <c r="H107" s="241"/>
      <c r="I107" s="229" t="s">
        <v>262</v>
      </c>
      <c r="J107" s="229" t="s">
        <v>663</v>
      </c>
      <c r="K107" s="229" t="s">
        <v>660</v>
      </c>
      <c r="L107" s="229">
        <v>7</v>
      </c>
      <c r="M107" s="229">
        <v>2019</v>
      </c>
      <c r="N107" s="229"/>
      <c r="O107" s="190"/>
      <c r="P107" s="188"/>
      <c r="R107" s="227"/>
      <c r="S107" s="227"/>
      <c r="T107" s="227"/>
      <c r="U107" s="226"/>
    </row>
    <row r="108" spans="1:21" s="45" customFormat="1" ht="13.95" customHeight="1" x14ac:dyDescent="0.2">
      <c r="A108" s="226" t="s">
        <v>170</v>
      </c>
      <c r="B108" s="229" t="s">
        <v>171</v>
      </c>
      <c r="C108" s="229" t="s">
        <v>135</v>
      </c>
      <c r="D108" s="229"/>
      <c r="E108" s="229"/>
      <c r="F108" s="229" t="s">
        <v>264</v>
      </c>
      <c r="G108" s="268">
        <v>6324</v>
      </c>
      <c r="H108" s="241"/>
      <c r="I108" s="229" t="s">
        <v>262</v>
      </c>
      <c r="J108" s="229"/>
      <c r="K108" s="229"/>
      <c r="L108" s="229">
        <v>5</v>
      </c>
      <c r="M108" s="229">
        <v>2019</v>
      </c>
      <c r="N108" s="229"/>
      <c r="O108" s="190"/>
      <c r="P108" s="188"/>
      <c r="R108" s="227"/>
      <c r="S108" s="227"/>
      <c r="T108" s="227"/>
      <c r="U108" s="226"/>
    </row>
    <row r="109" spans="1:21" s="45" customFormat="1" ht="13.95" customHeight="1" x14ac:dyDescent="0.2">
      <c r="A109" s="226" t="s">
        <v>261</v>
      </c>
      <c r="B109" s="229" t="s">
        <v>143</v>
      </c>
      <c r="C109" s="229" t="s">
        <v>135</v>
      </c>
      <c r="D109" s="229" t="s">
        <v>276</v>
      </c>
      <c r="E109" s="229"/>
      <c r="F109" s="229" t="s">
        <v>418</v>
      </c>
      <c r="G109" s="227">
        <v>6151</v>
      </c>
      <c r="H109" s="226"/>
      <c r="I109" s="229"/>
      <c r="J109" s="229"/>
      <c r="K109" s="229" t="s">
        <v>293</v>
      </c>
      <c r="L109" s="229">
        <v>1</v>
      </c>
      <c r="M109" s="229">
        <v>1979</v>
      </c>
      <c r="N109" s="229"/>
      <c r="O109" s="190"/>
      <c r="P109" s="188"/>
      <c r="R109" s="227"/>
      <c r="S109" s="227"/>
      <c r="T109" s="227"/>
      <c r="U109" s="226"/>
    </row>
    <row r="110" spans="1:21" s="45" customFormat="1" ht="13.95" customHeight="1" x14ac:dyDescent="0.2">
      <c r="A110" s="226" t="s">
        <v>261</v>
      </c>
      <c r="B110" s="229" t="s">
        <v>143</v>
      </c>
      <c r="C110" s="229" t="s">
        <v>135</v>
      </c>
      <c r="D110" s="229"/>
      <c r="E110" s="229"/>
      <c r="F110" s="229" t="s">
        <v>263</v>
      </c>
      <c r="G110" s="268">
        <v>6324</v>
      </c>
      <c r="H110" s="241"/>
      <c r="I110" s="229" t="s">
        <v>262</v>
      </c>
      <c r="J110" s="229" t="s">
        <v>663</v>
      </c>
      <c r="K110" s="229" t="s">
        <v>660</v>
      </c>
      <c r="L110" s="229">
        <v>7</v>
      </c>
      <c r="M110" s="229">
        <v>2019</v>
      </c>
      <c r="N110" s="229"/>
      <c r="O110" s="190"/>
      <c r="P110" s="188"/>
      <c r="R110" s="227"/>
      <c r="S110" s="227"/>
      <c r="T110" s="227"/>
      <c r="U110" s="226"/>
    </row>
    <row r="111" spans="1:21" s="45" customFormat="1" ht="13.95" customHeight="1" x14ac:dyDescent="0.2">
      <c r="A111" s="226" t="s">
        <v>261</v>
      </c>
      <c r="B111" s="229" t="s">
        <v>143</v>
      </c>
      <c r="C111" s="229" t="s">
        <v>135</v>
      </c>
      <c r="D111" s="229"/>
      <c r="E111" s="229"/>
      <c r="F111" s="229" t="s">
        <v>264</v>
      </c>
      <c r="G111" s="268">
        <v>6324</v>
      </c>
      <c r="H111" s="241"/>
      <c r="I111" s="229" t="s">
        <v>262</v>
      </c>
      <c r="J111" s="229"/>
      <c r="K111" s="229"/>
      <c r="L111" s="229">
        <v>5</v>
      </c>
      <c r="M111" s="229">
        <v>2019</v>
      </c>
      <c r="N111" s="229"/>
      <c r="O111" s="190"/>
      <c r="P111" s="188"/>
      <c r="R111" s="227"/>
      <c r="S111" s="227"/>
      <c r="T111" s="227"/>
      <c r="U111" s="226"/>
    </row>
    <row r="112" spans="1:21" s="45" customFormat="1" ht="13.95" customHeight="1" x14ac:dyDescent="0.2">
      <c r="A112" s="226" t="s">
        <v>168</v>
      </c>
      <c r="B112" s="229" t="s">
        <v>169</v>
      </c>
      <c r="C112" s="229" t="s">
        <v>135</v>
      </c>
      <c r="D112" s="229"/>
      <c r="E112" s="229"/>
      <c r="F112" s="229" t="s">
        <v>418</v>
      </c>
      <c r="G112" s="227">
        <v>6151</v>
      </c>
      <c r="H112" s="226"/>
      <c r="I112" s="229"/>
      <c r="J112" s="229"/>
      <c r="K112" s="229" t="s">
        <v>260</v>
      </c>
      <c r="L112" s="229">
        <v>1</v>
      </c>
      <c r="M112" s="229">
        <v>1980</v>
      </c>
      <c r="N112" s="229"/>
      <c r="O112" s="190"/>
      <c r="P112" s="188"/>
      <c r="R112" s="227"/>
      <c r="S112" s="227"/>
      <c r="T112" s="227"/>
      <c r="U112" s="226"/>
    </row>
    <row r="113" spans="1:21" s="45" customFormat="1" ht="13.95" customHeight="1" x14ac:dyDescent="0.2">
      <c r="A113" s="226" t="s">
        <v>168</v>
      </c>
      <c r="B113" s="229" t="s">
        <v>169</v>
      </c>
      <c r="C113" s="229" t="s">
        <v>135</v>
      </c>
      <c r="D113" s="229"/>
      <c r="E113" s="229"/>
      <c r="F113" s="229" t="s">
        <v>264</v>
      </c>
      <c r="G113" s="227">
        <v>6324</v>
      </c>
      <c r="H113" s="226"/>
      <c r="I113" s="229" t="s">
        <v>262</v>
      </c>
      <c r="J113" s="229"/>
      <c r="K113" s="229" t="s">
        <v>660</v>
      </c>
      <c r="L113" s="229">
        <v>5</v>
      </c>
      <c r="M113" s="229">
        <v>2019</v>
      </c>
      <c r="N113" s="229"/>
      <c r="O113" s="190"/>
      <c r="P113" s="188"/>
      <c r="R113" s="227"/>
      <c r="S113" s="227"/>
      <c r="T113" s="227"/>
      <c r="U113" s="226"/>
    </row>
    <row r="114" spans="1:21" s="45" customFormat="1" ht="13.95" customHeight="1" x14ac:dyDescent="0.2">
      <c r="A114" s="226" t="s">
        <v>168</v>
      </c>
      <c r="B114" s="229" t="s">
        <v>169</v>
      </c>
      <c r="C114" s="229" t="s">
        <v>135</v>
      </c>
      <c r="D114" s="229"/>
      <c r="E114" s="229"/>
      <c r="F114" s="229" t="s">
        <v>263</v>
      </c>
      <c r="G114" s="227">
        <v>6324</v>
      </c>
      <c r="H114" s="226"/>
      <c r="I114" s="229" t="s">
        <v>262</v>
      </c>
      <c r="J114" s="229"/>
      <c r="K114" s="229" t="s">
        <v>660</v>
      </c>
      <c r="L114" s="229">
        <v>5</v>
      </c>
      <c r="M114" s="229">
        <v>2019</v>
      </c>
      <c r="N114" s="229"/>
      <c r="O114" s="190"/>
      <c r="P114" s="188"/>
      <c r="R114" s="227"/>
      <c r="S114" s="227"/>
      <c r="T114" s="227"/>
      <c r="U114" s="226"/>
    </row>
    <row r="115" spans="1:21" s="45" customFormat="1" ht="13.95" customHeight="1" x14ac:dyDescent="0.2">
      <c r="A115" s="226" t="s">
        <v>526</v>
      </c>
      <c r="B115" s="229" t="s">
        <v>527</v>
      </c>
      <c r="C115" s="229" t="s">
        <v>135</v>
      </c>
      <c r="D115" s="229"/>
      <c r="E115" s="233"/>
      <c r="F115" s="229" t="s">
        <v>267</v>
      </c>
      <c r="G115" s="227">
        <v>6511</v>
      </c>
      <c r="H115" s="226"/>
      <c r="I115" s="229" t="s">
        <v>322</v>
      </c>
      <c r="J115" s="226"/>
      <c r="K115" s="229" t="s">
        <v>764</v>
      </c>
      <c r="L115" s="229">
        <v>1</v>
      </c>
      <c r="M115" s="229">
        <v>2012</v>
      </c>
      <c r="N115" s="229"/>
      <c r="O115" s="190"/>
      <c r="P115" s="188"/>
      <c r="R115" s="227"/>
      <c r="S115" s="227"/>
      <c r="T115" s="227"/>
      <c r="U115" s="226"/>
    </row>
    <row r="116" spans="1:21" s="45" customFormat="1" ht="13.95" customHeight="1" x14ac:dyDescent="0.2">
      <c r="A116" s="233" t="s">
        <v>621</v>
      </c>
      <c r="B116" s="233" t="s">
        <v>181</v>
      </c>
      <c r="C116" s="229" t="s">
        <v>135</v>
      </c>
      <c r="D116" s="229" t="s">
        <v>276</v>
      </c>
      <c r="E116" s="233"/>
      <c r="F116" s="235" t="s">
        <v>418</v>
      </c>
      <c r="G116" s="267" t="s">
        <v>466</v>
      </c>
      <c r="H116" s="234"/>
      <c r="I116" s="235" t="s">
        <v>247</v>
      </c>
      <c r="J116" s="235"/>
      <c r="K116" s="235" t="s">
        <v>622</v>
      </c>
      <c r="L116" s="233">
        <v>1</v>
      </c>
      <c r="M116" s="233">
        <v>1990</v>
      </c>
      <c r="N116" s="229"/>
      <c r="O116" s="190"/>
      <c r="P116" s="188"/>
      <c r="R116" s="227"/>
      <c r="S116" s="227"/>
      <c r="T116" s="227"/>
      <c r="U116" s="226"/>
    </row>
    <row r="117" spans="1:21" s="45" customFormat="1" ht="13.95" customHeight="1" x14ac:dyDescent="0.2">
      <c r="A117" s="233" t="s">
        <v>621</v>
      </c>
      <c r="B117" s="233" t="s">
        <v>181</v>
      </c>
      <c r="C117" s="229" t="s">
        <v>135</v>
      </c>
      <c r="D117" s="229" t="s">
        <v>454</v>
      </c>
      <c r="E117" s="233"/>
      <c r="F117" s="229" t="s">
        <v>263</v>
      </c>
      <c r="G117" s="267" t="s">
        <v>470</v>
      </c>
      <c r="H117" s="234"/>
      <c r="I117" s="235" t="s">
        <v>262</v>
      </c>
      <c r="J117" s="235"/>
      <c r="K117" s="235" t="s">
        <v>623</v>
      </c>
      <c r="L117" s="233">
        <v>8</v>
      </c>
      <c r="M117" s="233">
        <v>1990</v>
      </c>
      <c r="N117" s="229"/>
      <c r="O117" s="190"/>
      <c r="P117" s="188"/>
      <c r="R117" s="227"/>
      <c r="S117" s="227"/>
      <c r="T117" s="227"/>
      <c r="U117" s="226"/>
    </row>
    <row r="118" spans="1:21" s="45" customFormat="1" ht="13.95" customHeight="1" x14ac:dyDescent="0.2">
      <c r="A118" s="233" t="s">
        <v>621</v>
      </c>
      <c r="B118" s="233" t="s">
        <v>181</v>
      </c>
      <c r="C118" s="229" t="s">
        <v>135</v>
      </c>
      <c r="D118" s="229" t="s">
        <v>454</v>
      </c>
      <c r="E118" s="233"/>
      <c r="F118" s="238" t="s">
        <v>264</v>
      </c>
      <c r="G118" s="267" t="s">
        <v>470</v>
      </c>
      <c r="H118" s="234"/>
      <c r="I118" s="235" t="s">
        <v>262</v>
      </c>
      <c r="J118" s="235"/>
      <c r="K118" s="235" t="s">
        <v>623</v>
      </c>
      <c r="L118" s="233">
        <v>2</v>
      </c>
      <c r="M118" s="233">
        <v>1990</v>
      </c>
      <c r="N118" s="229"/>
      <c r="O118" s="190"/>
      <c r="P118" s="188"/>
      <c r="R118" s="227"/>
      <c r="S118" s="227"/>
      <c r="T118" s="227"/>
      <c r="U118" s="226"/>
    </row>
    <row r="119" spans="1:21" s="45" customFormat="1" ht="13.95" customHeight="1" x14ac:dyDescent="0.2">
      <c r="A119" s="233" t="s">
        <v>621</v>
      </c>
      <c r="B119" s="233" t="s">
        <v>181</v>
      </c>
      <c r="C119" s="229" t="s">
        <v>135</v>
      </c>
      <c r="D119" s="229" t="s">
        <v>280</v>
      </c>
      <c r="E119" s="233"/>
      <c r="F119" s="229" t="s">
        <v>265</v>
      </c>
      <c r="G119" s="267" t="s">
        <v>615</v>
      </c>
      <c r="H119" s="234"/>
      <c r="I119" s="235" t="s">
        <v>624</v>
      </c>
      <c r="J119" s="235"/>
      <c r="K119" s="235"/>
      <c r="L119" s="233">
        <v>1</v>
      </c>
      <c r="M119" s="233">
        <v>2015</v>
      </c>
      <c r="N119" s="229"/>
      <c r="O119" s="190"/>
      <c r="P119" s="188"/>
      <c r="R119" s="227"/>
      <c r="S119" s="227"/>
      <c r="T119" s="227"/>
      <c r="U119" s="226"/>
    </row>
    <row r="120" spans="1:21" s="45" customFormat="1" ht="13.95" customHeight="1" x14ac:dyDescent="0.2">
      <c r="A120" s="233" t="s">
        <v>621</v>
      </c>
      <c r="B120" s="233" t="s">
        <v>181</v>
      </c>
      <c r="C120" s="229" t="s">
        <v>135</v>
      </c>
      <c r="D120" s="229" t="s">
        <v>454</v>
      </c>
      <c r="E120" s="233"/>
      <c r="F120" s="229" t="s">
        <v>267</v>
      </c>
      <c r="G120" s="267" t="s">
        <v>514</v>
      </c>
      <c r="H120" s="234"/>
      <c r="I120" s="235" t="s">
        <v>625</v>
      </c>
      <c r="J120" s="235" t="s">
        <v>428</v>
      </c>
      <c r="K120" s="235" t="s">
        <v>677</v>
      </c>
      <c r="L120" s="233">
        <v>1</v>
      </c>
      <c r="M120" s="233">
        <v>2013</v>
      </c>
      <c r="N120" s="229"/>
      <c r="O120" s="190"/>
      <c r="P120" s="188"/>
      <c r="R120" s="227"/>
      <c r="S120" s="227"/>
      <c r="T120" s="227"/>
      <c r="U120" s="226"/>
    </row>
    <row r="121" spans="1:21" s="45" customFormat="1" ht="13.95" customHeight="1" x14ac:dyDescent="0.2">
      <c r="A121" s="233" t="s">
        <v>626</v>
      </c>
      <c r="B121" s="233" t="s">
        <v>182</v>
      </c>
      <c r="C121" s="229" t="s">
        <v>135</v>
      </c>
      <c r="D121" s="229" t="s">
        <v>283</v>
      </c>
      <c r="E121" s="233"/>
      <c r="F121" s="235" t="s">
        <v>418</v>
      </c>
      <c r="G121" s="267">
        <v>6151</v>
      </c>
      <c r="H121" s="234"/>
      <c r="I121" s="235" t="s">
        <v>247</v>
      </c>
      <c r="J121" s="235"/>
      <c r="K121" s="235" t="s">
        <v>630</v>
      </c>
      <c r="L121" s="233">
        <v>1</v>
      </c>
      <c r="M121" s="233">
        <v>1980</v>
      </c>
      <c r="N121" s="229"/>
      <c r="O121" s="190"/>
      <c r="P121" s="188"/>
      <c r="R121" s="227"/>
      <c r="S121" s="227"/>
      <c r="T121" s="227"/>
      <c r="U121" s="226"/>
    </row>
    <row r="122" spans="1:21" s="45" customFormat="1" ht="13.95" customHeight="1" x14ac:dyDescent="0.2">
      <c r="A122" s="233" t="s">
        <v>626</v>
      </c>
      <c r="B122" s="233" t="s">
        <v>182</v>
      </c>
      <c r="C122" s="229" t="s">
        <v>135</v>
      </c>
      <c r="D122" s="229" t="s">
        <v>454</v>
      </c>
      <c r="E122" s="233"/>
      <c r="F122" s="238" t="s">
        <v>264</v>
      </c>
      <c r="G122" s="267" t="s">
        <v>470</v>
      </c>
      <c r="H122" s="234"/>
      <c r="I122" s="235" t="s">
        <v>629</v>
      </c>
      <c r="J122" s="235"/>
      <c r="K122" s="235" t="s">
        <v>628</v>
      </c>
      <c r="L122" s="233">
        <v>14</v>
      </c>
      <c r="M122" s="233">
        <v>2006</v>
      </c>
      <c r="N122" s="229"/>
      <c r="O122" s="190"/>
      <c r="P122" s="188"/>
      <c r="R122" s="227"/>
      <c r="S122" s="227"/>
      <c r="T122" s="227"/>
      <c r="U122" s="226"/>
    </row>
    <row r="123" spans="1:21" s="45" customFormat="1" ht="13.95" customHeight="1" x14ac:dyDescent="0.2">
      <c r="A123" s="233" t="s">
        <v>626</v>
      </c>
      <c r="B123" s="233" t="s">
        <v>182</v>
      </c>
      <c r="C123" s="229" t="s">
        <v>135</v>
      </c>
      <c r="D123" s="229" t="s">
        <v>454</v>
      </c>
      <c r="E123" s="233"/>
      <c r="F123" s="229" t="s">
        <v>263</v>
      </c>
      <c r="G123" s="227" t="s">
        <v>470</v>
      </c>
      <c r="H123" s="226"/>
      <c r="I123" s="235" t="s">
        <v>629</v>
      </c>
      <c r="J123" s="235"/>
      <c r="K123" s="235" t="s">
        <v>628</v>
      </c>
      <c r="L123" s="233">
        <v>8</v>
      </c>
      <c r="M123" s="233">
        <v>2006</v>
      </c>
      <c r="N123" s="229"/>
      <c r="O123" s="190"/>
      <c r="P123" s="188"/>
      <c r="R123" s="227"/>
      <c r="S123" s="227"/>
      <c r="T123" s="227"/>
      <c r="U123" s="226"/>
    </row>
    <row r="124" spans="1:21" s="45" customFormat="1" ht="13.95" customHeight="1" x14ac:dyDescent="0.2">
      <c r="A124" s="233" t="s">
        <v>626</v>
      </c>
      <c r="B124" s="233" t="s">
        <v>182</v>
      </c>
      <c r="C124" s="229" t="s">
        <v>135</v>
      </c>
      <c r="D124" s="229" t="s">
        <v>627</v>
      </c>
      <c r="E124" s="233"/>
      <c r="F124" s="229" t="s">
        <v>267</v>
      </c>
      <c r="G124" s="267" t="s">
        <v>514</v>
      </c>
      <c r="H124" s="234"/>
      <c r="I124" s="235" t="s">
        <v>156</v>
      </c>
      <c r="J124" s="235" t="s">
        <v>631</v>
      </c>
      <c r="K124" s="235" t="s">
        <v>737</v>
      </c>
      <c r="L124" s="233">
        <v>1</v>
      </c>
      <c r="M124" s="233">
        <v>2005</v>
      </c>
      <c r="N124" s="229"/>
      <c r="O124" s="190"/>
      <c r="P124" s="188"/>
      <c r="R124" s="227"/>
      <c r="S124" s="227"/>
      <c r="T124" s="227"/>
      <c r="U124" s="226"/>
    </row>
    <row r="125" spans="1:21" s="45" customFormat="1" ht="13.95" customHeight="1" x14ac:dyDescent="0.2">
      <c r="A125" s="241" t="s">
        <v>204</v>
      </c>
      <c r="B125" s="238" t="s">
        <v>306</v>
      </c>
      <c r="C125" s="238" t="s">
        <v>135</v>
      </c>
      <c r="D125" s="238"/>
      <c r="E125" s="240"/>
      <c r="F125" s="238" t="s">
        <v>264</v>
      </c>
      <c r="G125" s="268">
        <v>6324</v>
      </c>
      <c r="H125" s="239"/>
      <c r="I125" s="238" t="s">
        <v>262</v>
      </c>
      <c r="J125" s="238"/>
      <c r="K125" s="238" t="s">
        <v>660</v>
      </c>
      <c r="L125" s="238">
        <v>7</v>
      </c>
      <c r="M125" s="238">
        <v>2015</v>
      </c>
      <c r="N125" s="229"/>
      <c r="O125" s="190"/>
      <c r="P125" s="188"/>
      <c r="R125" s="227"/>
      <c r="S125" s="227"/>
      <c r="T125" s="227"/>
      <c r="U125" s="226"/>
    </row>
    <row r="126" spans="1:21" s="45" customFormat="1" ht="13.95" customHeight="1" x14ac:dyDescent="0.2">
      <c r="A126" s="241" t="s">
        <v>204</v>
      </c>
      <c r="B126" s="238" t="s">
        <v>306</v>
      </c>
      <c r="C126" s="238" t="s">
        <v>135</v>
      </c>
      <c r="D126" s="238"/>
      <c r="E126" s="240"/>
      <c r="F126" s="238" t="s">
        <v>263</v>
      </c>
      <c r="G126" s="268">
        <v>6324</v>
      </c>
      <c r="H126" s="239"/>
      <c r="I126" s="238" t="s">
        <v>262</v>
      </c>
      <c r="J126" s="238"/>
      <c r="K126" s="238"/>
      <c r="L126" s="238">
        <v>3</v>
      </c>
      <c r="M126" s="238">
        <v>2015</v>
      </c>
      <c r="N126" s="229"/>
      <c r="O126" s="190"/>
      <c r="P126" s="188"/>
      <c r="R126" s="227"/>
      <c r="S126" s="227"/>
      <c r="T126" s="227"/>
      <c r="U126" s="226"/>
    </row>
    <row r="127" spans="1:21" s="45" customFormat="1" ht="13.95" customHeight="1" x14ac:dyDescent="0.2">
      <c r="A127" s="241" t="s">
        <v>204</v>
      </c>
      <c r="B127" s="238" t="s">
        <v>306</v>
      </c>
      <c r="C127" s="229" t="s">
        <v>135</v>
      </c>
      <c r="D127" s="238" t="s">
        <v>309</v>
      </c>
      <c r="E127" s="238"/>
      <c r="F127" s="238" t="s">
        <v>603</v>
      </c>
      <c r="G127" s="268">
        <v>6150</v>
      </c>
      <c r="H127" s="241"/>
      <c r="I127" s="238" t="s">
        <v>662</v>
      </c>
      <c r="J127" s="238"/>
      <c r="K127" s="238" t="s">
        <v>659</v>
      </c>
      <c r="L127" s="238">
        <v>24</v>
      </c>
      <c r="M127" s="238">
        <v>2013</v>
      </c>
      <c r="N127" s="229"/>
      <c r="O127" s="190"/>
      <c r="P127" s="188"/>
      <c r="R127" s="227"/>
      <c r="S127" s="227"/>
      <c r="T127" s="227"/>
      <c r="U127" s="226"/>
    </row>
    <row r="128" spans="1:21" s="45" customFormat="1" ht="13.95" customHeight="1" x14ac:dyDescent="0.2">
      <c r="A128" s="241" t="s">
        <v>204</v>
      </c>
      <c r="B128" s="229" t="s">
        <v>306</v>
      </c>
      <c r="C128" s="229" t="s">
        <v>135</v>
      </c>
      <c r="D128" s="229" t="s">
        <v>309</v>
      </c>
      <c r="E128" s="229"/>
      <c r="F128" s="229" t="s">
        <v>418</v>
      </c>
      <c r="G128" s="227">
        <v>6151</v>
      </c>
      <c r="H128" s="226"/>
      <c r="I128" s="229"/>
      <c r="J128" s="229"/>
      <c r="K128" s="229" t="s">
        <v>307</v>
      </c>
      <c r="L128" s="229">
        <v>1</v>
      </c>
      <c r="M128" s="229">
        <v>1990</v>
      </c>
      <c r="N128" s="229"/>
      <c r="O128" s="190"/>
      <c r="P128" s="188"/>
      <c r="R128" s="227"/>
      <c r="S128" s="227"/>
      <c r="T128" s="227"/>
      <c r="U128" s="226"/>
    </row>
    <row r="129" spans="1:21" s="45" customFormat="1" ht="13.95" customHeight="1" x14ac:dyDescent="0.2">
      <c r="A129" s="241" t="s">
        <v>204</v>
      </c>
      <c r="B129" s="229" t="s">
        <v>306</v>
      </c>
      <c r="C129" s="229" t="s">
        <v>135</v>
      </c>
      <c r="D129" s="229" t="s">
        <v>310</v>
      </c>
      <c r="E129" s="229"/>
      <c r="F129" s="229" t="s">
        <v>418</v>
      </c>
      <c r="G129" s="227">
        <v>6151</v>
      </c>
      <c r="H129" s="226"/>
      <c r="I129" s="229"/>
      <c r="J129" s="229"/>
      <c r="K129" s="229" t="s">
        <v>308</v>
      </c>
      <c r="L129" s="229">
        <v>1</v>
      </c>
      <c r="M129" s="229">
        <v>1990</v>
      </c>
      <c r="N129" s="229"/>
      <c r="O129" s="190"/>
      <c r="P129" s="188"/>
      <c r="R129" s="227"/>
      <c r="S129" s="227"/>
      <c r="T129" s="227"/>
      <c r="U129" s="226"/>
    </row>
    <row r="130" spans="1:21" s="45" customFormat="1" ht="13.95" customHeight="1" x14ac:dyDescent="0.2">
      <c r="A130" s="226" t="s">
        <v>179</v>
      </c>
      <c r="B130" s="229" t="s">
        <v>180</v>
      </c>
      <c r="C130" s="229" t="s">
        <v>135</v>
      </c>
      <c r="D130" s="229"/>
      <c r="E130" s="229"/>
      <c r="F130" s="229" t="s">
        <v>603</v>
      </c>
      <c r="G130" s="227" t="s">
        <v>614</v>
      </c>
      <c r="H130" s="226"/>
      <c r="I130" s="229"/>
      <c r="J130" s="229"/>
      <c r="K130" s="229" t="s">
        <v>727</v>
      </c>
      <c r="L130" s="229">
        <v>29</v>
      </c>
      <c r="M130" s="229">
        <v>2013</v>
      </c>
      <c r="N130" s="229"/>
      <c r="O130" s="190"/>
      <c r="P130" s="188"/>
      <c r="R130" s="227"/>
      <c r="S130" s="227"/>
      <c r="T130" s="227"/>
      <c r="U130" s="226"/>
    </row>
    <row r="131" spans="1:21" s="45" customFormat="1" ht="13.95" customHeight="1" x14ac:dyDescent="0.2">
      <c r="A131" s="226" t="s">
        <v>179</v>
      </c>
      <c r="B131" s="229" t="s">
        <v>180</v>
      </c>
      <c r="C131" s="229" t="s">
        <v>135</v>
      </c>
      <c r="D131" s="229" t="s">
        <v>276</v>
      </c>
      <c r="E131" s="229"/>
      <c r="F131" s="229" t="s">
        <v>418</v>
      </c>
      <c r="G131" s="227" t="s">
        <v>466</v>
      </c>
      <c r="H131" s="226"/>
      <c r="I131" s="229" t="s">
        <v>247</v>
      </c>
      <c r="J131" s="229"/>
      <c r="K131" s="229" t="s">
        <v>618</v>
      </c>
      <c r="L131" s="229">
        <v>1</v>
      </c>
      <c r="M131" s="229">
        <v>2007</v>
      </c>
      <c r="N131" s="229"/>
      <c r="O131" s="190"/>
      <c r="P131" s="188"/>
      <c r="R131" s="227"/>
      <c r="S131" s="227"/>
      <c r="T131" s="227"/>
      <c r="U131" s="226"/>
    </row>
    <row r="132" spans="1:21" s="45" customFormat="1" ht="13.95" customHeight="1" x14ac:dyDescent="0.2">
      <c r="A132" s="226" t="s">
        <v>179</v>
      </c>
      <c r="B132" s="229" t="s">
        <v>180</v>
      </c>
      <c r="C132" s="229" t="s">
        <v>135</v>
      </c>
      <c r="D132" s="229" t="s">
        <v>454</v>
      </c>
      <c r="E132" s="233"/>
      <c r="F132" s="238" t="s">
        <v>264</v>
      </c>
      <c r="G132" s="267" t="s">
        <v>470</v>
      </c>
      <c r="H132" s="234"/>
      <c r="I132" s="235" t="s">
        <v>262</v>
      </c>
      <c r="J132" s="235"/>
      <c r="K132" s="235"/>
      <c r="L132" s="233">
        <v>3</v>
      </c>
      <c r="M132" s="233">
        <v>2007</v>
      </c>
      <c r="N132" s="229"/>
      <c r="O132" s="190"/>
      <c r="P132" s="188"/>
      <c r="R132" s="227"/>
      <c r="S132" s="227"/>
      <c r="T132" s="227"/>
      <c r="U132" s="226"/>
    </row>
    <row r="133" spans="1:21" s="45" customFormat="1" ht="13.95" customHeight="1" x14ac:dyDescent="0.2">
      <c r="A133" s="241" t="s">
        <v>179</v>
      </c>
      <c r="B133" s="238" t="s">
        <v>180</v>
      </c>
      <c r="C133" s="238" t="s">
        <v>135</v>
      </c>
      <c r="D133" s="238" t="s">
        <v>454</v>
      </c>
      <c r="E133" s="233"/>
      <c r="F133" s="238" t="s">
        <v>263</v>
      </c>
      <c r="G133" s="270" t="s">
        <v>470</v>
      </c>
      <c r="H133" s="234"/>
      <c r="I133" s="271" t="s">
        <v>262</v>
      </c>
      <c r="J133" s="271" t="s">
        <v>613</v>
      </c>
      <c r="K133" s="271"/>
      <c r="L133" s="254">
        <v>3</v>
      </c>
      <c r="M133" s="254">
        <v>2007</v>
      </c>
      <c r="N133" s="229"/>
      <c r="O133" s="190"/>
      <c r="P133" s="188"/>
      <c r="R133" s="227"/>
      <c r="S133" s="227"/>
      <c r="T133" s="227"/>
      <c r="U133" s="226"/>
    </row>
    <row r="134" spans="1:21" s="45" customFormat="1" ht="13.95" customHeight="1" x14ac:dyDescent="0.2">
      <c r="A134" s="226" t="s">
        <v>179</v>
      </c>
      <c r="B134" s="229" t="s">
        <v>180</v>
      </c>
      <c r="C134" s="229" t="s">
        <v>135</v>
      </c>
      <c r="D134" s="229" t="s">
        <v>616</v>
      </c>
      <c r="E134" s="233"/>
      <c r="F134" s="235" t="s">
        <v>265</v>
      </c>
      <c r="G134" s="267" t="s">
        <v>615</v>
      </c>
      <c r="H134" s="234"/>
      <c r="I134" s="235" t="s">
        <v>619</v>
      </c>
      <c r="J134" s="235" t="s">
        <v>620</v>
      </c>
      <c r="K134" s="235"/>
      <c r="L134" s="233">
        <v>1</v>
      </c>
      <c r="M134" s="233">
        <v>2007</v>
      </c>
      <c r="N134" s="229"/>
      <c r="O134" s="190"/>
      <c r="P134" s="188"/>
      <c r="R134" s="227"/>
      <c r="S134" s="227"/>
      <c r="T134" s="227"/>
      <c r="U134" s="226"/>
    </row>
    <row r="135" spans="1:21" s="45" customFormat="1" ht="13.95" customHeight="1" x14ac:dyDescent="0.2">
      <c r="A135" s="226" t="s">
        <v>179</v>
      </c>
      <c r="B135" s="229" t="s">
        <v>180</v>
      </c>
      <c r="C135" s="229" t="s">
        <v>135</v>
      </c>
      <c r="D135" s="229" t="s">
        <v>280</v>
      </c>
      <c r="E135" s="233"/>
      <c r="F135" s="229" t="s">
        <v>360</v>
      </c>
      <c r="G135" s="267" t="s">
        <v>513</v>
      </c>
      <c r="H135" s="234"/>
      <c r="I135" s="235" t="s">
        <v>515</v>
      </c>
      <c r="J135" s="235"/>
      <c r="K135" s="235"/>
      <c r="L135" s="233">
        <v>1</v>
      </c>
      <c r="M135" s="233">
        <v>2007</v>
      </c>
      <c r="N135" s="229"/>
      <c r="O135" s="190"/>
      <c r="P135" s="188"/>
      <c r="R135" s="227"/>
      <c r="S135" s="227"/>
      <c r="T135" s="227"/>
      <c r="U135" s="226"/>
    </row>
    <row r="136" spans="1:21" s="45" customFormat="1" ht="13.95" customHeight="1" x14ac:dyDescent="0.2">
      <c r="A136" s="226" t="s">
        <v>179</v>
      </c>
      <c r="B136" s="229" t="s">
        <v>180</v>
      </c>
      <c r="C136" s="229" t="s">
        <v>135</v>
      </c>
      <c r="D136" s="229" t="s">
        <v>454</v>
      </c>
      <c r="E136" s="233"/>
      <c r="F136" s="235" t="s">
        <v>274</v>
      </c>
      <c r="G136" s="267" t="s">
        <v>531</v>
      </c>
      <c r="H136" s="234"/>
      <c r="I136" s="235" t="s">
        <v>759</v>
      </c>
      <c r="J136" s="235" t="s">
        <v>700</v>
      </c>
      <c r="K136" s="235" t="s">
        <v>686</v>
      </c>
      <c r="L136" s="233">
        <v>1</v>
      </c>
      <c r="M136" s="233">
        <v>2013</v>
      </c>
      <c r="N136" s="229"/>
      <c r="O136" s="190"/>
      <c r="P136" s="188"/>
      <c r="R136" s="227"/>
      <c r="S136" s="227"/>
      <c r="T136" s="227"/>
      <c r="U136" s="226"/>
    </row>
    <row r="137" spans="1:21" s="45" customFormat="1" ht="13.95" customHeight="1" x14ac:dyDescent="0.2">
      <c r="A137" s="226" t="s">
        <v>179</v>
      </c>
      <c r="B137" s="229" t="s">
        <v>180</v>
      </c>
      <c r="C137" s="229" t="s">
        <v>135</v>
      </c>
      <c r="D137" s="229" t="s">
        <v>617</v>
      </c>
      <c r="E137" s="233"/>
      <c r="F137" s="235" t="s">
        <v>558</v>
      </c>
      <c r="G137" s="267" t="s">
        <v>533</v>
      </c>
      <c r="H137" s="234"/>
      <c r="I137" s="235"/>
      <c r="J137" s="235"/>
      <c r="K137" s="235"/>
      <c r="L137" s="233">
        <v>1</v>
      </c>
      <c r="M137" s="233">
        <v>2007</v>
      </c>
      <c r="N137" s="229"/>
      <c r="O137" s="190"/>
      <c r="P137" s="188"/>
      <c r="R137" s="227"/>
      <c r="S137" s="227"/>
      <c r="T137" s="227"/>
      <c r="U137" s="226"/>
    </row>
    <row r="138" spans="1:21" s="45" customFormat="1" ht="13.95" customHeight="1" x14ac:dyDescent="0.2">
      <c r="A138" s="241" t="s">
        <v>658</v>
      </c>
      <c r="B138" s="238" t="s">
        <v>184</v>
      </c>
      <c r="C138" s="238" t="s">
        <v>135</v>
      </c>
      <c r="D138" s="238"/>
      <c r="E138" s="246"/>
      <c r="F138" s="238" t="s">
        <v>264</v>
      </c>
      <c r="G138" s="268">
        <v>6324</v>
      </c>
      <c r="H138" s="239"/>
      <c r="I138" s="238" t="s">
        <v>426</v>
      </c>
      <c r="J138" s="241"/>
      <c r="K138" s="238" t="s">
        <v>660</v>
      </c>
      <c r="L138" s="238">
        <v>6</v>
      </c>
      <c r="M138" s="229">
        <v>2019</v>
      </c>
      <c r="N138" s="229"/>
      <c r="O138" s="190"/>
      <c r="P138" s="188"/>
      <c r="R138" s="227"/>
      <c r="S138" s="227"/>
      <c r="T138" s="227"/>
      <c r="U138" s="226"/>
    </row>
    <row r="139" spans="1:21" s="45" customFormat="1" ht="13.95" customHeight="1" x14ac:dyDescent="0.2">
      <c r="A139" s="241" t="s">
        <v>658</v>
      </c>
      <c r="B139" s="238" t="s">
        <v>184</v>
      </c>
      <c r="C139" s="238" t="s">
        <v>135</v>
      </c>
      <c r="D139" s="238"/>
      <c r="E139" s="246"/>
      <c r="F139" s="238" t="s">
        <v>263</v>
      </c>
      <c r="G139" s="268">
        <v>6324</v>
      </c>
      <c r="H139" s="239"/>
      <c r="I139" s="238" t="s">
        <v>262</v>
      </c>
      <c r="J139" s="241"/>
      <c r="K139" s="238" t="s">
        <v>661</v>
      </c>
      <c r="L139" s="238">
        <v>3</v>
      </c>
      <c r="M139" s="238">
        <v>2018</v>
      </c>
      <c r="N139" s="229"/>
      <c r="O139" s="190"/>
      <c r="P139" s="188"/>
      <c r="R139" s="227"/>
      <c r="S139" s="227"/>
      <c r="T139" s="227"/>
      <c r="U139" s="226"/>
    </row>
    <row r="140" spans="1:21" s="45" customFormat="1" ht="13.95" customHeight="1" x14ac:dyDescent="0.2">
      <c r="A140" s="241" t="s">
        <v>658</v>
      </c>
      <c r="B140" s="238" t="s">
        <v>184</v>
      </c>
      <c r="C140" s="238" t="s">
        <v>135</v>
      </c>
      <c r="D140" s="238" t="s">
        <v>311</v>
      </c>
      <c r="E140" s="246"/>
      <c r="F140" s="238" t="s">
        <v>418</v>
      </c>
      <c r="G140" s="268">
        <v>6151</v>
      </c>
      <c r="H140" s="239"/>
      <c r="I140" s="238" t="s">
        <v>305</v>
      </c>
      <c r="J140" s="241"/>
      <c r="K140" s="238" t="s">
        <v>304</v>
      </c>
      <c r="L140" s="238">
        <v>1</v>
      </c>
      <c r="M140" s="238">
        <v>1990</v>
      </c>
      <c r="N140" s="229"/>
      <c r="O140" s="190"/>
      <c r="P140" s="188"/>
      <c r="R140" s="227"/>
      <c r="S140" s="227"/>
      <c r="T140" s="227"/>
      <c r="U140" s="226"/>
    </row>
    <row r="141" spans="1:21" s="45" customFormat="1" ht="13.95" customHeight="1" x14ac:dyDescent="0.2">
      <c r="A141" s="241" t="s">
        <v>658</v>
      </c>
      <c r="B141" s="238" t="s">
        <v>184</v>
      </c>
      <c r="C141" s="238" t="s">
        <v>135</v>
      </c>
      <c r="D141" s="238" t="s">
        <v>278</v>
      </c>
      <c r="E141" s="245"/>
      <c r="F141" s="238" t="s">
        <v>298</v>
      </c>
      <c r="G141" s="268" t="s">
        <v>467</v>
      </c>
      <c r="H141" s="243"/>
      <c r="I141" s="238"/>
      <c r="J141" s="241"/>
      <c r="K141" s="238" t="s">
        <v>772</v>
      </c>
      <c r="L141" s="238">
        <v>1</v>
      </c>
      <c r="M141" s="238">
        <v>1990</v>
      </c>
      <c r="N141" s="229"/>
      <c r="O141" s="190"/>
      <c r="P141" s="188"/>
      <c r="R141" s="227"/>
      <c r="S141" s="227"/>
      <c r="T141" s="227"/>
      <c r="U141" s="226"/>
    </row>
    <row r="142" spans="1:21" s="45" customFormat="1" ht="13.95" customHeight="1" x14ac:dyDescent="0.2">
      <c r="A142" s="226" t="s">
        <v>375</v>
      </c>
      <c r="B142" s="229" t="s">
        <v>376</v>
      </c>
      <c r="C142" s="229" t="s">
        <v>135</v>
      </c>
      <c r="D142" s="229"/>
      <c r="E142" s="229"/>
      <c r="F142" s="229" t="s">
        <v>418</v>
      </c>
      <c r="G142" s="227">
        <v>6151</v>
      </c>
      <c r="H142" s="226"/>
      <c r="I142" s="229"/>
      <c r="J142" s="229"/>
      <c r="K142" s="229" t="s">
        <v>377</v>
      </c>
      <c r="L142" s="229">
        <v>1</v>
      </c>
      <c r="M142" s="229">
        <v>1993</v>
      </c>
      <c r="N142" s="229"/>
      <c r="O142" s="190"/>
      <c r="P142" s="188"/>
      <c r="R142" s="227"/>
      <c r="S142" s="227"/>
      <c r="T142" s="227"/>
      <c r="U142" s="226"/>
    </row>
    <row r="143" spans="1:21" s="45" customFormat="1" ht="13.95" customHeight="1" x14ac:dyDescent="0.2">
      <c r="A143" s="226" t="s">
        <v>375</v>
      </c>
      <c r="B143" s="229" t="s">
        <v>376</v>
      </c>
      <c r="C143" s="229" t="s">
        <v>135</v>
      </c>
      <c r="D143" s="229"/>
      <c r="E143" s="229"/>
      <c r="F143" s="229" t="s">
        <v>418</v>
      </c>
      <c r="G143" s="227">
        <v>6151</v>
      </c>
      <c r="H143" s="226"/>
      <c r="I143" s="229"/>
      <c r="J143" s="229"/>
      <c r="K143" s="229" t="s">
        <v>378</v>
      </c>
      <c r="L143" s="229">
        <v>1</v>
      </c>
      <c r="M143" s="229">
        <v>1993</v>
      </c>
      <c r="N143" s="229"/>
      <c r="O143" s="190"/>
      <c r="P143" s="188"/>
      <c r="R143" s="227"/>
      <c r="S143" s="227"/>
      <c r="T143" s="227"/>
      <c r="U143" s="226"/>
    </row>
    <row r="144" spans="1:21" s="45" customFormat="1" ht="13.95" customHeight="1" x14ac:dyDescent="0.2">
      <c r="A144" s="226" t="s">
        <v>375</v>
      </c>
      <c r="B144" s="229" t="s">
        <v>376</v>
      </c>
      <c r="C144" s="229" t="s">
        <v>135</v>
      </c>
      <c r="D144" s="229"/>
      <c r="E144" s="229"/>
      <c r="F144" s="229" t="s">
        <v>264</v>
      </c>
      <c r="G144" s="227">
        <v>6324</v>
      </c>
      <c r="H144" s="226"/>
      <c r="I144" s="229" t="s">
        <v>262</v>
      </c>
      <c r="J144" s="229"/>
      <c r="K144" s="229"/>
      <c r="L144" s="229">
        <v>11</v>
      </c>
      <c r="M144" s="229">
        <v>2001</v>
      </c>
      <c r="N144" s="229"/>
      <c r="O144" s="190"/>
      <c r="P144" s="188"/>
      <c r="R144" s="227"/>
      <c r="S144" s="227"/>
      <c r="T144" s="227"/>
      <c r="U144" s="226"/>
    </row>
    <row r="145" spans="1:21" s="45" customFormat="1" ht="13.95" customHeight="1" x14ac:dyDescent="0.2">
      <c r="A145" s="241" t="s">
        <v>375</v>
      </c>
      <c r="B145" s="238" t="s">
        <v>376</v>
      </c>
      <c r="C145" s="238" t="s">
        <v>135</v>
      </c>
      <c r="D145" s="238"/>
      <c r="E145" s="229"/>
      <c r="F145" s="238" t="s">
        <v>263</v>
      </c>
      <c r="G145" s="268">
        <v>6324</v>
      </c>
      <c r="H145" s="226"/>
      <c r="I145" s="229" t="s">
        <v>262</v>
      </c>
      <c r="J145" s="238"/>
      <c r="K145" s="238"/>
      <c r="L145" s="238">
        <v>9</v>
      </c>
      <c r="M145" s="229">
        <v>2001</v>
      </c>
      <c r="N145" s="229"/>
      <c r="O145" s="190"/>
      <c r="P145" s="188"/>
      <c r="R145" s="227"/>
      <c r="S145" s="227"/>
      <c r="T145" s="227"/>
      <c r="U145" s="226"/>
    </row>
    <row r="146" spans="1:21" s="45" customFormat="1" ht="13.95" customHeight="1" x14ac:dyDescent="0.2">
      <c r="A146" s="241" t="s">
        <v>375</v>
      </c>
      <c r="B146" s="238" t="s">
        <v>376</v>
      </c>
      <c r="C146" s="238" t="s">
        <v>135</v>
      </c>
      <c r="D146" s="238"/>
      <c r="E146" s="240"/>
      <c r="F146" s="238" t="s">
        <v>267</v>
      </c>
      <c r="G146" s="268">
        <v>6511</v>
      </c>
      <c r="H146" s="239"/>
      <c r="I146" s="238" t="s">
        <v>322</v>
      </c>
      <c r="J146" s="238" t="s">
        <v>428</v>
      </c>
      <c r="K146" s="238" t="s">
        <v>676</v>
      </c>
      <c r="L146" s="238">
        <v>1</v>
      </c>
      <c r="M146" s="238">
        <v>2013</v>
      </c>
      <c r="N146" s="229"/>
      <c r="O146" s="190"/>
      <c r="P146" s="188"/>
      <c r="R146" s="227"/>
      <c r="S146" s="227"/>
      <c r="T146" s="227"/>
      <c r="U146" s="226"/>
    </row>
    <row r="147" spans="1:21" s="45" customFormat="1" ht="13.95" customHeight="1" x14ac:dyDescent="0.2">
      <c r="A147" s="241" t="s">
        <v>375</v>
      </c>
      <c r="B147" s="238" t="s">
        <v>376</v>
      </c>
      <c r="C147" s="238" t="s">
        <v>135</v>
      </c>
      <c r="D147" s="238"/>
      <c r="E147" s="240"/>
      <c r="F147" s="238" t="s">
        <v>274</v>
      </c>
      <c r="G147" s="268">
        <v>6521</v>
      </c>
      <c r="H147" s="239"/>
      <c r="I147" s="235" t="s">
        <v>759</v>
      </c>
      <c r="J147" s="235" t="s">
        <v>700</v>
      </c>
      <c r="K147" s="238" t="s">
        <v>691</v>
      </c>
      <c r="L147" s="238">
        <v>1</v>
      </c>
      <c r="M147" s="238">
        <v>2013</v>
      </c>
      <c r="N147" s="229"/>
      <c r="O147" s="190"/>
      <c r="P147" s="188"/>
      <c r="R147" s="227"/>
      <c r="S147" s="227"/>
      <c r="T147" s="227"/>
      <c r="U147" s="226"/>
    </row>
    <row r="148" spans="1:21" s="45" customFormat="1" ht="13.95" customHeight="1" x14ac:dyDescent="0.2">
      <c r="A148" s="226" t="s">
        <v>166</v>
      </c>
      <c r="B148" s="229" t="s">
        <v>167</v>
      </c>
      <c r="C148" s="229" t="s">
        <v>135</v>
      </c>
      <c r="D148" s="229" t="s">
        <v>283</v>
      </c>
      <c r="E148" s="229"/>
      <c r="F148" s="229" t="s">
        <v>418</v>
      </c>
      <c r="G148" s="227">
        <v>6151</v>
      </c>
      <c r="H148" s="226"/>
      <c r="I148" s="229" t="s">
        <v>282</v>
      </c>
      <c r="J148" s="229"/>
      <c r="K148" s="229" t="s">
        <v>281</v>
      </c>
      <c r="L148" s="229">
        <v>1</v>
      </c>
      <c r="M148" s="229">
        <v>2004</v>
      </c>
      <c r="N148" s="229"/>
      <c r="O148" s="190"/>
      <c r="P148" s="188"/>
      <c r="R148" s="227"/>
      <c r="S148" s="227"/>
      <c r="T148" s="227"/>
      <c r="U148" s="226"/>
    </row>
    <row r="149" spans="1:21" s="45" customFormat="1" ht="13.95" customHeight="1" x14ac:dyDescent="0.2">
      <c r="A149" s="226" t="s">
        <v>166</v>
      </c>
      <c r="B149" s="229" t="s">
        <v>167</v>
      </c>
      <c r="C149" s="229" t="s">
        <v>135</v>
      </c>
      <c r="D149" s="229" t="s">
        <v>284</v>
      </c>
      <c r="E149" s="229"/>
      <c r="F149" s="229" t="s">
        <v>418</v>
      </c>
      <c r="G149" s="227">
        <v>6151</v>
      </c>
      <c r="H149" s="226"/>
      <c r="I149" s="229" t="s">
        <v>282</v>
      </c>
      <c r="J149" s="229"/>
      <c r="K149" s="229" t="s">
        <v>285</v>
      </c>
      <c r="L149" s="229">
        <v>1</v>
      </c>
      <c r="M149" s="229">
        <v>2004</v>
      </c>
      <c r="N149" s="229"/>
      <c r="O149" s="190"/>
      <c r="P149" s="188"/>
      <c r="R149" s="227"/>
      <c r="S149" s="227"/>
      <c r="T149" s="227"/>
      <c r="U149" s="226"/>
    </row>
    <row r="150" spans="1:21" s="45" customFormat="1" ht="13.95" customHeight="1" x14ac:dyDescent="0.2">
      <c r="A150" s="226" t="s">
        <v>166</v>
      </c>
      <c r="B150" s="229" t="s">
        <v>167</v>
      </c>
      <c r="C150" s="229" t="s">
        <v>135</v>
      </c>
      <c r="D150" s="229" t="s">
        <v>287</v>
      </c>
      <c r="E150" s="229"/>
      <c r="F150" s="229" t="s">
        <v>418</v>
      </c>
      <c r="G150" s="227">
        <v>6151</v>
      </c>
      <c r="H150" s="226"/>
      <c r="I150" s="229" t="s">
        <v>282</v>
      </c>
      <c r="J150" s="229"/>
      <c r="K150" s="229" t="s">
        <v>286</v>
      </c>
      <c r="L150" s="229">
        <v>1</v>
      </c>
      <c r="M150" s="229">
        <v>2004</v>
      </c>
      <c r="N150" s="229"/>
      <c r="O150" s="190"/>
      <c r="P150" s="188"/>
      <c r="R150" s="227"/>
      <c r="S150" s="227"/>
      <c r="T150" s="227"/>
      <c r="U150" s="226"/>
    </row>
    <row r="151" spans="1:21" s="45" customFormat="1" ht="13.95" customHeight="1" x14ac:dyDescent="0.2">
      <c r="A151" s="226" t="s">
        <v>166</v>
      </c>
      <c r="B151" s="229" t="s">
        <v>167</v>
      </c>
      <c r="C151" s="229" t="s">
        <v>135</v>
      </c>
      <c r="D151" s="238" t="s">
        <v>283</v>
      </c>
      <c r="E151" s="238"/>
      <c r="F151" s="238" t="s">
        <v>418</v>
      </c>
      <c r="G151" s="268">
        <v>6151</v>
      </c>
      <c r="H151" s="241"/>
      <c r="I151" s="238" t="s">
        <v>282</v>
      </c>
      <c r="J151" s="238"/>
      <c r="K151" s="238" t="s">
        <v>288</v>
      </c>
      <c r="L151" s="238">
        <v>1</v>
      </c>
      <c r="M151" s="238">
        <v>2004</v>
      </c>
      <c r="N151" s="229"/>
      <c r="O151" s="190"/>
      <c r="P151" s="188"/>
      <c r="R151" s="227"/>
      <c r="S151" s="227"/>
      <c r="T151" s="227"/>
      <c r="U151" s="226"/>
    </row>
    <row r="152" spans="1:21" s="45" customFormat="1" ht="13.95" customHeight="1" x14ac:dyDescent="0.2">
      <c r="A152" s="226" t="s">
        <v>166</v>
      </c>
      <c r="B152" s="229" t="s">
        <v>167</v>
      </c>
      <c r="C152" s="229" t="s">
        <v>135</v>
      </c>
      <c r="D152" s="229"/>
      <c r="E152" s="229"/>
      <c r="F152" s="229" t="s">
        <v>264</v>
      </c>
      <c r="G152" s="227">
        <v>6324</v>
      </c>
      <c r="H152" s="226"/>
      <c r="I152" s="229" t="s">
        <v>289</v>
      </c>
      <c r="J152" s="229"/>
      <c r="K152" s="229"/>
      <c r="L152" s="229">
        <v>10</v>
      </c>
      <c r="M152" s="229">
        <v>2004</v>
      </c>
      <c r="N152" s="229"/>
      <c r="O152" s="190"/>
      <c r="P152" s="188"/>
      <c r="R152" s="227"/>
      <c r="S152" s="227"/>
      <c r="T152" s="227"/>
      <c r="U152" s="226"/>
    </row>
    <row r="153" spans="1:21" s="45" customFormat="1" ht="13.95" customHeight="1" x14ac:dyDescent="0.2">
      <c r="A153" s="226" t="s">
        <v>166</v>
      </c>
      <c r="B153" s="229" t="s">
        <v>167</v>
      </c>
      <c r="C153" s="229" t="s">
        <v>135</v>
      </c>
      <c r="D153" s="229"/>
      <c r="E153" s="229"/>
      <c r="F153" s="229" t="s">
        <v>263</v>
      </c>
      <c r="G153" s="227">
        <v>6324</v>
      </c>
      <c r="H153" s="226"/>
      <c r="I153" s="229" t="s">
        <v>290</v>
      </c>
      <c r="J153" s="229"/>
      <c r="K153" s="229"/>
      <c r="L153" s="229">
        <v>10</v>
      </c>
      <c r="M153" s="229">
        <v>2004</v>
      </c>
      <c r="N153" s="229"/>
      <c r="O153" s="190"/>
      <c r="P153" s="188"/>
      <c r="R153" s="227"/>
      <c r="S153" s="227"/>
      <c r="T153" s="227"/>
      <c r="U153" s="226"/>
    </row>
    <row r="154" spans="1:21" s="45" customFormat="1" ht="13.95" customHeight="1" x14ac:dyDescent="0.2">
      <c r="A154" s="226" t="s">
        <v>166</v>
      </c>
      <c r="B154" s="229" t="s">
        <v>167</v>
      </c>
      <c r="C154" s="229" t="s">
        <v>135</v>
      </c>
      <c r="D154" s="229"/>
      <c r="E154" s="229"/>
      <c r="F154" s="229" t="s">
        <v>267</v>
      </c>
      <c r="G154" s="227">
        <v>6511</v>
      </c>
      <c r="H154" s="226"/>
      <c r="I154" s="229" t="s">
        <v>291</v>
      </c>
      <c r="J154" s="229" t="s">
        <v>292</v>
      </c>
      <c r="K154" s="229" t="s">
        <v>679</v>
      </c>
      <c r="L154" s="229">
        <v>1</v>
      </c>
      <c r="M154" s="229">
        <v>2004</v>
      </c>
      <c r="N154" s="229"/>
      <c r="O154" s="190"/>
      <c r="P154" s="188"/>
      <c r="R154" s="227"/>
      <c r="S154" s="227"/>
      <c r="T154" s="227"/>
      <c r="U154" s="226"/>
    </row>
    <row r="155" spans="1:21" s="45" customFormat="1" ht="13.95" customHeight="1" x14ac:dyDescent="0.2">
      <c r="A155" s="226" t="s">
        <v>166</v>
      </c>
      <c r="B155" s="229" t="s">
        <v>167</v>
      </c>
      <c r="C155" s="229" t="s">
        <v>135</v>
      </c>
      <c r="D155" s="229" t="s">
        <v>617</v>
      </c>
      <c r="E155" s="229"/>
      <c r="F155" s="229" t="s">
        <v>558</v>
      </c>
      <c r="G155" s="227">
        <v>6541</v>
      </c>
      <c r="H155" s="226"/>
      <c r="I155" s="229"/>
      <c r="J155" s="229"/>
      <c r="K155" s="229"/>
      <c r="L155" s="229">
        <v>1</v>
      </c>
      <c r="M155" s="229">
        <v>2004</v>
      </c>
      <c r="N155" s="229"/>
      <c r="O155" s="190"/>
      <c r="P155" s="188"/>
      <c r="R155" s="227"/>
      <c r="S155" s="227"/>
      <c r="T155" s="227"/>
      <c r="U155" s="226"/>
    </row>
    <row r="156" spans="1:21" s="45" customFormat="1" ht="13.95" customHeight="1" x14ac:dyDescent="0.2">
      <c r="A156" s="226" t="s">
        <v>657</v>
      </c>
      <c r="B156" s="229" t="s">
        <v>332</v>
      </c>
      <c r="C156" s="229" t="s">
        <v>135</v>
      </c>
      <c r="D156" s="229"/>
      <c r="E156" s="233"/>
      <c r="F156" s="229" t="s">
        <v>418</v>
      </c>
      <c r="G156" s="227">
        <v>6151</v>
      </c>
      <c r="H156" s="226"/>
      <c r="I156" s="229"/>
      <c r="J156" s="226"/>
      <c r="K156" s="229" t="s">
        <v>333</v>
      </c>
      <c r="L156" s="229">
        <v>1</v>
      </c>
      <c r="M156" s="229">
        <v>1977</v>
      </c>
      <c r="N156" s="229"/>
      <c r="O156" s="190"/>
      <c r="P156" s="188"/>
      <c r="R156" s="227"/>
      <c r="S156" s="227"/>
      <c r="T156" s="227"/>
      <c r="U156" s="226"/>
    </row>
    <row r="157" spans="1:21" s="45" customFormat="1" ht="13.95" customHeight="1" x14ac:dyDescent="0.2">
      <c r="A157" s="226" t="s">
        <v>657</v>
      </c>
      <c r="B157" s="229" t="s">
        <v>332</v>
      </c>
      <c r="C157" s="229" t="s">
        <v>135</v>
      </c>
      <c r="D157" s="229"/>
      <c r="E157" s="233"/>
      <c r="F157" s="229" t="s">
        <v>418</v>
      </c>
      <c r="G157" s="227">
        <v>6151</v>
      </c>
      <c r="H157" s="226"/>
      <c r="I157" s="229"/>
      <c r="J157" s="226"/>
      <c r="K157" s="229" t="s">
        <v>334</v>
      </c>
      <c r="L157" s="229">
        <v>1</v>
      </c>
      <c r="M157" s="229">
        <v>1977</v>
      </c>
      <c r="N157" s="229"/>
      <c r="O157" s="190"/>
      <c r="P157" s="188"/>
      <c r="R157" s="227"/>
      <c r="S157" s="227"/>
      <c r="T157" s="227"/>
      <c r="U157" s="226"/>
    </row>
    <row r="158" spans="1:21" s="45" customFormat="1" ht="13.95" customHeight="1" x14ac:dyDescent="0.2">
      <c r="A158" s="226" t="s">
        <v>657</v>
      </c>
      <c r="B158" s="229" t="s">
        <v>332</v>
      </c>
      <c r="C158" s="229" t="s">
        <v>135</v>
      </c>
      <c r="D158" s="229"/>
      <c r="E158" s="233"/>
      <c r="F158" s="229" t="s">
        <v>418</v>
      </c>
      <c r="G158" s="227">
        <v>6151</v>
      </c>
      <c r="H158" s="226"/>
      <c r="I158" s="229"/>
      <c r="J158" s="226"/>
      <c r="K158" s="229" t="s">
        <v>335</v>
      </c>
      <c r="L158" s="229">
        <v>1</v>
      </c>
      <c r="M158" s="229">
        <v>1977</v>
      </c>
      <c r="N158" s="229"/>
      <c r="O158" s="190"/>
      <c r="P158" s="188"/>
      <c r="R158" s="227"/>
      <c r="S158" s="227"/>
      <c r="T158" s="227"/>
      <c r="U158" s="226"/>
    </row>
    <row r="159" spans="1:21" s="45" customFormat="1" ht="13.95" customHeight="1" x14ac:dyDescent="0.2">
      <c r="A159" s="226" t="s">
        <v>657</v>
      </c>
      <c r="B159" s="229" t="s">
        <v>332</v>
      </c>
      <c r="C159" s="229" t="s">
        <v>135</v>
      </c>
      <c r="D159" s="229"/>
      <c r="E159" s="233"/>
      <c r="F159" s="229" t="s">
        <v>267</v>
      </c>
      <c r="G159" s="227" t="s">
        <v>514</v>
      </c>
      <c r="H159" s="226"/>
      <c r="I159" s="229" t="s">
        <v>322</v>
      </c>
      <c r="J159" s="226" t="s">
        <v>671</v>
      </c>
      <c r="K159" s="229" t="s">
        <v>670</v>
      </c>
      <c r="L159" s="229">
        <v>1</v>
      </c>
      <c r="M159" s="229">
        <v>2013</v>
      </c>
      <c r="N159" s="229"/>
      <c r="O159" s="190"/>
      <c r="P159" s="188"/>
      <c r="R159" s="227"/>
      <c r="S159" s="227"/>
      <c r="T159" s="227"/>
      <c r="U159" s="226"/>
    </row>
    <row r="160" spans="1:21" s="45" customFormat="1" ht="13.95" customHeight="1" x14ac:dyDescent="0.2">
      <c r="A160" s="226" t="s">
        <v>657</v>
      </c>
      <c r="B160" s="229" t="s">
        <v>332</v>
      </c>
      <c r="C160" s="229" t="s">
        <v>135</v>
      </c>
      <c r="D160" s="229"/>
      <c r="E160" s="233"/>
      <c r="F160" s="229" t="s">
        <v>274</v>
      </c>
      <c r="G160" s="227">
        <v>6521</v>
      </c>
      <c r="H160" s="226"/>
      <c r="I160" s="235" t="s">
        <v>759</v>
      </c>
      <c r="J160" s="235" t="s">
        <v>700</v>
      </c>
      <c r="K160" s="229" t="s">
        <v>683</v>
      </c>
      <c r="L160" s="229">
        <v>1</v>
      </c>
      <c r="M160" s="229">
        <v>2013</v>
      </c>
      <c r="N160" s="229"/>
      <c r="O160" s="190"/>
      <c r="P160" s="188"/>
      <c r="R160" s="227"/>
      <c r="S160" s="227"/>
      <c r="T160" s="227"/>
      <c r="U160" s="226"/>
    </row>
    <row r="161" spans="1:21" s="45" customFormat="1" ht="13.95" customHeight="1" x14ac:dyDescent="0.2">
      <c r="A161" s="226" t="s">
        <v>657</v>
      </c>
      <c r="B161" s="229" t="s">
        <v>332</v>
      </c>
      <c r="C161" s="229" t="s">
        <v>135</v>
      </c>
      <c r="D161" s="229"/>
      <c r="E161" s="233"/>
      <c r="F161" s="229" t="s">
        <v>264</v>
      </c>
      <c r="G161" s="227">
        <v>6324</v>
      </c>
      <c r="H161" s="226"/>
      <c r="I161" s="229" t="s">
        <v>262</v>
      </c>
      <c r="J161" s="235"/>
      <c r="K161" s="229"/>
      <c r="L161" s="229">
        <v>5</v>
      </c>
      <c r="M161" s="229">
        <v>2013</v>
      </c>
      <c r="N161" s="229"/>
      <c r="O161" s="190"/>
      <c r="P161" s="188"/>
      <c r="R161" s="227"/>
      <c r="S161" s="227"/>
      <c r="T161" s="227"/>
      <c r="U161" s="226"/>
    </row>
    <row r="162" spans="1:21" s="45" customFormat="1" ht="13.95" customHeight="1" x14ac:dyDescent="0.2">
      <c r="A162" s="226" t="s">
        <v>657</v>
      </c>
      <c r="B162" s="229" t="s">
        <v>332</v>
      </c>
      <c r="C162" s="229" t="s">
        <v>135</v>
      </c>
      <c r="D162" s="229"/>
      <c r="E162" s="233"/>
      <c r="F162" s="238" t="s">
        <v>263</v>
      </c>
      <c r="G162" s="268">
        <v>6324</v>
      </c>
      <c r="H162" s="226"/>
      <c r="I162" s="229" t="s">
        <v>262</v>
      </c>
      <c r="J162" s="235"/>
      <c r="K162" s="229"/>
      <c r="L162" s="229">
        <v>5</v>
      </c>
      <c r="M162" s="229">
        <v>2013</v>
      </c>
      <c r="N162" s="229"/>
      <c r="O162" s="190"/>
      <c r="P162" s="188"/>
      <c r="R162" s="227"/>
      <c r="S162" s="227"/>
      <c r="T162" s="227"/>
      <c r="U162" s="226"/>
    </row>
    <row r="163" spans="1:21" s="45" customFormat="1" ht="13.95" customHeight="1" x14ac:dyDescent="0.2">
      <c r="A163" s="226" t="s">
        <v>656</v>
      </c>
      <c r="B163" s="229" t="s">
        <v>336</v>
      </c>
      <c r="C163" s="229" t="s">
        <v>135</v>
      </c>
      <c r="D163" s="229"/>
      <c r="E163" s="233"/>
      <c r="F163" s="229" t="s">
        <v>418</v>
      </c>
      <c r="G163" s="227">
        <v>6151</v>
      </c>
      <c r="H163" s="226"/>
      <c r="I163" s="229" t="s">
        <v>247</v>
      </c>
      <c r="J163" s="226"/>
      <c r="K163" s="229" t="s">
        <v>337</v>
      </c>
      <c r="L163" s="229">
        <v>1</v>
      </c>
      <c r="M163" s="229">
        <v>1977</v>
      </c>
      <c r="N163" s="229"/>
      <c r="O163" s="190"/>
      <c r="P163" s="188"/>
      <c r="R163" s="227"/>
      <c r="S163" s="227"/>
      <c r="T163" s="227"/>
      <c r="U163" s="226"/>
    </row>
    <row r="164" spans="1:21" s="45" customFormat="1" ht="13.95" customHeight="1" x14ac:dyDescent="0.2">
      <c r="A164" s="226" t="s">
        <v>656</v>
      </c>
      <c r="B164" s="229" t="s">
        <v>336</v>
      </c>
      <c r="C164" s="229" t="s">
        <v>135</v>
      </c>
      <c r="D164" s="229"/>
      <c r="E164" s="233"/>
      <c r="F164" s="229" t="s">
        <v>418</v>
      </c>
      <c r="G164" s="227">
        <v>6151</v>
      </c>
      <c r="H164" s="226"/>
      <c r="I164" s="229"/>
      <c r="J164" s="226"/>
      <c r="K164" s="229" t="s">
        <v>338</v>
      </c>
      <c r="L164" s="229">
        <v>1</v>
      </c>
      <c r="M164" s="229">
        <v>1977</v>
      </c>
      <c r="N164" s="229"/>
      <c r="O164" s="190"/>
      <c r="P164" s="188"/>
      <c r="R164" s="227"/>
      <c r="S164" s="227"/>
      <c r="T164" s="227"/>
      <c r="U164" s="226"/>
    </row>
    <row r="165" spans="1:21" s="45" customFormat="1" ht="13.95" customHeight="1" x14ac:dyDescent="0.2">
      <c r="A165" s="226" t="s">
        <v>656</v>
      </c>
      <c r="B165" s="229" t="s">
        <v>336</v>
      </c>
      <c r="C165" s="229" t="s">
        <v>135</v>
      </c>
      <c r="D165" s="229"/>
      <c r="E165" s="233"/>
      <c r="F165" s="229" t="s">
        <v>418</v>
      </c>
      <c r="G165" s="227">
        <v>6151</v>
      </c>
      <c r="H165" s="226"/>
      <c r="I165" s="229"/>
      <c r="J165" s="226"/>
      <c r="K165" s="229" t="s">
        <v>339</v>
      </c>
      <c r="L165" s="229">
        <v>1</v>
      </c>
      <c r="M165" s="229">
        <v>1977</v>
      </c>
      <c r="N165" s="229"/>
      <c r="O165" s="190"/>
      <c r="P165" s="188"/>
      <c r="R165" s="227"/>
      <c r="S165" s="227"/>
      <c r="T165" s="227"/>
      <c r="U165" s="226"/>
    </row>
    <row r="166" spans="1:21" s="45" customFormat="1" ht="13.95" customHeight="1" x14ac:dyDescent="0.2">
      <c r="A166" s="226" t="s">
        <v>656</v>
      </c>
      <c r="B166" s="229" t="s">
        <v>336</v>
      </c>
      <c r="C166" s="229" t="s">
        <v>135</v>
      </c>
      <c r="D166" s="229"/>
      <c r="E166" s="233"/>
      <c r="F166" s="229" t="s">
        <v>418</v>
      </c>
      <c r="G166" s="227">
        <v>6151</v>
      </c>
      <c r="H166" s="226"/>
      <c r="I166" s="229"/>
      <c r="J166" s="226"/>
      <c r="K166" s="229" t="s">
        <v>340</v>
      </c>
      <c r="L166" s="229">
        <v>1</v>
      </c>
      <c r="M166" s="229">
        <v>1977</v>
      </c>
      <c r="N166" s="229"/>
      <c r="O166" s="190"/>
      <c r="P166" s="188"/>
      <c r="R166" s="227"/>
      <c r="S166" s="227"/>
      <c r="T166" s="227"/>
      <c r="U166" s="226"/>
    </row>
    <row r="167" spans="1:21" s="45" customFormat="1" ht="13.95" customHeight="1" x14ac:dyDescent="0.2">
      <c r="A167" s="226" t="s">
        <v>656</v>
      </c>
      <c r="B167" s="229" t="s">
        <v>336</v>
      </c>
      <c r="C167" s="229" t="s">
        <v>135</v>
      </c>
      <c r="D167" s="229"/>
      <c r="E167" s="233"/>
      <c r="F167" s="229" t="s">
        <v>418</v>
      </c>
      <c r="G167" s="227">
        <v>6151</v>
      </c>
      <c r="H167" s="226"/>
      <c r="I167" s="229"/>
      <c r="J167" s="226"/>
      <c r="K167" s="229" t="s">
        <v>340</v>
      </c>
      <c r="L167" s="229">
        <v>1</v>
      </c>
      <c r="M167" s="229">
        <v>1977</v>
      </c>
      <c r="N167" s="229"/>
      <c r="O167" s="190"/>
      <c r="P167" s="188"/>
      <c r="R167" s="227"/>
      <c r="S167" s="227"/>
      <c r="T167" s="227"/>
      <c r="U167" s="226"/>
    </row>
    <row r="168" spans="1:21" s="45" customFormat="1" ht="13.95" customHeight="1" x14ac:dyDescent="0.2">
      <c r="A168" s="226" t="s">
        <v>656</v>
      </c>
      <c r="B168" s="229" t="s">
        <v>336</v>
      </c>
      <c r="C168" s="229" t="s">
        <v>135</v>
      </c>
      <c r="D168" s="229"/>
      <c r="E168" s="233"/>
      <c r="F168" s="229" t="s">
        <v>267</v>
      </c>
      <c r="G168" s="227" t="s">
        <v>514</v>
      </c>
      <c r="H168" s="226"/>
      <c r="I168" s="229" t="s">
        <v>322</v>
      </c>
      <c r="J168" s="226" t="s">
        <v>373</v>
      </c>
      <c r="K168" s="229" t="s">
        <v>667</v>
      </c>
      <c r="L168" s="229">
        <v>1</v>
      </c>
      <c r="M168" s="229">
        <v>2013</v>
      </c>
      <c r="N168" s="229"/>
      <c r="O168" s="190"/>
      <c r="P168" s="188"/>
      <c r="R168" s="227"/>
      <c r="S168" s="227"/>
      <c r="T168" s="227"/>
      <c r="U168" s="226"/>
    </row>
    <row r="169" spans="1:21" s="45" customFormat="1" ht="13.95" customHeight="1" x14ac:dyDescent="0.2">
      <c r="A169" s="226" t="s">
        <v>656</v>
      </c>
      <c r="B169" s="229" t="s">
        <v>336</v>
      </c>
      <c r="C169" s="229" t="s">
        <v>135</v>
      </c>
      <c r="D169" s="229"/>
      <c r="E169" s="233"/>
      <c r="F169" s="229" t="s">
        <v>274</v>
      </c>
      <c r="G169" s="227">
        <v>6521</v>
      </c>
      <c r="H169" s="226"/>
      <c r="I169" s="235" t="s">
        <v>759</v>
      </c>
      <c r="J169" s="235" t="s">
        <v>700</v>
      </c>
      <c r="K169" s="229" t="s">
        <v>684</v>
      </c>
      <c r="L169" s="229">
        <v>1</v>
      </c>
      <c r="M169" s="229">
        <v>2013</v>
      </c>
      <c r="N169" s="229"/>
      <c r="O169" s="190"/>
      <c r="P169" s="188"/>
      <c r="R169" s="227"/>
      <c r="S169" s="227"/>
      <c r="T169" s="227"/>
      <c r="U169" s="226"/>
    </row>
    <row r="170" spans="1:21" s="45" customFormat="1" ht="13.95" customHeight="1" x14ac:dyDescent="0.2">
      <c r="A170" s="226" t="s">
        <v>656</v>
      </c>
      <c r="B170" s="229" t="s">
        <v>336</v>
      </c>
      <c r="C170" s="229" t="s">
        <v>135</v>
      </c>
      <c r="D170" s="229"/>
      <c r="E170" s="233"/>
      <c r="F170" s="238" t="s">
        <v>263</v>
      </c>
      <c r="G170" s="227">
        <v>6324</v>
      </c>
      <c r="H170" s="226"/>
      <c r="I170" s="235" t="s">
        <v>262</v>
      </c>
      <c r="J170" s="235"/>
      <c r="K170" s="229"/>
      <c r="L170" s="229">
        <v>5</v>
      </c>
      <c r="M170" s="229">
        <v>2013</v>
      </c>
      <c r="N170" s="229"/>
      <c r="O170" s="190"/>
      <c r="P170" s="188"/>
      <c r="R170" s="227"/>
      <c r="S170" s="227"/>
      <c r="T170" s="227"/>
      <c r="U170" s="226"/>
    </row>
    <row r="171" spans="1:21" s="45" customFormat="1" ht="13.95" customHeight="1" x14ac:dyDescent="0.2">
      <c r="A171" s="226" t="s">
        <v>656</v>
      </c>
      <c r="B171" s="229" t="s">
        <v>336</v>
      </c>
      <c r="C171" s="229" t="s">
        <v>135</v>
      </c>
      <c r="D171" s="229"/>
      <c r="E171" s="233"/>
      <c r="F171" s="229" t="s">
        <v>264</v>
      </c>
      <c r="G171" s="268">
        <v>6324</v>
      </c>
      <c r="H171" s="226"/>
      <c r="I171" s="235" t="s">
        <v>262</v>
      </c>
      <c r="J171" s="235"/>
      <c r="K171" s="229"/>
      <c r="L171" s="229">
        <v>5</v>
      </c>
      <c r="M171" s="229">
        <v>2013</v>
      </c>
      <c r="N171" s="229"/>
      <c r="O171" s="190"/>
      <c r="P171" s="188"/>
      <c r="R171" s="227"/>
      <c r="S171" s="227"/>
      <c r="T171" s="227"/>
      <c r="U171" s="226"/>
    </row>
    <row r="172" spans="1:21" s="45" customFormat="1" ht="13.95" customHeight="1" x14ac:dyDescent="0.2">
      <c r="A172" s="226" t="s">
        <v>347</v>
      </c>
      <c r="B172" s="229" t="s">
        <v>346</v>
      </c>
      <c r="C172" s="229" t="s">
        <v>135</v>
      </c>
      <c r="D172" s="229"/>
      <c r="E172" s="233"/>
      <c r="F172" s="229" t="s">
        <v>418</v>
      </c>
      <c r="G172" s="227">
        <v>6151</v>
      </c>
      <c r="H172" s="226"/>
      <c r="I172" s="229"/>
      <c r="J172" s="226"/>
      <c r="K172" s="229" t="s">
        <v>341</v>
      </c>
      <c r="L172" s="229">
        <v>1</v>
      </c>
      <c r="M172" s="229">
        <v>1979</v>
      </c>
      <c r="N172" s="229"/>
      <c r="O172" s="190"/>
      <c r="P172" s="188"/>
      <c r="R172" s="227"/>
      <c r="S172" s="227"/>
      <c r="T172" s="227"/>
      <c r="U172" s="226"/>
    </row>
    <row r="173" spans="1:21" s="45" customFormat="1" ht="13.95" customHeight="1" x14ac:dyDescent="0.2">
      <c r="A173" s="226" t="s">
        <v>347</v>
      </c>
      <c r="B173" s="229" t="s">
        <v>346</v>
      </c>
      <c r="C173" s="229" t="s">
        <v>135</v>
      </c>
      <c r="D173" s="229"/>
      <c r="E173" s="233"/>
      <c r="F173" s="229" t="s">
        <v>418</v>
      </c>
      <c r="G173" s="227">
        <v>6151</v>
      </c>
      <c r="H173" s="226"/>
      <c r="I173" s="229"/>
      <c r="J173" s="226"/>
      <c r="K173" s="229" t="s">
        <v>342</v>
      </c>
      <c r="L173" s="229">
        <v>1</v>
      </c>
      <c r="M173" s="229">
        <v>1979</v>
      </c>
      <c r="N173" s="229"/>
      <c r="O173" s="190"/>
      <c r="P173" s="188"/>
      <c r="R173" s="227"/>
      <c r="S173" s="227"/>
      <c r="T173" s="227"/>
      <c r="U173" s="226"/>
    </row>
    <row r="174" spans="1:21" s="45" customFormat="1" ht="13.95" customHeight="1" x14ac:dyDescent="0.2">
      <c r="A174" s="226" t="s">
        <v>347</v>
      </c>
      <c r="B174" s="229" t="s">
        <v>346</v>
      </c>
      <c r="C174" s="229" t="s">
        <v>135</v>
      </c>
      <c r="D174" s="229"/>
      <c r="E174" s="233"/>
      <c r="F174" s="229" t="s">
        <v>418</v>
      </c>
      <c r="G174" s="227">
        <v>6151</v>
      </c>
      <c r="H174" s="226"/>
      <c r="I174" s="229"/>
      <c r="J174" s="226"/>
      <c r="K174" s="229" t="s">
        <v>343</v>
      </c>
      <c r="L174" s="229">
        <v>1</v>
      </c>
      <c r="M174" s="229">
        <v>1979</v>
      </c>
      <c r="N174" s="229"/>
      <c r="O174" s="190"/>
      <c r="P174" s="188"/>
      <c r="R174" s="227"/>
      <c r="S174" s="227"/>
      <c r="T174" s="227"/>
      <c r="U174" s="226"/>
    </row>
    <row r="175" spans="1:21" s="45" customFormat="1" ht="13.95" customHeight="1" x14ac:dyDescent="0.2">
      <c r="A175" s="226" t="s">
        <v>347</v>
      </c>
      <c r="B175" s="229" t="s">
        <v>346</v>
      </c>
      <c r="C175" s="229" t="s">
        <v>135</v>
      </c>
      <c r="D175" s="229"/>
      <c r="E175" s="233"/>
      <c r="F175" s="229" t="s">
        <v>418</v>
      </c>
      <c r="G175" s="227">
        <v>6151</v>
      </c>
      <c r="H175" s="226"/>
      <c r="I175" s="229"/>
      <c r="J175" s="226"/>
      <c r="K175" s="229" t="s">
        <v>344</v>
      </c>
      <c r="L175" s="229">
        <v>1</v>
      </c>
      <c r="M175" s="229">
        <v>1979</v>
      </c>
      <c r="N175" s="229"/>
      <c r="O175" s="190"/>
      <c r="P175" s="188"/>
      <c r="R175" s="227"/>
      <c r="S175" s="227"/>
      <c r="T175" s="227"/>
      <c r="U175" s="226"/>
    </row>
    <row r="176" spans="1:21" s="45" customFormat="1" ht="13.95" customHeight="1" x14ac:dyDescent="0.2">
      <c r="A176" s="226" t="s">
        <v>347</v>
      </c>
      <c r="B176" s="229" t="s">
        <v>346</v>
      </c>
      <c r="C176" s="229" t="s">
        <v>135</v>
      </c>
      <c r="D176" s="238"/>
      <c r="E176" s="233"/>
      <c r="F176" s="229" t="s">
        <v>418</v>
      </c>
      <c r="G176" s="227">
        <v>6151</v>
      </c>
      <c r="H176" s="226"/>
      <c r="I176" s="229"/>
      <c r="J176" s="226"/>
      <c r="K176" s="229" t="s">
        <v>345</v>
      </c>
      <c r="L176" s="229">
        <v>1</v>
      </c>
      <c r="M176" s="229">
        <v>1979</v>
      </c>
      <c r="N176" s="229"/>
      <c r="O176" s="190"/>
      <c r="P176" s="188"/>
      <c r="R176" s="227"/>
      <c r="S176" s="227"/>
      <c r="T176" s="227"/>
      <c r="U176" s="226"/>
    </row>
    <row r="177" spans="1:21" s="45" customFormat="1" ht="13.95" customHeight="1" x14ac:dyDescent="0.2">
      <c r="A177" s="226" t="s">
        <v>347</v>
      </c>
      <c r="B177" s="229" t="s">
        <v>346</v>
      </c>
      <c r="C177" s="229" t="s">
        <v>135</v>
      </c>
      <c r="D177" s="238"/>
      <c r="E177" s="233"/>
      <c r="F177" s="229" t="s">
        <v>267</v>
      </c>
      <c r="G177" s="227">
        <v>6511</v>
      </c>
      <c r="H177" s="226"/>
      <c r="I177" s="229" t="s">
        <v>322</v>
      </c>
      <c r="J177" s="226" t="s">
        <v>362</v>
      </c>
      <c r="K177" s="229" t="s">
        <v>681</v>
      </c>
      <c r="L177" s="229">
        <v>1</v>
      </c>
      <c r="M177" s="229">
        <v>2013</v>
      </c>
      <c r="N177" s="229"/>
      <c r="O177" s="190"/>
      <c r="P177" s="188"/>
      <c r="R177" s="227"/>
      <c r="S177" s="227"/>
      <c r="T177" s="227"/>
      <c r="U177" s="226"/>
    </row>
    <row r="178" spans="1:21" s="45" customFormat="1" ht="13.95" customHeight="1" x14ac:dyDescent="0.2">
      <c r="A178" s="226" t="s">
        <v>347</v>
      </c>
      <c r="B178" s="229" t="s">
        <v>346</v>
      </c>
      <c r="C178" s="229" t="s">
        <v>135</v>
      </c>
      <c r="D178" s="238"/>
      <c r="E178" s="233"/>
      <c r="F178" s="229" t="s">
        <v>274</v>
      </c>
      <c r="G178" s="227">
        <v>6511</v>
      </c>
      <c r="H178" s="226"/>
      <c r="I178" s="235" t="s">
        <v>759</v>
      </c>
      <c r="J178" s="235" t="s">
        <v>700</v>
      </c>
      <c r="K178" s="229" t="s">
        <v>688</v>
      </c>
      <c r="L178" s="229">
        <v>1</v>
      </c>
      <c r="M178" s="229">
        <v>2013</v>
      </c>
      <c r="N178" s="229"/>
      <c r="O178" s="190"/>
      <c r="P178" s="188"/>
      <c r="R178" s="227"/>
      <c r="S178" s="227"/>
      <c r="T178" s="227"/>
      <c r="U178" s="226"/>
    </row>
    <row r="179" spans="1:21" s="45" customFormat="1" ht="13.95" customHeight="1" x14ac:dyDescent="0.2">
      <c r="A179" s="226" t="s">
        <v>347</v>
      </c>
      <c r="B179" s="229" t="s">
        <v>346</v>
      </c>
      <c r="C179" s="229" t="s">
        <v>135</v>
      </c>
      <c r="D179" s="238"/>
      <c r="E179" s="233"/>
      <c r="F179" s="238" t="s">
        <v>264</v>
      </c>
      <c r="G179" s="227">
        <v>6324</v>
      </c>
      <c r="H179" s="226"/>
      <c r="I179" s="229" t="s">
        <v>262</v>
      </c>
      <c r="J179" s="226" t="s">
        <v>663</v>
      </c>
      <c r="K179" s="229" t="s">
        <v>660</v>
      </c>
      <c r="L179" s="229">
        <v>42</v>
      </c>
      <c r="M179" s="229">
        <v>2019</v>
      </c>
      <c r="N179" s="229"/>
      <c r="O179" s="190"/>
      <c r="P179" s="188"/>
      <c r="R179" s="227"/>
      <c r="S179" s="227"/>
      <c r="T179" s="227"/>
      <c r="U179" s="226"/>
    </row>
    <row r="180" spans="1:21" s="45" customFormat="1" ht="13.95" customHeight="1" x14ac:dyDescent="0.2">
      <c r="A180" s="226" t="s">
        <v>347</v>
      </c>
      <c r="B180" s="229" t="s">
        <v>346</v>
      </c>
      <c r="C180" s="229" t="s">
        <v>135</v>
      </c>
      <c r="D180" s="238"/>
      <c r="E180" s="233"/>
      <c r="F180" s="238" t="s">
        <v>263</v>
      </c>
      <c r="G180" s="227">
        <v>6324</v>
      </c>
      <c r="H180" s="226"/>
      <c r="I180" s="229" t="s">
        <v>262</v>
      </c>
      <c r="J180" s="226" t="s">
        <v>663</v>
      </c>
      <c r="K180" s="229" t="s">
        <v>660</v>
      </c>
      <c r="L180" s="229">
        <v>27</v>
      </c>
      <c r="M180" s="229">
        <v>2019</v>
      </c>
      <c r="N180" s="229"/>
      <c r="O180" s="190"/>
      <c r="P180" s="188"/>
      <c r="R180" s="227"/>
      <c r="S180" s="227"/>
      <c r="T180" s="227"/>
      <c r="U180" s="226"/>
    </row>
    <row r="181" spans="1:21" s="45" customFormat="1" ht="13.95" customHeight="1" x14ac:dyDescent="0.2">
      <c r="A181" s="226" t="s">
        <v>365</v>
      </c>
      <c r="B181" s="229" t="s">
        <v>230</v>
      </c>
      <c r="C181" s="229" t="s">
        <v>135</v>
      </c>
      <c r="D181" s="229" t="s">
        <v>366</v>
      </c>
      <c r="E181" s="233"/>
      <c r="F181" s="229" t="s">
        <v>418</v>
      </c>
      <c r="G181" s="227">
        <v>6151</v>
      </c>
      <c r="H181" s="226"/>
      <c r="I181" s="229" t="s">
        <v>367</v>
      </c>
      <c r="J181" s="226"/>
      <c r="K181" s="229" t="s">
        <v>363</v>
      </c>
      <c r="L181" s="229">
        <v>1</v>
      </c>
      <c r="M181" s="229">
        <v>2004</v>
      </c>
      <c r="N181" s="229"/>
      <c r="O181" s="190"/>
      <c r="P181" s="188"/>
      <c r="R181" s="227"/>
      <c r="S181" s="227"/>
      <c r="T181" s="227"/>
      <c r="U181" s="226"/>
    </row>
    <row r="182" spans="1:21" s="45" customFormat="1" ht="13.95" customHeight="1" x14ac:dyDescent="0.2">
      <c r="A182" s="226" t="s">
        <v>365</v>
      </c>
      <c r="B182" s="229" t="s">
        <v>230</v>
      </c>
      <c r="C182" s="229" t="s">
        <v>135</v>
      </c>
      <c r="D182" s="238" t="s">
        <v>369</v>
      </c>
      <c r="E182" s="233"/>
      <c r="F182" s="229" t="s">
        <v>418</v>
      </c>
      <c r="G182" s="227">
        <v>6151</v>
      </c>
      <c r="H182" s="226"/>
      <c r="I182" s="229" t="s">
        <v>247</v>
      </c>
      <c r="J182" s="226"/>
      <c r="K182" s="229" t="s">
        <v>364</v>
      </c>
      <c r="L182" s="229">
        <v>1</v>
      </c>
      <c r="M182" s="229">
        <v>1981</v>
      </c>
      <c r="N182" s="229"/>
      <c r="O182" s="190"/>
      <c r="P182" s="188"/>
      <c r="R182" s="227"/>
      <c r="S182" s="227"/>
      <c r="T182" s="227"/>
      <c r="U182" s="226"/>
    </row>
    <row r="183" spans="1:21" s="45" customFormat="1" ht="13.95" customHeight="1" x14ac:dyDescent="0.2">
      <c r="A183" s="226" t="s">
        <v>365</v>
      </c>
      <c r="B183" s="229" t="s">
        <v>230</v>
      </c>
      <c r="C183" s="229" t="s">
        <v>135</v>
      </c>
      <c r="D183" s="229" t="s">
        <v>368</v>
      </c>
      <c r="E183" s="233"/>
      <c r="F183" s="229" t="s">
        <v>418</v>
      </c>
      <c r="G183" s="227">
        <v>6151</v>
      </c>
      <c r="H183" s="226"/>
      <c r="I183" s="229"/>
      <c r="J183" s="226"/>
      <c r="K183" s="229" t="s">
        <v>370</v>
      </c>
      <c r="L183" s="229">
        <v>1</v>
      </c>
      <c r="M183" s="229">
        <v>1981</v>
      </c>
      <c r="N183" s="229"/>
      <c r="O183" s="190"/>
      <c r="P183" s="188"/>
      <c r="R183" s="227"/>
      <c r="S183" s="227"/>
      <c r="T183" s="227"/>
      <c r="U183" s="226"/>
    </row>
    <row r="184" spans="1:21" s="45" customFormat="1" ht="13.95" customHeight="1" x14ac:dyDescent="0.2">
      <c r="A184" s="226" t="s">
        <v>365</v>
      </c>
      <c r="B184" s="229" t="s">
        <v>230</v>
      </c>
      <c r="C184" s="229" t="s">
        <v>135</v>
      </c>
      <c r="D184" s="229" t="s">
        <v>369</v>
      </c>
      <c r="E184" s="233"/>
      <c r="F184" s="229" t="s">
        <v>418</v>
      </c>
      <c r="G184" s="227">
        <v>6151</v>
      </c>
      <c r="H184" s="226"/>
      <c r="I184" s="229"/>
      <c r="J184" s="226"/>
      <c r="K184" s="229" t="s">
        <v>354</v>
      </c>
      <c r="L184" s="229">
        <v>1</v>
      </c>
      <c r="M184" s="229">
        <v>2004</v>
      </c>
      <c r="N184" s="229"/>
      <c r="O184" s="190"/>
      <c r="P184" s="188"/>
      <c r="R184" s="227"/>
      <c r="S184" s="227"/>
      <c r="T184" s="227"/>
      <c r="U184" s="226"/>
    </row>
    <row r="185" spans="1:21" s="45" customFormat="1" ht="13.95" customHeight="1" x14ac:dyDescent="0.2">
      <c r="A185" s="226" t="s">
        <v>365</v>
      </c>
      <c r="B185" s="229" t="s">
        <v>230</v>
      </c>
      <c r="C185" s="229" t="s">
        <v>135</v>
      </c>
      <c r="D185" s="229"/>
      <c r="E185" s="233"/>
      <c r="F185" s="238" t="s">
        <v>264</v>
      </c>
      <c r="G185" s="227">
        <v>6324</v>
      </c>
      <c r="H185" s="226"/>
      <c r="I185" s="229" t="s">
        <v>262</v>
      </c>
      <c r="J185" s="226" t="s">
        <v>663</v>
      </c>
      <c r="K185" s="229" t="s">
        <v>660</v>
      </c>
      <c r="L185" s="229">
        <v>18</v>
      </c>
      <c r="M185" s="229">
        <v>2019</v>
      </c>
      <c r="N185" s="229"/>
      <c r="O185" s="190"/>
      <c r="P185" s="188"/>
      <c r="R185" s="227"/>
      <c r="S185" s="227"/>
      <c r="T185" s="227"/>
      <c r="U185" s="226"/>
    </row>
    <row r="186" spans="1:21" s="45" customFormat="1" ht="13.95" customHeight="1" x14ac:dyDescent="0.2">
      <c r="A186" s="226" t="s">
        <v>365</v>
      </c>
      <c r="B186" s="229" t="s">
        <v>230</v>
      </c>
      <c r="C186" s="229" t="s">
        <v>135</v>
      </c>
      <c r="D186" s="229"/>
      <c r="E186" s="233"/>
      <c r="F186" s="238" t="s">
        <v>263</v>
      </c>
      <c r="G186" s="227">
        <v>6324</v>
      </c>
      <c r="H186" s="226"/>
      <c r="I186" s="229" t="s">
        <v>262</v>
      </c>
      <c r="J186" s="226" t="s">
        <v>663</v>
      </c>
      <c r="K186" s="229" t="s">
        <v>660</v>
      </c>
      <c r="L186" s="229">
        <v>21</v>
      </c>
      <c r="M186" s="229">
        <v>2019</v>
      </c>
      <c r="N186" s="229"/>
      <c r="O186" s="190"/>
      <c r="P186" s="188"/>
      <c r="R186" s="227"/>
      <c r="S186" s="227"/>
      <c r="T186" s="227"/>
      <c r="U186" s="226"/>
    </row>
    <row r="187" spans="1:21" s="45" customFormat="1" ht="13.95" customHeight="1" x14ac:dyDescent="0.2">
      <c r="A187" s="226" t="s">
        <v>365</v>
      </c>
      <c r="B187" s="229" t="s">
        <v>230</v>
      </c>
      <c r="C187" s="229" t="s">
        <v>135</v>
      </c>
      <c r="D187" s="229" t="s">
        <v>280</v>
      </c>
      <c r="E187" s="229"/>
      <c r="F187" s="229" t="s">
        <v>265</v>
      </c>
      <c r="G187" s="227">
        <v>6411</v>
      </c>
      <c r="H187" s="226"/>
      <c r="I187" s="229"/>
      <c r="J187" s="226"/>
      <c r="K187" s="229"/>
      <c r="L187" s="229">
        <v>3</v>
      </c>
      <c r="M187" s="229">
        <v>1980</v>
      </c>
      <c r="N187" s="229"/>
      <c r="O187" s="190"/>
      <c r="P187" s="188"/>
      <c r="R187" s="227"/>
      <c r="S187" s="227"/>
      <c r="T187" s="227"/>
      <c r="U187" s="226"/>
    </row>
    <row r="188" spans="1:21" s="45" customFormat="1" ht="13.95" customHeight="1" x14ac:dyDescent="0.2">
      <c r="A188" s="226" t="s">
        <v>365</v>
      </c>
      <c r="B188" s="229" t="s">
        <v>230</v>
      </c>
      <c r="C188" s="229" t="s">
        <v>135</v>
      </c>
      <c r="D188" s="229" t="s">
        <v>371</v>
      </c>
      <c r="E188" s="229"/>
      <c r="F188" s="229" t="s">
        <v>372</v>
      </c>
      <c r="G188" s="227">
        <v>6411</v>
      </c>
      <c r="H188" s="226"/>
      <c r="I188" s="229"/>
      <c r="J188" s="229"/>
      <c r="K188" s="229"/>
      <c r="L188" s="229">
        <v>5</v>
      </c>
      <c r="M188" s="229">
        <v>1981</v>
      </c>
      <c r="N188" s="229"/>
      <c r="O188" s="190"/>
      <c r="P188" s="188"/>
      <c r="R188" s="227"/>
      <c r="S188" s="227"/>
      <c r="T188" s="227"/>
      <c r="U188" s="226"/>
    </row>
    <row r="189" spans="1:21" s="45" customFormat="1" ht="13.95" customHeight="1" x14ac:dyDescent="0.2">
      <c r="A189" s="226" t="s">
        <v>365</v>
      </c>
      <c r="B189" s="229" t="s">
        <v>230</v>
      </c>
      <c r="C189" s="229" t="s">
        <v>135</v>
      </c>
      <c r="D189" s="229"/>
      <c r="E189" s="229"/>
      <c r="F189" s="238" t="s">
        <v>267</v>
      </c>
      <c r="G189" s="268">
        <v>6511</v>
      </c>
      <c r="H189" s="226"/>
      <c r="I189" s="229" t="s">
        <v>322</v>
      </c>
      <c r="J189" s="229" t="s">
        <v>374</v>
      </c>
      <c r="K189" s="229" t="s">
        <v>665</v>
      </c>
      <c r="L189" s="229">
        <v>1</v>
      </c>
      <c r="M189" s="229">
        <v>2013</v>
      </c>
      <c r="N189" s="229"/>
      <c r="O189" s="190"/>
      <c r="P189" s="188"/>
      <c r="R189" s="227"/>
      <c r="S189" s="227"/>
      <c r="T189" s="227"/>
      <c r="U189" s="226"/>
    </row>
    <row r="190" spans="1:21" s="45" customFormat="1" ht="13.95" customHeight="1" x14ac:dyDescent="0.2">
      <c r="A190" s="226" t="s">
        <v>365</v>
      </c>
      <c r="B190" s="229" t="s">
        <v>230</v>
      </c>
      <c r="C190" s="229" t="s">
        <v>135</v>
      </c>
      <c r="D190" s="229"/>
      <c r="E190" s="229"/>
      <c r="F190" s="238" t="s">
        <v>274</v>
      </c>
      <c r="G190" s="268">
        <v>6521</v>
      </c>
      <c r="H190" s="226"/>
      <c r="I190" s="235" t="s">
        <v>759</v>
      </c>
      <c r="J190" s="229" t="s">
        <v>760</v>
      </c>
      <c r="K190" s="229" t="s">
        <v>685</v>
      </c>
      <c r="L190" s="229">
        <v>1</v>
      </c>
      <c r="M190" s="229">
        <v>2013</v>
      </c>
      <c r="N190" s="229"/>
      <c r="O190" s="190"/>
      <c r="P190" s="188"/>
      <c r="R190" s="227"/>
      <c r="S190" s="227"/>
      <c r="T190" s="227"/>
      <c r="U190" s="226"/>
    </row>
    <row r="191" spans="1:21" s="45" customFormat="1" ht="13.95" customHeight="1" x14ac:dyDescent="0.2">
      <c r="A191" s="226" t="s">
        <v>355</v>
      </c>
      <c r="B191" s="229" t="s">
        <v>356</v>
      </c>
      <c r="C191" s="229" t="s">
        <v>135</v>
      </c>
      <c r="D191" s="229" t="s">
        <v>276</v>
      </c>
      <c r="E191" s="233"/>
      <c r="F191" s="229" t="s">
        <v>418</v>
      </c>
      <c r="G191" s="227">
        <v>6151</v>
      </c>
      <c r="H191" s="226"/>
      <c r="I191" s="229" t="s">
        <v>314</v>
      </c>
      <c r="J191" s="226"/>
      <c r="K191" s="229" t="s">
        <v>357</v>
      </c>
      <c r="L191" s="229">
        <v>1</v>
      </c>
      <c r="M191" s="229">
        <v>2003</v>
      </c>
      <c r="N191" s="229"/>
      <c r="O191" s="190"/>
      <c r="P191" s="188"/>
      <c r="R191" s="227"/>
      <c r="S191" s="227"/>
      <c r="T191" s="227"/>
      <c r="U191" s="226"/>
    </row>
    <row r="192" spans="1:21" s="45" customFormat="1" ht="13.95" customHeight="1" x14ac:dyDescent="0.2">
      <c r="A192" s="226" t="s">
        <v>355</v>
      </c>
      <c r="B192" s="229" t="s">
        <v>356</v>
      </c>
      <c r="C192" s="229" t="s">
        <v>135</v>
      </c>
      <c r="D192" s="229" t="s">
        <v>276</v>
      </c>
      <c r="E192" s="233"/>
      <c r="F192" s="229" t="s">
        <v>418</v>
      </c>
      <c r="G192" s="227">
        <v>6151</v>
      </c>
      <c r="H192" s="226"/>
      <c r="I192" s="229" t="s">
        <v>358</v>
      </c>
      <c r="J192" s="226"/>
      <c r="K192" s="229" t="s">
        <v>359</v>
      </c>
      <c r="L192" s="229">
        <v>1</v>
      </c>
      <c r="M192" s="229">
        <v>1980</v>
      </c>
      <c r="N192" s="229"/>
      <c r="O192" s="190"/>
      <c r="P192" s="188"/>
      <c r="R192" s="227"/>
      <c r="S192" s="227"/>
      <c r="T192" s="227"/>
      <c r="U192" s="226"/>
    </row>
    <row r="193" spans="1:21" s="45" customFormat="1" ht="13.95" customHeight="1" x14ac:dyDescent="0.2">
      <c r="A193" s="226" t="s">
        <v>355</v>
      </c>
      <c r="B193" s="229" t="s">
        <v>356</v>
      </c>
      <c r="C193" s="229" t="s">
        <v>135</v>
      </c>
      <c r="D193" s="229" t="s">
        <v>276</v>
      </c>
      <c r="E193" s="233"/>
      <c r="F193" s="229" t="s">
        <v>418</v>
      </c>
      <c r="G193" s="227">
        <v>6151</v>
      </c>
      <c r="H193" s="226"/>
      <c r="I193" s="229" t="s">
        <v>358</v>
      </c>
      <c r="J193" s="226"/>
      <c r="K193" s="229" t="s">
        <v>359</v>
      </c>
      <c r="L193" s="229">
        <v>1</v>
      </c>
      <c r="M193" s="229">
        <v>1980</v>
      </c>
      <c r="N193" s="229"/>
      <c r="O193" s="190"/>
      <c r="P193" s="188"/>
      <c r="R193" s="227"/>
      <c r="S193" s="227"/>
      <c r="T193" s="227"/>
      <c r="U193" s="226"/>
    </row>
    <row r="194" spans="1:21" s="45" customFormat="1" ht="13.95" customHeight="1" x14ac:dyDescent="0.2">
      <c r="A194" s="226" t="s">
        <v>355</v>
      </c>
      <c r="B194" s="229" t="s">
        <v>356</v>
      </c>
      <c r="C194" s="229" t="s">
        <v>135</v>
      </c>
      <c r="D194" s="229"/>
      <c r="E194" s="233"/>
      <c r="F194" s="229" t="s">
        <v>264</v>
      </c>
      <c r="G194" s="227">
        <v>6324</v>
      </c>
      <c r="H194" s="226"/>
      <c r="I194" s="229" t="s">
        <v>262</v>
      </c>
      <c r="J194" s="226"/>
      <c r="K194" s="229"/>
      <c r="L194" s="229">
        <v>28</v>
      </c>
      <c r="M194" s="229">
        <v>2007</v>
      </c>
      <c r="N194" s="229"/>
      <c r="O194" s="190"/>
      <c r="P194" s="188"/>
      <c r="R194" s="227"/>
      <c r="S194" s="227"/>
      <c r="T194" s="227"/>
      <c r="U194" s="226"/>
    </row>
    <row r="195" spans="1:21" s="45" customFormat="1" ht="13.95" customHeight="1" x14ac:dyDescent="0.2">
      <c r="A195" s="226" t="s">
        <v>355</v>
      </c>
      <c r="B195" s="229" t="s">
        <v>356</v>
      </c>
      <c r="C195" s="229" t="s">
        <v>135</v>
      </c>
      <c r="D195" s="229"/>
      <c r="E195" s="233"/>
      <c r="F195" s="229" t="s">
        <v>263</v>
      </c>
      <c r="G195" s="227">
        <v>6324</v>
      </c>
      <c r="H195" s="226"/>
      <c r="I195" s="229" t="s">
        <v>262</v>
      </c>
      <c r="J195" s="226"/>
      <c r="K195" s="229"/>
      <c r="L195" s="229">
        <v>29</v>
      </c>
      <c r="M195" s="229">
        <v>2007</v>
      </c>
      <c r="N195" s="229"/>
      <c r="O195" s="190"/>
      <c r="P195" s="188"/>
      <c r="R195" s="227"/>
      <c r="S195" s="227"/>
      <c r="T195" s="227"/>
      <c r="U195" s="226"/>
    </row>
    <row r="196" spans="1:21" s="45" customFormat="1" ht="13.95" customHeight="1" x14ac:dyDescent="0.2">
      <c r="A196" s="226" t="s">
        <v>355</v>
      </c>
      <c r="B196" s="229" t="s">
        <v>356</v>
      </c>
      <c r="C196" s="229" t="s">
        <v>135</v>
      </c>
      <c r="D196" s="229" t="s">
        <v>280</v>
      </c>
      <c r="E196" s="233"/>
      <c r="F196" s="229" t="s">
        <v>265</v>
      </c>
      <c r="G196" s="227">
        <v>6411</v>
      </c>
      <c r="H196" s="226"/>
      <c r="I196" s="229"/>
      <c r="J196" s="226"/>
      <c r="K196" s="229"/>
      <c r="L196" s="229">
        <v>3</v>
      </c>
      <c r="M196" s="229">
        <v>1980</v>
      </c>
      <c r="N196" s="229"/>
      <c r="O196" s="190"/>
      <c r="P196" s="188"/>
      <c r="R196" s="227"/>
      <c r="S196" s="227"/>
      <c r="T196" s="227"/>
      <c r="U196" s="226"/>
    </row>
    <row r="197" spans="1:21" s="45" customFormat="1" ht="13.95" customHeight="1" x14ac:dyDescent="0.2">
      <c r="A197" s="226" t="s">
        <v>355</v>
      </c>
      <c r="B197" s="229" t="s">
        <v>356</v>
      </c>
      <c r="C197" s="229" t="s">
        <v>135</v>
      </c>
      <c r="D197" s="229" t="s">
        <v>280</v>
      </c>
      <c r="E197" s="233"/>
      <c r="F197" s="229" t="s">
        <v>360</v>
      </c>
      <c r="G197" s="227">
        <v>6422</v>
      </c>
      <c r="H197" s="226"/>
      <c r="I197" s="229" t="s">
        <v>361</v>
      </c>
      <c r="J197" s="226"/>
      <c r="K197" s="229"/>
      <c r="L197" s="229">
        <v>2</v>
      </c>
      <c r="M197" s="229">
        <v>2003</v>
      </c>
      <c r="N197" s="229"/>
      <c r="O197" s="190"/>
      <c r="P197" s="188"/>
      <c r="R197" s="227"/>
      <c r="S197" s="227"/>
      <c r="T197" s="227"/>
      <c r="U197" s="226"/>
    </row>
    <row r="198" spans="1:21" s="45" customFormat="1" ht="13.95" customHeight="1" x14ac:dyDescent="0.2">
      <c r="A198" s="241" t="s">
        <v>355</v>
      </c>
      <c r="B198" s="238" t="s">
        <v>356</v>
      </c>
      <c r="C198" s="229" t="s">
        <v>135</v>
      </c>
      <c r="D198" s="238"/>
      <c r="E198" s="254"/>
      <c r="F198" s="238" t="s">
        <v>267</v>
      </c>
      <c r="G198" s="268">
        <v>6511</v>
      </c>
      <c r="H198" s="226"/>
      <c r="I198" s="229" t="s">
        <v>322</v>
      </c>
      <c r="J198" s="226" t="s">
        <v>373</v>
      </c>
      <c r="K198" s="229" t="s">
        <v>666</v>
      </c>
      <c r="L198" s="229">
        <v>1</v>
      </c>
      <c r="M198" s="229">
        <v>2013</v>
      </c>
      <c r="N198" s="229"/>
      <c r="O198" s="190"/>
      <c r="P198" s="188"/>
      <c r="R198" s="227"/>
      <c r="S198" s="227"/>
      <c r="T198" s="227"/>
      <c r="U198" s="226"/>
    </row>
    <row r="199" spans="1:21" s="45" customFormat="1" ht="13.95" customHeight="1" x14ac:dyDescent="0.2">
      <c r="A199" s="241" t="s">
        <v>355</v>
      </c>
      <c r="B199" s="238" t="s">
        <v>356</v>
      </c>
      <c r="C199" s="229" t="s">
        <v>135</v>
      </c>
      <c r="D199" s="238"/>
      <c r="E199" s="254"/>
      <c r="F199" s="238" t="s">
        <v>274</v>
      </c>
      <c r="G199" s="268">
        <v>6521</v>
      </c>
      <c r="H199" s="226"/>
      <c r="I199" s="235" t="s">
        <v>759</v>
      </c>
      <c r="J199" s="235" t="s">
        <v>700</v>
      </c>
      <c r="K199" s="229" t="s">
        <v>687</v>
      </c>
      <c r="L199" s="229">
        <v>1</v>
      </c>
      <c r="M199" s="229">
        <v>2013</v>
      </c>
      <c r="N199" s="229"/>
      <c r="O199" s="190"/>
      <c r="P199" s="188"/>
      <c r="R199" s="227"/>
      <c r="S199" s="227"/>
      <c r="T199" s="227"/>
      <c r="U199" s="226"/>
    </row>
    <row r="200" spans="1:21" s="45" customFormat="1" ht="13.95" customHeight="1" x14ac:dyDescent="0.2">
      <c r="A200" s="226" t="s">
        <v>173</v>
      </c>
      <c r="B200" s="229" t="s">
        <v>221</v>
      </c>
      <c r="C200" s="229" t="s">
        <v>135</v>
      </c>
      <c r="D200" s="229"/>
      <c r="E200" s="229"/>
      <c r="F200" s="229" t="s">
        <v>418</v>
      </c>
      <c r="G200" s="227">
        <v>6151</v>
      </c>
      <c r="H200" s="226"/>
      <c r="I200" s="229"/>
      <c r="J200" s="229"/>
      <c r="K200" s="229" t="s">
        <v>402</v>
      </c>
      <c r="L200" s="229">
        <v>1</v>
      </c>
      <c r="M200" s="229">
        <v>1990</v>
      </c>
      <c r="N200" s="229"/>
      <c r="O200" s="190"/>
      <c r="P200" s="188"/>
      <c r="R200" s="227"/>
      <c r="S200" s="227"/>
      <c r="T200" s="227"/>
      <c r="U200" s="226"/>
    </row>
    <row r="201" spans="1:21" s="45" customFormat="1" ht="13.95" customHeight="1" x14ac:dyDescent="0.2">
      <c r="A201" s="226" t="s">
        <v>173</v>
      </c>
      <c r="B201" s="229" t="s">
        <v>221</v>
      </c>
      <c r="C201" s="229" t="s">
        <v>135</v>
      </c>
      <c r="D201" s="229"/>
      <c r="E201" s="229"/>
      <c r="F201" s="229" t="s">
        <v>418</v>
      </c>
      <c r="G201" s="227">
        <v>6151</v>
      </c>
      <c r="H201" s="226"/>
      <c r="I201" s="229"/>
      <c r="J201" s="229"/>
      <c r="K201" s="229" t="s">
        <v>403</v>
      </c>
      <c r="L201" s="229">
        <v>1</v>
      </c>
      <c r="M201" s="229">
        <v>1990</v>
      </c>
      <c r="N201" s="229"/>
      <c r="O201" s="190"/>
      <c r="P201" s="188"/>
      <c r="R201" s="227"/>
      <c r="S201" s="227"/>
      <c r="T201" s="227"/>
      <c r="U201" s="226"/>
    </row>
    <row r="202" spans="1:21" s="45" customFormat="1" ht="13.95" customHeight="1" x14ac:dyDescent="0.2">
      <c r="A202" s="226" t="s">
        <v>173</v>
      </c>
      <c r="B202" s="229" t="s">
        <v>221</v>
      </c>
      <c r="C202" s="229" t="s">
        <v>135</v>
      </c>
      <c r="D202" s="229"/>
      <c r="E202" s="229"/>
      <c r="F202" s="229" t="s">
        <v>418</v>
      </c>
      <c r="G202" s="227">
        <v>6151</v>
      </c>
      <c r="H202" s="226"/>
      <c r="I202" s="229"/>
      <c r="J202" s="229"/>
      <c r="K202" s="229" t="s">
        <v>404</v>
      </c>
      <c r="L202" s="229">
        <v>1</v>
      </c>
      <c r="M202" s="229">
        <v>1990</v>
      </c>
      <c r="N202" s="229"/>
      <c r="O202" s="190"/>
      <c r="P202" s="188"/>
      <c r="R202" s="227"/>
      <c r="S202" s="227"/>
      <c r="T202" s="227"/>
      <c r="U202" s="226"/>
    </row>
    <row r="203" spans="1:21" s="45" customFormat="1" ht="13.95" customHeight="1" x14ac:dyDescent="0.2">
      <c r="A203" s="226" t="s">
        <v>173</v>
      </c>
      <c r="B203" s="229" t="s">
        <v>221</v>
      </c>
      <c r="C203" s="229" t="s">
        <v>135</v>
      </c>
      <c r="D203" s="229"/>
      <c r="E203" s="229"/>
      <c r="F203" s="229" t="s">
        <v>264</v>
      </c>
      <c r="G203" s="227">
        <v>6324</v>
      </c>
      <c r="H203" s="226"/>
      <c r="I203" s="229" t="s">
        <v>262</v>
      </c>
      <c r="J203" s="229"/>
      <c r="K203" s="229"/>
      <c r="L203" s="229">
        <v>7</v>
      </c>
      <c r="M203" s="229">
        <v>2003</v>
      </c>
      <c r="N203" s="229"/>
      <c r="O203" s="190"/>
      <c r="P203" s="188"/>
      <c r="R203" s="227"/>
      <c r="S203" s="227"/>
      <c r="T203" s="227"/>
      <c r="U203" s="226"/>
    </row>
    <row r="204" spans="1:21" s="45" customFormat="1" ht="13.95" customHeight="1" x14ac:dyDescent="0.2">
      <c r="A204" s="226" t="s">
        <v>173</v>
      </c>
      <c r="B204" s="229" t="s">
        <v>221</v>
      </c>
      <c r="C204" s="229" t="s">
        <v>135</v>
      </c>
      <c r="D204" s="229"/>
      <c r="E204" s="229"/>
      <c r="F204" s="229" t="s">
        <v>263</v>
      </c>
      <c r="G204" s="227">
        <v>6324</v>
      </c>
      <c r="H204" s="226"/>
      <c r="I204" s="229" t="s">
        <v>262</v>
      </c>
      <c r="J204" s="229"/>
      <c r="K204" s="229" t="s">
        <v>660</v>
      </c>
      <c r="L204" s="229">
        <v>15</v>
      </c>
      <c r="M204" s="229">
        <v>2003</v>
      </c>
      <c r="N204" s="229"/>
      <c r="O204" s="190"/>
      <c r="P204" s="188"/>
      <c r="R204" s="227"/>
      <c r="S204" s="227"/>
      <c r="T204" s="227"/>
      <c r="U204" s="226"/>
    </row>
    <row r="205" spans="1:21" s="45" customFormat="1" ht="13.95" customHeight="1" x14ac:dyDescent="0.2">
      <c r="A205" s="241" t="s">
        <v>173</v>
      </c>
      <c r="B205" s="229" t="s">
        <v>221</v>
      </c>
      <c r="C205" s="238" t="s">
        <v>135</v>
      </c>
      <c r="D205" s="238"/>
      <c r="E205" s="240"/>
      <c r="F205" s="238" t="s">
        <v>267</v>
      </c>
      <c r="G205" s="268">
        <v>6511</v>
      </c>
      <c r="H205" s="239"/>
      <c r="I205" s="238" t="s">
        <v>625</v>
      </c>
      <c r="J205" s="238" t="s">
        <v>362</v>
      </c>
      <c r="K205" s="238" t="s">
        <v>675</v>
      </c>
      <c r="L205" s="238">
        <v>1</v>
      </c>
      <c r="M205" s="238">
        <v>2013</v>
      </c>
      <c r="N205" s="229"/>
      <c r="O205" s="190"/>
      <c r="P205" s="188"/>
      <c r="R205" s="227"/>
      <c r="S205" s="227"/>
      <c r="T205" s="227"/>
      <c r="U205" s="226"/>
    </row>
    <row r="206" spans="1:21" s="45" customFormat="1" ht="13.95" customHeight="1" x14ac:dyDescent="0.2">
      <c r="A206" s="241" t="s">
        <v>173</v>
      </c>
      <c r="B206" s="229" t="s">
        <v>221</v>
      </c>
      <c r="C206" s="238" t="s">
        <v>135</v>
      </c>
      <c r="D206" s="238"/>
      <c r="E206" s="240"/>
      <c r="F206" s="238" t="s">
        <v>274</v>
      </c>
      <c r="G206" s="268">
        <v>6521</v>
      </c>
      <c r="H206" s="239"/>
      <c r="I206" s="238" t="s">
        <v>320</v>
      </c>
      <c r="J206" s="235" t="s">
        <v>700</v>
      </c>
      <c r="K206" s="238" t="s">
        <v>690</v>
      </c>
      <c r="L206" s="238">
        <v>1</v>
      </c>
      <c r="M206" s="238">
        <v>2013</v>
      </c>
      <c r="N206" s="229"/>
      <c r="O206" s="190"/>
      <c r="P206" s="188"/>
      <c r="R206" s="227"/>
      <c r="S206" s="227"/>
      <c r="T206" s="227"/>
      <c r="U206" s="226"/>
    </row>
    <row r="207" spans="1:21" s="45" customFormat="1" ht="13.95" customHeight="1" x14ac:dyDescent="0.2">
      <c r="A207" s="226" t="s">
        <v>407</v>
      </c>
      <c r="B207" s="229" t="s">
        <v>174</v>
      </c>
      <c r="C207" s="229" t="s">
        <v>135</v>
      </c>
      <c r="D207" s="229"/>
      <c r="E207" s="229"/>
      <c r="F207" s="229" t="s">
        <v>418</v>
      </c>
      <c r="G207" s="227">
        <v>6151</v>
      </c>
      <c r="H207" s="226"/>
      <c r="I207" s="229"/>
      <c r="J207" s="229"/>
      <c r="K207" s="229" t="s">
        <v>405</v>
      </c>
      <c r="L207" s="229">
        <v>1</v>
      </c>
      <c r="M207" s="229">
        <v>1995</v>
      </c>
      <c r="N207" s="229"/>
      <c r="O207" s="190"/>
      <c r="P207" s="188"/>
      <c r="R207" s="227"/>
      <c r="S207" s="227"/>
      <c r="T207" s="227"/>
      <c r="U207" s="226"/>
    </row>
    <row r="208" spans="1:21" s="45" customFormat="1" ht="13.95" customHeight="1" x14ac:dyDescent="0.2">
      <c r="A208" s="226" t="s">
        <v>407</v>
      </c>
      <c r="B208" s="229" t="s">
        <v>174</v>
      </c>
      <c r="C208" s="229" t="s">
        <v>135</v>
      </c>
      <c r="D208" s="229"/>
      <c r="E208" s="233"/>
      <c r="F208" s="229" t="s">
        <v>418</v>
      </c>
      <c r="G208" s="227">
        <v>6151</v>
      </c>
      <c r="H208" s="226"/>
      <c r="I208" s="229"/>
      <c r="J208" s="226"/>
      <c r="K208" s="229" t="s">
        <v>406</v>
      </c>
      <c r="L208" s="229">
        <v>1</v>
      </c>
      <c r="M208" s="229">
        <v>1995</v>
      </c>
      <c r="N208" s="229"/>
      <c r="O208" s="190"/>
      <c r="P208" s="188"/>
      <c r="R208" s="227"/>
      <c r="S208" s="227"/>
      <c r="T208" s="227"/>
      <c r="U208" s="226"/>
    </row>
    <row r="209" spans="1:21" s="45" customFormat="1" ht="13.95" customHeight="1" x14ac:dyDescent="0.2">
      <c r="A209" s="226" t="s">
        <v>407</v>
      </c>
      <c r="B209" s="229" t="s">
        <v>174</v>
      </c>
      <c r="C209" s="229" t="s">
        <v>135</v>
      </c>
      <c r="D209" s="229"/>
      <c r="E209" s="233"/>
      <c r="F209" s="229" t="s">
        <v>263</v>
      </c>
      <c r="G209" s="227">
        <v>6324</v>
      </c>
      <c r="H209" s="226"/>
      <c r="I209" s="229" t="s">
        <v>262</v>
      </c>
      <c r="J209" s="226"/>
      <c r="K209" s="229"/>
      <c r="L209" s="229">
        <v>7</v>
      </c>
      <c r="M209" s="229">
        <v>2019</v>
      </c>
      <c r="N209" s="229"/>
      <c r="O209" s="190"/>
      <c r="P209" s="188"/>
      <c r="R209" s="227"/>
      <c r="S209" s="227"/>
      <c r="T209" s="227"/>
      <c r="U209" s="226"/>
    </row>
    <row r="210" spans="1:21" s="45" customFormat="1" ht="13.95" customHeight="1" x14ac:dyDescent="0.2">
      <c r="A210" s="226" t="s">
        <v>592</v>
      </c>
      <c r="B210" s="229" t="s">
        <v>593</v>
      </c>
      <c r="C210" s="229" t="s">
        <v>135</v>
      </c>
      <c r="D210" s="229" t="s">
        <v>594</v>
      </c>
      <c r="E210" s="233"/>
      <c r="F210" s="229" t="s">
        <v>418</v>
      </c>
      <c r="G210" s="227" t="s">
        <v>469</v>
      </c>
      <c r="H210" s="226"/>
      <c r="I210" s="229" t="s">
        <v>247</v>
      </c>
      <c r="J210" s="226"/>
      <c r="K210" s="229"/>
      <c r="L210" s="229">
        <v>1</v>
      </c>
      <c r="M210" s="229">
        <v>1982</v>
      </c>
      <c r="N210" s="229"/>
      <c r="O210" s="190"/>
      <c r="P210" s="188"/>
      <c r="R210" s="227"/>
      <c r="S210" s="227"/>
      <c r="T210" s="227"/>
      <c r="U210" s="226"/>
    </row>
    <row r="211" spans="1:21" s="45" customFormat="1" ht="13.95" customHeight="1" x14ac:dyDescent="0.2">
      <c r="A211" s="226" t="s">
        <v>592</v>
      </c>
      <c r="B211" s="229" t="s">
        <v>593</v>
      </c>
      <c r="C211" s="229" t="s">
        <v>135</v>
      </c>
      <c r="D211" s="229"/>
      <c r="E211" s="233"/>
      <c r="F211" s="229" t="s">
        <v>264</v>
      </c>
      <c r="G211" s="227" t="s">
        <v>470</v>
      </c>
      <c r="H211" s="226"/>
      <c r="I211" s="229" t="s">
        <v>262</v>
      </c>
      <c r="J211" s="226"/>
      <c r="K211" s="229"/>
      <c r="L211" s="229">
        <v>6</v>
      </c>
      <c r="M211" s="229">
        <v>2019</v>
      </c>
      <c r="N211" s="229"/>
      <c r="O211" s="190"/>
      <c r="P211" s="188"/>
      <c r="R211" s="227"/>
      <c r="S211" s="227"/>
      <c r="T211" s="227"/>
      <c r="U211" s="226"/>
    </row>
    <row r="212" spans="1:21" s="45" customFormat="1" ht="13.95" customHeight="1" x14ac:dyDescent="0.2">
      <c r="A212" s="226" t="s">
        <v>592</v>
      </c>
      <c r="B212" s="229" t="s">
        <v>593</v>
      </c>
      <c r="C212" s="229" t="s">
        <v>135</v>
      </c>
      <c r="D212" s="229"/>
      <c r="E212" s="233"/>
      <c r="F212" s="229" t="s">
        <v>263</v>
      </c>
      <c r="G212" s="227" t="s">
        <v>470</v>
      </c>
      <c r="H212" s="226"/>
      <c r="I212" s="229" t="s">
        <v>596</v>
      </c>
      <c r="J212" s="226" t="s">
        <v>597</v>
      </c>
      <c r="K212" s="229" t="s">
        <v>595</v>
      </c>
      <c r="L212" s="229">
        <v>8</v>
      </c>
      <c r="M212" s="229">
        <v>2019</v>
      </c>
      <c r="N212" s="229"/>
      <c r="O212" s="190"/>
      <c r="P212" s="188"/>
      <c r="R212" s="227"/>
      <c r="S212" s="227"/>
      <c r="T212" s="227"/>
      <c r="U212" s="226"/>
    </row>
    <row r="213" spans="1:21" s="45" customFormat="1" ht="13.95" customHeight="1" x14ac:dyDescent="0.2">
      <c r="A213" s="226" t="s">
        <v>592</v>
      </c>
      <c r="B213" s="229" t="s">
        <v>593</v>
      </c>
      <c r="C213" s="229" t="s">
        <v>135</v>
      </c>
      <c r="D213" s="229"/>
      <c r="E213" s="233"/>
      <c r="F213" s="229" t="s">
        <v>267</v>
      </c>
      <c r="G213" s="227" t="s">
        <v>514</v>
      </c>
      <c r="H213" s="226"/>
      <c r="I213" s="229" t="s">
        <v>275</v>
      </c>
      <c r="J213" s="226" t="s">
        <v>598</v>
      </c>
      <c r="K213" s="229" t="s">
        <v>736</v>
      </c>
      <c r="L213" s="229">
        <v>1</v>
      </c>
      <c r="M213" s="229">
        <v>2019</v>
      </c>
      <c r="N213" s="229"/>
      <c r="O213" s="190"/>
      <c r="P213" s="188"/>
      <c r="R213" s="227"/>
      <c r="S213" s="227"/>
      <c r="T213" s="227"/>
      <c r="U213" s="226"/>
    </row>
    <row r="214" spans="1:21" s="45" customFormat="1" ht="13.95" customHeight="1" x14ac:dyDescent="0.2">
      <c r="A214" s="226" t="s">
        <v>592</v>
      </c>
      <c r="B214" s="229" t="s">
        <v>593</v>
      </c>
      <c r="C214" s="229" t="s">
        <v>135</v>
      </c>
      <c r="D214" s="229" t="s">
        <v>276</v>
      </c>
      <c r="E214" s="233"/>
      <c r="F214" s="229" t="s">
        <v>274</v>
      </c>
      <c r="G214" s="227" t="s">
        <v>531</v>
      </c>
      <c r="H214" s="226"/>
      <c r="I214" s="229" t="s">
        <v>600</v>
      </c>
      <c r="J214" s="226" t="s">
        <v>599</v>
      </c>
      <c r="K214" s="229"/>
      <c r="L214" s="229">
        <v>1</v>
      </c>
      <c r="M214" s="229">
        <v>2013</v>
      </c>
      <c r="N214" s="229"/>
      <c r="O214" s="190"/>
      <c r="P214" s="188"/>
      <c r="R214" s="227"/>
      <c r="S214" s="227"/>
      <c r="T214" s="227"/>
      <c r="U214" s="226"/>
    </row>
    <row r="215" spans="1:21" s="45" customFormat="1" ht="13.95" customHeight="1" x14ac:dyDescent="0.2">
      <c r="A215" s="233" t="s">
        <v>632</v>
      </c>
      <c r="B215" s="233" t="s">
        <v>633</v>
      </c>
      <c r="C215" s="229" t="s">
        <v>135</v>
      </c>
      <c r="D215" s="229" t="s">
        <v>280</v>
      </c>
      <c r="E215" s="233"/>
      <c r="F215" s="229" t="s">
        <v>418</v>
      </c>
      <c r="G215" s="267" t="s">
        <v>466</v>
      </c>
      <c r="H215" s="234"/>
      <c r="I215" s="235" t="s">
        <v>305</v>
      </c>
      <c r="J215" s="235"/>
      <c r="K215" s="235" t="s">
        <v>634</v>
      </c>
      <c r="L215" s="233">
        <v>1</v>
      </c>
      <c r="M215" s="233">
        <v>1988</v>
      </c>
      <c r="N215" s="229"/>
      <c r="O215" s="190"/>
      <c r="P215" s="188"/>
      <c r="R215" s="227"/>
      <c r="S215" s="227"/>
      <c r="T215" s="227"/>
      <c r="U215" s="226"/>
    </row>
    <row r="216" spans="1:21" s="45" customFormat="1" ht="13.95" customHeight="1" x14ac:dyDescent="0.2">
      <c r="A216" s="233" t="s">
        <v>632</v>
      </c>
      <c r="B216" s="233" t="s">
        <v>633</v>
      </c>
      <c r="C216" s="229" t="s">
        <v>135</v>
      </c>
      <c r="D216" s="229" t="s">
        <v>454</v>
      </c>
      <c r="E216" s="233"/>
      <c r="F216" s="238" t="s">
        <v>264</v>
      </c>
      <c r="G216" s="267" t="s">
        <v>470</v>
      </c>
      <c r="H216" s="234"/>
      <c r="I216" s="235" t="s">
        <v>262</v>
      </c>
      <c r="J216" s="235"/>
      <c r="K216" s="235"/>
      <c r="L216" s="233">
        <v>2</v>
      </c>
      <c r="M216" s="233">
        <v>2018</v>
      </c>
      <c r="N216" s="229"/>
      <c r="O216" s="190"/>
      <c r="P216" s="188"/>
      <c r="R216" s="227"/>
      <c r="S216" s="227"/>
      <c r="T216" s="227"/>
      <c r="U216" s="226"/>
    </row>
    <row r="217" spans="1:21" s="45" customFormat="1" ht="13.95" customHeight="1" x14ac:dyDescent="0.2">
      <c r="A217" s="233" t="s">
        <v>632</v>
      </c>
      <c r="B217" s="233" t="s">
        <v>633</v>
      </c>
      <c r="C217" s="229" t="s">
        <v>135</v>
      </c>
      <c r="D217" s="229" t="s">
        <v>454</v>
      </c>
      <c r="E217" s="233"/>
      <c r="F217" s="229" t="s">
        <v>263</v>
      </c>
      <c r="G217" s="267" t="s">
        <v>470</v>
      </c>
      <c r="H217" s="234"/>
      <c r="I217" s="235" t="s">
        <v>262</v>
      </c>
      <c r="J217" s="235" t="s">
        <v>635</v>
      </c>
      <c r="K217" s="235"/>
      <c r="L217" s="233">
        <v>7</v>
      </c>
      <c r="M217" s="233">
        <v>1999</v>
      </c>
      <c r="N217" s="229"/>
      <c r="O217" s="190"/>
      <c r="P217" s="188"/>
      <c r="R217" s="227"/>
      <c r="S217" s="227"/>
      <c r="T217" s="227"/>
      <c r="U217" s="226"/>
    </row>
    <row r="218" spans="1:21" s="45" customFormat="1" ht="13.95" customHeight="1" x14ac:dyDescent="0.2">
      <c r="A218" s="226" t="s">
        <v>177</v>
      </c>
      <c r="B218" s="229" t="s">
        <v>157</v>
      </c>
      <c r="C218" s="229" t="s">
        <v>135</v>
      </c>
      <c r="D218" s="229"/>
      <c r="E218" s="229"/>
      <c r="F218" s="229" t="s">
        <v>418</v>
      </c>
      <c r="G218" s="227">
        <v>6151</v>
      </c>
      <c r="H218" s="226"/>
      <c r="I218" s="229"/>
      <c r="J218" s="229"/>
      <c r="K218" s="229" t="s">
        <v>608</v>
      </c>
      <c r="L218" s="229">
        <v>1</v>
      </c>
      <c r="M218" s="229">
        <v>1995</v>
      </c>
      <c r="N218" s="229"/>
      <c r="O218" s="190"/>
      <c r="P218" s="188"/>
      <c r="R218" s="227"/>
      <c r="S218" s="227"/>
      <c r="T218" s="227"/>
      <c r="U218" s="226"/>
    </row>
    <row r="219" spans="1:21" s="45" customFormat="1" ht="13.95" customHeight="1" x14ac:dyDescent="0.2">
      <c r="A219" s="226" t="s">
        <v>177</v>
      </c>
      <c r="B219" s="229" t="s">
        <v>157</v>
      </c>
      <c r="C219" s="229" t="s">
        <v>135</v>
      </c>
      <c r="D219" s="229"/>
      <c r="E219" s="229"/>
      <c r="F219" s="229" t="s">
        <v>263</v>
      </c>
      <c r="G219" s="267" t="s">
        <v>470</v>
      </c>
      <c r="H219" s="226"/>
      <c r="I219" s="229" t="s">
        <v>262</v>
      </c>
      <c r="J219" s="229"/>
      <c r="K219" s="229"/>
      <c r="L219" s="229">
        <v>4</v>
      </c>
      <c r="M219" s="229">
        <v>2019</v>
      </c>
      <c r="N219" s="229"/>
      <c r="O219" s="190"/>
      <c r="P219" s="188"/>
      <c r="R219" s="227"/>
      <c r="S219" s="227"/>
      <c r="T219" s="227"/>
      <c r="U219" s="226"/>
    </row>
    <row r="220" spans="1:21" s="45" customFormat="1" ht="13.95" customHeight="1" x14ac:dyDescent="0.2">
      <c r="A220" s="241" t="s">
        <v>257</v>
      </c>
      <c r="B220" s="238" t="s">
        <v>164</v>
      </c>
      <c r="C220" s="229" t="s">
        <v>135</v>
      </c>
      <c r="D220" s="238"/>
      <c r="E220" s="238"/>
      <c r="F220" s="238" t="s">
        <v>418</v>
      </c>
      <c r="G220" s="268">
        <v>6151</v>
      </c>
      <c r="H220" s="241"/>
      <c r="I220" s="238" t="s">
        <v>247</v>
      </c>
      <c r="J220" s="238"/>
      <c r="K220" s="238" t="s">
        <v>271</v>
      </c>
      <c r="L220" s="238">
        <v>1</v>
      </c>
      <c r="M220" s="238">
        <v>1995</v>
      </c>
      <c r="N220" s="229"/>
      <c r="O220" s="190"/>
      <c r="P220" s="188"/>
      <c r="R220" s="227"/>
      <c r="S220" s="227"/>
      <c r="T220" s="227"/>
      <c r="U220" s="226"/>
    </row>
    <row r="221" spans="1:21" s="45" customFormat="1" ht="13.95" customHeight="1" x14ac:dyDescent="0.2">
      <c r="A221" s="241" t="s">
        <v>257</v>
      </c>
      <c r="B221" s="238" t="s">
        <v>164</v>
      </c>
      <c r="C221" s="229" t="s">
        <v>135</v>
      </c>
      <c r="D221" s="238"/>
      <c r="E221" s="238"/>
      <c r="F221" s="238" t="s">
        <v>418</v>
      </c>
      <c r="G221" s="268">
        <v>6151</v>
      </c>
      <c r="H221" s="241"/>
      <c r="I221" s="238" t="s">
        <v>247</v>
      </c>
      <c r="J221" s="238"/>
      <c r="K221" s="238" t="s">
        <v>258</v>
      </c>
      <c r="L221" s="238">
        <v>1</v>
      </c>
      <c r="M221" s="238">
        <v>1970</v>
      </c>
      <c r="N221" s="229"/>
      <c r="O221" s="190"/>
      <c r="P221" s="188"/>
      <c r="R221" s="227"/>
      <c r="S221" s="227"/>
      <c r="T221" s="227"/>
      <c r="U221" s="226"/>
    </row>
    <row r="222" spans="1:21" s="45" customFormat="1" ht="13.95" customHeight="1" x14ac:dyDescent="0.2">
      <c r="A222" s="241" t="s">
        <v>257</v>
      </c>
      <c r="B222" s="238" t="s">
        <v>164</v>
      </c>
      <c r="C222" s="229" t="s">
        <v>135</v>
      </c>
      <c r="D222" s="238"/>
      <c r="E222" s="238"/>
      <c r="F222" s="238" t="s">
        <v>263</v>
      </c>
      <c r="G222" s="268">
        <v>6324</v>
      </c>
      <c r="H222" s="241"/>
      <c r="I222" s="238" t="s">
        <v>262</v>
      </c>
      <c r="J222" s="238"/>
      <c r="K222" s="238"/>
      <c r="L222" s="238">
        <v>5</v>
      </c>
      <c r="M222" s="238">
        <v>1992</v>
      </c>
      <c r="N222" s="229"/>
      <c r="O222" s="190"/>
      <c r="P222" s="188"/>
      <c r="R222" s="227"/>
      <c r="S222" s="227"/>
      <c r="T222" s="227"/>
      <c r="U222" s="226"/>
    </row>
    <row r="223" spans="1:21" s="45" customFormat="1" ht="13.95" customHeight="1" x14ac:dyDescent="0.2">
      <c r="A223" s="241" t="s">
        <v>257</v>
      </c>
      <c r="B223" s="238" t="s">
        <v>164</v>
      </c>
      <c r="C223" s="229" t="s">
        <v>135</v>
      </c>
      <c r="D223" s="238"/>
      <c r="E223" s="238"/>
      <c r="F223" s="238" t="s">
        <v>264</v>
      </c>
      <c r="G223" s="268">
        <v>6324</v>
      </c>
      <c r="H223" s="241"/>
      <c r="I223" s="238" t="s">
        <v>262</v>
      </c>
      <c r="J223" s="238"/>
      <c r="K223" s="238"/>
      <c r="L223" s="238">
        <v>14</v>
      </c>
      <c r="M223" s="238">
        <v>1992</v>
      </c>
      <c r="N223" s="229"/>
      <c r="O223" s="190"/>
      <c r="P223" s="188"/>
      <c r="R223" s="227"/>
      <c r="S223" s="227"/>
      <c r="T223" s="227"/>
      <c r="U223" s="226"/>
    </row>
    <row r="224" spans="1:21" s="45" customFormat="1" ht="13.95" customHeight="1" x14ac:dyDescent="0.2">
      <c r="A224" s="241" t="s">
        <v>251</v>
      </c>
      <c r="B224" s="238" t="s">
        <v>254</v>
      </c>
      <c r="C224" s="229" t="s">
        <v>135</v>
      </c>
      <c r="D224" s="238"/>
      <c r="E224" s="238"/>
      <c r="F224" s="238" t="s">
        <v>603</v>
      </c>
      <c r="G224" s="268">
        <v>6150</v>
      </c>
      <c r="H224" s="241"/>
      <c r="I224" s="238"/>
      <c r="J224" s="238"/>
      <c r="K224" s="238" t="s">
        <v>659</v>
      </c>
      <c r="L224" s="238">
        <v>92</v>
      </c>
      <c r="M224" s="238">
        <v>2010</v>
      </c>
      <c r="N224" s="229"/>
      <c r="O224" s="190"/>
      <c r="P224" s="188"/>
      <c r="R224" s="227"/>
      <c r="S224" s="227"/>
      <c r="T224" s="227"/>
      <c r="U224" s="226"/>
    </row>
    <row r="225" spans="1:21" s="45" customFormat="1" ht="13.95" customHeight="1" x14ac:dyDescent="0.2">
      <c r="A225" s="226" t="s">
        <v>251</v>
      </c>
      <c r="B225" s="229" t="s">
        <v>254</v>
      </c>
      <c r="C225" s="229" t="s">
        <v>135</v>
      </c>
      <c r="D225" s="229"/>
      <c r="E225" s="229"/>
      <c r="F225" s="229" t="s">
        <v>418</v>
      </c>
      <c r="G225" s="227">
        <v>6151</v>
      </c>
      <c r="H225" s="226"/>
      <c r="I225" s="229"/>
      <c r="J225" s="229"/>
      <c r="K225" s="229" t="s">
        <v>252</v>
      </c>
      <c r="L225" s="229">
        <v>1</v>
      </c>
      <c r="M225" s="229">
        <v>2010</v>
      </c>
      <c r="N225" s="229"/>
      <c r="O225" s="190"/>
      <c r="P225" s="188"/>
      <c r="R225" s="227"/>
      <c r="S225" s="227"/>
      <c r="T225" s="227"/>
      <c r="U225" s="226"/>
    </row>
    <row r="226" spans="1:21" s="45" customFormat="1" ht="13.95" customHeight="1" x14ac:dyDescent="0.2">
      <c r="A226" s="226" t="s">
        <v>251</v>
      </c>
      <c r="B226" s="229" t="s">
        <v>254</v>
      </c>
      <c r="C226" s="229" t="s">
        <v>135</v>
      </c>
      <c r="D226" s="229"/>
      <c r="E226" s="229"/>
      <c r="F226" s="229" t="s">
        <v>418</v>
      </c>
      <c r="G226" s="227">
        <v>6151</v>
      </c>
      <c r="H226" s="226"/>
      <c r="I226" s="229"/>
      <c r="J226" s="229"/>
      <c r="K226" s="229" t="s">
        <v>253</v>
      </c>
      <c r="L226" s="229">
        <v>1</v>
      </c>
      <c r="M226" s="229">
        <v>2010</v>
      </c>
      <c r="N226" s="229"/>
      <c r="O226" s="190"/>
      <c r="P226" s="188"/>
      <c r="R226" s="227"/>
      <c r="S226" s="227"/>
      <c r="T226" s="227"/>
      <c r="U226" s="226"/>
    </row>
    <row r="227" spans="1:21" s="45" customFormat="1" ht="13.95" customHeight="1" x14ac:dyDescent="0.2">
      <c r="A227" s="226" t="s">
        <v>251</v>
      </c>
      <c r="B227" s="229" t="s">
        <v>254</v>
      </c>
      <c r="C227" s="229" t="s">
        <v>135</v>
      </c>
      <c r="D227" s="256"/>
      <c r="E227" s="229"/>
      <c r="F227" s="229" t="s">
        <v>264</v>
      </c>
      <c r="G227" s="227">
        <v>6324</v>
      </c>
      <c r="H227" s="226"/>
      <c r="I227" s="229" t="s">
        <v>262</v>
      </c>
      <c r="J227" s="229"/>
      <c r="K227" s="229"/>
      <c r="L227" s="229">
        <v>33</v>
      </c>
      <c r="M227" s="229">
        <v>2010</v>
      </c>
      <c r="N227" s="229"/>
      <c r="O227" s="190"/>
      <c r="P227" s="188"/>
      <c r="R227" s="227"/>
      <c r="S227" s="227"/>
      <c r="T227" s="227"/>
      <c r="U227" s="226"/>
    </row>
    <row r="228" spans="1:21" s="45" customFormat="1" ht="13.95" customHeight="1" x14ac:dyDescent="0.2">
      <c r="A228" s="226" t="s">
        <v>251</v>
      </c>
      <c r="B228" s="229" t="s">
        <v>254</v>
      </c>
      <c r="C228" s="229" t="s">
        <v>135</v>
      </c>
      <c r="D228" s="229"/>
      <c r="E228" s="229"/>
      <c r="F228" s="229" t="s">
        <v>263</v>
      </c>
      <c r="G228" s="227">
        <v>6324</v>
      </c>
      <c r="H228" s="226"/>
      <c r="I228" s="229" t="s">
        <v>262</v>
      </c>
      <c r="J228" s="229"/>
      <c r="K228" s="229"/>
      <c r="L228" s="229">
        <v>14</v>
      </c>
      <c r="M228" s="229">
        <v>2010</v>
      </c>
      <c r="N228" s="229"/>
      <c r="O228" s="190"/>
      <c r="P228" s="188"/>
      <c r="R228" s="227"/>
      <c r="S228" s="227"/>
      <c r="T228" s="227"/>
      <c r="U228" s="226"/>
    </row>
    <row r="229" spans="1:21" s="45" customFormat="1" ht="13.95" customHeight="1" x14ac:dyDescent="0.2">
      <c r="A229" s="226" t="s">
        <v>251</v>
      </c>
      <c r="B229" s="229" t="s">
        <v>254</v>
      </c>
      <c r="C229" s="229" t="s">
        <v>135</v>
      </c>
      <c r="D229" s="229"/>
      <c r="E229" s="229"/>
      <c r="F229" s="229" t="s">
        <v>265</v>
      </c>
      <c r="G229" s="227">
        <v>6411</v>
      </c>
      <c r="H229" s="226"/>
      <c r="I229" s="229"/>
      <c r="J229" s="229"/>
      <c r="K229" s="229"/>
      <c r="L229" s="229">
        <v>1</v>
      </c>
      <c r="M229" s="229">
        <v>2010</v>
      </c>
      <c r="N229" s="229"/>
      <c r="O229" s="190"/>
      <c r="P229" s="188"/>
      <c r="R229" s="227"/>
      <c r="S229" s="227"/>
      <c r="T229" s="227"/>
      <c r="U229" s="226"/>
    </row>
    <row r="230" spans="1:21" s="45" customFormat="1" ht="13.95" customHeight="1" x14ac:dyDescent="0.2">
      <c r="A230" s="226" t="s">
        <v>251</v>
      </c>
      <c r="B230" s="229" t="s">
        <v>254</v>
      </c>
      <c r="C230" s="229" t="s">
        <v>135</v>
      </c>
      <c r="D230" s="229"/>
      <c r="E230" s="229"/>
      <c r="F230" s="229" t="s">
        <v>266</v>
      </c>
      <c r="G230" s="227">
        <v>6424</v>
      </c>
      <c r="H230" s="226"/>
      <c r="I230" s="229"/>
      <c r="J230" s="229"/>
      <c r="K230" s="229"/>
      <c r="L230" s="229">
        <v>1</v>
      </c>
      <c r="M230" s="229">
        <v>2010</v>
      </c>
      <c r="N230" s="229"/>
      <c r="O230" s="190"/>
      <c r="P230" s="188"/>
      <c r="R230" s="227"/>
      <c r="S230" s="227"/>
      <c r="T230" s="227"/>
      <c r="U230" s="226"/>
    </row>
    <row r="231" spans="1:21" s="45" customFormat="1" ht="13.95" customHeight="1" x14ac:dyDescent="0.2">
      <c r="A231" s="226" t="s">
        <v>251</v>
      </c>
      <c r="B231" s="229" t="s">
        <v>254</v>
      </c>
      <c r="C231" s="229" t="s">
        <v>135</v>
      </c>
      <c r="D231" s="229"/>
      <c r="E231" s="229"/>
      <c r="F231" s="229" t="s">
        <v>267</v>
      </c>
      <c r="G231" s="227">
        <v>6511</v>
      </c>
      <c r="H231" s="226"/>
      <c r="I231" s="229" t="s">
        <v>156</v>
      </c>
      <c r="J231" s="229" t="s">
        <v>268</v>
      </c>
      <c r="K231" s="238" t="s">
        <v>672</v>
      </c>
      <c r="L231" s="229">
        <v>1</v>
      </c>
      <c r="M231" s="229">
        <v>2010</v>
      </c>
      <c r="N231" s="229"/>
      <c r="O231" s="190"/>
      <c r="P231" s="188"/>
      <c r="R231" s="227"/>
      <c r="S231" s="227"/>
      <c r="T231" s="227"/>
      <c r="U231" s="226"/>
    </row>
    <row r="232" spans="1:21" s="45" customFormat="1" ht="13.95" customHeight="1" x14ac:dyDescent="0.2">
      <c r="A232" s="226" t="s">
        <v>251</v>
      </c>
      <c r="B232" s="229" t="s">
        <v>254</v>
      </c>
      <c r="C232" s="229" t="s">
        <v>135</v>
      </c>
      <c r="D232" s="229"/>
      <c r="E232" s="229"/>
      <c r="F232" s="229" t="s">
        <v>274</v>
      </c>
      <c r="G232" s="227">
        <v>6521</v>
      </c>
      <c r="H232" s="226"/>
      <c r="I232" s="229" t="s">
        <v>275</v>
      </c>
      <c r="J232" s="229" t="s">
        <v>761</v>
      </c>
      <c r="K232" s="229" t="s">
        <v>738</v>
      </c>
      <c r="L232" s="229">
        <v>1</v>
      </c>
      <c r="M232" s="229">
        <v>2010</v>
      </c>
      <c r="N232" s="229"/>
      <c r="O232" s="190"/>
      <c r="P232" s="188"/>
      <c r="R232" s="227"/>
      <c r="S232" s="227"/>
      <c r="T232" s="227"/>
      <c r="U232" s="226"/>
    </row>
    <row r="233" spans="1:21" s="45" customFormat="1" ht="13.95" customHeight="1" x14ac:dyDescent="0.2">
      <c r="A233" s="226" t="s">
        <v>251</v>
      </c>
      <c r="B233" s="229" t="s">
        <v>254</v>
      </c>
      <c r="C233" s="229" t="s">
        <v>135</v>
      </c>
      <c r="D233" s="229" t="s">
        <v>617</v>
      </c>
      <c r="E233" s="229"/>
      <c r="F233" s="229" t="s">
        <v>558</v>
      </c>
      <c r="G233" s="227">
        <v>6541</v>
      </c>
      <c r="H233" s="226"/>
      <c r="I233" s="229"/>
      <c r="J233" s="229"/>
      <c r="K233" s="229"/>
      <c r="L233" s="229">
        <v>1</v>
      </c>
      <c r="M233" s="229">
        <v>2010</v>
      </c>
      <c r="N233" s="229"/>
      <c r="O233" s="190"/>
      <c r="P233" s="188"/>
      <c r="R233" s="227"/>
      <c r="S233" s="227"/>
      <c r="T233" s="227"/>
      <c r="U233" s="226"/>
    </row>
    <row r="234" spans="1:21" s="45" customFormat="1" ht="13.95" customHeight="1" x14ac:dyDescent="0.2">
      <c r="A234" s="226" t="s">
        <v>162</v>
      </c>
      <c r="B234" s="229" t="s">
        <v>163</v>
      </c>
      <c r="C234" s="229" t="s">
        <v>135</v>
      </c>
      <c r="D234" s="229" t="s">
        <v>276</v>
      </c>
      <c r="E234" s="229"/>
      <c r="F234" s="229" t="s">
        <v>418</v>
      </c>
      <c r="G234" s="227">
        <v>6151</v>
      </c>
      <c r="H234" s="226"/>
      <c r="I234" s="229"/>
      <c r="J234" s="229"/>
      <c r="K234" s="229" t="s">
        <v>255</v>
      </c>
      <c r="L234" s="229">
        <v>1</v>
      </c>
      <c r="M234" s="229">
        <v>1995</v>
      </c>
      <c r="N234" s="229"/>
      <c r="O234" s="190"/>
      <c r="P234" s="188"/>
      <c r="R234" s="227"/>
      <c r="S234" s="227"/>
      <c r="T234" s="227"/>
      <c r="U234" s="226"/>
    </row>
    <row r="235" spans="1:21" s="45" customFormat="1" ht="13.95" customHeight="1" x14ac:dyDescent="0.2">
      <c r="A235" s="226" t="s">
        <v>162</v>
      </c>
      <c r="B235" s="229" t="s">
        <v>163</v>
      </c>
      <c r="C235" s="229" t="s">
        <v>135</v>
      </c>
      <c r="D235" s="229" t="s">
        <v>277</v>
      </c>
      <c r="E235" s="229"/>
      <c r="F235" s="229" t="s">
        <v>418</v>
      </c>
      <c r="G235" s="227">
        <v>6151</v>
      </c>
      <c r="H235" s="226"/>
      <c r="I235" s="229"/>
      <c r="J235" s="229"/>
      <c r="K235" s="229" t="s">
        <v>256</v>
      </c>
      <c r="L235" s="229">
        <v>1</v>
      </c>
      <c r="M235" s="229">
        <v>1995</v>
      </c>
      <c r="N235" s="229"/>
      <c r="O235" s="190"/>
      <c r="P235" s="188"/>
      <c r="R235" s="227"/>
      <c r="S235" s="227"/>
      <c r="T235" s="227"/>
      <c r="U235" s="226"/>
    </row>
    <row r="236" spans="1:21" s="45" customFormat="1" ht="13.95" customHeight="1" x14ac:dyDescent="0.2">
      <c r="A236" s="226" t="s">
        <v>162</v>
      </c>
      <c r="B236" s="229" t="s">
        <v>163</v>
      </c>
      <c r="C236" s="229" t="s">
        <v>135</v>
      </c>
      <c r="D236" s="238" t="s">
        <v>278</v>
      </c>
      <c r="E236" s="238"/>
      <c r="F236" s="229" t="s">
        <v>603</v>
      </c>
      <c r="G236" s="268">
        <v>6150</v>
      </c>
      <c r="H236" s="241"/>
      <c r="I236" s="238" t="s">
        <v>269</v>
      </c>
      <c r="J236" s="238"/>
      <c r="K236" s="238" t="s">
        <v>270</v>
      </c>
      <c r="L236" s="238">
        <v>207</v>
      </c>
      <c r="M236" s="238">
        <v>2017</v>
      </c>
      <c r="N236" s="229"/>
      <c r="O236" s="190"/>
      <c r="P236" s="188"/>
      <c r="R236" s="227"/>
      <c r="S236" s="227"/>
      <c r="T236" s="227"/>
      <c r="U236" s="226"/>
    </row>
    <row r="237" spans="1:21" s="45" customFormat="1" ht="13.95" customHeight="1" x14ac:dyDescent="0.2">
      <c r="A237" s="226" t="s">
        <v>162</v>
      </c>
      <c r="B237" s="229" t="s">
        <v>163</v>
      </c>
      <c r="C237" s="229" t="s">
        <v>135</v>
      </c>
      <c r="D237" s="238"/>
      <c r="E237" s="238"/>
      <c r="F237" s="229" t="s">
        <v>263</v>
      </c>
      <c r="G237" s="268">
        <v>6324</v>
      </c>
      <c r="H237" s="241"/>
      <c r="I237" s="238" t="s">
        <v>262</v>
      </c>
      <c r="J237" s="238"/>
      <c r="K237" s="238"/>
      <c r="L237" s="238">
        <v>7</v>
      </c>
      <c r="M237" s="238">
        <v>1995</v>
      </c>
      <c r="N237" s="229"/>
      <c r="O237" s="190"/>
      <c r="P237" s="188"/>
      <c r="R237" s="227"/>
      <c r="S237" s="227"/>
      <c r="T237" s="227"/>
      <c r="U237" s="226"/>
    </row>
    <row r="238" spans="1:21" s="45" customFormat="1" ht="13.95" customHeight="1" x14ac:dyDescent="0.2">
      <c r="A238" s="226" t="s">
        <v>162</v>
      </c>
      <c r="B238" s="229" t="s">
        <v>163</v>
      </c>
      <c r="C238" s="229" t="s">
        <v>135</v>
      </c>
      <c r="D238" s="238"/>
      <c r="E238" s="238"/>
      <c r="F238" s="229" t="s">
        <v>264</v>
      </c>
      <c r="G238" s="268">
        <v>6324</v>
      </c>
      <c r="H238" s="241"/>
      <c r="I238" s="238" t="s">
        <v>262</v>
      </c>
      <c r="J238" s="238"/>
      <c r="K238" s="238"/>
      <c r="L238" s="238">
        <v>17</v>
      </c>
      <c r="M238" s="238">
        <v>1995</v>
      </c>
      <c r="N238" s="229"/>
      <c r="O238" s="190"/>
      <c r="P238" s="188"/>
      <c r="R238" s="227"/>
      <c r="S238" s="227"/>
      <c r="T238" s="227"/>
      <c r="U238" s="226"/>
    </row>
    <row r="239" spans="1:21" s="45" customFormat="1" ht="13.95" customHeight="1" x14ac:dyDescent="0.2">
      <c r="A239" s="226" t="s">
        <v>162</v>
      </c>
      <c r="B239" s="229" t="s">
        <v>163</v>
      </c>
      <c r="C239" s="229" t="s">
        <v>135</v>
      </c>
      <c r="D239" s="238"/>
      <c r="E239" s="238"/>
      <c r="F239" s="229" t="s">
        <v>267</v>
      </c>
      <c r="G239" s="268">
        <v>6511</v>
      </c>
      <c r="H239" s="241"/>
      <c r="I239" s="238" t="s">
        <v>272</v>
      </c>
      <c r="J239" s="238" t="s">
        <v>273</v>
      </c>
      <c r="K239" s="238" t="s">
        <v>668</v>
      </c>
      <c r="L239" s="238">
        <v>1</v>
      </c>
      <c r="M239" s="238">
        <v>2008</v>
      </c>
      <c r="N239" s="238"/>
      <c r="O239" s="190"/>
      <c r="P239" s="188"/>
      <c r="R239" s="227"/>
      <c r="S239" s="227"/>
      <c r="T239" s="227"/>
      <c r="U239" s="226"/>
    </row>
    <row r="240" spans="1:21" s="45" customFormat="1" ht="13.95" customHeight="1" x14ac:dyDescent="0.2">
      <c r="A240" s="241" t="s">
        <v>162</v>
      </c>
      <c r="B240" s="238" t="s">
        <v>163</v>
      </c>
      <c r="C240" s="238" t="s">
        <v>135</v>
      </c>
      <c r="D240" s="238"/>
      <c r="E240" s="238"/>
      <c r="F240" s="238" t="s">
        <v>274</v>
      </c>
      <c r="G240" s="268">
        <v>6521</v>
      </c>
      <c r="H240" s="241"/>
      <c r="I240" s="238" t="s">
        <v>275</v>
      </c>
      <c r="J240" s="238" t="s">
        <v>700</v>
      </c>
      <c r="K240" s="238" t="s">
        <v>693</v>
      </c>
      <c r="L240" s="238">
        <v>1</v>
      </c>
      <c r="M240" s="238">
        <v>2013</v>
      </c>
      <c r="N240" s="229"/>
      <c r="O240" s="190"/>
      <c r="P240" s="188"/>
      <c r="R240" s="227"/>
      <c r="S240" s="227"/>
      <c r="T240" s="227"/>
      <c r="U240" s="226"/>
    </row>
    <row r="241" spans="1:21" s="45" customFormat="1" ht="13.95" customHeight="1" x14ac:dyDescent="0.2">
      <c r="A241" s="226" t="s">
        <v>165</v>
      </c>
      <c r="B241" s="229" t="s">
        <v>259</v>
      </c>
      <c r="C241" s="229" t="s">
        <v>135</v>
      </c>
      <c r="D241" s="229" t="s">
        <v>276</v>
      </c>
      <c r="E241" s="229"/>
      <c r="F241" s="229" t="s">
        <v>418</v>
      </c>
      <c r="G241" s="227">
        <v>6151</v>
      </c>
      <c r="H241" s="226"/>
      <c r="I241" s="229" t="s">
        <v>247</v>
      </c>
      <c r="J241" s="229"/>
      <c r="K241" s="229" t="s">
        <v>279</v>
      </c>
      <c r="L241" s="229">
        <v>1</v>
      </c>
      <c r="M241" s="229">
        <v>1998</v>
      </c>
      <c r="N241" s="229"/>
      <c r="O241" s="190"/>
      <c r="P241" s="188"/>
      <c r="R241" s="227"/>
      <c r="S241" s="227"/>
      <c r="T241" s="227"/>
      <c r="U241" s="226"/>
    </row>
    <row r="242" spans="1:21" s="45" customFormat="1" ht="13.95" customHeight="1" x14ac:dyDescent="0.2">
      <c r="A242" s="226" t="s">
        <v>165</v>
      </c>
      <c r="B242" s="229" t="s">
        <v>259</v>
      </c>
      <c r="C242" s="229" t="s">
        <v>135</v>
      </c>
      <c r="D242" s="229"/>
      <c r="E242" s="229"/>
      <c r="F242" s="229" t="s">
        <v>264</v>
      </c>
      <c r="G242" s="227">
        <v>6324</v>
      </c>
      <c r="H242" s="226"/>
      <c r="I242" s="229" t="s">
        <v>262</v>
      </c>
      <c r="J242" s="229"/>
      <c r="K242" s="229" t="s">
        <v>660</v>
      </c>
      <c r="L242" s="229">
        <v>15</v>
      </c>
      <c r="M242" s="229">
        <v>2007</v>
      </c>
      <c r="N242" s="229"/>
      <c r="O242" s="190"/>
      <c r="P242" s="188"/>
      <c r="R242" s="227"/>
      <c r="S242" s="227"/>
      <c r="T242" s="227"/>
      <c r="U242" s="226"/>
    </row>
    <row r="243" spans="1:21" s="45" customFormat="1" ht="13.95" customHeight="1" x14ac:dyDescent="0.2">
      <c r="A243" s="226" t="s">
        <v>165</v>
      </c>
      <c r="B243" s="229" t="s">
        <v>259</v>
      </c>
      <c r="C243" s="229" t="s">
        <v>135</v>
      </c>
      <c r="D243" s="229"/>
      <c r="E243" s="229"/>
      <c r="F243" s="229" t="s">
        <v>263</v>
      </c>
      <c r="G243" s="227">
        <v>6324</v>
      </c>
      <c r="H243" s="226"/>
      <c r="I243" s="229" t="s">
        <v>262</v>
      </c>
      <c r="J243" s="229"/>
      <c r="K243" s="229"/>
      <c r="L243" s="229">
        <v>8</v>
      </c>
      <c r="M243" s="229">
        <v>2007</v>
      </c>
      <c r="N243" s="229"/>
      <c r="O243" s="190"/>
      <c r="P243" s="188"/>
      <c r="R243" s="227"/>
      <c r="S243" s="227"/>
      <c r="T243" s="227"/>
      <c r="U243" s="226"/>
    </row>
    <row r="244" spans="1:21" s="45" customFormat="1" ht="13.95" customHeight="1" x14ac:dyDescent="0.2">
      <c r="A244" s="226" t="s">
        <v>528</v>
      </c>
      <c r="B244" s="229" t="s">
        <v>133</v>
      </c>
      <c r="C244" s="229" t="s">
        <v>135</v>
      </c>
      <c r="D244" s="229" t="s">
        <v>534</v>
      </c>
      <c r="E244" s="233" t="s">
        <v>534</v>
      </c>
      <c r="F244" s="229" t="s">
        <v>741</v>
      </c>
      <c r="G244" s="227" t="s">
        <v>465</v>
      </c>
      <c r="H244" s="226"/>
      <c r="I244" s="229" t="s">
        <v>324</v>
      </c>
      <c r="J244" s="226" t="s">
        <v>589</v>
      </c>
      <c r="K244" s="229" t="s">
        <v>559</v>
      </c>
      <c r="L244" s="229">
        <v>1</v>
      </c>
      <c r="M244" s="229">
        <v>2011</v>
      </c>
      <c r="N244" s="229"/>
      <c r="O244" s="190"/>
      <c r="P244" s="188"/>
      <c r="R244" s="227"/>
      <c r="S244" s="227"/>
      <c r="T244" s="227"/>
      <c r="U244" s="226"/>
    </row>
    <row r="245" spans="1:21" s="45" customFormat="1" ht="13.95" customHeight="1" x14ac:dyDescent="0.2">
      <c r="A245" s="226" t="s">
        <v>528</v>
      </c>
      <c r="B245" s="229" t="s">
        <v>133</v>
      </c>
      <c r="C245" s="229" t="s">
        <v>135</v>
      </c>
      <c r="D245" s="229" t="s">
        <v>534</v>
      </c>
      <c r="E245" s="233"/>
      <c r="F245" s="229" t="s">
        <v>747</v>
      </c>
      <c r="G245" s="227" t="s">
        <v>748</v>
      </c>
      <c r="H245" s="226"/>
      <c r="I245" s="229" t="s">
        <v>749</v>
      </c>
      <c r="J245" s="226"/>
      <c r="K245" s="229"/>
      <c r="L245" s="229">
        <v>1</v>
      </c>
      <c r="M245" s="229">
        <v>2016</v>
      </c>
      <c r="N245" s="229"/>
      <c r="O245" s="190"/>
      <c r="P245" s="188"/>
      <c r="R245" s="227"/>
      <c r="S245" s="227"/>
      <c r="T245" s="227"/>
      <c r="U245" s="226"/>
    </row>
    <row r="246" spans="1:21" s="45" customFormat="1" ht="13.95" customHeight="1" x14ac:dyDescent="0.2">
      <c r="A246" s="226" t="s">
        <v>528</v>
      </c>
      <c r="B246" s="229" t="s">
        <v>133</v>
      </c>
      <c r="C246" s="229" t="s">
        <v>135</v>
      </c>
      <c r="D246" s="229" t="s">
        <v>535</v>
      </c>
      <c r="E246" s="233" t="s">
        <v>535</v>
      </c>
      <c r="F246" s="229" t="s">
        <v>409</v>
      </c>
      <c r="G246" s="227" t="s">
        <v>465</v>
      </c>
      <c r="H246" s="226"/>
      <c r="I246" s="229" t="s">
        <v>584</v>
      </c>
      <c r="J246" s="226" t="s">
        <v>590</v>
      </c>
      <c r="K246" s="229" t="s">
        <v>560</v>
      </c>
      <c r="L246" s="229">
        <v>1</v>
      </c>
      <c r="M246" s="229">
        <v>2011</v>
      </c>
      <c r="N246" s="229"/>
      <c r="O246" s="190"/>
      <c r="P246" s="188"/>
      <c r="R246" s="227"/>
      <c r="S246" s="227"/>
      <c r="T246" s="227"/>
      <c r="U246" s="226"/>
    </row>
    <row r="247" spans="1:21" s="45" customFormat="1" ht="13.95" customHeight="1" x14ac:dyDescent="0.2">
      <c r="A247" s="226" t="s">
        <v>528</v>
      </c>
      <c r="B247" s="229" t="s">
        <v>133</v>
      </c>
      <c r="C247" s="229" t="s">
        <v>135</v>
      </c>
      <c r="D247" s="229" t="s">
        <v>534</v>
      </c>
      <c r="E247" s="233" t="s">
        <v>534</v>
      </c>
      <c r="F247" s="229" t="s">
        <v>418</v>
      </c>
      <c r="G247" s="227" t="s">
        <v>466</v>
      </c>
      <c r="H247" s="226"/>
      <c r="I247" s="229" t="s">
        <v>585</v>
      </c>
      <c r="J247" s="226"/>
      <c r="K247" s="229" t="s">
        <v>561</v>
      </c>
      <c r="L247" s="229">
        <v>1</v>
      </c>
      <c r="M247" s="229">
        <v>2011</v>
      </c>
      <c r="N247" s="229"/>
      <c r="O247" s="190"/>
      <c r="P247" s="188"/>
      <c r="R247" s="227"/>
      <c r="S247" s="227"/>
      <c r="T247" s="227"/>
      <c r="U247" s="226"/>
    </row>
    <row r="248" spans="1:21" s="45" customFormat="1" ht="13.95" customHeight="1" x14ac:dyDescent="0.2">
      <c r="A248" s="226" t="s">
        <v>528</v>
      </c>
      <c r="B248" s="229" t="s">
        <v>133</v>
      </c>
      <c r="C248" s="229" t="s">
        <v>135</v>
      </c>
      <c r="D248" s="229" t="s">
        <v>536</v>
      </c>
      <c r="E248" s="233" t="s">
        <v>536</v>
      </c>
      <c r="F248" s="229" t="s">
        <v>418</v>
      </c>
      <c r="G248" s="227" t="s">
        <v>466</v>
      </c>
      <c r="H248" s="226"/>
      <c r="I248" s="229" t="s">
        <v>324</v>
      </c>
      <c r="J248" s="226" t="s">
        <v>591</v>
      </c>
      <c r="K248" s="229" t="s">
        <v>562</v>
      </c>
      <c r="L248" s="229">
        <v>1</v>
      </c>
      <c r="M248" s="229">
        <v>2011</v>
      </c>
      <c r="N248" s="229"/>
      <c r="O248" s="190"/>
      <c r="P248" s="188"/>
      <c r="R248" s="227"/>
      <c r="S248" s="227"/>
      <c r="T248" s="227"/>
      <c r="U248" s="226"/>
    </row>
    <row r="249" spans="1:21" s="45" customFormat="1" ht="13.95" customHeight="1" x14ac:dyDescent="0.2">
      <c r="A249" s="226" t="s">
        <v>528</v>
      </c>
      <c r="B249" s="229" t="s">
        <v>133</v>
      </c>
      <c r="C249" s="229" t="s">
        <v>135</v>
      </c>
      <c r="D249" s="229" t="s">
        <v>537</v>
      </c>
      <c r="E249" s="233" t="s">
        <v>537</v>
      </c>
      <c r="F249" s="229" t="s">
        <v>418</v>
      </c>
      <c r="G249" s="227" t="s">
        <v>466</v>
      </c>
      <c r="H249" s="226"/>
      <c r="I249" s="229" t="s">
        <v>324</v>
      </c>
      <c r="J249" s="226" t="s">
        <v>591</v>
      </c>
      <c r="K249" s="229" t="s">
        <v>563</v>
      </c>
      <c r="L249" s="229">
        <v>1</v>
      </c>
      <c r="M249" s="229">
        <v>2011</v>
      </c>
      <c r="N249" s="229"/>
      <c r="O249" s="190"/>
      <c r="P249" s="188"/>
      <c r="R249" s="227"/>
      <c r="S249" s="227"/>
      <c r="T249" s="227"/>
      <c r="U249" s="226"/>
    </row>
    <row r="250" spans="1:21" s="45" customFormat="1" ht="13.95" customHeight="1" x14ac:dyDescent="0.2">
      <c r="A250" s="226" t="s">
        <v>528</v>
      </c>
      <c r="B250" s="229" t="s">
        <v>133</v>
      </c>
      <c r="C250" s="229" t="s">
        <v>135</v>
      </c>
      <c r="D250" s="256" t="s">
        <v>538</v>
      </c>
      <c r="E250" s="233" t="s">
        <v>538</v>
      </c>
      <c r="F250" s="229" t="s">
        <v>418</v>
      </c>
      <c r="G250" s="227" t="s">
        <v>466</v>
      </c>
      <c r="H250" s="226"/>
      <c r="I250" s="229" t="s">
        <v>324</v>
      </c>
      <c r="J250" s="226" t="s">
        <v>591</v>
      </c>
      <c r="K250" s="229" t="s">
        <v>564</v>
      </c>
      <c r="L250" s="229">
        <v>1</v>
      </c>
      <c r="M250" s="229">
        <v>2011</v>
      </c>
      <c r="N250" s="229"/>
      <c r="O250" s="190"/>
      <c r="P250" s="188"/>
      <c r="R250" s="227"/>
      <c r="S250" s="227"/>
      <c r="T250" s="227"/>
      <c r="U250" s="226"/>
    </row>
    <row r="251" spans="1:21" s="45" customFormat="1" ht="13.95" customHeight="1" x14ac:dyDescent="0.2">
      <c r="A251" s="226" t="s">
        <v>528</v>
      </c>
      <c r="B251" s="229" t="s">
        <v>133</v>
      </c>
      <c r="C251" s="229" t="s">
        <v>135</v>
      </c>
      <c r="D251" s="229" t="s">
        <v>534</v>
      </c>
      <c r="E251" s="233" t="s">
        <v>534</v>
      </c>
      <c r="F251" s="229" t="s">
        <v>418</v>
      </c>
      <c r="G251" s="227" t="s">
        <v>466</v>
      </c>
      <c r="H251" s="226"/>
      <c r="I251" s="229" t="s">
        <v>324</v>
      </c>
      <c r="J251" s="226" t="s">
        <v>591</v>
      </c>
      <c r="K251" s="229" t="s">
        <v>565</v>
      </c>
      <c r="L251" s="229">
        <v>1</v>
      </c>
      <c r="M251" s="229">
        <v>2011</v>
      </c>
      <c r="N251" s="229"/>
      <c r="O251" s="190"/>
      <c r="P251" s="188"/>
      <c r="R251" s="227"/>
      <c r="S251" s="227"/>
      <c r="T251" s="227"/>
      <c r="U251" s="226"/>
    </row>
    <row r="252" spans="1:21" s="45" customFormat="1" ht="13.95" customHeight="1" x14ac:dyDescent="0.2">
      <c r="A252" s="226" t="s">
        <v>528</v>
      </c>
      <c r="B252" s="229" t="s">
        <v>133</v>
      </c>
      <c r="C252" s="229" t="s">
        <v>135</v>
      </c>
      <c r="D252" s="229" t="s">
        <v>539</v>
      </c>
      <c r="E252" s="233" t="s">
        <v>539</v>
      </c>
      <c r="F252" s="229" t="s">
        <v>418</v>
      </c>
      <c r="G252" s="227" t="s">
        <v>466</v>
      </c>
      <c r="H252" s="226"/>
      <c r="I252" s="229" t="s">
        <v>324</v>
      </c>
      <c r="J252" s="226" t="s">
        <v>591</v>
      </c>
      <c r="K252" s="229" t="s">
        <v>566</v>
      </c>
      <c r="L252" s="229">
        <v>1</v>
      </c>
      <c r="M252" s="229">
        <v>2011</v>
      </c>
      <c r="N252" s="229"/>
      <c r="O252" s="190"/>
      <c r="P252" s="188"/>
      <c r="R252" s="227"/>
      <c r="S252" s="227"/>
      <c r="T252" s="227"/>
      <c r="U252" s="226"/>
    </row>
    <row r="253" spans="1:21" s="45" customFormat="1" ht="13.95" customHeight="1" x14ac:dyDescent="0.2">
      <c r="A253" s="226" t="s">
        <v>528</v>
      </c>
      <c r="B253" s="229" t="s">
        <v>133</v>
      </c>
      <c r="C253" s="229" t="s">
        <v>135</v>
      </c>
      <c r="D253" s="229" t="s">
        <v>540</v>
      </c>
      <c r="E253" s="233" t="s">
        <v>540</v>
      </c>
      <c r="F253" s="229" t="s">
        <v>418</v>
      </c>
      <c r="G253" s="227" t="s">
        <v>466</v>
      </c>
      <c r="H253" s="226"/>
      <c r="I253" s="229" t="s">
        <v>324</v>
      </c>
      <c r="J253" s="226" t="s">
        <v>591</v>
      </c>
      <c r="K253" s="229" t="s">
        <v>567</v>
      </c>
      <c r="L253" s="229">
        <v>1</v>
      </c>
      <c r="M253" s="229">
        <v>2011</v>
      </c>
      <c r="N253" s="229"/>
      <c r="O253" s="190"/>
      <c r="P253" s="188"/>
      <c r="R253" s="227"/>
      <c r="S253" s="227"/>
      <c r="T253" s="227"/>
      <c r="U253" s="226"/>
    </row>
    <row r="254" spans="1:21" s="45" customFormat="1" ht="13.95" customHeight="1" x14ac:dyDescent="0.2">
      <c r="A254" s="226" t="s">
        <v>528</v>
      </c>
      <c r="B254" s="229" t="s">
        <v>133</v>
      </c>
      <c r="C254" s="229" t="s">
        <v>135</v>
      </c>
      <c r="D254" s="229" t="s">
        <v>541</v>
      </c>
      <c r="E254" s="233" t="s">
        <v>541</v>
      </c>
      <c r="F254" s="229" t="s">
        <v>418</v>
      </c>
      <c r="G254" s="227" t="s">
        <v>466</v>
      </c>
      <c r="H254" s="226"/>
      <c r="I254" s="229" t="s">
        <v>324</v>
      </c>
      <c r="J254" s="226" t="s">
        <v>591</v>
      </c>
      <c r="K254" s="229" t="s">
        <v>567</v>
      </c>
      <c r="L254" s="229">
        <v>1</v>
      </c>
      <c r="M254" s="229">
        <v>2011</v>
      </c>
      <c r="N254" s="229"/>
      <c r="O254" s="190"/>
      <c r="P254" s="188"/>
      <c r="R254" s="227"/>
      <c r="S254" s="227"/>
      <c r="T254" s="227"/>
      <c r="U254" s="226"/>
    </row>
    <row r="255" spans="1:21" s="45" customFormat="1" ht="13.95" customHeight="1" x14ac:dyDescent="0.2">
      <c r="A255" s="226" t="s">
        <v>528</v>
      </c>
      <c r="B255" s="229" t="s">
        <v>133</v>
      </c>
      <c r="C255" s="229" t="s">
        <v>135</v>
      </c>
      <c r="D255" s="229" t="s">
        <v>542</v>
      </c>
      <c r="E255" s="233" t="s">
        <v>542</v>
      </c>
      <c r="F255" s="229" t="s">
        <v>418</v>
      </c>
      <c r="G255" s="227" t="s">
        <v>466</v>
      </c>
      <c r="H255" s="226"/>
      <c r="I255" s="229" t="s">
        <v>324</v>
      </c>
      <c r="J255" s="226" t="s">
        <v>591</v>
      </c>
      <c r="K255" s="229" t="s">
        <v>568</v>
      </c>
      <c r="L255" s="229">
        <v>1</v>
      </c>
      <c r="M255" s="229">
        <v>2011</v>
      </c>
      <c r="N255" s="229"/>
      <c r="O255" s="190"/>
      <c r="P255" s="188"/>
      <c r="R255" s="227"/>
      <c r="S255" s="227"/>
      <c r="T255" s="227"/>
      <c r="U255" s="226"/>
    </row>
    <row r="256" spans="1:21" s="45" customFormat="1" ht="13.95" customHeight="1" x14ac:dyDescent="0.2">
      <c r="A256" s="226" t="s">
        <v>528</v>
      </c>
      <c r="B256" s="229" t="s">
        <v>133</v>
      </c>
      <c r="C256" s="229" t="s">
        <v>135</v>
      </c>
      <c r="D256" s="229" t="s">
        <v>543</v>
      </c>
      <c r="E256" s="233" t="s">
        <v>543</v>
      </c>
      <c r="F256" s="229" t="s">
        <v>418</v>
      </c>
      <c r="G256" s="227" t="s">
        <v>466</v>
      </c>
      <c r="H256" s="226"/>
      <c r="I256" s="229" t="s">
        <v>324</v>
      </c>
      <c r="J256" s="226" t="s">
        <v>591</v>
      </c>
      <c r="K256" s="229" t="s">
        <v>569</v>
      </c>
      <c r="L256" s="229">
        <v>1</v>
      </c>
      <c r="M256" s="229">
        <v>2011</v>
      </c>
      <c r="N256" s="229"/>
      <c r="O256" s="190"/>
      <c r="P256" s="188"/>
      <c r="R256" s="227"/>
      <c r="S256" s="227"/>
      <c r="T256" s="227"/>
      <c r="U256" s="226"/>
    </row>
    <row r="257" spans="1:21" s="45" customFormat="1" ht="13.95" customHeight="1" x14ac:dyDescent="0.2">
      <c r="A257" s="226" t="s">
        <v>528</v>
      </c>
      <c r="B257" s="229" t="s">
        <v>133</v>
      </c>
      <c r="C257" s="229" t="s">
        <v>135</v>
      </c>
      <c r="D257" s="229" t="s">
        <v>544</v>
      </c>
      <c r="E257" s="233" t="s">
        <v>544</v>
      </c>
      <c r="F257" s="229" t="s">
        <v>418</v>
      </c>
      <c r="G257" s="227" t="s">
        <v>466</v>
      </c>
      <c r="H257" s="226"/>
      <c r="I257" s="229" t="s">
        <v>324</v>
      </c>
      <c r="J257" s="226" t="s">
        <v>591</v>
      </c>
      <c r="K257" s="229" t="s">
        <v>570</v>
      </c>
      <c r="L257" s="229">
        <v>1</v>
      </c>
      <c r="M257" s="229">
        <v>2011</v>
      </c>
      <c r="N257" s="229"/>
      <c r="O257" s="190"/>
      <c r="P257" s="188"/>
      <c r="R257" s="227"/>
      <c r="S257" s="227"/>
      <c r="T257" s="227"/>
      <c r="U257" s="226"/>
    </row>
    <row r="258" spans="1:21" s="45" customFormat="1" ht="13.95" customHeight="1" x14ac:dyDescent="0.2">
      <c r="A258" s="226" t="s">
        <v>528</v>
      </c>
      <c r="B258" s="229" t="s">
        <v>133</v>
      </c>
      <c r="C258" s="229" t="s">
        <v>135</v>
      </c>
      <c r="D258" s="229" t="s">
        <v>534</v>
      </c>
      <c r="E258" s="233" t="s">
        <v>534</v>
      </c>
      <c r="F258" s="229" t="s">
        <v>418</v>
      </c>
      <c r="G258" s="227" t="s">
        <v>466</v>
      </c>
      <c r="H258" s="226"/>
      <c r="I258" s="229" t="s">
        <v>324</v>
      </c>
      <c r="J258" s="226" t="s">
        <v>591</v>
      </c>
      <c r="K258" s="229" t="s">
        <v>571</v>
      </c>
      <c r="L258" s="229">
        <v>1</v>
      </c>
      <c r="M258" s="229">
        <v>2011</v>
      </c>
      <c r="N258" s="229"/>
      <c r="O258" s="190"/>
      <c r="P258" s="188"/>
      <c r="R258" s="227"/>
      <c r="S258" s="227"/>
      <c r="T258" s="227"/>
      <c r="U258" s="226"/>
    </row>
    <row r="259" spans="1:21" s="45" customFormat="1" ht="13.95" customHeight="1" x14ac:dyDescent="0.2">
      <c r="A259" s="226" t="s">
        <v>528</v>
      </c>
      <c r="B259" s="229" t="s">
        <v>133</v>
      </c>
      <c r="C259" s="229" t="s">
        <v>135</v>
      </c>
      <c r="D259" s="229" t="s">
        <v>534</v>
      </c>
      <c r="E259" s="233" t="s">
        <v>534</v>
      </c>
      <c r="F259" s="229" t="s">
        <v>418</v>
      </c>
      <c r="G259" s="227" t="s">
        <v>466</v>
      </c>
      <c r="H259" s="226"/>
      <c r="I259" s="229" t="s">
        <v>324</v>
      </c>
      <c r="J259" s="226" t="s">
        <v>591</v>
      </c>
      <c r="K259" s="229" t="s">
        <v>572</v>
      </c>
      <c r="L259" s="229">
        <v>1</v>
      </c>
      <c r="M259" s="229">
        <v>2011</v>
      </c>
      <c r="N259" s="229"/>
      <c r="O259" s="190"/>
      <c r="P259" s="188"/>
      <c r="R259" s="227"/>
      <c r="S259" s="227"/>
      <c r="T259" s="227"/>
      <c r="U259" s="226"/>
    </row>
    <row r="260" spans="1:21" s="45" customFormat="1" ht="13.95" customHeight="1" x14ac:dyDescent="0.2">
      <c r="A260" s="226" t="s">
        <v>528</v>
      </c>
      <c r="B260" s="229" t="s">
        <v>133</v>
      </c>
      <c r="C260" s="229" t="s">
        <v>135</v>
      </c>
      <c r="D260" s="229" t="s">
        <v>545</v>
      </c>
      <c r="E260" s="233" t="s">
        <v>545</v>
      </c>
      <c r="F260" s="229" t="s">
        <v>418</v>
      </c>
      <c r="G260" s="227" t="s">
        <v>466</v>
      </c>
      <c r="H260" s="226"/>
      <c r="I260" s="229" t="s">
        <v>324</v>
      </c>
      <c r="J260" s="226" t="s">
        <v>591</v>
      </c>
      <c r="K260" s="229" t="s">
        <v>573</v>
      </c>
      <c r="L260" s="229">
        <v>1</v>
      </c>
      <c r="M260" s="229">
        <v>2011</v>
      </c>
      <c r="N260" s="229"/>
      <c r="O260" s="190"/>
      <c r="P260" s="188"/>
      <c r="R260" s="227"/>
      <c r="S260" s="227"/>
      <c r="T260" s="227"/>
      <c r="U260" s="226"/>
    </row>
    <row r="261" spans="1:21" s="45" customFormat="1" ht="13.95" customHeight="1" x14ac:dyDescent="0.2">
      <c r="A261" s="226" t="s">
        <v>528</v>
      </c>
      <c r="B261" s="229" t="s">
        <v>133</v>
      </c>
      <c r="C261" s="229" t="s">
        <v>135</v>
      </c>
      <c r="D261" s="229" t="s">
        <v>546</v>
      </c>
      <c r="E261" s="233" t="s">
        <v>546</v>
      </c>
      <c r="F261" s="229" t="s">
        <v>418</v>
      </c>
      <c r="G261" s="227" t="s">
        <v>466</v>
      </c>
      <c r="H261" s="226"/>
      <c r="I261" s="229" t="s">
        <v>324</v>
      </c>
      <c r="J261" s="226" t="s">
        <v>591</v>
      </c>
      <c r="K261" s="229" t="s">
        <v>574</v>
      </c>
      <c r="L261" s="229">
        <v>1</v>
      </c>
      <c r="M261" s="229">
        <v>2011</v>
      </c>
      <c r="N261" s="229"/>
      <c r="O261" s="190"/>
      <c r="P261" s="188"/>
      <c r="R261" s="227"/>
      <c r="S261" s="227"/>
      <c r="T261" s="227"/>
      <c r="U261" s="226"/>
    </row>
    <row r="262" spans="1:21" s="45" customFormat="1" ht="13.95" customHeight="1" x14ac:dyDescent="0.2">
      <c r="A262" s="226" t="s">
        <v>528</v>
      </c>
      <c r="B262" s="229" t="s">
        <v>133</v>
      </c>
      <c r="C262" s="229" t="s">
        <v>135</v>
      </c>
      <c r="D262" s="229" t="s">
        <v>331</v>
      </c>
      <c r="E262" s="233" t="s">
        <v>331</v>
      </c>
      <c r="F262" s="229" t="s">
        <v>418</v>
      </c>
      <c r="G262" s="227" t="s">
        <v>466</v>
      </c>
      <c r="H262" s="226"/>
      <c r="I262" s="229" t="s">
        <v>324</v>
      </c>
      <c r="J262" s="226" t="s">
        <v>591</v>
      </c>
      <c r="K262" s="229" t="s">
        <v>575</v>
      </c>
      <c r="L262" s="229">
        <v>1</v>
      </c>
      <c r="M262" s="229">
        <v>2011</v>
      </c>
      <c r="N262" s="229"/>
      <c r="O262" s="190"/>
      <c r="P262" s="188"/>
      <c r="R262" s="227"/>
      <c r="S262" s="227"/>
      <c r="T262" s="227"/>
      <c r="U262" s="226"/>
    </row>
    <row r="263" spans="1:21" s="45" customFormat="1" ht="13.95" customHeight="1" x14ac:dyDescent="0.2">
      <c r="A263" s="226" t="s">
        <v>528</v>
      </c>
      <c r="B263" s="229" t="s">
        <v>133</v>
      </c>
      <c r="C263" s="229" t="s">
        <v>135</v>
      </c>
      <c r="D263" s="229" t="s">
        <v>547</v>
      </c>
      <c r="E263" s="233" t="s">
        <v>547</v>
      </c>
      <c r="F263" s="229" t="s">
        <v>418</v>
      </c>
      <c r="G263" s="227" t="s">
        <v>466</v>
      </c>
      <c r="H263" s="226"/>
      <c r="I263" s="229" t="s">
        <v>324</v>
      </c>
      <c r="J263" s="226" t="s">
        <v>591</v>
      </c>
      <c r="K263" s="229" t="s">
        <v>576</v>
      </c>
      <c r="L263" s="229">
        <v>1</v>
      </c>
      <c r="M263" s="229">
        <v>2011</v>
      </c>
      <c r="N263" s="229"/>
      <c r="O263" s="190"/>
      <c r="P263" s="188"/>
      <c r="R263" s="227"/>
      <c r="S263" s="227"/>
      <c r="T263" s="227"/>
      <c r="U263" s="226"/>
    </row>
    <row r="264" spans="1:21" s="45" customFormat="1" ht="13.95" customHeight="1" x14ac:dyDescent="0.2">
      <c r="A264" s="226" t="s">
        <v>528</v>
      </c>
      <c r="B264" s="229" t="s">
        <v>133</v>
      </c>
      <c r="C264" s="229" t="s">
        <v>135</v>
      </c>
      <c r="D264" s="229" t="s">
        <v>548</v>
      </c>
      <c r="E264" s="233" t="s">
        <v>548</v>
      </c>
      <c r="F264" s="229" t="s">
        <v>418</v>
      </c>
      <c r="G264" s="227" t="s">
        <v>466</v>
      </c>
      <c r="H264" s="226"/>
      <c r="I264" s="229" t="s">
        <v>324</v>
      </c>
      <c r="J264" s="226" t="s">
        <v>591</v>
      </c>
      <c r="K264" s="229" t="s">
        <v>577</v>
      </c>
      <c r="L264" s="229">
        <v>1</v>
      </c>
      <c r="M264" s="229">
        <v>2011</v>
      </c>
      <c r="N264" s="229"/>
      <c r="O264" s="190"/>
      <c r="P264" s="188"/>
      <c r="R264" s="227"/>
      <c r="S264" s="227"/>
      <c r="T264" s="227"/>
      <c r="U264" s="226"/>
    </row>
    <row r="265" spans="1:21" s="45" customFormat="1" ht="13.95" customHeight="1" x14ac:dyDescent="0.2">
      <c r="A265" s="226" t="s">
        <v>528</v>
      </c>
      <c r="B265" s="229" t="s">
        <v>133</v>
      </c>
      <c r="C265" s="229" t="s">
        <v>135</v>
      </c>
      <c r="D265" s="229" t="s">
        <v>549</v>
      </c>
      <c r="E265" s="233" t="s">
        <v>549</v>
      </c>
      <c r="F265" s="229" t="s">
        <v>418</v>
      </c>
      <c r="G265" s="227" t="s">
        <v>466</v>
      </c>
      <c r="H265" s="226"/>
      <c r="I265" s="229" t="s">
        <v>509</v>
      </c>
      <c r="J265" s="226" t="s">
        <v>591</v>
      </c>
      <c r="K265" s="229" t="s">
        <v>578</v>
      </c>
      <c r="L265" s="229">
        <v>1</v>
      </c>
      <c r="M265" s="229">
        <v>2011</v>
      </c>
      <c r="N265" s="229"/>
      <c r="O265" s="190"/>
      <c r="P265" s="188"/>
      <c r="R265" s="227"/>
      <c r="S265" s="227"/>
      <c r="T265" s="227"/>
      <c r="U265" s="226"/>
    </row>
    <row r="266" spans="1:21" s="45" customFormat="1" ht="13.95" customHeight="1" x14ac:dyDescent="0.2">
      <c r="A266" s="226" t="s">
        <v>528</v>
      </c>
      <c r="B266" s="229" t="s">
        <v>133</v>
      </c>
      <c r="C266" s="229" t="s">
        <v>135</v>
      </c>
      <c r="D266" s="229" t="s">
        <v>550</v>
      </c>
      <c r="E266" s="233" t="s">
        <v>550</v>
      </c>
      <c r="F266" s="229" t="s">
        <v>418</v>
      </c>
      <c r="G266" s="227" t="s">
        <v>466</v>
      </c>
      <c r="H266" s="226"/>
      <c r="I266" s="229" t="s">
        <v>324</v>
      </c>
      <c r="J266" s="226" t="s">
        <v>591</v>
      </c>
      <c r="K266" s="229" t="s">
        <v>579</v>
      </c>
      <c r="L266" s="229">
        <v>1</v>
      </c>
      <c r="M266" s="229">
        <v>2011</v>
      </c>
      <c r="N266" s="229"/>
      <c r="O266" s="190"/>
      <c r="P266" s="188"/>
      <c r="R266" s="227"/>
      <c r="S266" s="227"/>
      <c r="T266" s="227"/>
      <c r="U266" s="226"/>
    </row>
    <row r="267" spans="1:21" s="45" customFormat="1" ht="13.95" customHeight="1" x14ac:dyDescent="0.2">
      <c r="A267" s="226" t="s">
        <v>528</v>
      </c>
      <c r="B267" s="229" t="s">
        <v>133</v>
      </c>
      <c r="C267" s="229" t="s">
        <v>135</v>
      </c>
      <c r="D267" s="229" t="s">
        <v>551</v>
      </c>
      <c r="E267" s="233" t="s">
        <v>551</v>
      </c>
      <c r="F267" s="229" t="s">
        <v>418</v>
      </c>
      <c r="G267" s="227" t="s">
        <v>466</v>
      </c>
      <c r="H267" s="226"/>
      <c r="I267" s="229" t="s">
        <v>324</v>
      </c>
      <c r="J267" s="226" t="s">
        <v>591</v>
      </c>
      <c r="K267" s="229" t="s">
        <v>580</v>
      </c>
      <c r="L267" s="229">
        <v>1</v>
      </c>
      <c r="M267" s="229">
        <v>2011</v>
      </c>
      <c r="N267" s="229"/>
      <c r="O267" s="190"/>
      <c r="P267" s="188"/>
      <c r="R267" s="227"/>
      <c r="S267" s="227"/>
      <c r="T267" s="227"/>
      <c r="U267" s="226"/>
    </row>
    <row r="268" spans="1:21" s="45" customFormat="1" ht="13.95" customHeight="1" x14ac:dyDescent="0.2">
      <c r="A268" s="226" t="s">
        <v>528</v>
      </c>
      <c r="B268" s="229" t="s">
        <v>133</v>
      </c>
      <c r="C268" s="229" t="s">
        <v>135</v>
      </c>
      <c r="D268" s="229" t="s">
        <v>552</v>
      </c>
      <c r="E268" s="233" t="s">
        <v>552</v>
      </c>
      <c r="F268" s="229" t="s">
        <v>418</v>
      </c>
      <c r="G268" s="227" t="s">
        <v>466</v>
      </c>
      <c r="H268" s="226"/>
      <c r="I268" s="229" t="s">
        <v>324</v>
      </c>
      <c r="J268" s="226" t="s">
        <v>591</v>
      </c>
      <c r="K268" s="229" t="s">
        <v>581</v>
      </c>
      <c r="L268" s="229">
        <v>1</v>
      </c>
      <c r="M268" s="229">
        <v>2011</v>
      </c>
      <c r="N268" s="229"/>
      <c r="O268" s="190"/>
      <c r="P268" s="188"/>
      <c r="R268" s="227"/>
      <c r="S268" s="227"/>
      <c r="T268" s="227"/>
      <c r="U268" s="226"/>
    </row>
    <row r="269" spans="1:21" s="45" customFormat="1" ht="13.95" customHeight="1" x14ac:dyDescent="0.2">
      <c r="A269" s="226" t="s">
        <v>528</v>
      </c>
      <c r="B269" s="229" t="s">
        <v>133</v>
      </c>
      <c r="C269" s="229" t="s">
        <v>135</v>
      </c>
      <c r="D269" s="229" t="s">
        <v>553</v>
      </c>
      <c r="E269" s="233" t="s">
        <v>553</v>
      </c>
      <c r="F269" s="229" t="s">
        <v>418</v>
      </c>
      <c r="G269" s="227" t="s">
        <v>466</v>
      </c>
      <c r="H269" s="226"/>
      <c r="I269" s="229" t="s">
        <v>324</v>
      </c>
      <c r="J269" s="226" t="s">
        <v>591</v>
      </c>
      <c r="K269" s="229" t="s">
        <v>582</v>
      </c>
      <c r="L269" s="229">
        <v>1</v>
      </c>
      <c r="M269" s="229">
        <v>2011</v>
      </c>
      <c r="N269" s="229"/>
      <c r="O269" s="190"/>
      <c r="P269" s="188"/>
      <c r="R269" s="227"/>
      <c r="S269" s="227"/>
      <c r="T269" s="227"/>
      <c r="U269" s="226"/>
    </row>
    <row r="270" spans="1:21" s="45" customFormat="1" ht="13.95" customHeight="1" x14ac:dyDescent="0.2">
      <c r="A270" s="226" t="s">
        <v>528</v>
      </c>
      <c r="B270" s="229" t="s">
        <v>133</v>
      </c>
      <c r="C270" s="229" t="s">
        <v>135</v>
      </c>
      <c r="D270" s="229" t="s">
        <v>278</v>
      </c>
      <c r="E270" s="233" t="s">
        <v>278</v>
      </c>
      <c r="F270" s="229" t="s">
        <v>298</v>
      </c>
      <c r="G270" s="227" t="s">
        <v>467</v>
      </c>
      <c r="H270" s="226"/>
      <c r="I270" s="229"/>
      <c r="J270" s="226"/>
      <c r="K270" s="229" t="s">
        <v>774</v>
      </c>
      <c r="L270" s="229">
        <v>1</v>
      </c>
      <c r="M270" s="229">
        <v>2011</v>
      </c>
      <c r="N270" s="229"/>
      <c r="O270" s="190"/>
      <c r="P270" s="188"/>
      <c r="R270" s="227"/>
      <c r="S270" s="227"/>
      <c r="T270" s="227"/>
      <c r="U270" s="226"/>
    </row>
    <row r="271" spans="1:21" s="45" customFormat="1" ht="13.95" customHeight="1" x14ac:dyDescent="0.2">
      <c r="A271" s="226" t="s">
        <v>528</v>
      </c>
      <c r="B271" s="229" t="s">
        <v>133</v>
      </c>
      <c r="C271" s="229" t="s">
        <v>135</v>
      </c>
      <c r="D271" s="229" t="s">
        <v>554</v>
      </c>
      <c r="E271" s="233" t="s">
        <v>554</v>
      </c>
      <c r="F271" s="229" t="s">
        <v>433</v>
      </c>
      <c r="G271" s="269" t="s">
        <v>469</v>
      </c>
      <c r="H271" s="226"/>
      <c r="I271" s="229" t="s">
        <v>586</v>
      </c>
      <c r="J271" s="226"/>
      <c r="K271" s="229"/>
      <c r="L271" s="229">
        <v>1</v>
      </c>
      <c r="M271" s="229">
        <v>2011</v>
      </c>
      <c r="N271" s="229"/>
      <c r="O271" s="190"/>
      <c r="P271" s="188"/>
      <c r="R271" s="227"/>
      <c r="S271" s="227"/>
      <c r="T271" s="227"/>
      <c r="U271" s="226"/>
    </row>
    <row r="272" spans="1:21" s="45" customFormat="1" ht="13.95" customHeight="1" x14ac:dyDescent="0.2">
      <c r="A272" s="226" t="s">
        <v>528</v>
      </c>
      <c r="B272" s="229" t="s">
        <v>133</v>
      </c>
      <c r="C272" s="229" t="s">
        <v>135</v>
      </c>
      <c r="D272" s="229" t="s">
        <v>454</v>
      </c>
      <c r="E272" s="233" t="s">
        <v>454</v>
      </c>
      <c r="F272" s="229" t="s">
        <v>264</v>
      </c>
      <c r="G272" s="227" t="s">
        <v>470</v>
      </c>
      <c r="H272" s="226"/>
      <c r="I272" s="229" t="s">
        <v>587</v>
      </c>
      <c r="J272" s="226"/>
      <c r="K272" s="229"/>
      <c r="L272" s="229">
        <v>127</v>
      </c>
      <c r="M272" s="229">
        <v>2011</v>
      </c>
      <c r="N272" s="229"/>
      <c r="O272" s="190"/>
      <c r="P272" s="188"/>
      <c r="R272" s="227"/>
      <c r="S272" s="227"/>
      <c r="T272" s="227"/>
      <c r="U272" s="226"/>
    </row>
    <row r="273" spans="1:21" s="45" customFormat="1" ht="13.95" customHeight="1" x14ac:dyDescent="0.2">
      <c r="A273" s="226" t="s">
        <v>528</v>
      </c>
      <c r="B273" s="229" t="s">
        <v>133</v>
      </c>
      <c r="C273" s="229" t="s">
        <v>135</v>
      </c>
      <c r="D273" s="229" t="s">
        <v>454</v>
      </c>
      <c r="E273" s="233" t="s">
        <v>454</v>
      </c>
      <c r="F273" s="229" t="s">
        <v>326</v>
      </c>
      <c r="G273" s="227" t="s">
        <v>529</v>
      </c>
      <c r="H273" s="226"/>
      <c r="I273" s="229" t="s">
        <v>587</v>
      </c>
      <c r="J273" s="226"/>
      <c r="K273" s="229"/>
      <c r="L273" s="229">
        <v>274</v>
      </c>
      <c r="M273" s="229">
        <v>2011</v>
      </c>
      <c r="N273" s="229"/>
      <c r="O273" s="190"/>
      <c r="P273" s="188"/>
      <c r="R273" s="227"/>
      <c r="S273" s="227"/>
      <c r="T273" s="227"/>
      <c r="U273" s="226"/>
    </row>
    <row r="274" spans="1:21" s="45" customFormat="1" ht="13.95" customHeight="1" x14ac:dyDescent="0.2">
      <c r="A274" s="226" t="s">
        <v>528</v>
      </c>
      <c r="B274" s="229" t="s">
        <v>133</v>
      </c>
      <c r="C274" s="229" t="s">
        <v>135</v>
      </c>
      <c r="D274" s="229" t="s">
        <v>555</v>
      </c>
      <c r="E274" s="233" t="s">
        <v>555</v>
      </c>
      <c r="F274" s="229" t="s">
        <v>360</v>
      </c>
      <c r="G274" s="227" t="s">
        <v>513</v>
      </c>
      <c r="H274" s="226"/>
      <c r="I274" s="229" t="s">
        <v>515</v>
      </c>
      <c r="J274" s="226"/>
      <c r="K274" s="229"/>
      <c r="L274" s="229">
        <v>1</v>
      </c>
      <c r="M274" s="229">
        <v>2011</v>
      </c>
      <c r="N274" s="229"/>
      <c r="O274" s="190"/>
      <c r="P274" s="188"/>
      <c r="R274" s="227"/>
      <c r="S274" s="227"/>
      <c r="T274" s="227"/>
      <c r="U274" s="226"/>
    </row>
    <row r="275" spans="1:21" s="45" customFormat="1" ht="13.95" customHeight="1" x14ac:dyDescent="0.2">
      <c r="A275" s="226" t="s">
        <v>528</v>
      </c>
      <c r="B275" s="229" t="s">
        <v>133</v>
      </c>
      <c r="C275" s="229" t="s">
        <v>135</v>
      </c>
      <c r="D275" s="229" t="s">
        <v>454</v>
      </c>
      <c r="E275" s="233" t="s">
        <v>454</v>
      </c>
      <c r="F275" s="229" t="s">
        <v>556</v>
      </c>
      <c r="G275" s="227" t="s">
        <v>530</v>
      </c>
      <c r="H275" s="226"/>
      <c r="I275" s="229" t="s">
        <v>757</v>
      </c>
      <c r="J275" s="226"/>
      <c r="K275" s="229" t="s">
        <v>756</v>
      </c>
      <c r="L275" s="229">
        <v>1</v>
      </c>
      <c r="M275" s="229">
        <v>2021</v>
      </c>
      <c r="N275" s="229"/>
      <c r="O275" s="190"/>
      <c r="P275" s="188"/>
      <c r="R275" s="227"/>
      <c r="S275" s="227"/>
      <c r="T275" s="227"/>
      <c r="U275" s="226"/>
    </row>
    <row r="276" spans="1:21" s="45" customFormat="1" ht="13.95" customHeight="1" x14ac:dyDescent="0.2">
      <c r="A276" s="226" t="s">
        <v>528</v>
      </c>
      <c r="B276" s="229" t="s">
        <v>133</v>
      </c>
      <c r="C276" s="229" t="s">
        <v>135</v>
      </c>
      <c r="D276" s="229" t="s">
        <v>454</v>
      </c>
      <c r="E276" s="233" t="s">
        <v>454</v>
      </c>
      <c r="F276" s="229" t="s">
        <v>267</v>
      </c>
      <c r="G276" s="227" t="s">
        <v>514</v>
      </c>
      <c r="H276" s="226"/>
      <c r="I276" s="229" t="s">
        <v>322</v>
      </c>
      <c r="J276" s="226" t="s">
        <v>362</v>
      </c>
      <c r="K276" s="229" t="s">
        <v>734</v>
      </c>
      <c r="L276" s="229">
        <v>1</v>
      </c>
      <c r="M276" s="229">
        <v>2011</v>
      </c>
      <c r="N276" s="229"/>
      <c r="O276" s="190"/>
      <c r="P276" s="188"/>
      <c r="R276" s="227"/>
      <c r="S276" s="227"/>
      <c r="T276" s="227"/>
      <c r="U276" s="226"/>
    </row>
    <row r="277" spans="1:21" s="45" customFormat="1" ht="13.95" customHeight="1" x14ac:dyDescent="0.2">
      <c r="A277" s="226" t="s">
        <v>528</v>
      </c>
      <c r="B277" s="229" t="s">
        <v>133</v>
      </c>
      <c r="C277" s="229" t="s">
        <v>135</v>
      </c>
      <c r="D277" s="229" t="s">
        <v>746</v>
      </c>
      <c r="E277" s="233"/>
      <c r="F277" s="229" t="s">
        <v>742</v>
      </c>
      <c r="G277" s="227" t="s">
        <v>743</v>
      </c>
      <c r="H277" s="226"/>
      <c r="I277" s="229" t="s">
        <v>744</v>
      </c>
      <c r="J277" s="226" t="s">
        <v>745</v>
      </c>
      <c r="K277" s="229"/>
      <c r="L277" s="229">
        <v>1</v>
      </c>
      <c r="M277" s="229">
        <v>2011</v>
      </c>
      <c r="N277" s="229"/>
      <c r="O277" s="190"/>
      <c r="P277" s="188"/>
      <c r="R277" s="227"/>
      <c r="S277" s="227"/>
      <c r="T277" s="227"/>
      <c r="U277" s="226"/>
    </row>
    <row r="278" spans="1:21" s="45" customFormat="1" ht="13.95" customHeight="1" x14ac:dyDescent="0.2">
      <c r="A278" s="241" t="s">
        <v>528</v>
      </c>
      <c r="B278" s="238" t="s">
        <v>133</v>
      </c>
      <c r="C278" s="238" t="s">
        <v>135</v>
      </c>
      <c r="D278" s="238" t="s">
        <v>454</v>
      </c>
      <c r="E278" s="233" t="s">
        <v>454</v>
      </c>
      <c r="F278" s="238" t="s">
        <v>274</v>
      </c>
      <c r="G278" s="268" t="s">
        <v>531</v>
      </c>
      <c r="H278" s="226"/>
      <c r="I278" s="238" t="s">
        <v>320</v>
      </c>
      <c r="J278" s="241">
        <v>520</v>
      </c>
      <c r="K278" s="238" t="s">
        <v>762</v>
      </c>
      <c r="L278" s="238">
        <v>1</v>
      </c>
      <c r="M278" s="238">
        <v>2011</v>
      </c>
      <c r="N278" s="229"/>
      <c r="O278" s="190"/>
      <c r="P278" s="188"/>
      <c r="R278" s="227"/>
      <c r="S278" s="227"/>
      <c r="T278" s="227"/>
      <c r="U278" s="226"/>
    </row>
    <row r="279" spans="1:21" s="45" customFormat="1" ht="13.95" customHeight="1" x14ac:dyDescent="0.2">
      <c r="A279" s="226" t="s">
        <v>528</v>
      </c>
      <c r="B279" s="229" t="s">
        <v>133</v>
      </c>
      <c r="C279" s="229" t="s">
        <v>135</v>
      </c>
      <c r="D279" s="229" t="s">
        <v>454</v>
      </c>
      <c r="E279" s="233" t="s">
        <v>454</v>
      </c>
      <c r="F279" s="229" t="s">
        <v>602</v>
      </c>
      <c r="G279" s="227" t="s">
        <v>532</v>
      </c>
      <c r="H279" s="226"/>
      <c r="I279" s="229" t="s">
        <v>588</v>
      </c>
      <c r="J279" s="226"/>
      <c r="K279" s="229"/>
      <c r="L279" s="229">
        <v>1</v>
      </c>
      <c r="M279" s="229">
        <v>2011</v>
      </c>
      <c r="N279" s="229"/>
      <c r="O279" s="190"/>
      <c r="P279" s="188"/>
      <c r="R279" s="227"/>
      <c r="S279" s="227"/>
      <c r="T279" s="227"/>
      <c r="U279" s="226"/>
    </row>
    <row r="280" spans="1:21" s="45" customFormat="1" ht="13.95" customHeight="1" x14ac:dyDescent="0.2">
      <c r="A280" s="226" t="s">
        <v>528</v>
      </c>
      <c r="B280" s="229" t="s">
        <v>133</v>
      </c>
      <c r="C280" s="229" t="s">
        <v>135</v>
      </c>
      <c r="D280" s="229" t="s">
        <v>617</v>
      </c>
      <c r="E280" s="233" t="s">
        <v>557</v>
      </c>
      <c r="F280" s="229" t="s">
        <v>558</v>
      </c>
      <c r="G280" s="227" t="s">
        <v>533</v>
      </c>
      <c r="H280" s="226"/>
      <c r="I280" s="229"/>
      <c r="J280" s="226"/>
      <c r="K280" s="229" t="s">
        <v>583</v>
      </c>
      <c r="L280" s="229">
        <v>7</v>
      </c>
      <c r="M280" s="229">
        <v>2011</v>
      </c>
      <c r="N280" s="229"/>
      <c r="O280" s="190"/>
      <c r="P280" s="188"/>
      <c r="R280" s="227"/>
      <c r="S280" s="227"/>
      <c r="T280" s="227"/>
      <c r="U280" s="226"/>
    </row>
    <row r="281" spans="1:21" s="45" customFormat="1" ht="13.95" customHeight="1" x14ac:dyDescent="0.2">
      <c r="A281" s="226" t="s">
        <v>528</v>
      </c>
      <c r="B281" s="229" t="s">
        <v>133</v>
      </c>
      <c r="C281" s="229" t="s">
        <v>135</v>
      </c>
      <c r="D281" s="229"/>
      <c r="E281" s="233"/>
      <c r="F281" s="229" t="s">
        <v>702</v>
      </c>
      <c r="G281" s="227">
        <v>6522</v>
      </c>
      <c r="H281" s="226"/>
      <c r="I281" s="229" t="s">
        <v>703</v>
      </c>
      <c r="J281" s="226"/>
      <c r="K281" s="229"/>
      <c r="L281" s="229">
        <v>4</v>
      </c>
      <c r="M281" s="229">
        <v>2011</v>
      </c>
      <c r="N281" s="229"/>
      <c r="O281" s="190"/>
      <c r="P281" s="188"/>
      <c r="R281" s="227"/>
      <c r="S281" s="227"/>
      <c r="T281" s="227"/>
      <c r="U281" s="226"/>
    </row>
    <row r="282" spans="1:21" s="45" customFormat="1" ht="13.95" customHeight="1" x14ac:dyDescent="0.2">
      <c r="A282" s="226" t="s">
        <v>430</v>
      </c>
      <c r="B282" s="229" t="s">
        <v>138</v>
      </c>
      <c r="C282" s="229" t="s">
        <v>135</v>
      </c>
      <c r="D282" s="229" t="s">
        <v>434</v>
      </c>
      <c r="E282" s="233"/>
      <c r="F282" s="229" t="s">
        <v>769</v>
      </c>
      <c r="G282" s="269" t="s">
        <v>464</v>
      </c>
      <c r="H282" s="226"/>
      <c r="I282" s="229" t="s">
        <v>505</v>
      </c>
      <c r="J282" s="226" t="s">
        <v>519</v>
      </c>
      <c r="K282" s="229" t="s">
        <v>471</v>
      </c>
      <c r="L282" s="229">
        <v>1</v>
      </c>
      <c r="M282" s="229">
        <v>2012</v>
      </c>
      <c r="N282" s="229"/>
      <c r="O282" s="190"/>
      <c r="P282" s="188"/>
      <c r="R282" s="227"/>
      <c r="S282" s="227"/>
      <c r="T282" s="227"/>
      <c r="U282" s="226"/>
    </row>
    <row r="283" spans="1:21" s="45" customFormat="1" ht="13.95" customHeight="1" x14ac:dyDescent="0.2">
      <c r="A283" s="226" t="s">
        <v>430</v>
      </c>
      <c r="B283" s="229" t="s">
        <v>138</v>
      </c>
      <c r="C283" s="229" t="s">
        <v>135</v>
      </c>
      <c r="D283" s="229"/>
      <c r="E283" s="233"/>
      <c r="F283" s="229" t="s">
        <v>768</v>
      </c>
      <c r="G283" s="269" t="s">
        <v>464</v>
      </c>
      <c r="H283" s="226"/>
      <c r="I283" s="229" t="s">
        <v>506</v>
      </c>
      <c r="J283" s="226" t="s">
        <v>520</v>
      </c>
      <c r="K283" s="229" t="s">
        <v>740</v>
      </c>
      <c r="L283" s="229">
        <v>3</v>
      </c>
      <c r="M283" s="229">
        <v>2021</v>
      </c>
      <c r="N283" s="229"/>
      <c r="O283" s="190"/>
      <c r="P283" s="188"/>
      <c r="R283" s="227"/>
      <c r="S283" s="227"/>
      <c r="T283" s="227"/>
      <c r="U283" s="226"/>
    </row>
    <row r="284" spans="1:21" s="45" customFormat="1" ht="13.95" customHeight="1" x14ac:dyDescent="0.2">
      <c r="A284" s="226" t="s">
        <v>430</v>
      </c>
      <c r="B284" s="229" t="s">
        <v>138</v>
      </c>
      <c r="C284" s="229" t="s">
        <v>135</v>
      </c>
      <c r="D284" s="229" t="s">
        <v>434</v>
      </c>
      <c r="E284" s="233"/>
      <c r="F284" s="229" t="s">
        <v>769</v>
      </c>
      <c r="G284" s="269" t="s">
        <v>464</v>
      </c>
      <c r="H284" s="226"/>
      <c r="I284" s="229" t="s">
        <v>505</v>
      </c>
      <c r="J284" s="226" t="s">
        <v>519</v>
      </c>
      <c r="K284" s="229" t="s">
        <v>471</v>
      </c>
      <c r="L284" s="229">
        <v>1</v>
      </c>
      <c r="M284" s="229">
        <v>2012</v>
      </c>
      <c r="N284" s="229"/>
      <c r="O284" s="190"/>
      <c r="P284" s="188"/>
      <c r="R284" s="227"/>
      <c r="S284" s="227"/>
      <c r="T284" s="227"/>
      <c r="U284" s="226"/>
    </row>
    <row r="285" spans="1:21" s="45" customFormat="1" ht="13.95" customHeight="1" x14ac:dyDescent="0.2">
      <c r="A285" s="226" t="s">
        <v>430</v>
      </c>
      <c r="B285" s="229" t="s">
        <v>138</v>
      </c>
      <c r="C285" s="229" t="s">
        <v>135</v>
      </c>
      <c r="D285" s="229" t="s">
        <v>434</v>
      </c>
      <c r="E285" s="233"/>
      <c r="F285" s="229" t="s">
        <v>769</v>
      </c>
      <c r="G285" s="269" t="s">
        <v>464</v>
      </c>
      <c r="H285" s="226"/>
      <c r="I285" s="229" t="s">
        <v>505</v>
      </c>
      <c r="J285" s="226" t="s">
        <v>519</v>
      </c>
      <c r="K285" s="229" t="s">
        <v>471</v>
      </c>
      <c r="L285" s="229">
        <v>1</v>
      </c>
      <c r="M285" s="229">
        <v>2012</v>
      </c>
      <c r="N285" s="229"/>
      <c r="O285" s="190"/>
      <c r="P285" s="188"/>
      <c r="R285" s="227"/>
      <c r="S285" s="227"/>
      <c r="T285" s="227"/>
      <c r="U285" s="226"/>
    </row>
    <row r="286" spans="1:21" s="45" customFormat="1" ht="13.95" customHeight="1" x14ac:dyDescent="0.2">
      <c r="A286" s="226" t="s">
        <v>430</v>
      </c>
      <c r="B286" s="229" t="s">
        <v>138</v>
      </c>
      <c r="C286" s="229" t="s">
        <v>135</v>
      </c>
      <c r="D286" s="229" t="s">
        <v>434</v>
      </c>
      <c r="E286" s="233"/>
      <c r="F286" s="229" t="s">
        <v>769</v>
      </c>
      <c r="G286" s="269" t="s">
        <v>464</v>
      </c>
      <c r="H286" s="226"/>
      <c r="I286" s="229" t="s">
        <v>505</v>
      </c>
      <c r="J286" s="226" t="s">
        <v>519</v>
      </c>
      <c r="K286" s="229" t="s">
        <v>471</v>
      </c>
      <c r="L286" s="229">
        <v>1</v>
      </c>
      <c r="M286" s="229">
        <v>2012</v>
      </c>
      <c r="N286" s="229"/>
      <c r="O286" s="190"/>
      <c r="P286" s="188"/>
      <c r="R286" s="227"/>
      <c r="S286" s="227"/>
      <c r="T286" s="227"/>
      <c r="U286" s="226"/>
    </row>
    <row r="287" spans="1:21" s="45" customFormat="1" ht="13.95" customHeight="1" x14ac:dyDescent="0.2">
      <c r="A287" s="226" t="s">
        <v>430</v>
      </c>
      <c r="B287" s="229" t="s">
        <v>138</v>
      </c>
      <c r="C287" s="229" t="s">
        <v>135</v>
      </c>
      <c r="D287" s="229" t="s">
        <v>435</v>
      </c>
      <c r="E287" s="233"/>
      <c r="F287" s="229" t="s">
        <v>431</v>
      </c>
      <c r="G287" s="269" t="s">
        <v>466</v>
      </c>
      <c r="H287" s="226"/>
      <c r="I287" s="229" t="s">
        <v>507</v>
      </c>
      <c r="J287" s="226"/>
      <c r="K287" s="229" t="s">
        <v>472</v>
      </c>
      <c r="L287" s="229">
        <v>1</v>
      </c>
      <c r="M287" s="229">
        <v>2012</v>
      </c>
      <c r="N287" s="229"/>
      <c r="O287" s="190"/>
      <c r="P287" s="188"/>
      <c r="R287" s="227"/>
      <c r="S287" s="227"/>
      <c r="T287" s="227"/>
      <c r="U287" s="226"/>
    </row>
    <row r="288" spans="1:21" s="45" customFormat="1" ht="13.95" customHeight="1" x14ac:dyDescent="0.2">
      <c r="A288" s="226" t="s">
        <v>430</v>
      </c>
      <c r="B288" s="229" t="s">
        <v>138</v>
      </c>
      <c r="C288" s="229" t="s">
        <v>135</v>
      </c>
      <c r="D288" s="229" t="s">
        <v>436</v>
      </c>
      <c r="E288" s="233"/>
      <c r="F288" s="229" t="s">
        <v>418</v>
      </c>
      <c r="G288" s="269" t="s">
        <v>466</v>
      </c>
      <c r="H288" s="226"/>
      <c r="I288" s="229" t="s">
        <v>508</v>
      </c>
      <c r="J288" s="226"/>
      <c r="K288" s="229" t="s">
        <v>473</v>
      </c>
      <c r="L288" s="229">
        <v>1</v>
      </c>
      <c r="M288" s="229">
        <v>2012</v>
      </c>
      <c r="N288" s="229"/>
      <c r="O288" s="190"/>
      <c r="P288" s="188"/>
      <c r="R288" s="227"/>
      <c r="S288" s="227"/>
      <c r="T288" s="227"/>
      <c r="U288" s="226"/>
    </row>
    <row r="289" spans="1:21" s="45" customFormat="1" ht="13.95" customHeight="1" x14ac:dyDescent="0.2">
      <c r="A289" s="226" t="s">
        <v>430</v>
      </c>
      <c r="B289" s="229" t="s">
        <v>138</v>
      </c>
      <c r="C289" s="229" t="s">
        <v>135</v>
      </c>
      <c r="D289" s="229" t="s">
        <v>437</v>
      </c>
      <c r="E289" s="233"/>
      <c r="F289" s="229" t="s">
        <v>418</v>
      </c>
      <c r="G289" s="269" t="s">
        <v>466</v>
      </c>
      <c r="H289" s="226"/>
      <c r="I289" s="229" t="s">
        <v>508</v>
      </c>
      <c r="J289" s="226"/>
      <c r="K289" s="229" t="s">
        <v>474</v>
      </c>
      <c r="L289" s="229">
        <v>1</v>
      </c>
      <c r="M289" s="229">
        <v>2012</v>
      </c>
      <c r="N289" s="229"/>
      <c r="O289" s="190"/>
      <c r="P289" s="188"/>
      <c r="R289" s="227"/>
      <c r="S289" s="227"/>
      <c r="T289" s="227"/>
      <c r="U289" s="226"/>
    </row>
    <row r="290" spans="1:21" s="45" customFormat="1" ht="13.95" customHeight="1" x14ac:dyDescent="0.2">
      <c r="A290" s="226" t="s">
        <v>430</v>
      </c>
      <c r="B290" s="229" t="s">
        <v>138</v>
      </c>
      <c r="C290" s="229" t="s">
        <v>135</v>
      </c>
      <c r="D290" s="229" t="s">
        <v>438</v>
      </c>
      <c r="E290" s="233"/>
      <c r="F290" s="229" t="s">
        <v>418</v>
      </c>
      <c r="G290" s="269" t="s">
        <v>466</v>
      </c>
      <c r="H290" s="226"/>
      <c r="I290" s="229" t="s">
        <v>508</v>
      </c>
      <c r="J290" s="226"/>
      <c r="K290" s="229" t="s">
        <v>475</v>
      </c>
      <c r="L290" s="229">
        <v>1</v>
      </c>
      <c r="M290" s="229">
        <v>2012</v>
      </c>
      <c r="N290" s="229"/>
      <c r="O290" s="190"/>
      <c r="P290" s="188"/>
      <c r="R290" s="227"/>
      <c r="S290" s="227"/>
      <c r="T290" s="227"/>
      <c r="U290" s="226"/>
    </row>
    <row r="291" spans="1:21" s="45" customFormat="1" ht="13.95" customHeight="1" x14ac:dyDescent="0.2">
      <c r="A291" s="226" t="s">
        <v>430</v>
      </c>
      <c r="B291" s="229" t="s">
        <v>138</v>
      </c>
      <c r="C291" s="229" t="s">
        <v>135</v>
      </c>
      <c r="D291" s="229" t="s">
        <v>439</v>
      </c>
      <c r="E291" s="233"/>
      <c r="F291" s="229" t="s">
        <v>418</v>
      </c>
      <c r="G291" s="269" t="s">
        <v>466</v>
      </c>
      <c r="H291" s="226"/>
      <c r="I291" s="229" t="s">
        <v>508</v>
      </c>
      <c r="J291" s="226"/>
      <c r="K291" s="229" t="s">
        <v>476</v>
      </c>
      <c r="L291" s="229">
        <v>1</v>
      </c>
      <c r="M291" s="229">
        <v>2012</v>
      </c>
      <c r="N291" s="229"/>
      <c r="O291" s="190"/>
      <c r="P291" s="188"/>
      <c r="R291" s="227"/>
      <c r="S291" s="227"/>
      <c r="T291" s="227"/>
      <c r="U291" s="226"/>
    </row>
    <row r="292" spans="1:21" s="45" customFormat="1" ht="13.95" customHeight="1" x14ac:dyDescent="0.2">
      <c r="A292" s="226" t="s">
        <v>430</v>
      </c>
      <c r="B292" s="229" t="s">
        <v>138</v>
      </c>
      <c r="C292" s="229" t="s">
        <v>135</v>
      </c>
      <c r="D292" s="229" t="s">
        <v>437</v>
      </c>
      <c r="E292" s="233"/>
      <c r="F292" s="229" t="s">
        <v>418</v>
      </c>
      <c r="G292" s="269" t="s">
        <v>466</v>
      </c>
      <c r="H292" s="226"/>
      <c r="I292" s="229" t="s">
        <v>508</v>
      </c>
      <c r="J292" s="226"/>
      <c r="K292" s="229" t="s">
        <v>477</v>
      </c>
      <c r="L292" s="229">
        <v>1</v>
      </c>
      <c r="M292" s="229">
        <v>2012</v>
      </c>
      <c r="N292" s="229"/>
      <c r="O292" s="190"/>
      <c r="P292" s="188"/>
      <c r="R292" s="227"/>
      <c r="S292" s="227"/>
      <c r="T292" s="227"/>
      <c r="U292" s="226"/>
    </row>
    <row r="293" spans="1:21" s="45" customFormat="1" ht="13.95" customHeight="1" x14ac:dyDescent="0.2">
      <c r="A293" s="226" t="s">
        <v>430</v>
      </c>
      <c r="B293" s="229" t="s">
        <v>138</v>
      </c>
      <c r="C293" s="229" t="s">
        <v>135</v>
      </c>
      <c r="D293" s="229" t="s">
        <v>440</v>
      </c>
      <c r="E293" s="233"/>
      <c r="F293" s="229" t="s">
        <v>418</v>
      </c>
      <c r="G293" s="269" t="s">
        <v>466</v>
      </c>
      <c r="H293" s="226"/>
      <c r="I293" s="229" t="s">
        <v>509</v>
      </c>
      <c r="J293" s="226"/>
      <c r="K293" s="229" t="s">
        <v>478</v>
      </c>
      <c r="L293" s="229">
        <v>1</v>
      </c>
      <c r="M293" s="229">
        <v>2013</v>
      </c>
      <c r="N293" s="229"/>
      <c r="O293" s="190"/>
      <c r="P293" s="188"/>
      <c r="R293" s="227"/>
      <c r="S293" s="227"/>
      <c r="T293" s="227"/>
      <c r="U293" s="226"/>
    </row>
    <row r="294" spans="1:21" s="45" customFormat="1" ht="13.95" customHeight="1" x14ac:dyDescent="0.2">
      <c r="A294" s="226" t="s">
        <v>430</v>
      </c>
      <c r="B294" s="229" t="s">
        <v>138</v>
      </c>
      <c r="C294" s="229" t="s">
        <v>135</v>
      </c>
      <c r="D294" s="229" t="s">
        <v>441</v>
      </c>
      <c r="E294" s="233"/>
      <c r="F294" s="229" t="s">
        <v>418</v>
      </c>
      <c r="G294" s="269" t="s">
        <v>466</v>
      </c>
      <c r="H294" s="226"/>
      <c r="I294" s="229" t="s">
        <v>508</v>
      </c>
      <c r="J294" s="226"/>
      <c r="K294" s="229" t="s">
        <v>479</v>
      </c>
      <c r="L294" s="229">
        <v>1</v>
      </c>
      <c r="M294" s="229">
        <v>2012</v>
      </c>
      <c r="N294" s="229"/>
      <c r="O294" s="190"/>
      <c r="P294" s="188"/>
      <c r="R294" s="227"/>
      <c r="S294" s="227"/>
      <c r="T294" s="227"/>
      <c r="U294" s="226"/>
    </row>
    <row r="295" spans="1:21" s="45" customFormat="1" ht="13.95" customHeight="1" x14ac:dyDescent="0.2">
      <c r="A295" s="226" t="s">
        <v>430</v>
      </c>
      <c r="B295" s="229" t="s">
        <v>138</v>
      </c>
      <c r="C295" s="229" t="s">
        <v>135</v>
      </c>
      <c r="D295" s="229" t="s">
        <v>442</v>
      </c>
      <c r="E295" s="233"/>
      <c r="F295" s="229" t="s">
        <v>418</v>
      </c>
      <c r="G295" s="269" t="s">
        <v>466</v>
      </c>
      <c r="H295" s="226"/>
      <c r="I295" s="229" t="s">
        <v>508</v>
      </c>
      <c r="J295" s="226"/>
      <c r="K295" s="229" t="s">
        <v>480</v>
      </c>
      <c r="L295" s="229">
        <v>1</v>
      </c>
      <c r="M295" s="229">
        <v>2012</v>
      </c>
      <c r="N295" s="229"/>
      <c r="O295" s="190"/>
      <c r="P295" s="188"/>
      <c r="R295" s="227"/>
      <c r="S295" s="227"/>
      <c r="T295" s="227"/>
      <c r="U295" s="226"/>
    </row>
    <row r="296" spans="1:21" s="45" customFormat="1" ht="13.95" customHeight="1" x14ac:dyDescent="0.2">
      <c r="A296" s="226" t="s">
        <v>430</v>
      </c>
      <c r="B296" s="229" t="s">
        <v>138</v>
      </c>
      <c r="C296" s="229" t="s">
        <v>135</v>
      </c>
      <c r="D296" s="229" t="s">
        <v>443</v>
      </c>
      <c r="E296" s="233"/>
      <c r="F296" s="229" t="s">
        <v>418</v>
      </c>
      <c r="G296" s="269" t="s">
        <v>466</v>
      </c>
      <c r="H296" s="226"/>
      <c r="I296" s="229" t="s">
        <v>508</v>
      </c>
      <c r="J296" s="226"/>
      <c r="K296" s="229" t="s">
        <v>481</v>
      </c>
      <c r="L296" s="229">
        <v>1</v>
      </c>
      <c r="M296" s="229">
        <v>2012</v>
      </c>
      <c r="N296" s="229"/>
      <c r="O296" s="190"/>
      <c r="P296" s="188"/>
      <c r="R296" s="227"/>
      <c r="S296" s="227"/>
      <c r="T296" s="227"/>
      <c r="U296" s="226"/>
    </row>
    <row r="297" spans="1:21" s="45" customFormat="1" ht="13.95" customHeight="1" x14ac:dyDescent="0.2">
      <c r="A297" s="226" t="s">
        <v>430</v>
      </c>
      <c r="B297" s="229" t="s">
        <v>138</v>
      </c>
      <c r="C297" s="229" t="s">
        <v>135</v>
      </c>
      <c r="D297" s="229" t="s">
        <v>444</v>
      </c>
      <c r="E297" s="233"/>
      <c r="F297" s="229" t="s">
        <v>418</v>
      </c>
      <c r="G297" s="269" t="s">
        <v>466</v>
      </c>
      <c r="H297" s="226"/>
      <c r="I297" s="229" t="s">
        <v>508</v>
      </c>
      <c r="J297" s="226"/>
      <c r="K297" s="229" t="s">
        <v>482</v>
      </c>
      <c r="L297" s="229">
        <v>1</v>
      </c>
      <c r="M297" s="229">
        <v>2012</v>
      </c>
      <c r="N297" s="229"/>
      <c r="O297" s="190"/>
      <c r="P297" s="188"/>
      <c r="R297" s="227"/>
      <c r="S297" s="227"/>
      <c r="T297" s="227"/>
      <c r="U297" s="226"/>
    </row>
    <row r="298" spans="1:21" s="45" customFormat="1" ht="13.95" customHeight="1" x14ac:dyDescent="0.2">
      <c r="A298" s="226" t="s">
        <v>430</v>
      </c>
      <c r="B298" s="229" t="s">
        <v>138</v>
      </c>
      <c r="C298" s="229" t="s">
        <v>135</v>
      </c>
      <c r="D298" s="229" t="s">
        <v>445</v>
      </c>
      <c r="E298" s="233"/>
      <c r="F298" s="229" t="s">
        <v>418</v>
      </c>
      <c r="G298" s="269" t="s">
        <v>466</v>
      </c>
      <c r="H298" s="226"/>
      <c r="I298" s="229" t="s">
        <v>508</v>
      </c>
      <c r="J298" s="226"/>
      <c r="K298" s="229" t="s">
        <v>483</v>
      </c>
      <c r="L298" s="229">
        <v>1</v>
      </c>
      <c r="M298" s="229">
        <v>2012</v>
      </c>
      <c r="N298" s="229"/>
      <c r="O298" s="190"/>
      <c r="P298" s="188"/>
      <c r="R298" s="227"/>
      <c r="S298" s="227"/>
      <c r="T298" s="227"/>
      <c r="U298" s="226"/>
    </row>
    <row r="299" spans="1:21" s="45" customFormat="1" ht="13.95" customHeight="1" x14ac:dyDescent="0.2">
      <c r="A299" s="226" t="s">
        <v>430</v>
      </c>
      <c r="B299" s="229" t="s">
        <v>138</v>
      </c>
      <c r="C299" s="229" t="s">
        <v>135</v>
      </c>
      <c r="D299" s="229" t="s">
        <v>446</v>
      </c>
      <c r="E299" s="233"/>
      <c r="F299" s="229" t="s">
        <v>418</v>
      </c>
      <c r="G299" s="269" t="s">
        <v>466</v>
      </c>
      <c r="H299" s="226"/>
      <c r="I299" s="229" t="s">
        <v>508</v>
      </c>
      <c r="J299" s="226"/>
      <c r="K299" s="229" t="s">
        <v>484</v>
      </c>
      <c r="L299" s="229">
        <v>1</v>
      </c>
      <c r="M299" s="229">
        <v>2012</v>
      </c>
      <c r="N299" s="229"/>
      <c r="O299" s="190"/>
      <c r="P299" s="188"/>
      <c r="R299" s="227"/>
      <c r="S299" s="227"/>
      <c r="T299" s="227"/>
      <c r="U299" s="226"/>
    </row>
    <row r="300" spans="1:21" s="45" customFormat="1" ht="13.95" customHeight="1" x14ac:dyDescent="0.2">
      <c r="A300" s="226" t="s">
        <v>430</v>
      </c>
      <c r="B300" s="229" t="s">
        <v>138</v>
      </c>
      <c r="C300" s="229" t="s">
        <v>135</v>
      </c>
      <c r="D300" s="229" t="s">
        <v>434</v>
      </c>
      <c r="E300" s="233"/>
      <c r="F300" s="229" t="s">
        <v>418</v>
      </c>
      <c r="G300" s="269" t="s">
        <v>466</v>
      </c>
      <c r="H300" s="226"/>
      <c r="I300" s="229" t="s">
        <v>508</v>
      </c>
      <c r="J300" s="226"/>
      <c r="K300" s="229" t="s">
        <v>485</v>
      </c>
      <c r="L300" s="229">
        <v>1</v>
      </c>
      <c r="M300" s="229">
        <v>2012</v>
      </c>
      <c r="N300" s="229"/>
      <c r="O300" s="190"/>
      <c r="P300" s="188"/>
      <c r="R300" s="227"/>
      <c r="S300" s="227"/>
      <c r="T300" s="227"/>
      <c r="U300" s="226"/>
    </row>
    <row r="301" spans="1:21" s="45" customFormat="1" ht="13.95" customHeight="1" x14ac:dyDescent="0.2">
      <c r="A301" s="226" t="s">
        <v>430</v>
      </c>
      <c r="B301" s="229" t="s">
        <v>138</v>
      </c>
      <c r="C301" s="229" t="s">
        <v>135</v>
      </c>
      <c r="D301" s="229" t="s">
        <v>447</v>
      </c>
      <c r="E301" s="233"/>
      <c r="F301" s="229" t="s">
        <v>418</v>
      </c>
      <c r="G301" s="269" t="s">
        <v>466</v>
      </c>
      <c r="H301" s="226"/>
      <c r="I301" s="229" t="s">
        <v>508</v>
      </c>
      <c r="J301" s="226"/>
      <c r="K301" s="229" t="s">
        <v>486</v>
      </c>
      <c r="L301" s="229">
        <v>1</v>
      </c>
      <c r="M301" s="229">
        <v>2012</v>
      </c>
      <c r="N301" s="229"/>
      <c r="O301" s="190"/>
      <c r="P301" s="188"/>
      <c r="R301" s="227"/>
      <c r="S301" s="227"/>
      <c r="T301" s="227"/>
      <c r="U301" s="226"/>
    </row>
    <row r="302" spans="1:21" s="45" customFormat="1" ht="13.95" customHeight="1" x14ac:dyDescent="0.2">
      <c r="A302" s="226" t="s">
        <v>430</v>
      </c>
      <c r="B302" s="229" t="s">
        <v>138</v>
      </c>
      <c r="C302" s="229" t="s">
        <v>135</v>
      </c>
      <c r="D302" s="229" t="s">
        <v>448</v>
      </c>
      <c r="E302" s="233"/>
      <c r="F302" s="229" t="s">
        <v>418</v>
      </c>
      <c r="G302" s="269" t="s">
        <v>466</v>
      </c>
      <c r="H302" s="226"/>
      <c r="I302" s="229" t="s">
        <v>508</v>
      </c>
      <c r="J302" s="226"/>
      <c r="K302" s="229" t="s">
        <v>487</v>
      </c>
      <c r="L302" s="229">
        <v>1</v>
      </c>
      <c r="M302" s="229">
        <v>2012</v>
      </c>
      <c r="N302" s="229"/>
      <c r="O302" s="190"/>
      <c r="P302" s="188"/>
      <c r="R302" s="227"/>
      <c r="S302" s="227"/>
      <c r="T302" s="227"/>
      <c r="U302" s="226"/>
    </row>
    <row r="303" spans="1:21" s="45" customFormat="1" ht="13.95" customHeight="1" x14ac:dyDescent="0.2">
      <c r="A303" s="226" t="s">
        <v>430</v>
      </c>
      <c r="B303" s="229" t="s">
        <v>138</v>
      </c>
      <c r="C303" s="229" t="s">
        <v>135</v>
      </c>
      <c r="D303" s="229" t="s">
        <v>444</v>
      </c>
      <c r="E303" s="233"/>
      <c r="F303" s="229" t="s">
        <v>418</v>
      </c>
      <c r="G303" s="269" t="s">
        <v>466</v>
      </c>
      <c r="H303" s="226"/>
      <c r="I303" s="229" t="s">
        <v>508</v>
      </c>
      <c r="J303" s="226"/>
      <c r="K303" s="229" t="s">
        <v>488</v>
      </c>
      <c r="L303" s="229">
        <v>1</v>
      </c>
      <c r="M303" s="229">
        <v>2012</v>
      </c>
      <c r="N303" s="229"/>
      <c r="O303" s="190"/>
      <c r="P303" s="188"/>
      <c r="R303" s="227"/>
      <c r="S303" s="227"/>
      <c r="T303" s="227"/>
      <c r="U303" s="226"/>
    </row>
    <row r="304" spans="1:21" s="45" customFormat="1" ht="13.95" customHeight="1" x14ac:dyDescent="0.2">
      <c r="A304" s="226" t="s">
        <v>430</v>
      </c>
      <c r="B304" s="229" t="s">
        <v>138</v>
      </c>
      <c r="C304" s="229" t="s">
        <v>135</v>
      </c>
      <c r="D304" s="229" t="s">
        <v>449</v>
      </c>
      <c r="E304" s="233"/>
      <c r="F304" s="229" t="s">
        <v>418</v>
      </c>
      <c r="G304" s="269" t="s">
        <v>466</v>
      </c>
      <c r="H304" s="226"/>
      <c r="I304" s="229" t="s">
        <v>508</v>
      </c>
      <c r="J304" s="226"/>
      <c r="K304" s="229" t="s">
        <v>489</v>
      </c>
      <c r="L304" s="229">
        <v>1</v>
      </c>
      <c r="M304" s="229">
        <v>2012</v>
      </c>
      <c r="N304" s="229"/>
      <c r="O304" s="190"/>
      <c r="P304" s="188"/>
      <c r="R304" s="227"/>
      <c r="S304" s="227"/>
      <c r="T304" s="227"/>
      <c r="U304" s="226"/>
    </row>
    <row r="305" spans="1:21" s="45" customFormat="1" ht="13.95" customHeight="1" x14ac:dyDescent="0.2">
      <c r="A305" s="226" t="s">
        <v>430</v>
      </c>
      <c r="B305" s="229" t="s">
        <v>138</v>
      </c>
      <c r="C305" s="229" t="s">
        <v>135</v>
      </c>
      <c r="D305" s="229" t="s">
        <v>450</v>
      </c>
      <c r="E305" s="233"/>
      <c r="F305" s="229" t="s">
        <v>418</v>
      </c>
      <c r="G305" s="269" t="s">
        <v>466</v>
      </c>
      <c r="H305" s="226"/>
      <c r="I305" s="229" t="s">
        <v>508</v>
      </c>
      <c r="J305" s="226"/>
      <c r="K305" s="229" t="s">
        <v>490</v>
      </c>
      <c r="L305" s="229">
        <v>1</v>
      </c>
      <c r="M305" s="229">
        <v>2012</v>
      </c>
      <c r="N305" s="229"/>
      <c r="O305" s="190"/>
      <c r="P305" s="188"/>
      <c r="R305" s="227"/>
      <c r="S305" s="227"/>
      <c r="T305" s="227"/>
      <c r="U305" s="226"/>
    </row>
    <row r="306" spans="1:21" s="45" customFormat="1" ht="13.95" customHeight="1" x14ac:dyDescent="0.2">
      <c r="A306" s="226" t="s">
        <v>430</v>
      </c>
      <c r="B306" s="229" t="s">
        <v>138</v>
      </c>
      <c r="C306" s="229" t="s">
        <v>135</v>
      </c>
      <c r="D306" s="229" t="s">
        <v>451</v>
      </c>
      <c r="E306" s="233"/>
      <c r="F306" s="229" t="s">
        <v>418</v>
      </c>
      <c r="G306" s="269" t="s">
        <v>466</v>
      </c>
      <c r="H306" s="226"/>
      <c r="I306" s="229" t="s">
        <v>508</v>
      </c>
      <c r="J306" s="226"/>
      <c r="K306" s="229" t="s">
        <v>491</v>
      </c>
      <c r="L306" s="229">
        <v>1</v>
      </c>
      <c r="M306" s="229">
        <v>2012</v>
      </c>
      <c r="N306" s="229"/>
      <c r="O306" s="190"/>
      <c r="P306" s="188"/>
      <c r="R306" s="227"/>
      <c r="S306" s="227"/>
      <c r="T306" s="227"/>
      <c r="U306" s="226"/>
    </row>
    <row r="307" spans="1:21" s="45" customFormat="1" ht="13.95" customHeight="1" x14ac:dyDescent="0.2">
      <c r="A307" s="226" t="s">
        <v>430</v>
      </c>
      <c r="B307" s="229" t="s">
        <v>138</v>
      </c>
      <c r="C307" s="229" t="s">
        <v>135</v>
      </c>
      <c r="D307" s="229" t="s">
        <v>452</v>
      </c>
      <c r="E307" s="233"/>
      <c r="F307" s="229" t="s">
        <v>418</v>
      </c>
      <c r="G307" s="269" t="s">
        <v>466</v>
      </c>
      <c r="H307" s="226"/>
      <c r="I307" s="229" t="s">
        <v>508</v>
      </c>
      <c r="J307" s="226"/>
      <c r="K307" s="229" t="s">
        <v>492</v>
      </c>
      <c r="L307" s="229">
        <v>1</v>
      </c>
      <c r="M307" s="229">
        <v>2012</v>
      </c>
      <c r="N307" s="229"/>
      <c r="O307" s="190"/>
      <c r="P307" s="188"/>
      <c r="R307" s="227"/>
      <c r="S307" s="227"/>
      <c r="T307" s="227"/>
      <c r="U307" s="226"/>
    </row>
    <row r="308" spans="1:21" s="45" customFormat="1" ht="13.95" customHeight="1" x14ac:dyDescent="0.2">
      <c r="A308" s="226" t="s">
        <v>430</v>
      </c>
      <c r="B308" s="229" t="s">
        <v>138</v>
      </c>
      <c r="C308" s="229" t="s">
        <v>135</v>
      </c>
      <c r="D308" s="229" t="s">
        <v>278</v>
      </c>
      <c r="E308" s="233"/>
      <c r="F308" s="229" t="s">
        <v>298</v>
      </c>
      <c r="G308" s="269" t="s">
        <v>467</v>
      </c>
      <c r="H308" s="226"/>
      <c r="I308" s="229"/>
      <c r="J308" s="226"/>
      <c r="K308" s="229" t="s">
        <v>775</v>
      </c>
      <c r="L308" s="229">
        <v>1</v>
      </c>
      <c r="M308" s="229">
        <v>2012</v>
      </c>
      <c r="N308" s="229"/>
      <c r="O308" s="190"/>
      <c r="P308" s="188"/>
      <c r="R308" s="227"/>
      <c r="S308" s="227"/>
      <c r="T308" s="227"/>
      <c r="U308" s="226"/>
    </row>
    <row r="309" spans="1:21" s="45" customFormat="1" ht="13.95" customHeight="1" x14ac:dyDescent="0.2">
      <c r="A309" s="226" t="s">
        <v>430</v>
      </c>
      <c r="B309" s="229" t="s">
        <v>138</v>
      </c>
      <c r="C309" s="229" t="s">
        <v>135</v>
      </c>
      <c r="D309" s="229" t="s">
        <v>453</v>
      </c>
      <c r="E309" s="233"/>
      <c r="F309" s="229" t="s">
        <v>432</v>
      </c>
      <c r="G309" s="269" t="s">
        <v>468</v>
      </c>
      <c r="H309" s="226"/>
      <c r="I309" s="229" t="s">
        <v>510</v>
      </c>
      <c r="J309" s="226"/>
      <c r="K309" s="229" t="s">
        <v>493</v>
      </c>
      <c r="L309" s="229">
        <v>1</v>
      </c>
      <c r="M309" s="229">
        <v>2012</v>
      </c>
      <c r="N309" s="229"/>
      <c r="O309" s="190"/>
      <c r="P309" s="188"/>
      <c r="R309" s="227"/>
      <c r="S309" s="227"/>
      <c r="T309" s="227"/>
      <c r="U309" s="226"/>
    </row>
    <row r="310" spans="1:21" s="45" customFormat="1" ht="13.95" customHeight="1" x14ac:dyDescent="0.2">
      <c r="A310" s="226" t="s">
        <v>430</v>
      </c>
      <c r="B310" s="229" t="s">
        <v>138</v>
      </c>
      <c r="C310" s="229" t="s">
        <v>135</v>
      </c>
      <c r="D310" s="229" t="s">
        <v>455</v>
      </c>
      <c r="E310" s="233"/>
      <c r="F310" s="229" t="s">
        <v>433</v>
      </c>
      <c r="G310" s="269" t="s">
        <v>469</v>
      </c>
      <c r="H310" s="226"/>
      <c r="I310" s="229" t="s">
        <v>511</v>
      </c>
      <c r="J310" s="226" t="s">
        <v>521</v>
      </c>
      <c r="K310" s="229" t="s">
        <v>494</v>
      </c>
      <c r="L310" s="229">
        <v>1</v>
      </c>
      <c r="M310" s="229">
        <v>2012</v>
      </c>
      <c r="N310" s="229"/>
      <c r="O310" s="190"/>
      <c r="P310" s="188"/>
      <c r="R310" s="227"/>
      <c r="S310" s="227"/>
      <c r="T310" s="227"/>
      <c r="U310" s="226"/>
    </row>
    <row r="311" spans="1:21" s="45" customFormat="1" ht="13.95" customHeight="1" x14ac:dyDescent="0.2">
      <c r="A311" s="226" t="s">
        <v>430</v>
      </c>
      <c r="B311" s="229" t="s">
        <v>138</v>
      </c>
      <c r="C311" s="229" t="s">
        <v>135</v>
      </c>
      <c r="D311" s="229" t="s">
        <v>455</v>
      </c>
      <c r="E311" s="233"/>
      <c r="F311" s="229" t="s">
        <v>433</v>
      </c>
      <c r="G311" s="269" t="s">
        <v>469</v>
      </c>
      <c r="H311" s="226"/>
      <c r="I311" s="229" t="s">
        <v>511</v>
      </c>
      <c r="J311" s="226" t="s">
        <v>521</v>
      </c>
      <c r="K311" s="229" t="s">
        <v>495</v>
      </c>
      <c r="L311" s="229">
        <v>1</v>
      </c>
      <c r="M311" s="229">
        <v>2012</v>
      </c>
      <c r="N311" s="229"/>
      <c r="O311" s="190"/>
      <c r="P311" s="188"/>
      <c r="R311" s="227"/>
      <c r="S311" s="227"/>
      <c r="T311" s="227"/>
      <c r="U311" s="226"/>
    </row>
    <row r="312" spans="1:21" s="45" customFormat="1" ht="13.95" customHeight="1" x14ac:dyDescent="0.2">
      <c r="A312" s="226" t="s">
        <v>430</v>
      </c>
      <c r="B312" s="229" t="s">
        <v>138</v>
      </c>
      <c r="C312" s="229" t="s">
        <v>135</v>
      </c>
      <c r="D312" s="229" t="s">
        <v>456</v>
      </c>
      <c r="E312" s="233"/>
      <c r="F312" s="229" t="s">
        <v>433</v>
      </c>
      <c r="G312" s="269" t="s">
        <v>469</v>
      </c>
      <c r="H312" s="226"/>
      <c r="I312" s="229" t="s">
        <v>511</v>
      </c>
      <c r="J312" s="226" t="s">
        <v>521</v>
      </c>
      <c r="K312" s="229" t="s">
        <v>496</v>
      </c>
      <c r="L312" s="229">
        <v>1</v>
      </c>
      <c r="M312" s="229">
        <v>2012</v>
      </c>
      <c r="N312" s="229"/>
      <c r="O312" s="190"/>
      <c r="P312" s="188"/>
      <c r="R312" s="227"/>
      <c r="S312" s="227"/>
      <c r="T312" s="227"/>
      <c r="U312" s="226"/>
    </row>
    <row r="313" spans="1:21" s="45" customFormat="1" ht="13.95" customHeight="1" x14ac:dyDescent="0.2">
      <c r="A313" s="226" t="s">
        <v>430</v>
      </c>
      <c r="B313" s="229" t="s">
        <v>138</v>
      </c>
      <c r="C313" s="229" t="s">
        <v>135</v>
      </c>
      <c r="D313" s="229" t="s">
        <v>457</v>
      </c>
      <c r="E313" s="233"/>
      <c r="F313" s="229" t="s">
        <v>433</v>
      </c>
      <c r="G313" s="269" t="s">
        <v>469</v>
      </c>
      <c r="H313" s="226"/>
      <c r="I313" s="229" t="s">
        <v>511</v>
      </c>
      <c r="J313" s="226" t="s">
        <v>521</v>
      </c>
      <c r="K313" s="229" t="s">
        <v>497</v>
      </c>
      <c r="L313" s="229">
        <v>1</v>
      </c>
      <c r="M313" s="229">
        <v>2012</v>
      </c>
      <c r="N313" s="229"/>
      <c r="O313" s="190"/>
      <c r="P313" s="188"/>
      <c r="R313" s="227"/>
      <c r="S313" s="227"/>
      <c r="T313" s="227"/>
      <c r="U313" s="226"/>
    </row>
    <row r="314" spans="1:21" s="45" customFormat="1" ht="13.95" customHeight="1" x14ac:dyDescent="0.2">
      <c r="A314" s="226" t="s">
        <v>430</v>
      </c>
      <c r="B314" s="229" t="s">
        <v>138</v>
      </c>
      <c r="C314" s="229" t="s">
        <v>135</v>
      </c>
      <c r="D314" s="229" t="s">
        <v>457</v>
      </c>
      <c r="E314" s="233"/>
      <c r="F314" s="229" t="s">
        <v>433</v>
      </c>
      <c r="G314" s="269" t="s">
        <v>469</v>
      </c>
      <c r="H314" s="226"/>
      <c r="I314" s="229" t="s">
        <v>511</v>
      </c>
      <c r="J314" s="226" t="s">
        <v>521</v>
      </c>
      <c r="K314" s="229" t="s">
        <v>498</v>
      </c>
      <c r="L314" s="229">
        <v>1</v>
      </c>
      <c r="M314" s="229">
        <v>2012</v>
      </c>
      <c r="N314" s="229"/>
      <c r="O314" s="190"/>
      <c r="P314" s="188"/>
      <c r="R314" s="227"/>
      <c r="S314" s="227"/>
      <c r="T314" s="227"/>
      <c r="U314" s="226"/>
    </row>
    <row r="315" spans="1:21" s="45" customFormat="1" ht="13.95" customHeight="1" x14ac:dyDescent="0.2">
      <c r="A315" s="226" t="s">
        <v>430</v>
      </c>
      <c r="B315" s="229" t="s">
        <v>138</v>
      </c>
      <c r="C315" s="229" t="s">
        <v>135</v>
      </c>
      <c r="D315" s="229" t="s">
        <v>458</v>
      </c>
      <c r="E315" s="233"/>
      <c r="F315" s="229" t="s">
        <v>433</v>
      </c>
      <c r="G315" s="269" t="s">
        <v>469</v>
      </c>
      <c r="H315" s="226"/>
      <c r="I315" s="229" t="s">
        <v>511</v>
      </c>
      <c r="J315" s="226" t="s">
        <v>521</v>
      </c>
      <c r="K315" s="229" t="s">
        <v>495</v>
      </c>
      <c r="L315" s="229">
        <v>1</v>
      </c>
      <c r="M315" s="229">
        <v>2012</v>
      </c>
      <c r="N315" s="229"/>
      <c r="O315" s="190"/>
      <c r="P315" s="188"/>
      <c r="R315" s="227"/>
      <c r="S315" s="227"/>
      <c r="T315" s="227"/>
      <c r="U315" s="226"/>
    </row>
    <row r="316" spans="1:21" s="45" customFormat="1" ht="13.95" customHeight="1" x14ac:dyDescent="0.2">
      <c r="A316" s="226" t="s">
        <v>430</v>
      </c>
      <c r="B316" s="229" t="s">
        <v>138</v>
      </c>
      <c r="C316" s="229" t="s">
        <v>135</v>
      </c>
      <c r="D316" s="229" t="s">
        <v>459</v>
      </c>
      <c r="E316" s="233"/>
      <c r="F316" s="229" t="s">
        <v>433</v>
      </c>
      <c r="G316" s="269" t="s">
        <v>469</v>
      </c>
      <c r="H316" s="226"/>
      <c r="I316" s="229" t="s">
        <v>511</v>
      </c>
      <c r="J316" s="226" t="s">
        <v>521</v>
      </c>
      <c r="K316" s="229" t="s">
        <v>498</v>
      </c>
      <c r="L316" s="229">
        <v>1</v>
      </c>
      <c r="M316" s="229">
        <v>2012</v>
      </c>
      <c r="N316" s="229"/>
      <c r="O316" s="190"/>
      <c r="P316" s="188"/>
      <c r="R316" s="227"/>
      <c r="S316" s="227"/>
      <c r="T316" s="227"/>
      <c r="U316" s="226"/>
    </row>
    <row r="317" spans="1:21" s="45" customFormat="1" ht="13.95" customHeight="1" x14ac:dyDescent="0.2">
      <c r="A317" s="226" t="s">
        <v>430</v>
      </c>
      <c r="B317" s="229" t="s">
        <v>138</v>
      </c>
      <c r="C317" s="229" t="s">
        <v>135</v>
      </c>
      <c r="D317" s="229" t="s">
        <v>459</v>
      </c>
      <c r="E317" s="233"/>
      <c r="F317" s="229" t="s">
        <v>433</v>
      </c>
      <c r="G317" s="269" t="s">
        <v>469</v>
      </c>
      <c r="H317" s="226"/>
      <c r="I317" s="229" t="s">
        <v>511</v>
      </c>
      <c r="J317" s="226" t="s">
        <v>521</v>
      </c>
      <c r="K317" s="229" t="s">
        <v>499</v>
      </c>
      <c r="L317" s="229">
        <v>1</v>
      </c>
      <c r="M317" s="229">
        <v>2012</v>
      </c>
      <c r="N317" s="237"/>
      <c r="O317" s="190"/>
      <c r="P317" s="188"/>
      <c r="R317" s="236"/>
      <c r="S317" s="236"/>
      <c r="T317" s="236"/>
      <c r="U317" s="236"/>
    </row>
    <row r="318" spans="1:21" s="45" customFormat="1" ht="13.95" customHeight="1" x14ac:dyDescent="0.2">
      <c r="A318" s="226" t="s">
        <v>430</v>
      </c>
      <c r="B318" s="229" t="s">
        <v>138</v>
      </c>
      <c r="C318" s="229" t="s">
        <v>135</v>
      </c>
      <c r="D318" s="229" t="s">
        <v>456</v>
      </c>
      <c r="E318" s="233"/>
      <c r="F318" s="229" t="s">
        <v>433</v>
      </c>
      <c r="G318" s="269" t="s">
        <v>469</v>
      </c>
      <c r="H318" s="226"/>
      <c r="I318" s="229" t="s">
        <v>511</v>
      </c>
      <c r="J318" s="226" t="s">
        <v>521</v>
      </c>
      <c r="K318" s="229" t="s">
        <v>498</v>
      </c>
      <c r="L318" s="229">
        <v>1</v>
      </c>
      <c r="M318" s="229">
        <v>2012</v>
      </c>
      <c r="N318" s="237"/>
      <c r="O318" s="190"/>
      <c r="P318" s="188"/>
      <c r="R318" s="236"/>
      <c r="S318" s="236"/>
      <c r="T318" s="236"/>
      <c r="U318" s="236"/>
    </row>
    <row r="319" spans="1:21" s="45" customFormat="1" ht="13.95" customHeight="1" x14ac:dyDescent="0.2">
      <c r="A319" s="226" t="s">
        <v>430</v>
      </c>
      <c r="B319" s="229" t="s">
        <v>138</v>
      </c>
      <c r="C319" s="229" t="s">
        <v>135</v>
      </c>
      <c r="D319" s="229" t="s">
        <v>451</v>
      </c>
      <c r="E319" s="233"/>
      <c r="F319" s="229" t="s">
        <v>433</v>
      </c>
      <c r="G319" s="269" t="s">
        <v>469</v>
      </c>
      <c r="H319" s="226"/>
      <c r="I319" s="229" t="s">
        <v>511</v>
      </c>
      <c r="J319" s="226" t="s">
        <v>521</v>
      </c>
      <c r="K319" s="229" t="s">
        <v>498</v>
      </c>
      <c r="L319" s="229">
        <v>1</v>
      </c>
      <c r="M319" s="229">
        <v>2012</v>
      </c>
      <c r="N319" s="237"/>
      <c r="O319" s="190"/>
      <c r="P319" s="188"/>
      <c r="R319" s="236"/>
      <c r="S319" s="236"/>
      <c r="T319" s="236"/>
      <c r="U319" s="236"/>
    </row>
    <row r="320" spans="1:21" s="45" customFormat="1" ht="13.95" customHeight="1" x14ac:dyDescent="0.2">
      <c r="A320" s="226" t="s">
        <v>430</v>
      </c>
      <c r="B320" s="229" t="s">
        <v>138</v>
      </c>
      <c r="C320" s="229" t="s">
        <v>135</v>
      </c>
      <c r="D320" s="229" t="s">
        <v>460</v>
      </c>
      <c r="E320" s="233"/>
      <c r="F320" s="229" t="s">
        <v>433</v>
      </c>
      <c r="G320" s="269" t="s">
        <v>469</v>
      </c>
      <c r="H320" s="226"/>
      <c r="I320" s="229" t="s">
        <v>511</v>
      </c>
      <c r="J320" s="226" t="s">
        <v>521</v>
      </c>
      <c r="K320" s="229" t="s">
        <v>500</v>
      </c>
      <c r="L320" s="229">
        <v>1</v>
      </c>
      <c r="M320" s="229">
        <v>2012</v>
      </c>
      <c r="N320" s="237"/>
      <c r="O320" s="190"/>
      <c r="P320" s="188"/>
      <c r="R320" s="236"/>
      <c r="S320" s="236"/>
      <c r="T320" s="236"/>
      <c r="U320" s="236"/>
    </row>
    <row r="321" spans="1:21" s="45" customFormat="1" ht="13.95" customHeight="1" x14ac:dyDescent="0.2">
      <c r="A321" s="226" t="s">
        <v>430</v>
      </c>
      <c r="B321" s="229" t="s">
        <v>138</v>
      </c>
      <c r="C321" s="229" t="s">
        <v>135</v>
      </c>
      <c r="D321" s="229" t="s">
        <v>460</v>
      </c>
      <c r="E321" s="233"/>
      <c r="F321" s="229" t="s">
        <v>433</v>
      </c>
      <c r="G321" s="269" t="s">
        <v>469</v>
      </c>
      <c r="H321" s="226"/>
      <c r="I321" s="229" t="s">
        <v>511</v>
      </c>
      <c r="J321" s="226" t="s">
        <v>521</v>
      </c>
      <c r="K321" s="229" t="s">
        <v>496</v>
      </c>
      <c r="L321" s="229">
        <v>1</v>
      </c>
      <c r="M321" s="229">
        <v>2012</v>
      </c>
      <c r="N321" s="237"/>
      <c r="O321" s="190"/>
      <c r="P321" s="188"/>
      <c r="R321" s="236"/>
      <c r="S321" s="236"/>
      <c r="T321" s="236"/>
      <c r="U321" s="236"/>
    </row>
    <row r="322" spans="1:21" s="45" customFormat="1" ht="13.95" customHeight="1" x14ac:dyDescent="0.2">
      <c r="A322" s="226" t="s">
        <v>430</v>
      </c>
      <c r="B322" s="229" t="s">
        <v>138</v>
      </c>
      <c r="C322" s="229" t="s">
        <v>135</v>
      </c>
      <c r="D322" s="229" t="s">
        <v>461</v>
      </c>
      <c r="E322" s="233"/>
      <c r="F322" s="229" t="s">
        <v>433</v>
      </c>
      <c r="G322" s="269" t="s">
        <v>469</v>
      </c>
      <c r="H322" s="226"/>
      <c r="I322" s="229" t="s">
        <v>511</v>
      </c>
      <c r="J322" s="226" t="s">
        <v>521</v>
      </c>
      <c r="K322" s="229" t="s">
        <v>500</v>
      </c>
      <c r="L322" s="229">
        <v>1</v>
      </c>
      <c r="M322" s="229">
        <v>2012</v>
      </c>
      <c r="N322" s="237"/>
      <c r="O322" s="190"/>
      <c r="P322" s="188"/>
      <c r="R322" s="236"/>
      <c r="S322" s="236"/>
      <c r="T322" s="236"/>
      <c r="U322" s="236"/>
    </row>
    <row r="323" spans="1:21" s="45" customFormat="1" ht="13.95" customHeight="1" x14ac:dyDescent="0.2">
      <c r="A323" s="226" t="s">
        <v>430</v>
      </c>
      <c r="B323" s="229" t="s">
        <v>138</v>
      </c>
      <c r="C323" s="229" t="s">
        <v>135</v>
      </c>
      <c r="D323" s="229" t="s">
        <v>455</v>
      </c>
      <c r="E323" s="233"/>
      <c r="F323" s="229" t="s">
        <v>433</v>
      </c>
      <c r="G323" s="269" t="s">
        <v>469</v>
      </c>
      <c r="H323" s="226"/>
      <c r="I323" s="229" t="s">
        <v>511</v>
      </c>
      <c r="J323" s="226" t="s">
        <v>521</v>
      </c>
      <c r="K323" s="229" t="s">
        <v>501</v>
      </c>
      <c r="L323" s="229">
        <v>1</v>
      </c>
      <c r="M323" s="229">
        <v>2012</v>
      </c>
      <c r="N323" s="237"/>
      <c r="O323" s="190"/>
      <c r="P323" s="188"/>
      <c r="R323" s="236"/>
      <c r="S323" s="236"/>
      <c r="T323" s="236"/>
      <c r="U323" s="236"/>
    </row>
    <row r="324" spans="1:21" s="45" customFormat="1" ht="13.95" customHeight="1" x14ac:dyDescent="0.2">
      <c r="A324" s="226" t="s">
        <v>430</v>
      </c>
      <c r="B324" s="229" t="s">
        <v>138</v>
      </c>
      <c r="C324" s="229" t="s">
        <v>135</v>
      </c>
      <c r="D324" s="229" t="s">
        <v>462</v>
      </c>
      <c r="E324" s="233"/>
      <c r="F324" s="229" t="s">
        <v>433</v>
      </c>
      <c r="G324" s="269" t="s">
        <v>469</v>
      </c>
      <c r="H324" s="226"/>
      <c r="I324" s="229" t="s">
        <v>511</v>
      </c>
      <c r="J324" s="226" t="s">
        <v>521</v>
      </c>
      <c r="K324" s="229" t="s">
        <v>502</v>
      </c>
      <c r="L324" s="229">
        <v>1</v>
      </c>
      <c r="M324" s="229">
        <v>2012</v>
      </c>
      <c r="N324" s="237"/>
      <c r="O324" s="190"/>
      <c r="P324" s="188"/>
      <c r="R324" s="236"/>
      <c r="S324" s="236"/>
      <c r="T324" s="236"/>
      <c r="U324" s="236"/>
    </row>
    <row r="325" spans="1:21" s="45" customFormat="1" ht="13.95" customHeight="1" x14ac:dyDescent="0.2">
      <c r="A325" s="226" t="s">
        <v>430</v>
      </c>
      <c r="B325" s="229" t="s">
        <v>138</v>
      </c>
      <c r="C325" s="229" t="s">
        <v>135</v>
      </c>
      <c r="D325" s="229" t="s">
        <v>457</v>
      </c>
      <c r="E325" s="233"/>
      <c r="F325" s="229" t="s">
        <v>433</v>
      </c>
      <c r="G325" s="269" t="s">
        <v>469</v>
      </c>
      <c r="H325" s="226"/>
      <c r="I325" s="229" t="s">
        <v>511</v>
      </c>
      <c r="J325" s="226" t="s">
        <v>521</v>
      </c>
      <c r="K325" s="229" t="s">
        <v>503</v>
      </c>
      <c r="L325" s="229">
        <v>1</v>
      </c>
      <c r="M325" s="229">
        <v>2012</v>
      </c>
      <c r="N325" s="237"/>
      <c r="O325" s="190"/>
      <c r="P325" s="188"/>
      <c r="R325" s="236"/>
      <c r="S325" s="236"/>
      <c r="T325" s="236"/>
      <c r="U325" s="236"/>
    </row>
    <row r="326" spans="1:21" s="45" customFormat="1" ht="13.95" customHeight="1" x14ac:dyDescent="0.2">
      <c r="A326" s="226" t="s">
        <v>430</v>
      </c>
      <c r="B326" s="229" t="s">
        <v>138</v>
      </c>
      <c r="C326" s="229" t="s">
        <v>135</v>
      </c>
      <c r="D326" s="229" t="s">
        <v>456</v>
      </c>
      <c r="E326" s="233"/>
      <c r="F326" s="229" t="s">
        <v>433</v>
      </c>
      <c r="G326" s="269" t="s">
        <v>469</v>
      </c>
      <c r="H326" s="226"/>
      <c r="I326" s="229" t="s">
        <v>511</v>
      </c>
      <c r="J326" s="226" t="s">
        <v>521</v>
      </c>
      <c r="K326" s="229" t="s">
        <v>498</v>
      </c>
      <c r="L326" s="229">
        <v>1</v>
      </c>
      <c r="M326" s="229">
        <v>2012</v>
      </c>
      <c r="N326" s="237"/>
      <c r="O326" s="190"/>
      <c r="P326" s="188"/>
      <c r="R326" s="236"/>
      <c r="S326" s="236"/>
      <c r="T326" s="236"/>
      <c r="U326" s="236"/>
    </row>
    <row r="327" spans="1:21" s="45" customFormat="1" ht="13.95" customHeight="1" x14ac:dyDescent="0.2">
      <c r="A327" s="226" t="s">
        <v>430</v>
      </c>
      <c r="B327" s="229" t="s">
        <v>138</v>
      </c>
      <c r="C327" s="229" t="s">
        <v>135</v>
      </c>
      <c r="D327" s="229" t="s">
        <v>463</v>
      </c>
      <c r="E327" s="233"/>
      <c r="F327" s="229" t="s">
        <v>433</v>
      </c>
      <c r="G327" s="269" t="s">
        <v>469</v>
      </c>
      <c r="H327" s="226"/>
      <c r="I327" s="229" t="s">
        <v>511</v>
      </c>
      <c r="J327" s="226" t="s">
        <v>521</v>
      </c>
      <c r="K327" s="229" t="s">
        <v>499</v>
      </c>
      <c r="L327" s="229">
        <v>1</v>
      </c>
      <c r="M327" s="229">
        <v>2012</v>
      </c>
      <c r="N327" s="237"/>
      <c r="O327" s="190"/>
      <c r="P327" s="188"/>
      <c r="R327" s="236"/>
      <c r="S327" s="236"/>
      <c r="T327" s="236"/>
      <c r="U327" s="236"/>
    </row>
    <row r="328" spans="1:21" s="45" customFormat="1" ht="13.95" customHeight="1" x14ac:dyDescent="0.2">
      <c r="A328" s="226" t="s">
        <v>430</v>
      </c>
      <c r="B328" s="229" t="s">
        <v>138</v>
      </c>
      <c r="C328" s="229" t="s">
        <v>135</v>
      </c>
      <c r="D328" s="229" t="s">
        <v>456</v>
      </c>
      <c r="E328" s="233"/>
      <c r="F328" s="229" t="s">
        <v>433</v>
      </c>
      <c r="G328" s="269" t="s">
        <v>469</v>
      </c>
      <c r="H328" s="226"/>
      <c r="I328" s="229" t="s">
        <v>511</v>
      </c>
      <c r="J328" s="226" t="s">
        <v>521</v>
      </c>
      <c r="K328" s="229" t="s">
        <v>498</v>
      </c>
      <c r="L328" s="229">
        <v>1</v>
      </c>
      <c r="M328" s="229">
        <v>2012</v>
      </c>
      <c r="N328" s="237"/>
      <c r="O328" s="190"/>
      <c r="P328" s="188"/>
      <c r="R328" s="236"/>
      <c r="S328" s="236"/>
      <c r="T328" s="236"/>
      <c r="U328" s="236"/>
    </row>
    <row r="329" spans="1:21" s="45" customFormat="1" ht="13.95" customHeight="1" x14ac:dyDescent="0.2">
      <c r="A329" s="226" t="s">
        <v>430</v>
      </c>
      <c r="B329" s="229" t="s">
        <v>138</v>
      </c>
      <c r="C329" s="229" t="s">
        <v>135</v>
      </c>
      <c r="D329" s="229" t="s">
        <v>459</v>
      </c>
      <c r="E329" s="233"/>
      <c r="F329" s="229" t="s">
        <v>433</v>
      </c>
      <c r="G329" s="269" t="s">
        <v>469</v>
      </c>
      <c r="H329" s="226"/>
      <c r="I329" s="229" t="s">
        <v>511</v>
      </c>
      <c r="J329" s="226" t="s">
        <v>521</v>
      </c>
      <c r="K329" s="229" t="s">
        <v>499</v>
      </c>
      <c r="L329" s="229">
        <v>1</v>
      </c>
      <c r="M329" s="229">
        <v>2012</v>
      </c>
      <c r="N329" s="237"/>
      <c r="O329" s="190"/>
      <c r="P329" s="188"/>
      <c r="R329" s="236"/>
      <c r="S329" s="236"/>
      <c r="T329" s="236"/>
      <c r="U329" s="236"/>
    </row>
    <row r="330" spans="1:21" s="45" customFormat="1" ht="13.95" customHeight="1" x14ac:dyDescent="0.2">
      <c r="A330" s="226" t="s">
        <v>430</v>
      </c>
      <c r="B330" s="229" t="s">
        <v>138</v>
      </c>
      <c r="C330" s="229" t="s">
        <v>135</v>
      </c>
      <c r="D330" s="229" t="s">
        <v>459</v>
      </c>
      <c r="E330" s="233"/>
      <c r="F330" s="229" t="s">
        <v>433</v>
      </c>
      <c r="G330" s="269" t="s">
        <v>469</v>
      </c>
      <c r="H330" s="226"/>
      <c r="I330" s="229" t="s">
        <v>511</v>
      </c>
      <c r="J330" s="226" t="s">
        <v>521</v>
      </c>
      <c r="K330" s="229" t="s">
        <v>498</v>
      </c>
      <c r="L330" s="229">
        <v>1</v>
      </c>
      <c r="M330" s="229">
        <v>2012</v>
      </c>
      <c r="N330" s="237"/>
      <c r="O330" s="190"/>
      <c r="P330" s="188"/>
      <c r="R330" s="236"/>
      <c r="S330" s="236"/>
      <c r="T330" s="236"/>
      <c r="U330" s="236"/>
    </row>
    <row r="331" spans="1:21" s="45" customFormat="1" ht="13.95" customHeight="1" x14ac:dyDescent="0.2">
      <c r="A331" s="226" t="s">
        <v>430</v>
      </c>
      <c r="B331" s="229" t="s">
        <v>138</v>
      </c>
      <c r="C331" s="229" t="s">
        <v>135</v>
      </c>
      <c r="D331" s="229" t="s">
        <v>463</v>
      </c>
      <c r="E331" s="233"/>
      <c r="F331" s="229" t="s">
        <v>433</v>
      </c>
      <c r="G331" s="269" t="s">
        <v>469</v>
      </c>
      <c r="H331" s="226"/>
      <c r="I331" s="229" t="s">
        <v>511</v>
      </c>
      <c r="J331" s="226" t="s">
        <v>521</v>
      </c>
      <c r="K331" s="229" t="s">
        <v>501</v>
      </c>
      <c r="L331" s="229">
        <v>1</v>
      </c>
      <c r="M331" s="229">
        <v>2012</v>
      </c>
      <c r="N331" s="237"/>
      <c r="O331" s="190"/>
      <c r="P331" s="188"/>
      <c r="R331" s="236"/>
      <c r="S331" s="236"/>
      <c r="T331" s="236"/>
      <c r="U331" s="236"/>
    </row>
    <row r="332" spans="1:21" s="45" customFormat="1" ht="13.95" customHeight="1" x14ac:dyDescent="0.2">
      <c r="A332" s="226" t="s">
        <v>430</v>
      </c>
      <c r="B332" s="229" t="s">
        <v>138</v>
      </c>
      <c r="C332" s="229" t="s">
        <v>135</v>
      </c>
      <c r="D332" s="229" t="s">
        <v>454</v>
      </c>
      <c r="E332" s="233"/>
      <c r="F332" s="229" t="s">
        <v>263</v>
      </c>
      <c r="G332" s="269" t="s">
        <v>470</v>
      </c>
      <c r="H332" s="226"/>
      <c r="I332" s="229" t="s">
        <v>323</v>
      </c>
      <c r="J332" s="226" t="s">
        <v>522</v>
      </c>
      <c r="K332" s="229" t="s">
        <v>504</v>
      </c>
      <c r="L332" s="229">
        <v>110</v>
      </c>
      <c r="M332" s="229">
        <v>2012</v>
      </c>
      <c r="N332" s="237"/>
      <c r="O332" s="190"/>
      <c r="P332" s="188"/>
      <c r="R332" s="236"/>
      <c r="S332" s="236"/>
      <c r="T332" s="236"/>
      <c r="U332" s="236"/>
    </row>
    <row r="333" spans="1:21" s="45" customFormat="1" ht="13.95" customHeight="1" x14ac:dyDescent="0.2">
      <c r="A333" s="226" t="s">
        <v>430</v>
      </c>
      <c r="B333" s="229" t="s">
        <v>138</v>
      </c>
      <c r="C333" s="229" t="s">
        <v>135</v>
      </c>
      <c r="D333" s="229"/>
      <c r="E333" s="233"/>
      <c r="F333" s="229" t="s">
        <v>264</v>
      </c>
      <c r="G333" s="227" t="s">
        <v>470</v>
      </c>
      <c r="H333" s="226"/>
      <c r="I333" s="229" t="s">
        <v>289</v>
      </c>
      <c r="J333" s="226" t="s">
        <v>523</v>
      </c>
      <c r="K333" s="229" t="s">
        <v>517</v>
      </c>
      <c r="L333" s="229">
        <v>155</v>
      </c>
      <c r="M333" s="229">
        <v>2012</v>
      </c>
      <c r="N333" s="237"/>
      <c r="O333" s="190"/>
      <c r="P333" s="188"/>
      <c r="R333" s="236"/>
      <c r="S333" s="236"/>
      <c r="T333" s="236"/>
      <c r="U333" s="236"/>
    </row>
    <row r="334" spans="1:21" s="45" customFormat="1" ht="13.95" customHeight="1" x14ac:dyDescent="0.2">
      <c r="A334" s="226" t="s">
        <v>430</v>
      </c>
      <c r="B334" s="229" t="s">
        <v>138</v>
      </c>
      <c r="C334" s="229" t="s">
        <v>135</v>
      </c>
      <c r="D334" s="229"/>
      <c r="E334" s="233"/>
      <c r="F334" s="229" t="s">
        <v>360</v>
      </c>
      <c r="G334" s="227" t="s">
        <v>513</v>
      </c>
      <c r="H334" s="226"/>
      <c r="I334" s="229" t="s">
        <v>515</v>
      </c>
      <c r="J334" s="226" t="s">
        <v>524</v>
      </c>
      <c r="K334" s="229" t="s">
        <v>518</v>
      </c>
      <c r="L334" s="229">
        <v>1</v>
      </c>
      <c r="M334" s="229">
        <v>2012</v>
      </c>
      <c r="N334" s="237"/>
      <c r="O334" s="190"/>
      <c r="P334" s="188"/>
      <c r="R334" s="236"/>
      <c r="S334" s="236"/>
      <c r="T334" s="236"/>
      <c r="U334" s="236"/>
    </row>
    <row r="335" spans="1:21" s="45" customFormat="1" ht="13.95" customHeight="1" x14ac:dyDescent="0.2">
      <c r="A335" s="226" t="s">
        <v>430</v>
      </c>
      <c r="B335" s="229" t="s">
        <v>138</v>
      </c>
      <c r="C335" s="229" t="s">
        <v>135</v>
      </c>
      <c r="D335" s="229" t="s">
        <v>512</v>
      </c>
      <c r="E335" s="233"/>
      <c r="F335" s="229" t="s">
        <v>267</v>
      </c>
      <c r="G335" s="227" t="s">
        <v>514</v>
      </c>
      <c r="H335" s="226"/>
      <c r="I335" s="229" t="s">
        <v>516</v>
      </c>
      <c r="J335" s="226" t="s">
        <v>525</v>
      </c>
      <c r="K335" s="229" t="s">
        <v>735</v>
      </c>
      <c r="L335" s="229">
        <v>1</v>
      </c>
      <c r="M335" s="229">
        <v>2012</v>
      </c>
      <c r="N335" s="237"/>
      <c r="O335" s="190"/>
      <c r="P335" s="188"/>
      <c r="R335" s="236"/>
      <c r="S335" s="236"/>
      <c r="T335" s="236"/>
      <c r="U335" s="236"/>
    </row>
    <row r="336" spans="1:21" s="45" customFormat="1" ht="13.95" customHeight="1" x14ac:dyDescent="0.2">
      <c r="A336" s="226" t="s">
        <v>430</v>
      </c>
      <c r="B336" s="229" t="s">
        <v>138</v>
      </c>
      <c r="C336" s="229" t="s">
        <v>135</v>
      </c>
      <c r="D336" s="229" t="s">
        <v>617</v>
      </c>
      <c r="E336" s="233"/>
      <c r="F336" s="229" t="s">
        <v>558</v>
      </c>
      <c r="G336" s="227">
        <v>6541</v>
      </c>
      <c r="H336" s="226"/>
      <c r="I336" s="229"/>
      <c r="J336" s="226"/>
      <c r="K336" s="229"/>
      <c r="L336" s="229">
        <v>2</v>
      </c>
      <c r="M336" s="229">
        <v>2012</v>
      </c>
      <c r="N336" s="237"/>
      <c r="O336" s="190"/>
      <c r="P336" s="188"/>
      <c r="R336" s="236"/>
      <c r="S336" s="236"/>
      <c r="T336" s="236"/>
      <c r="U336" s="236"/>
    </row>
    <row r="337" spans="1:21" s="45" customFormat="1" ht="13.95" customHeight="1" x14ac:dyDescent="0.2">
      <c r="A337" s="226" t="s">
        <v>430</v>
      </c>
      <c r="B337" s="229" t="s">
        <v>138</v>
      </c>
      <c r="C337" s="229" t="s">
        <v>135</v>
      </c>
      <c r="D337" s="229"/>
      <c r="E337" s="233"/>
      <c r="F337" s="229" t="s">
        <v>702</v>
      </c>
      <c r="G337" s="227">
        <v>6522</v>
      </c>
      <c r="H337" s="226"/>
      <c r="I337" s="229" t="s">
        <v>765</v>
      </c>
      <c r="J337" s="226" t="s">
        <v>766</v>
      </c>
      <c r="K337" s="229" t="s">
        <v>767</v>
      </c>
      <c r="L337" s="229">
        <v>6</v>
      </c>
      <c r="M337" s="229">
        <v>2012</v>
      </c>
      <c r="N337" s="237"/>
      <c r="O337" s="190"/>
      <c r="P337" s="188"/>
      <c r="R337" s="236"/>
      <c r="S337" s="236"/>
      <c r="T337" s="236"/>
      <c r="U337" s="236"/>
    </row>
    <row r="338" spans="1:21" s="45" customFormat="1" ht="13.95" customHeight="1" x14ac:dyDescent="0.2">
      <c r="A338" s="226" t="s">
        <v>294</v>
      </c>
      <c r="B338" s="229" t="s">
        <v>188</v>
      </c>
      <c r="C338" s="229" t="s">
        <v>135</v>
      </c>
      <c r="D338" s="229" t="s">
        <v>287</v>
      </c>
      <c r="E338" s="229"/>
      <c r="F338" s="229" t="s">
        <v>418</v>
      </c>
      <c r="G338" s="227">
        <v>6151</v>
      </c>
      <c r="H338" s="226"/>
      <c r="I338" s="229" t="s">
        <v>247</v>
      </c>
      <c r="J338" s="229"/>
      <c r="K338" s="229" t="s">
        <v>296</v>
      </c>
      <c r="L338" s="229">
        <v>1</v>
      </c>
      <c r="M338" s="229">
        <v>1990</v>
      </c>
      <c r="N338" s="237"/>
      <c r="O338" s="190"/>
      <c r="P338" s="188"/>
      <c r="R338" s="236"/>
      <c r="S338" s="236"/>
      <c r="T338" s="236"/>
      <c r="U338" s="236"/>
    </row>
    <row r="339" spans="1:21" ht="13.95" customHeight="1" thickBot="1" x14ac:dyDescent="0.25">
      <c r="A339" s="233"/>
      <c r="B339" s="233"/>
      <c r="C339" s="233"/>
      <c r="E339" s="233"/>
      <c r="G339" s="226"/>
      <c r="H339" s="226"/>
      <c r="N339" s="232"/>
      <c r="O339" s="208"/>
      <c r="P339" s="209"/>
    </row>
    <row r="340" spans="1:21" ht="13.95" customHeight="1" thickBot="1" x14ac:dyDescent="0.25">
      <c r="H340" s="226"/>
      <c r="N340" s="115" t="s">
        <v>94</v>
      </c>
      <c r="O340" s="191">
        <f>SUM(O3:O339)</f>
        <v>0</v>
      </c>
      <c r="P340" s="189">
        <f>SUM(P3:P339)</f>
        <v>0</v>
      </c>
    </row>
    <row r="341" spans="1:21" ht="13.95" customHeight="1" x14ac:dyDescent="0.2">
      <c r="N341" s="231"/>
      <c r="O341" s="230"/>
      <c r="P341" s="230"/>
    </row>
  </sheetData>
  <sheetProtection algorithmName="SHA-512" hashValue="wS3bw+XHY2d6DiJLHIu39b3QSH/n8EvvCN0tif46TYqVLQiTLzwn/kcw0Ke/E/voNQM1WrjhwkJi5lXytaywbA==" saltValue="o8wXbhn89bdC0nF5IPzKKg==" spinCount="100000" sheet="1" selectLockedCells="1" autoFilter="0"/>
  <autoFilter ref="A2:M340" xr:uid="{00000000-0001-0000-0200-000000000000}">
    <sortState xmlns:xlrd2="http://schemas.microsoft.com/office/spreadsheetml/2017/richdata2" ref="A3:M340">
      <sortCondition ref="A2:A340"/>
    </sortState>
  </autoFilter>
  <phoneticPr fontId="47" type="noConversion"/>
  <pageMargins left="0.74803149606299213" right="0.74803149606299213" top="1.7716535433070868" bottom="0.98425196850393704" header="0.51181102362204722" footer="0.51181102362204722"/>
  <pageSetup paperSize="9" scale="33" fitToHeight="0" orientation="landscape" r:id="rId1"/>
  <headerFooter alignWithMargins="0">
    <oddHeader>&amp;L&amp;G</oddHeader>
    <oddFooter xml:space="preserve">&amp;C
</oddFooter>
  </headerFooter>
  <ignoredErrors>
    <ignoredError sqref="G99 G77 G91:G92 G134:G137 G141 G159 G168 G210:G217 G282:G335 G79 G15 G116:G124 G219 G244:G280" numberStoredAsText="1"/>
  </ignoredError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pageSetUpPr fitToPage="1"/>
  </sheetPr>
  <dimension ref="A1:L60"/>
  <sheetViews>
    <sheetView showGridLines="0" showZeros="0" view="pageBreakPreview" topLeftCell="A20" zoomScaleNormal="75" zoomScaleSheetLayoutView="100" zoomScalePageLayoutView="75" workbookViewId="0">
      <selection activeCell="F15" sqref="F15"/>
    </sheetView>
  </sheetViews>
  <sheetFormatPr defaultColWidth="8.88671875" defaultRowHeight="11.4" x14ac:dyDescent="0.2"/>
  <cols>
    <col min="1" max="1" width="2.6640625" style="53" customWidth="1"/>
    <col min="2" max="2" width="1.6640625" style="53" customWidth="1"/>
    <col min="3" max="3" width="11.44140625" style="53" customWidth="1"/>
    <col min="4" max="4" width="8.88671875" style="53"/>
    <col min="5" max="5" width="30.88671875" style="53" customWidth="1"/>
    <col min="6" max="6" width="12" style="53" customWidth="1"/>
    <col min="7" max="9" width="14.44140625" style="53" bestFit="1" customWidth="1"/>
    <col min="10" max="11" width="8.88671875" style="53"/>
    <col min="12" max="12" width="24.44140625" style="53" hidden="1" customWidth="1"/>
    <col min="13" max="13" width="8.88671875" style="53" customWidth="1"/>
    <col min="14" max="16384" width="8.88671875" style="53"/>
  </cols>
  <sheetData>
    <row r="1" spans="1:12" x14ac:dyDescent="0.2">
      <c r="A1" s="51"/>
      <c r="B1" s="307" t="str">
        <f>Inschrijfbiljet!A1</f>
        <v>Inschrijfformulieren Gemeente Nieuwegein</v>
      </c>
      <c r="C1" s="307"/>
      <c r="D1" s="307"/>
      <c r="E1" s="307"/>
      <c r="F1" s="307"/>
      <c r="G1" s="307"/>
      <c r="H1" s="307"/>
      <c r="I1" s="307"/>
      <c r="J1" s="51"/>
    </row>
    <row r="2" spans="1:12" x14ac:dyDescent="0.2">
      <c r="A2" s="51"/>
      <c r="B2" s="51"/>
      <c r="C2" s="51"/>
      <c r="D2" s="51"/>
      <c r="E2" s="51"/>
      <c r="F2" s="51"/>
      <c r="G2" s="51"/>
      <c r="H2" s="51"/>
      <c r="I2" s="51"/>
      <c r="J2" s="51"/>
    </row>
    <row r="3" spans="1:12" x14ac:dyDescent="0.2">
      <c r="A3" s="307" t="s">
        <v>13</v>
      </c>
      <c r="B3" s="307"/>
      <c r="C3" s="307"/>
      <c r="D3" s="307"/>
      <c r="E3" s="307"/>
      <c r="F3" s="307"/>
      <c r="G3" s="307"/>
      <c r="H3" s="307"/>
      <c r="I3" s="307"/>
      <c r="J3" s="307"/>
    </row>
    <row r="4" spans="1:12" ht="15" customHeight="1" x14ac:dyDescent="0.2">
      <c r="A4" s="307" t="s">
        <v>99</v>
      </c>
      <c r="B4" s="307"/>
      <c r="C4" s="307"/>
      <c r="D4" s="307"/>
      <c r="E4" s="307"/>
      <c r="F4" s="307"/>
      <c r="G4" s="307"/>
      <c r="H4" s="307"/>
      <c r="I4" s="307"/>
      <c r="J4" s="307"/>
    </row>
    <row r="5" spans="1:12" ht="15" customHeight="1" x14ac:dyDescent="0.2">
      <c r="A5" s="52"/>
      <c r="B5" s="51"/>
      <c r="C5" s="51"/>
      <c r="D5" s="51"/>
      <c r="E5" s="51"/>
      <c r="F5" s="51"/>
      <c r="G5" s="51"/>
      <c r="H5" s="51"/>
      <c r="I5" s="51"/>
      <c r="J5" s="51"/>
    </row>
    <row r="6" spans="1:12" s="56" customFormat="1" ht="20.100000000000001" customHeight="1" x14ac:dyDescent="0.25">
      <c r="A6" s="54"/>
      <c r="B6" s="54"/>
      <c r="C6" s="55" t="s">
        <v>11</v>
      </c>
      <c r="E6" s="316">
        <f>Inschrijfbiljet!E4</f>
        <v>0</v>
      </c>
      <c r="F6" s="317"/>
      <c r="G6" s="318"/>
      <c r="H6" s="57"/>
      <c r="I6" s="57"/>
      <c r="J6" s="57"/>
    </row>
    <row r="7" spans="1:12" ht="15" customHeight="1" x14ac:dyDescent="0.2">
      <c r="A7" s="52"/>
      <c r="B7" s="51"/>
      <c r="C7" s="51"/>
      <c r="D7" s="51"/>
      <c r="E7" s="51"/>
      <c r="F7" s="51"/>
      <c r="G7" s="51"/>
      <c r="H7" s="51"/>
      <c r="I7" s="51"/>
      <c r="J7" s="51"/>
    </row>
    <row r="8" spans="1:12" ht="15" customHeight="1" x14ac:dyDescent="0.2">
      <c r="A8" s="321" t="s">
        <v>100</v>
      </c>
      <c r="B8" s="321"/>
      <c r="C8" s="321"/>
      <c r="D8" s="321"/>
      <c r="E8" s="321"/>
      <c r="F8" s="321"/>
      <c r="G8" s="321"/>
      <c r="H8" s="321"/>
      <c r="I8" s="321"/>
      <c r="J8" s="321"/>
    </row>
    <row r="9" spans="1:12" ht="15" customHeight="1" x14ac:dyDescent="0.2">
      <c r="A9" s="321" t="s">
        <v>101</v>
      </c>
      <c r="B9" s="321"/>
      <c r="C9" s="321"/>
      <c r="D9" s="321"/>
      <c r="E9" s="321"/>
      <c r="F9" s="321"/>
      <c r="G9" s="321"/>
      <c r="H9" s="321"/>
      <c r="I9" s="321"/>
      <c r="J9" s="321"/>
    </row>
    <row r="10" spans="1:12" ht="15" customHeight="1" x14ac:dyDescent="0.2">
      <c r="A10" s="321" t="s">
        <v>63</v>
      </c>
      <c r="B10" s="321"/>
      <c r="C10" s="321"/>
      <c r="D10" s="321"/>
      <c r="E10" s="321"/>
      <c r="F10" s="321"/>
      <c r="G10" s="321"/>
      <c r="H10" s="321"/>
      <c r="I10" s="321"/>
      <c r="J10" s="321"/>
    </row>
    <row r="11" spans="1:12" ht="15" customHeight="1" x14ac:dyDescent="0.2">
      <c r="A11" s="51"/>
      <c r="B11" s="51"/>
      <c r="C11" s="51"/>
      <c r="D11" s="51"/>
      <c r="E11" s="51"/>
      <c r="F11" s="51"/>
      <c r="G11" s="51"/>
      <c r="H11" s="51"/>
      <c r="I11" s="51"/>
      <c r="J11" s="51"/>
    </row>
    <row r="12" spans="1:12" ht="15" customHeight="1" x14ac:dyDescent="0.2">
      <c r="A12" s="51"/>
      <c r="B12" s="51"/>
      <c r="C12" s="51"/>
      <c r="D12" s="51"/>
      <c r="E12" s="51"/>
      <c r="F12" s="51"/>
      <c r="G12" s="51"/>
      <c r="H12" s="51"/>
      <c r="I12" s="51"/>
      <c r="J12" s="51"/>
    </row>
    <row r="13" spans="1:12" ht="15" customHeight="1" thickBot="1" x14ac:dyDescent="0.25">
      <c r="A13" s="52" t="s">
        <v>14</v>
      </c>
      <c r="B13" s="52" t="s">
        <v>15</v>
      </c>
      <c r="C13" s="52"/>
      <c r="D13" s="51"/>
      <c r="E13" s="51"/>
      <c r="F13" s="51"/>
      <c r="G13" s="51"/>
      <c r="H13" s="51"/>
      <c r="I13" s="51"/>
      <c r="J13" s="51"/>
    </row>
    <row r="14" spans="1:12" ht="15" customHeight="1" x14ac:dyDescent="0.2">
      <c r="A14" s="51"/>
      <c r="B14" s="58" t="s">
        <v>2</v>
      </c>
      <c r="C14" s="59" t="s">
        <v>19</v>
      </c>
      <c r="D14" s="59"/>
      <c r="E14" s="59"/>
      <c r="F14" s="59"/>
      <c r="G14" s="60" t="s">
        <v>16</v>
      </c>
      <c r="H14" s="61" t="s">
        <v>17</v>
      </c>
      <c r="I14" s="62"/>
      <c r="J14" s="51"/>
    </row>
    <row r="15" spans="1:12" ht="15" customHeight="1" x14ac:dyDescent="0.2">
      <c r="A15" s="51"/>
      <c r="B15" s="63" t="s">
        <v>2</v>
      </c>
      <c r="C15" s="64" t="s">
        <v>92</v>
      </c>
      <c r="D15" s="64"/>
      <c r="E15" s="64"/>
      <c r="F15" s="215"/>
      <c r="G15" s="65" t="s">
        <v>64</v>
      </c>
      <c r="H15" s="66" t="s">
        <v>70</v>
      </c>
      <c r="I15" s="67"/>
      <c r="J15" s="51"/>
      <c r="L15" s="210">
        <f>F15*Rekenblad!D3*0.03</f>
        <v>0</v>
      </c>
    </row>
    <row r="16" spans="1:12" ht="15" customHeight="1" x14ac:dyDescent="0.2">
      <c r="A16" s="51"/>
      <c r="B16" s="63"/>
      <c r="C16" s="64" t="s">
        <v>93</v>
      </c>
      <c r="D16" s="64"/>
      <c r="E16" s="64"/>
      <c r="F16" s="215"/>
      <c r="G16" s="65" t="s">
        <v>244</v>
      </c>
      <c r="H16" s="68" t="s">
        <v>71</v>
      </c>
      <c r="I16" s="67"/>
      <c r="J16" s="51"/>
      <c r="L16" s="210">
        <f>F16*Rekenblad!D3*0.02</f>
        <v>0</v>
      </c>
    </row>
    <row r="17" spans="1:12" ht="15" customHeight="1" x14ac:dyDescent="0.2">
      <c r="A17" s="51"/>
      <c r="B17" s="69"/>
      <c r="C17" s="64"/>
      <c r="D17" s="64"/>
      <c r="E17" s="64"/>
      <c r="F17" s="118"/>
      <c r="G17" s="70" t="s">
        <v>16</v>
      </c>
      <c r="H17" s="71" t="s">
        <v>72</v>
      </c>
      <c r="I17" s="72" t="s">
        <v>20</v>
      </c>
      <c r="J17" s="51"/>
    </row>
    <row r="18" spans="1:12" ht="15" customHeight="1" x14ac:dyDescent="0.2">
      <c r="A18" s="51"/>
      <c r="B18" s="63" t="s">
        <v>21</v>
      </c>
      <c r="C18" s="73"/>
      <c r="D18" s="73"/>
      <c r="E18" s="73"/>
      <c r="F18" s="73"/>
      <c r="G18" s="65" t="s">
        <v>16</v>
      </c>
      <c r="H18" s="66" t="s">
        <v>18</v>
      </c>
      <c r="I18" s="74"/>
      <c r="J18" s="51"/>
    </row>
    <row r="19" spans="1:12" ht="15" customHeight="1" x14ac:dyDescent="0.2">
      <c r="A19" s="51"/>
      <c r="B19" s="63" t="s">
        <v>22</v>
      </c>
      <c r="C19" s="73"/>
      <c r="D19" s="73"/>
      <c r="E19" s="73"/>
      <c r="F19" s="215"/>
      <c r="G19" s="65" t="s">
        <v>245</v>
      </c>
      <c r="H19" s="68" t="s">
        <v>73</v>
      </c>
      <c r="I19" s="74"/>
      <c r="J19" s="51"/>
      <c r="L19" s="210">
        <f>F19*Rekenblad!D3*0.025</f>
        <v>0</v>
      </c>
    </row>
    <row r="20" spans="1:12" ht="15" customHeight="1" x14ac:dyDescent="0.2">
      <c r="A20" s="51"/>
      <c r="B20" s="63"/>
      <c r="C20" s="73"/>
      <c r="D20" s="73"/>
      <c r="E20" s="73"/>
      <c r="F20" s="73"/>
      <c r="G20" s="65" t="s">
        <v>64</v>
      </c>
      <c r="H20" s="66" t="s">
        <v>74</v>
      </c>
      <c r="I20" s="72" t="s">
        <v>23</v>
      </c>
      <c r="J20" s="51"/>
    </row>
    <row r="21" spans="1:12" ht="15" customHeight="1" x14ac:dyDescent="0.2">
      <c r="A21" s="51"/>
      <c r="B21" s="63" t="s">
        <v>69</v>
      </c>
      <c r="C21" s="73"/>
      <c r="D21" s="73"/>
      <c r="E21" s="73"/>
      <c r="F21" s="73"/>
      <c r="G21" s="65"/>
      <c r="H21" s="66"/>
      <c r="I21" s="72" t="s">
        <v>65</v>
      </c>
      <c r="J21" s="51"/>
    </row>
    <row r="22" spans="1:12" ht="15" customHeight="1" thickBot="1" x14ac:dyDescent="0.25">
      <c r="A22" s="51"/>
      <c r="B22" s="310" t="s">
        <v>68</v>
      </c>
      <c r="C22" s="311"/>
      <c r="D22" s="311"/>
      <c r="E22" s="311"/>
      <c r="F22" s="311"/>
      <c r="G22" s="311"/>
      <c r="H22" s="312"/>
      <c r="I22" s="121"/>
      <c r="J22" s="51"/>
    </row>
    <row r="23" spans="1:12" ht="15" customHeight="1" thickBot="1" x14ac:dyDescent="0.25">
      <c r="A23" s="51"/>
      <c r="B23" s="313"/>
      <c r="C23" s="314"/>
      <c r="D23" s="314"/>
      <c r="E23" s="314"/>
      <c r="F23" s="314"/>
      <c r="G23" s="314"/>
      <c r="H23" s="315"/>
      <c r="I23" s="75" t="s">
        <v>24</v>
      </c>
      <c r="J23" s="51"/>
      <c r="L23" s="211">
        <f>SUM(L40:L43,L35:L38,L19,L15:L16)</f>
        <v>0</v>
      </c>
    </row>
    <row r="24" spans="1:12" ht="15" customHeight="1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</row>
    <row r="25" spans="1:12" ht="15" customHeight="1" x14ac:dyDescent="0.2">
      <c r="A25" s="51"/>
      <c r="B25" s="122" t="s">
        <v>3</v>
      </c>
      <c r="C25" s="51" t="s">
        <v>25</v>
      </c>
      <c r="D25" s="51"/>
      <c r="E25" s="51"/>
      <c r="F25" s="51"/>
      <c r="G25" s="51"/>
      <c r="H25" s="51"/>
      <c r="I25" s="51"/>
      <c r="J25" s="51"/>
    </row>
    <row r="26" spans="1:12" ht="15" customHeight="1" x14ac:dyDescent="0.2">
      <c r="A26" s="51"/>
      <c r="B26" s="51"/>
      <c r="C26" s="51" t="s">
        <v>26</v>
      </c>
      <c r="D26" s="51"/>
      <c r="E26" s="51"/>
      <c r="F26" s="51"/>
      <c r="G26" s="51"/>
      <c r="H26" s="51"/>
      <c r="I26" s="51"/>
      <c r="J26" s="51"/>
    </row>
    <row r="27" spans="1:12" ht="15" customHeight="1" x14ac:dyDescent="0.2">
      <c r="A27" s="51"/>
      <c r="B27" s="51"/>
      <c r="C27" s="51" t="s">
        <v>27</v>
      </c>
      <c r="D27" s="123">
        <v>1</v>
      </c>
      <c r="E27" s="51"/>
      <c r="F27" s="51"/>
      <c r="G27" s="51"/>
      <c r="H27" s="51"/>
      <c r="I27" s="51"/>
      <c r="J27" s="51"/>
    </row>
    <row r="28" spans="1:12" ht="15" customHeight="1" x14ac:dyDescent="0.2">
      <c r="A28" s="51"/>
      <c r="B28" s="51"/>
      <c r="C28" s="51" t="s">
        <v>84</v>
      </c>
      <c r="D28" s="123">
        <v>1</v>
      </c>
      <c r="E28" s="51"/>
      <c r="F28" s="51"/>
      <c r="G28" s="51"/>
      <c r="H28" s="51"/>
      <c r="I28" s="51"/>
      <c r="J28" s="51"/>
    </row>
    <row r="29" spans="1:12" ht="15" customHeight="1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</row>
    <row r="30" spans="1:12" ht="15" customHeight="1" thickBot="1" x14ac:dyDescent="0.25">
      <c r="A30" s="52" t="s">
        <v>28</v>
      </c>
      <c r="B30" s="52" t="s">
        <v>29</v>
      </c>
      <c r="C30" s="52"/>
      <c r="D30" s="51"/>
      <c r="E30" s="51"/>
      <c r="F30" s="51"/>
      <c r="G30" s="51"/>
      <c r="H30" s="51"/>
      <c r="I30" s="51"/>
      <c r="J30" s="51"/>
    </row>
    <row r="31" spans="1:12" ht="15" customHeight="1" thickBot="1" x14ac:dyDescent="0.25">
      <c r="A31" s="51"/>
      <c r="B31" s="76" t="s">
        <v>30</v>
      </c>
      <c r="C31" s="77"/>
      <c r="D31" s="77"/>
      <c r="E31" s="77"/>
      <c r="F31" s="124"/>
      <c r="G31" s="124"/>
      <c r="H31" s="124"/>
      <c r="I31" s="125"/>
      <c r="J31" s="51"/>
    </row>
    <row r="32" spans="1:12" s="83" customFormat="1" ht="15" customHeight="1" x14ac:dyDescent="0.2">
      <c r="A32" s="51"/>
      <c r="B32" s="78"/>
      <c r="C32" s="79"/>
      <c r="D32" s="79"/>
      <c r="E32" s="79"/>
      <c r="F32" s="80" t="s">
        <v>31</v>
      </c>
      <c r="G32" s="80" t="s">
        <v>31</v>
      </c>
      <c r="H32" s="80" t="s">
        <v>31</v>
      </c>
      <c r="I32" s="81" t="s">
        <v>32</v>
      </c>
      <c r="J32" s="82"/>
    </row>
    <row r="33" spans="1:12" s="89" customFormat="1" x14ac:dyDescent="0.2">
      <c r="A33" s="51"/>
      <c r="B33" s="84"/>
      <c r="C33" s="85"/>
      <c r="D33" s="85"/>
      <c r="E33" s="85"/>
      <c r="F33" s="86" t="s">
        <v>53</v>
      </c>
      <c r="G33" s="86" t="s">
        <v>54</v>
      </c>
      <c r="H33" s="87" t="s">
        <v>34</v>
      </c>
      <c r="I33" s="88" t="s">
        <v>35</v>
      </c>
      <c r="J33" s="85"/>
    </row>
    <row r="34" spans="1:12" s="89" customFormat="1" ht="15" customHeight="1" thickBot="1" x14ac:dyDescent="0.25">
      <c r="A34" s="51"/>
      <c r="B34" s="84"/>
      <c r="C34" s="85"/>
      <c r="D34" s="85"/>
      <c r="E34" s="85"/>
      <c r="F34" s="86" t="s">
        <v>36</v>
      </c>
      <c r="G34" s="86" t="s">
        <v>36</v>
      </c>
      <c r="H34" s="86" t="s">
        <v>37</v>
      </c>
      <c r="I34" s="88" t="s">
        <v>38</v>
      </c>
      <c r="J34" s="85"/>
    </row>
    <row r="35" spans="1:12" ht="15" customHeight="1" x14ac:dyDescent="0.2">
      <c r="A35" s="51"/>
      <c r="B35" s="126" t="s">
        <v>2</v>
      </c>
      <c r="C35" s="154" t="s">
        <v>102</v>
      </c>
      <c r="D35" s="127"/>
      <c r="E35" s="128"/>
      <c r="F35" s="155"/>
      <c r="G35" s="156" t="s">
        <v>75</v>
      </c>
      <c r="H35" s="156" t="s">
        <v>76</v>
      </c>
      <c r="I35" s="157" t="s">
        <v>77</v>
      </c>
      <c r="J35" s="51"/>
      <c r="L35" s="90">
        <f>F35*Rekenblad!D3*0.003</f>
        <v>0</v>
      </c>
    </row>
    <row r="36" spans="1:12" ht="15" customHeight="1" thickBot="1" x14ac:dyDescent="0.25">
      <c r="A36" s="51"/>
      <c r="B36" s="146" t="s">
        <v>2</v>
      </c>
      <c r="C36" s="158" t="s">
        <v>650</v>
      </c>
      <c r="D36" s="145"/>
      <c r="E36" s="150"/>
      <c r="F36" s="159"/>
      <c r="G36" s="160" t="s">
        <v>75</v>
      </c>
      <c r="H36" s="160" t="s">
        <v>76</v>
      </c>
      <c r="I36" s="161" t="s">
        <v>77</v>
      </c>
      <c r="J36" s="51"/>
      <c r="L36" s="90">
        <f>F36*Rekenblad!D3*0.003</f>
        <v>0</v>
      </c>
    </row>
    <row r="37" spans="1:12" ht="15" customHeight="1" thickBot="1" x14ac:dyDescent="0.25">
      <c r="A37" s="51"/>
      <c r="B37" s="279" t="s">
        <v>2</v>
      </c>
      <c r="C37" s="127" t="s">
        <v>120</v>
      </c>
      <c r="D37" s="127"/>
      <c r="E37" s="128"/>
      <c r="F37" s="155"/>
      <c r="G37" s="156" t="s">
        <v>75</v>
      </c>
      <c r="H37" s="156" t="s">
        <v>76</v>
      </c>
      <c r="I37" s="157" t="s">
        <v>77</v>
      </c>
      <c r="J37" s="51"/>
      <c r="L37" s="90">
        <f>F37*Rekenblad!D3*0.003</f>
        <v>0</v>
      </c>
    </row>
    <row r="38" spans="1:12" ht="15" hidden="1" customHeight="1" thickBot="1" x14ac:dyDescent="0.25">
      <c r="A38" s="51"/>
      <c r="B38" s="146"/>
      <c r="C38" s="145"/>
      <c r="D38" s="145"/>
      <c r="E38" s="150"/>
      <c r="F38" s="151"/>
      <c r="G38" s="152" t="s">
        <v>75</v>
      </c>
      <c r="H38" s="152" t="s">
        <v>76</v>
      </c>
      <c r="I38" s="153" t="s">
        <v>77</v>
      </c>
      <c r="J38" s="51"/>
      <c r="L38" s="90">
        <f>F38*Rekenblad!D3*0.0001</f>
        <v>0</v>
      </c>
    </row>
    <row r="39" spans="1:12" ht="15" customHeight="1" x14ac:dyDescent="0.2">
      <c r="A39" s="51"/>
      <c r="B39" s="279" t="s">
        <v>2</v>
      </c>
      <c r="C39" s="127" t="s">
        <v>111</v>
      </c>
      <c r="D39" s="127"/>
      <c r="E39" s="128"/>
      <c r="F39" s="162"/>
      <c r="G39" s="156"/>
      <c r="H39" s="156"/>
      <c r="I39" s="157"/>
      <c r="J39" s="51"/>
    </row>
    <row r="40" spans="1:12" ht="15" customHeight="1" x14ac:dyDescent="0.2">
      <c r="A40" s="51"/>
      <c r="B40" s="280"/>
      <c r="C40" s="144" t="s">
        <v>645</v>
      </c>
      <c r="D40" s="144"/>
      <c r="E40" s="131"/>
      <c r="F40" s="147"/>
      <c r="G40" s="148" t="s">
        <v>75</v>
      </c>
      <c r="H40" s="148" t="s">
        <v>76</v>
      </c>
      <c r="I40" s="149" t="s">
        <v>77</v>
      </c>
      <c r="J40" s="51"/>
      <c r="L40" s="90">
        <f>F40*Rekenblad!D3*0.003</f>
        <v>0</v>
      </c>
    </row>
    <row r="41" spans="1:12" ht="15" customHeight="1" thickBot="1" x14ac:dyDescent="0.25">
      <c r="A41" s="51"/>
      <c r="B41" s="281"/>
      <c r="C41" s="163" t="s">
        <v>646</v>
      </c>
      <c r="D41" s="163"/>
      <c r="E41" s="164"/>
      <c r="F41" s="165"/>
      <c r="G41" s="160" t="s">
        <v>75</v>
      </c>
      <c r="H41" s="160" t="s">
        <v>76</v>
      </c>
      <c r="I41" s="161" t="s">
        <v>77</v>
      </c>
      <c r="J41" s="51"/>
      <c r="L41" s="90">
        <f>F41*Rekenblad!D3*0.002</f>
        <v>0</v>
      </c>
    </row>
    <row r="42" spans="1:12" ht="15" hidden="1" customHeight="1" thickBot="1" x14ac:dyDescent="0.25">
      <c r="A42" s="51"/>
      <c r="B42" s="146"/>
      <c r="C42" s="145"/>
      <c r="D42" s="145"/>
      <c r="E42" s="150"/>
      <c r="F42" s="278"/>
      <c r="G42" s="152"/>
      <c r="H42" s="152"/>
      <c r="I42" s="153"/>
      <c r="J42" s="51"/>
      <c r="L42" s="90">
        <f>F42*Rekenblad!D3*0.0002</f>
        <v>0</v>
      </c>
    </row>
    <row r="43" spans="1:12" ht="15" hidden="1" customHeight="1" thickBot="1" x14ac:dyDescent="0.25">
      <c r="A43" s="51"/>
      <c r="B43" s="166"/>
      <c r="C43" s="167"/>
      <c r="D43" s="167"/>
      <c r="E43" s="168"/>
      <c r="F43" s="277"/>
      <c r="G43" s="169"/>
      <c r="H43" s="170"/>
      <c r="I43" s="171"/>
      <c r="J43" s="51"/>
      <c r="L43" s="90">
        <f>100*F43</f>
        <v>0</v>
      </c>
    </row>
    <row r="44" spans="1:12" ht="15" customHeight="1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</row>
    <row r="45" spans="1:12" ht="15" customHeight="1" x14ac:dyDescent="0.2">
      <c r="A45" s="51"/>
      <c r="B45" s="51" t="s">
        <v>90</v>
      </c>
      <c r="C45" s="51"/>
      <c r="D45" s="51"/>
      <c r="E45" s="51"/>
      <c r="F45" s="51"/>
      <c r="G45" s="51"/>
      <c r="H45" s="51"/>
      <c r="I45" s="51"/>
      <c r="J45" s="51"/>
    </row>
    <row r="46" spans="1:12" ht="15" customHeight="1" x14ac:dyDescent="0.2">
      <c r="A46" s="51"/>
      <c r="B46" s="51" t="s">
        <v>39</v>
      </c>
      <c r="C46" s="51"/>
      <c r="D46" s="51"/>
      <c r="E46" s="51"/>
      <c r="F46" s="51"/>
      <c r="G46" s="51"/>
      <c r="H46" s="51"/>
      <c r="I46" s="51"/>
      <c r="J46" s="51"/>
    </row>
    <row r="47" spans="1:12" ht="15" customHeight="1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</row>
    <row r="48" spans="1:12" ht="15" customHeight="1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</row>
    <row r="49" spans="1:10" ht="15" customHeight="1" x14ac:dyDescent="0.2">
      <c r="A49" s="51" t="s">
        <v>6</v>
      </c>
      <c r="B49" s="51"/>
      <c r="C49" s="51"/>
      <c r="D49" s="319">
        <f>Inschrijfbiljet!D36</f>
        <v>0</v>
      </c>
      <c r="E49" s="320"/>
      <c r="F49" s="94" t="s">
        <v>7</v>
      </c>
      <c r="G49" s="308">
        <f>Inschrijfbiljet!H36</f>
        <v>0</v>
      </c>
      <c r="H49" s="309"/>
      <c r="I49" s="51"/>
      <c r="J49" s="51"/>
    </row>
    <row r="50" spans="1:10" ht="15" customHeight="1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</row>
    <row r="51" spans="1:10" ht="15" customHeight="1" x14ac:dyDescent="0.2">
      <c r="A51" s="51" t="s">
        <v>8</v>
      </c>
      <c r="B51" s="51"/>
      <c r="C51" s="51"/>
      <c r="D51" s="304" t="str">
        <f>Inschrijfbiljet!D38:G38</f>
        <v>fg</v>
      </c>
      <c r="E51" s="305"/>
      <c r="F51" s="306"/>
      <c r="G51" s="51"/>
      <c r="H51" s="51"/>
      <c r="I51" s="51"/>
      <c r="J51" s="51"/>
    </row>
    <row r="52" spans="1:10" ht="15" customHeight="1" x14ac:dyDescent="0.2">
      <c r="A52" s="51"/>
      <c r="B52" s="51"/>
      <c r="C52" s="51"/>
      <c r="D52" s="132"/>
      <c r="E52" s="132"/>
      <c r="F52" s="132"/>
      <c r="G52" s="51"/>
      <c r="H52" s="51"/>
      <c r="I52" s="51"/>
      <c r="J52" s="51"/>
    </row>
    <row r="53" spans="1:10" ht="15" customHeight="1" x14ac:dyDescent="0.2">
      <c r="A53" s="51" t="s">
        <v>9</v>
      </c>
      <c r="B53" s="51"/>
      <c r="C53" s="51"/>
      <c r="D53" s="51"/>
      <c r="E53" s="51"/>
      <c r="F53" s="51"/>
      <c r="G53" s="51"/>
      <c r="H53" s="51" t="s">
        <v>10</v>
      </c>
      <c r="J53" s="51"/>
    </row>
    <row r="54" spans="1:10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</row>
    <row r="55" spans="1:10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</row>
    <row r="57" spans="1:10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</row>
    <row r="58" spans="1:10" x14ac:dyDescent="0.2">
      <c r="J58" s="51"/>
    </row>
    <row r="60" spans="1:10" x14ac:dyDescent="0.2">
      <c r="H60" s="51"/>
    </row>
  </sheetData>
  <sheetProtection algorithmName="SHA-512" hashValue="RKwhsa8zXew7XqbO8e7A9Owxhq0ZEPsaJxipJ/slEaI3LK48RyUNG/REi47lGNPPJxn99xOWfh0LhSI7bu7FGQ==" saltValue="nQS2do6Qnyh2Iyu59VTTng==" spinCount="100000" sheet="1" selectLockedCells="1"/>
  <mergeCells count="11">
    <mergeCell ref="D51:F51"/>
    <mergeCell ref="B1:I1"/>
    <mergeCell ref="G49:H49"/>
    <mergeCell ref="B22:H23"/>
    <mergeCell ref="E6:G6"/>
    <mergeCell ref="D49:E49"/>
    <mergeCell ref="A10:J10"/>
    <mergeCell ref="A9:J9"/>
    <mergeCell ref="A8:J8"/>
    <mergeCell ref="A4:J4"/>
    <mergeCell ref="A3:J3"/>
  </mergeCells>
  <phoneticPr fontId="0" type="noConversion"/>
  <pageMargins left="0.74803149606299213" right="0.74803149606299213" top="1.7716535433070868" bottom="0.98425196850393704" header="0.51181102362204722" footer="0.51181102362204722"/>
  <pageSetup paperSize="9" scale="73" orientation="portrait" r:id="rId1"/>
  <headerFooter alignWithMargins="0">
    <oddHeader>&amp;C&amp;G</oddHeader>
    <oddFooter xml:space="preserve">&amp;C
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pageSetUpPr fitToPage="1"/>
  </sheetPr>
  <dimension ref="A1:M56"/>
  <sheetViews>
    <sheetView showZeros="0" view="pageBreakPreview" topLeftCell="D1" zoomScaleSheetLayoutView="100" workbookViewId="0">
      <selection activeCell="F18" sqref="F18"/>
    </sheetView>
  </sheetViews>
  <sheetFormatPr defaultColWidth="8.88671875" defaultRowHeight="11.4" x14ac:dyDescent="0.2"/>
  <cols>
    <col min="1" max="1" width="2.6640625" style="53" customWidth="1"/>
    <col min="2" max="2" width="2.44140625" style="53" customWidth="1"/>
    <col min="3" max="3" width="11.44140625" style="53" customWidth="1"/>
    <col min="4" max="4" width="8.88671875" style="53"/>
    <col min="5" max="5" width="25.6640625" style="53" customWidth="1"/>
    <col min="6" max="6" width="22.109375" style="53" customWidth="1"/>
    <col min="7" max="7" width="20.5546875" style="53" customWidth="1"/>
    <col min="8" max="8" width="14" style="53" customWidth="1"/>
    <col min="9" max="9" width="14.44140625" style="53" customWidth="1"/>
    <col min="10" max="10" width="7.88671875" style="53" customWidth="1"/>
    <col min="11" max="11" width="8.88671875" style="53" customWidth="1"/>
    <col min="12" max="12" width="14.33203125" style="53" hidden="1" customWidth="1"/>
    <col min="13" max="13" width="9.109375" style="53" hidden="1" customWidth="1"/>
    <col min="14" max="14" width="9.109375" style="53" customWidth="1"/>
    <col min="15" max="16384" width="8.88671875" style="53"/>
  </cols>
  <sheetData>
    <row r="1" spans="1:12" x14ac:dyDescent="0.2">
      <c r="A1" s="51"/>
      <c r="B1" s="307" t="str">
        <f>Inschrijfbiljet!A1</f>
        <v>Inschrijfformulieren Gemeente Nieuwegein</v>
      </c>
      <c r="C1" s="307"/>
      <c r="D1" s="307"/>
      <c r="E1" s="307"/>
      <c r="F1" s="307"/>
      <c r="G1" s="307"/>
      <c r="H1" s="307"/>
      <c r="I1" s="307"/>
      <c r="J1" s="51"/>
    </row>
    <row r="2" spans="1:12" x14ac:dyDescent="0.2">
      <c r="A2" s="51"/>
      <c r="B2" s="51"/>
      <c r="C2" s="51"/>
      <c r="D2" s="51"/>
      <c r="E2" s="51"/>
      <c r="F2" s="51"/>
      <c r="G2" s="51"/>
      <c r="H2" s="51"/>
      <c r="I2" s="51"/>
      <c r="J2" s="51"/>
    </row>
    <row r="3" spans="1:12" x14ac:dyDescent="0.2">
      <c r="A3" s="15" t="s">
        <v>104</v>
      </c>
      <c r="B3" s="15"/>
      <c r="C3" s="15"/>
      <c r="D3" s="15"/>
      <c r="E3" s="15"/>
      <c r="F3" s="15"/>
      <c r="G3" s="15"/>
      <c r="H3" s="15"/>
      <c r="I3" s="15"/>
      <c r="J3" s="51"/>
    </row>
    <row r="4" spans="1:12" s="95" customFormat="1" ht="15" customHeight="1" x14ac:dyDescent="0.2">
      <c r="A4" s="52"/>
      <c r="B4" s="52"/>
      <c r="D4" s="307" t="s">
        <v>105</v>
      </c>
      <c r="E4" s="307"/>
      <c r="F4" s="307"/>
      <c r="G4" s="307"/>
      <c r="H4" s="307"/>
      <c r="I4" s="52"/>
      <c r="J4" s="52"/>
    </row>
    <row r="5" spans="1:12" ht="15" customHeight="1" x14ac:dyDescent="0.2">
      <c r="A5" s="52"/>
      <c r="B5" s="51"/>
      <c r="C5" s="51"/>
      <c r="D5" s="51"/>
      <c r="E5" s="51"/>
      <c r="F5" s="51"/>
      <c r="G5" s="51"/>
      <c r="H5" s="51"/>
      <c r="I5" s="51"/>
      <c r="J5" s="51"/>
    </row>
    <row r="6" spans="1:12" s="56" customFormat="1" ht="20.100000000000001" customHeight="1" x14ac:dyDescent="0.25">
      <c r="A6" s="54"/>
      <c r="B6" s="54"/>
      <c r="C6" s="55" t="s">
        <v>11</v>
      </c>
      <c r="D6" s="96"/>
      <c r="E6" s="316">
        <f>Inschrijfbiljet!E4:H4</f>
        <v>0</v>
      </c>
      <c r="F6" s="317"/>
      <c r="G6" s="318"/>
      <c r="H6" s="57"/>
      <c r="I6" s="57"/>
      <c r="J6" s="57"/>
    </row>
    <row r="7" spans="1:12" ht="15" customHeight="1" x14ac:dyDescent="0.2">
      <c r="A7" s="52"/>
      <c r="B7" s="51"/>
      <c r="C7" s="51"/>
      <c r="D7" s="51"/>
      <c r="E7" s="51"/>
      <c r="F7" s="51"/>
      <c r="G7" s="51"/>
      <c r="H7" s="51"/>
      <c r="I7" s="51"/>
      <c r="J7" s="51"/>
    </row>
    <row r="8" spans="1:12" ht="15" customHeight="1" x14ac:dyDescent="0.2">
      <c r="A8" s="321" t="s">
        <v>116</v>
      </c>
      <c r="B8" s="321"/>
      <c r="C8" s="321"/>
      <c r="D8" s="321"/>
      <c r="E8" s="321"/>
      <c r="F8" s="321"/>
      <c r="G8" s="321"/>
      <c r="H8" s="321"/>
      <c r="I8" s="321"/>
      <c r="J8" s="321"/>
    </row>
    <row r="9" spans="1:12" ht="15" customHeight="1" x14ac:dyDescent="0.2">
      <c r="A9" s="321" t="s">
        <v>106</v>
      </c>
      <c r="B9" s="321"/>
      <c r="C9" s="321"/>
      <c r="D9" s="321"/>
      <c r="E9" s="321"/>
      <c r="F9" s="321"/>
      <c r="G9" s="321"/>
      <c r="H9" s="321"/>
      <c r="I9" s="321"/>
      <c r="J9" s="321"/>
    </row>
    <row r="10" spans="1:12" ht="15" customHeight="1" x14ac:dyDescent="0.2">
      <c r="A10" s="321" t="s">
        <v>117</v>
      </c>
      <c r="B10" s="321"/>
      <c r="C10" s="321"/>
      <c r="D10" s="321"/>
      <c r="E10" s="321"/>
      <c r="F10" s="321"/>
      <c r="G10" s="321"/>
      <c r="H10" s="321"/>
      <c r="I10" s="321"/>
      <c r="J10" s="321"/>
    </row>
    <row r="11" spans="1:12" ht="15" customHeight="1" x14ac:dyDescent="0.2">
      <c r="A11" s="51"/>
      <c r="B11" s="51"/>
      <c r="C11" s="51"/>
      <c r="D11" s="51"/>
      <c r="E11" s="51"/>
      <c r="F11" s="51"/>
      <c r="G11" s="51"/>
      <c r="H11" s="51"/>
      <c r="I11" s="51"/>
      <c r="J11" s="51"/>
    </row>
    <row r="12" spans="1:12" s="95" customFormat="1" ht="15" customHeight="1" thickBot="1" x14ac:dyDescent="0.25">
      <c r="A12" s="52" t="s">
        <v>14</v>
      </c>
      <c r="B12" s="52" t="s">
        <v>15</v>
      </c>
      <c r="C12" s="52"/>
      <c r="D12" s="52"/>
      <c r="E12" s="52"/>
      <c r="F12" s="52"/>
      <c r="G12" s="52"/>
      <c r="H12" s="52"/>
      <c r="I12" s="52"/>
      <c r="J12" s="52"/>
    </row>
    <row r="13" spans="1:12" ht="15" customHeight="1" x14ac:dyDescent="0.2">
      <c r="A13" s="51"/>
      <c r="B13" s="58" t="s">
        <v>2</v>
      </c>
      <c r="C13" s="59" t="s">
        <v>19</v>
      </c>
      <c r="D13" s="59"/>
      <c r="E13" s="59"/>
      <c r="F13" s="59"/>
      <c r="G13" s="60" t="s">
        <v>16</v>
      </c>
      <c r="H13" s="61" t="s">
        <v>17</v>
      </c>
      <c r="I13" s="62"/>
      <c r="J13" s="51"/>
    </row>
    <row r="14" spans="1:12" ht="15" customHeight="1" x14ac:dyDescent="0.2">
      <c r="A14" s="51"/>
      <c r="B14" s="63" t="s">
        <v>2</v>
      </c>
      <c r="C14" s="64" t="s">
        <v>92</v>
      </c>
      <c r="D14" s="64"/>
      <c r="E14" s="64"/>
      <c r="F14" s="215"/>
      <c r="G14" s="65" t="s">
        <v>64</v>
      </c>
      <c r="H14" s="66" t="s">
        <v>70</v>
      </c>
      <c r="I14" s="67"/>
      <c r="J14" s="51"/>
      <c r="L14" s="210">
        <f>F14*Rekenblad!D3*0.03</f>
        <v>0</v>
      </c>
    </row>
    <row r="15" spans="1:12" ht="15" customHeight="1" x14ac:dyDescent="0.2">
      <c r="A15" s="51"/>
      <c r="B15" s="63"/>
      <c r="C15" s="64" t="s">
        <v>93</v>
      </c>
      <c r="D15" s="64"/>
      <c r="E15" s="64"/>
      <c r="F15" s="215"/>
      <c r="G15" s="65" t="s">
        <v>64</v>
      </c>
      <c r="H15" s="68" t="s">
        <v>71</v>
      </c>
      <c r="I15" s="67"/>
      <c r="J15" s="51"/>
      <c r="L15" s="210">
        <f>F15*Rekenblad!D3*0.02</f>
        <v>0</v>
      </c>
    </row>
    <row r="16" spans="1:12" ht="15" customHeight="1" x14ac:dyDescent="0.2">
      <c r="A16" s="51"/>
      <c r="B16" s="69"/>
      <c r="C16" s="64"/>
      <c r="D16" s="64"/>
      <c r="E16" s="64"/>
      <c r="F16" s="118"/>
      <c r="G16" s="70" t="s">
        <v>16</v>
      </c>
      <c r="H16" s="71" t="s">
        <v>72</v>
      </c>
      <c r="I16" s="72" t="s">
        <v>20</v>
      </c>
      <c r="J16" s="51"/>
    </row>
    <row r="17" spans="1:13" ht="15" customHeight="1" x14ac:dyDescent="0.2">
      <c r="A17" s="51"/>
      <c r="B17" s="63" t="s">
        <v>21</v>
      </c>
      <c r="C17" s="73"/>
      <c r="D17" s="73"/>
      <c r="E17" s="73"/>
      <c r="F17" s="73"/>
      <c r="G17" s="65" t="s">
        <v>16</v>
      </c>
      <c r="H17" s="66" t="s">
        <v>18</v>
      </c>
      <c r="I17" s="74"/>
      <c r="J17" s="51"/>
    </row>
    <row r="18" spans="1:13" ht="15" customHeight="1" x14ac:dyDescent="0.2">
      <c r="A18" s="51"/>
      <c r="B18" s="63" t="s">
        <v>22</v>
      </c>
      <c r="C18" s="73"/>
      <c r="D18" s="73"/>
      <c r="E18" s="73"/>
      <c r="F18" s="215"/>
      <c r="G18" s="65" t="s">
        <v>64</v>
      </c>
      <c r="H18" s="68" t="s">
        <v>73</v>
      </c>
      <c r="I18" s="74"/>
      <c r="J18" s="51"/>
      <c r="L18" s="210">
        <f>F18*Rekenblad!D3*0.025</f>
        <v>0</v>
      </c>
    </row>
    <row r="19" spans="1:13" ht="15" customHeight="1" x14ac:dyDescent="0.2">
      <c r="A19" s="51"/>
      <c r="B19" s="63"/>
      <c r="C19" s="73"/>
      <c r="D19" s="73"/>
      <c r="E19" s="73"/>
      <c r="F19" s="73"/>
      <c r="G19" s="65" t="s">
        <v>64</v>
      </c>
      <c r="H19" s="66" t="s">
        <v>74</v>
      </c>
      <c r="I19" s="72" t="s">
        <v>23</v>
      </c>
      <c r="J19" s="51"/>
    </row>
    <row r="20" spans="1:13" ht="15" customHeight="1" thickBot="1" x14ac:dyDescent="0.25">
      <c r="A20" s="51"/>
      <c r="B20" s="63" t="s">
        <v>112</v>
      </c>
      <c r="C20" s="73"/>
      <c r="D20" s="73"/>
      <c r="E20" s="73"/>
      <c r="F20" s="91"/>
      <c r="G20" s="65"/>
      <c r="H20" s="97"/>
      <c r="I20" s="98" t="s">
        <v>65</v>
      </c>
      <c r="J20" s="51"/>
    </row>
    <row r="21" spans="1:13" ht="15" customHeight="1" x14ac:dyDescent="0.2">
      <c r="A21" s="51"/>
      <c r="B21" s="63" t="s">
        <v>66</v>
      </c>
      <c r="C21" s="73"/>
      <c r="D21" s="73"/>
      <c r="E21" s="73"/>
      <c r="F21" s="91"/>
      <c r="G21" s="65"/>
      <c r="H21" s="97"/>
      <c r="I21" s="99" t="s">
        <v>24</v>
      </c>
      <c r="J21" s="51"/>
    </row>
    <row r="22" spans="1:13" ht="15" customHeight="1" x14ac:dyDescent="0.2">
      <c r="A22" s="51"/>
      <c r="B22" s="63" t="s">
        <v>114</v>
      </c>
      <c r="C22" s="73"/>
      <c r="D22" s="73"/>
      <c r="E22" s="73"/>
      <c r="F22" s="73"/>
      <c r="G22" s="73"/>
      <c r="H22" s="100"/>
      <c r="I22" s="101" t="s">
        <v>40</v>
      </c>
      <c r="J22" s="51"/>
    </row>
    <row r="23" spans="1:13" ht="15" customHeight="1" thickBot="1" x14ac:dyDescent="0.25">
      <c r="A23" s="51"/>
      <c r="B23" s="324" t="s">
        <v>67</v>
      </c>
      <c r="C23" s="325"/>
      <c r="D23" s="325"/>
      <c r="E23" s="325"/>
      <c r="F23" s="325"/>
      <c r="G23" s="325"/>
      <c r="H23" s="326"/>
      <c r="I23" s="102"/>
      <c r="J23" s="51"/>
    </row>
    <row r="24" spans="1:13" ht="15" customHeight="1" thickBot="1" x14ac:dyDescent="0.25">
      <c r="A24" s="51"/>
      <c r="B24" s="313"/>
      <c r="C24" s="314"/>
      <c r="D24" s="314"/>
      <c r="E24" s="314"/>
      <c r="F24" s="314"/>
      <c r="G24" s="314"/>
      <c r="H24" s="315"/>
      <c r="I24" s="75" t="s">
        <v>41</v>
      </c>
      <c r="J24" s="51"/>
      <c r="L24" s="211">
        <f>L14+L15+L18+M30+L31+L38+L39+L40+L41</f>
        <v>0</v>
      </c>
      <c r="M24" s="212"/>
    </row>
    <row r="25" spans="1:13" ht="15" customHeight="1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</row>
    <row r="26" spans="1:13" ht="15" customHeight="1" x14ac:dyDescent="0.2">
      <c r="A26" s="51"/>
      <c r="B26" s="52" t="s">
        <v>3</v>
      </c>
      <c r="C26" s="51" t="s">
        <v>42</v>
      </c>
      <c r="D26" s="51"/>
      <c r="E26" s="51"/>
      <c r="F26" s="51" t="s">
        <v>113</v>
      </c>
      <c r="G26" s="51"/>
      <c r="H26" s="51"/>
      <c r="I26" s="51"/>
      <c r="J26" s="51"/>
    </row>
    <row r="27" spans="1:13" ht="15" customHeight="1" x14ac:dyDescent="0.2">
      <c r="A27" s="51"/>
      <c r="B27" s="103"/>
      <c r="C27" s="51" t="s">
        <v>43</v>
      </c>
      <c r="D27" s="51"/>
      <c r="E27" s="51"/>
      <c r="F27" s="51" t="s">
        <v>107</v>
      </c>
      <c r="G27" s="51"/>
      <c r="H27" s="216"/>
      <c r="I27" s="51"/>
      <c r="J27" s="51"/>
      <c r="M27" s="210">
        <f>H27*Rekenblad!D3*0.0185</f>
        <v>0</v>
      </c>
    </row>
    <row r="28" spans="1:13" ht="15" customHeight="1" x14ac:dyDescent="0.2">
      <c r="A28" s="51"/>
      <c r="B28" s="51"/>
      <c r="C28" s="51" t="s">
        <v>44</v>
      </c>
      <c r="D28" s="51"/>
      <c r="E28" s="51"/>
      <c r="F28" s="51" t="s">
        <v>115</v>
      </c>
      <c r="G28" s="51"/>
      <c r="H28" s="216"/>
      <c r="I28" s="51"/>
      <c r="J28" s="51"/>
      <c r="M28" s="210">
        <f>H28*Rekenblad!D3*0.0185</f>
        <v>0</v>
      </c>
    </row>
    <row r="29" spans="1:13" ht="15" customHeight="1" thickBot="1" x14ac:dyDescent="0.25">
      <c r="A29" s="51"/>
      <c r="B29" s="51"/>
      <c r="C29" s="51" t="s">
        <v>27</v>
      </c>
      <c r="D29" s="111"/>
      <c r="E29" s="51"/>
      <c r="F29" s="51" t="s">
        <v>108</v>
      </c>
      <c r="G29" s="51"/>
      <c r="H29" s="216"/>
      <c r="I29" s="51"/>
      <c r="J29" s="51"/>
      <c r="L29" s="210">
        <f>D29*Rekenblad!D3*0.12</f>
        <v>0</v>
      </c>
      <c r="M29" s="213">
        <f>H29*Rekenblad!D3*0.0185</f>
        <v>0</v>
      </c>
    </row>
    <row r="30" spans="1:13" ht="15" customHeight="1" thickBot="1" x14ac:dyDescent="0.25">
      <c r="A30" s="51"/>
      <c r="B30" s="51"/>
      <c r="C30" s="51" t="s">
        <v>91</v>
      </c>
      <c r="D30" s="111"/>
      <c r="E30" s="51"/>
      <c r="F30" s="51"/>
      <c r="G30" s="51"/>
      <c r="H30" s="51"/>
      <c r="I30" s="51"/>
      <c r="J30" s="51"/>
      <c r="L30" s="213">
        <f>D30*Rekenblad!D3*0.12</f>
        <v>0</v>
      </c>
      <c r="M30" s="53">
        <f>SUM(M27:M29)</f>
        <v>0</v>
      </c>
    </row>
    <row r="31" spans="1:13" ht="15" customHeight="1" x14ac:dyDescent="0.2">
      <c r="A31" s="51"/>
      <c r="B31" s="51"/>
      <c r="C31" s="51"/>
      <c r="D31" s="94"/>
      <c r="E31" s="51"/>
      <c r="F31" s="51"/>
      <c r="G31" s="51"/>
      <c r="H31" s="51"/>
      <c r="I31" s="51"/>
      <c r="J31" s="51"/>
      <c r="L31" s="210">
        <f>SUM(L29:L30)</f>
        <v>0</v>
      </c>
    </row>
    <row r="32" spans="1:13" ht="1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</row>
    <row r="33" spans="1:12" s="95" customFormat="1" ht="15" customHeight="1" thickBot="1" x14ac:dyDescent="0.25">
      <c r="A33" s="52" t="s">
        <v>28</v>
      </c>
      <c r="B33" s="52" t="s">
        <v>45</v>
      </c>
      <c r="C33" s="52"/>
      <c r="D33" s="52"/>
      <c r="E33" s="52"/>
      <c r="F33" s="52"/>
      <c r="G33" s="52"/>
      <c r="H33" s="104"/>
      <c r="I33" s="52"/>
      <c r="J33" s="52"/>
    </row>
    <row r="34" spans="1:12" ht="15" customHeight="1" thickBot="1" x14ac:dyDescent="0.25">
      <c r="A34" s="51"/>
      <c r="B34" s="76" t="s">
        <v>30</v>
      </c>
      <c r="C34" s="77"/>
      <c r="D34" s="77"/>
      <c r="E34" s="77"/>
      <c r="F34" s="77"/>
      <c r="G34" s="77"/>
      <c r="H34" s="77"/>
      <c r="I34" s="105"/>
      <c r="J34" s="51"/>
    </row>
    <row r="35" spans="1:12" s="83" customFormat="1" ht="15" customHeight="1" x14ac:dyDescent="0.2">
      <c r="A35" s="51"/>
      <c r="B35" s="78"/>
      <c r="C35" s="79"/>
      <c r="D35" s="79"/>
      <c r="E35" s="79"/>
      <c r="F35" s="80" t="s">
        <v>31</v>
      </c>
      <c r="G35" s="80" t="s">
        <v>31</v>
      </c>
      <c r="H35" s="80" t="s">
        <v>31</v>
      </c>
      <c r="I35" s="81" t="s">
        <v>32</v>
      </c>
      <c r="J35" s="82"/>
    </row>
    <row r="36" spans="1:12" s="89" customFormat="1" x14ac:dyDescent="0.2">
      <c r="A36" s="51"/>
      <c r="B36" s="84"/>
      <c r="C36" s="272"/>
      <c r="D36" s="272"/>
      <c r="E36" s="272"/>
      <c r="F36" s="86" t="s">
        <v>33</v>
      </c>
      <c r="G36" s="86" t="s">
        <v>55</v>
      </c>
      <c r="H36" s="87" t="s">
        <v>34</v>
      </c>
      <c r="I36" s="88" t="s">
        <v>35</v>
      </c>
      <c r="J36" s="85"/>
    </row>
    <row r="37" spans="1:12" s="89" customFormat="1" ht="15" customHeight="1" thickBot="1" x14ac:dyDescent="0.25">
      <c r="A37" s="51"/>
      <c r="B37" s="273"/>
      <c r="C37" s="274"/>
      <c r="D37" s="274"/>
      <c r="E37" s="274"/>
      <c r="F37" s="275" t="s">
        <v>36</v>
      </c>
      <c r="G37" s="275" t="s">
        <v>36</v>
      </c>
      <c r="H37" s="275" t="s">
        <v>37</v>
      </c>
      <c r="I37" s="276" t="s">
        <v>38</v>
      </c>
      <c r="J37" s="85"/>
    </row>
    <row r="38" spans="1:12" ht="15" hidden="1" customHeight="1" x14ac:dyDescent="0.2">
      <c r="A38" s="51"/>
      <c r="B38" s="58" t="s">
        <v>2</v>
      </c>
      <c r="C38" s="172" t="s">
        <v>103</v>
      </c>
      <c r="D38" s="172"/>
      <c r="E38" s="173"/>
      <c r="F38" s="133"/>
      <c r="G38" s="129" t="s">
        <v>75</v>
      </c>
      <c r="H38" s="129" t="s">
        <v>76</v>
      </c>
      <c r="I38" s="130" t="s">
        <v>77</v>
      </c>
      <c r="J38" s="51"/>
      <c r="L38" s="90">
        <f>F38*Rekenblad!D3*0.0015</f>
        <v>0</v>
      </c>
    </row>
    <row r="39" spans="1:12" ht="15" customHeight="1" thickBot="1" x14ac:dyDescent="0.25">
      <c r="A39" s="51"/>
      <c r="B39" s="92" t="s">
        <v>2</v>
      </c>
      <c r="C39" s="93" t="s">
        <v>102</v>
      </c>
      <c r="D39" s="93"/>
      <c r="E39" s="174"/>
      <c r="F39" s="134"/>
      <c r="G39" s="119" t="s">
        <v>75</v>
      </c>
      <c r="H39" s="119" t="s">
        <v>76</v>
      </c>
      <c r="I39" s="120" t="s">
        <v>77</v>
      </c>
      <c r="J39" s="51"/>
      <c r="L39" s="90">
        <f>F39*Rekenblad!D3*0.003</f>
        <v>0</v>
      </c>
    </row>
    <row r="40" spans="1:12" ht="15" hidden="1" customHeight="1" x14ac:dyDescent="0.2">
      <c r="A40" s="51"/>
      <c r="B40" s="58" t="s">
        <v>2</v>
      </c>
      <c r="C40" s="59" t="s">
        <v>224</v>
      </c>
      <c r="D40" s="59"/>
      <c r="E40" s="59"/>
      <c r="F40" s="175"/>
      <c r="G40" s="129" t="s">
        <v>75</v>
      </c>
      <c r="H40" s="129" t="s">
        <v>76</v>
      </c>
      <c r="I40" s="130" t="s">
        <v>77</v>
      </c>
      <c r="J40" s="51"/>
      <c r="L40" s="90">
        <f>F40*Rekenblad!D3*0.0015</f>
        <v>0</v>
      </c>
    </row>
    <row r="41" spans="1:12" ht="15" customHeight="1" thickBot="1" x14ac:dyDescent="0.25">
      <c r="A41" s="51"/>
      <c r="B41" s="92" t="s">
        <v>2</v>
      </c>
      <c r="C41" s="93" t="s">
        <v>225</v>
      </c>
      <c r="D41" s="93"/>
      <c r="E41" s="93"/>
      <c r="F41" s="112"/>
      <c r="G41" s="119" t="s">
        <v>75</v>
      </c>
      <c r="H41" s="119" t="s">
        <v>76</v>
      </c>
      <c r="I41" s="120" t="s">
        <v>77</v>
      </c>
      <c r="J41" s="51"/>
      <c r="L41" s="90">
        <f>F41*Rekenblad!D3*0.004</f>
        <v>0</v>
      </c>
    </row>
    <row r="42" spans="1:12" ht="15" customHeight="1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</row>
    <row r="43" spans="1:12" ht="15" customHeight="1" x14ac:dyDescent="0.2">
      <c r="A43" s="51"/>
      <c r="B43" s="51" t="s">
        <v>90</v>
      </c>
      <c r="C43" s="51"/>
      <c r="D43" s="51"/>
      <c r="E43" s="51"/>
      <c r="F43" s="51"/>
      <c r="G43" s="51"/>
      <c r="H43" s="51"/>
      <c r="I43" s="51"/>
      <c r="J43" s="51"/>
    </row>
    <row r="44" spans="1:12" ht="15" customHeight="1" x14ac:dyDescent="0.2">
      <c r="A44" s="51"/>
      <c r="B44" s="51" t="s">
        <v>39</v>
      </c>
      <c r="C44" s="51"/>
      <c r="D44" s="51"/>
      <c r="E44" s="51"/>
      <c r="F44" s="51"/>
      <c r="G44" s="51"/>
      <c r="H44" s="51"/>
      <c r="I44" s="51"/>
      <c r="J44" s="51"/>
    </row>
    <row r="45" spans="1:12" ht="15" customHeight="1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</row>
    <row r="46" spans="1:12" ht="15" customHeight="1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</row>
    <row r="47" spans="1:12" ht="15" customHeight="1" x14ac:dyDescent="0.2">
      <c r="A47" s="51" t="s">
        <v>6</v>
      </c>
      <c r="B47" s="51"/>
      <c r="C47" s="51"/>
      <c r="D47" s="319">
        <f>Inschrijfbiljet!D36:F36</f>
        <v>0</v>
      </c>
      <c r="E47" s="320"/>
      <c r="F47" s="94" t="s">
        <v>7</v>
      </c>
      <c r="G47" s="322">
        <f>Inschrijfbiljet!H36</f>
        <v>0</v>
      </c>
      <c r="H47" s="323"/>
      <c r="I47" s="51"/>
      <c r="J47" s="51"/>
    </row>
    <row r="48" spans="1:12" ht="15" customHeight="1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</row>
    <row r="49" spans="1:10" ht="15" customHeight="1" x14ac:dyDescent="0.2">
      <c r="A49" s="51" t="s">
        <v>8</v>
      </c>
      <c r="B49" s="51"/>
      <c r="C49" s="51"/>
      <c r="D49" s="51"/>
      <c r="E49" s="51"/>
      <c r="F49" s="51"/>
      <c r="G49" s="51"/>
      <c r="H49" s="51"/>
      <c r="I49" s="51"/>
      <c r="J49" s="51"/>
    </row>
    <row r="50" spans="1:10" ht="15" customHeight="1" x14ac:dyDescent="0.2">
      <c r="A50" s="51"/>
      <c r="B50" s="51"/>
      <c r="C50" s="51"/>
      <c r="D50" s="304" t="str">
        <f>Inschrijfbiljet!D38:G38</f>
        <v>fg</v>
      </c>
      <c r="E50" s="305"/>
      <c r="F50" s="306"/>
      <c r="G50" s="51"/>
      <c r="H50" s="51"/>
      <c r="I50" s="51"/>
      <c r="J50" s="51"/>
    </row>
    <row r="51" spans="1:10" ht="15" customHeight="1" x14ac:dyDescent="0.2">
      <c r="A51" s="51" t="s">
        <v>9</v>
      </c>
      <c r="B51" s="51"/>
      <c r="C51" s="51"/>
      <c r="D51" s="51"/>
      <c r="E51" s="51"/>
      <c r="F51" s="51"/>
      <c r="G51" s="51"/>
      <c r="H51" s="51" t="s">
        <v>10</v>
      </c>
      <c r="I51" s="51"/>
      <c r="J51" s="51"/>
    </row>
    <row r="52" spans="1:10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</row>
    <row r="53" spans="1:10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</row>
    <row r="54" spans="1:10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</row>
    <row r="55" spans="1:10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2">
      <c r="J56" s="51"/>
    </row>
  </sheetData>
  <sheetProtection algorithmName="SHA-512" hashValue="xMTBhd3ZpqGb52JN441xIGonmVR4pF84G/C5m+JGwqn3Jbjn/3zflB8BkRW7TeQUk10F7QPQQrM2boO8wAoP1Q==" saltValue="6NJisR7HRtptVNbdUdy1aA==" spinCount="100000" sheet="1" selectLockedCells="1"/>
  <mergeCells count="10">
    <mergeCell ref="D50:F50"/>
    <mergeCell ref="G47:H47"/>
    <mergeCell ref="B1:I1"/>
    <mergeCell ref="D4:H4"/>
    <mergeCell ref="B23:H24"/>
    <mergeCell ref="E6:G6"/>
    <mergeCell ref="D47:E47"/>
    <mergeCell ref="A8:J8"/>
    <mergeCell ref="A9:J9"/>
    <mergeCell ref="A10:J10"/>
  </mergeCells>
  <phoneticPr fontId="0" type="noConversion"/>
  <pageMargins left="0.74803149606299213" right="0.74803149606299213" top="1.7716535433070868" bottom="0.98425196850393704" header="0.51181102362204722" footer="0.51181102362204722"/>
  <pageSetup paperSize="9" scale="67" orientation="portrait" r:id="rId1"/>
  <headerFooter alignWithMargins="0">
    <oddHeader>&amp;C&amp;G</oddHeader>
    <oddFooter xml:space="preserve">&amp;C
</oddFooter>
  </headerFooter>
  <ignoredErrors>
    <ignoredError sqref="L39:L40" formula="1"/>
  </ignoredError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/>
  <dimension ref="A2:F12"/>
  <sheetViews>
    <sheetView workbookViewId="0">
      <selection activeCell="D8" sqref="D8"/>
    </sheetView>
  </sheetViews>
  <sheetFormatPr defaultColWidth="8.88671875" defaultRowHeight="13.2" x14ac:dyDescent="0.25"/>
  <cols>
    <col min="1" max="1" width="8.88671875" style="2"/>
    <col min="2" max="2" width="10.33203125" style="4" bestFit="1" customWidth="1"/>
    <col min="3" max="3" width="60.33203125" style="2" bestFit="1" customWidth="1"/>
    <col min="4" max="4" width="18.33203125" style="3" customWidth="1"/>
    <col min="5" max="5" width="2.88671875" style="4" customWidth="1"/>
    <col min="6" max="6" width="18.44140625" style="3" customWidth="1"/>
    <col min="7" max="16384" width="8.88671875" style="2"/>
  </cols>
  <sheetData>
    <row r="2" spans="1:6" ht="13.8" thickBot="1" x14ac:dyDescent="0.3"/>
    <row r="3" spans="1:6" ht="13.8" thickBot="1" x14ac:dyDescent="0.3">
      <c r="B3" s="5"/>
      <c r="C3" s="2" t="s">
        <v>81</v>
      </c>
      <c r="D3" s="7">
        <f>'Verzamelblad per gebouw'!Y48+'Verzamelblad per gebouw'!Z48+'Verzamelblad per gebouw'!AA48</f>
        <v>0</v>
      </c>
      <c r="F3" s="3">
        <f>D3*0.5335</f>
        <v>0</v>
      </c>
    </row>
    <row r="4" spans="1:6" ht="13.8" thickBot="1" x14ac:dyDescent="0.3">
      <c r="B4" s="5"/>
      <c r="C4" s="6" t="s">
        <v>88</v>
      </c>
      <c r="D4" s="7">
        <f>'B calc schema'!L23</f>
        <v>0</v>
      </c>
    </row>
    <row r="5" spans="1:6" ht="13.8" thickBot="1" x14ac:dyDescent="0.3">
      <c r="A5" s="1"/>
      <c r="B5" s="5"/>
      <c r="C5" s="6" t="s">
        <v>82</v>
      </c>
      <c r="D5" s="7">
        <f>'C calc schema proj'!L24</f>
        <v>0</v>
      </c>
      <c r="E5" s="108"/>
      <c r="F5" s="109"/>
    </row>
    <row r="6" spans="1:6" x14ac:dyDescent="0.25">
      <c r="A6" s="1"/>
      <c r="B6" s="5"/>
      <c r="C6" s="6"/>
      <c r="D6" s="214"/>
      <c r="E6" s="108"/>
      <c r="F6" s="109"/>
    </row>
    <row r="7" spans="1:6" ht="13.8" thickBot="1" x14ac:dyDescent="0.3"/>
    <row r="8" spans="1:6" ht="13.8" thickBot="1" x14ac:dyDescent="0.3">
      <c r="C8" s="6" t="s">
        <v>87</v>
      </c>
      <c r="D8" s="107">
        <f>F3+D4+D5</f>
        <v>0</v>
      </c>
    </row>
    <row r="10" spans="1:6" x14ac:dyDescent="0.25">
      <c r="C10" s="8"/>
    </row>
    <row r="12" spans="1:6" x14ac:dyDescent="0.25">
      <c r="C12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29CEA9BDEF484189A266E7A37560F4" ma:contentTypeVersion="6" ma:contentTypeDescription="Een nieuw document maken." ma:contentTypeScope="" ma:versionID="d89d0813dc933ae85ae57e7e097ac105">
  <xsd:schema xmlns:xsd="http://www.w3.org/2001/XMLSchema" xmlns:xs="http://www.w3.org/2001/XMLSchema" xmlns:p="http://schemas.microsoft.com/office/2006/metadata/properties" xmlns:ns2="144eb8f3-3f79-4e25-a97e-f9a7efaefce4" targetNamespace="http://schemas.microsoft.com/office/2006/metadata/properties" ma:root="true" ma:fieldsID="fdbd37bff1531b29b68619db94c1639e" ns2:_="">
    <xsd:import namespace="144eb8f3-3f79-4e25-a97e-f9a7efaefc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eb8f3-3f79-4e25-a97e-f9a7efaefc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43303C-87DD-44C9-BC51-8BE850F83F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497523-C731-4213-8931-3DD944F98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eb8f3-3f79-4e25-a97e-f9a7efaefc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BC5693-CE5D-4908-9C58-DACB0D7E7E24}">
  <ds:schemaRefs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6c16cc24-e4fe-4ae2-ae8b-e5725d329a54"/>
    <ds:schemaRef ds:uri="http://schemas.microsoft.com/office/2006/metadata/properties"/>
    <ds:schemaRef ds:uri="c69ae94c-eeee-4f98-ad73-9713e85995e7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3</vt:i4>
      </vt:variant>
    </vt:vector>
  </HeadingPairs>
  <TitlesOfParts>
    <vt:vector size="9" baseType="lpstr">
      <vt:lpstr>Inschrijfbiljet</vt:lpstr>
      <vt:lpstr>Verzamelblad per gebouw</vt:lpstr>
      <vt:lpstr>A Inventaris</vt:lpstr>
      <vt:lpstr>B calc schema</vt:lpstr>
      <vt:lpstr>C calc schema proj</vt:lpstr>
      <vt:lpstr>Rekenblad</vt:lpstr>
      <vt:lpstr>'A Inventaris'!Afdrukbereik</vt:lpstr>
      <vt:lpstr>'B calc schema'!Afdrukbereik</vt:lpstr>
      <vt:lpstr>'C calc schema proj'!Afdrukbereik</vt:lpstr>
    </vt:vector>
  </TitlesOfParts>
  <Company>SY-nergy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4 Inschrijfformulieren</dc:title>
  <dc:creator>C-R. (Carl) Migchels</dc:creator>
  <cp:lastModifiedBy>Vliet, Arno van</cp:lastModifiedBy>
  <cp:lastPrinted>2021-06-24T09:59:56Z</cp:lastPrinted>
  <dcterms:created xsi:type="dcterms:W3CDTF">2004-02-20T18:40:35Z</dcterms:created>
  <dcterms:modified xsi:type="dcterms:W3CDTF">2022-08-23T07:29:15Z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0x0101008129CEA9BDEF484189A266E7A37560F4</vt:lpwstr>
  </property>
  <property fmtid="{D5CDD505-2E9C-101B-9397-08002B2CF9AE}" pid="3" name="Order">
    <vt:r8>24794600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MediaServiceImageTags">
    <vt:lpwstr/>
  </property>
</Properties>
</file>