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Bureau LCH\Duurzame Verwerking\Deelproject 3\"/>
    </mc:Choice>
  </mc:AlternateContent>
  <xr:revisionPtr revIDLastSave="0" documentId="8_{BAF963C5-2DB2-4B57-A890-3ACD9CED0A35}" xr6:coauthVersionLast="47" xr6:coauthVersionMax="47" xr10:uidLastSave="{00000000-0000-0000-0000-000000000000}"/>
  <bookViews>
    <workbookView xWindow="-108" yWindow="-108" windowWidth="23256" windowHeight="12576" xr2:uid="{3B91CC75-1734-4E6F-A373-3BE3BD7832B6}"/>
  </bookViews>
  <sheets>
    <sheet name="Definitief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J15" i="2" s="1"/>
  <c r="H12" i="2"/>
  <c r="J12" i="2" s="1"/>
  <c r="H11" i="2"/>
  <c r="J11" i="2" s="1"/>
  <c r="H10" i="2"/>
  <c r="J10" i="2" s="1"/>
  <c r="H9" i="2"/>
  <c r="J9" i="2" s="1"/>
  <c r="H53" i="2"/>
  <c r="J53" i="2" s="1"/>
  <c r="H52" i="2"/>
  <c r="J52" i="2" s="1"/>
  <c r="H51" i="2"/>
  <c r="J51" i="2" s="1"/>
  <c r="J14" i="2"/>
  <c r="J13" i="2"/>
  <c r="G55" i="2"/>
  <c r="G49" i="2"/>
  <c r="H48" i="2"/>
  <c r="J48" i="2" s="1"/>
  <c r="H46" i="2"/>
  <c r="J46" i="2" s="1"/>
  <c r="H45" i="2"/>
  <c r="H49" i="2" s="1"/>
  <c r="G43" i="2"/>
  <c r="H41" i="2"/>
  <c r="J41" i="2" s="1"/>
  <c r="H40" i="2"/>
  <c r="J40" i="2" s="1"/>
  <c r="H35" i="2"/>
  <c r="J35" i="2" s="1"/>
  <c r="H33" i="2"/>
  <c r="J33" i="2" s="1"/>
  <c r="H24" i="2"/>
  <c r="J24" i="2" s="1"/>
  <c r="G19" i="2"/>
  <c r="H18" i="2"/>
  <c r="J18" i="2" s="1"/>
  <c r="G16" i="2"/>
  <c r="G7" i="2"/>
  <c r="H5" i="2"/>
  <c r="H7" i="2" s="1"/>
  <c r="J5" i="2" l="1"/>
  <c r="J45" i="2"/>
  <c r="H55" i="2"/>
  <c r="J55" i="2"/>
  <c r="J49" i="2"/>
  <c r="J7" i="2"/>
  <c r="H43" i="2"/>
  <c r="J19" i="2"/>
  <c r="H19" i="2"/>
  <c r="H16" i="2"/>
  <c r="J43" i="2" l="1"/>
  <c r="J16" i="2"/>
</calcChain>
</file>

<file path=xl/sharedStrings.xml><?xml version="1.0" encoding="utf-8"?>
<sst xmlns="http://schemas.openxmlformats.org/spreadsheetml/2006/main" count="125" uniqueCount="94">
  <si>
    <t>Categorie</t>
  </si>
  <si>
    <t>Leverancier</t>
  </si>
  <si>
    <t>Fabrikant</t>
  </si>
  <si>
    <t xml:space="preserve">Samenstelling </t>
  </si>
  <si>
    <t>Chirurgische mondmaskers</t>
  </si>
  <si>
    <t>Unit 17</t>
  </si>
  <si>
    <t>Peninsula</t>
  </si>
  <si>
    <t>Aicare</t>
  </si>
  <si>
    <t>BingoTimes</t>
  </si>
  <si>
    <t>Hunan Xingyikang</t>
  </si>
  <si>
    <t>Shengquang</t>
  </si>
  <si>
    <t>Tianjin Jiezhichu</t>
  </si>
  <si>
    <t>Tianjin</t>
  </si>
  <si>
    <t>Xingyikang</t>
  </si>
  <si>
    <t>Xinsanrui</t>
  </si>
  <si>
    <t>ADM (Solutions &amp; Promotions)</t>
  </si>
  <si>
    <t>ShengQuang</t>
  </si>
  <si>
    <t>Jiangsu Nanfang</t>
  </si>
  <si>
    <t>CCC Europe</t>
  </si>
  <si>
    <t>Evereast</t>
  </si>
  <si>
    <t>Yubei-Engels</t>
  </si>
  <si>
    <t>Yubei-Chinees</t>
  </si>
  <si>
    <t>Zhushi</t>
  </si>
  <si>
    <t>Brandbase</t>
  </si>
  <si>
    <t>Splendid Group</t>
  </si>
  <si>
    <t>V-shine</t>
  </si>
  <si>
    <t>Hunan Triplex</t>
  </si>
  <si>
    <t>Aantal omdoos per pallet</t>
  </si>
  <si>
    <t>Aantal stuks per verkoop-verpakking</t>
  </si>
  <si>
    <t>Totale voorraad (in stuks)</t>
  </si>
  <si>
    <t>FFP2 mondmaskers</t>
  </si>
  <si>
    <t>Auping</t>
  </si>
  <si>
    <t>LexusLance</t>
  </si>
  <si>
    <t>Sion Biotext</t>
  </si>
  <si>
    <t xml:space="preserve">Handschoenen </t>
  </si>
  <si>
    <t>Smart Glove International</t>
  </si>
  <si>
    <t>iDental, Smart Glove   </t>
  </si>
  <si>
    <t>Todent Excellent </t>
  </si>
  <si>
    <t>Jassen</t>
  </si>
  <si>
    <t>Weihai Textile Group Import &amp; export</t>
  </si>
  <si>
    <t>CHINA-BASE NINGBO FOREIGN TRADE CO.,LTD.</t>
  </si>
  <si>
    <t>E&amp;J Couture</t>
  </si>
  <si>
    <t>Sinopharm Holding Chongqing Taimin Medicine CP., LTD.</t>
  </si>
  <si>
    <t>Biosis Healing</t>
  </si>
  <si>
    <t>Dishang</t>
  </si>
  <si>
    <t>Merkloos</t>
  </si>
  <si>
    <t>Hoahua (Guangdong)</t>
  </si>
  <si>
    <t>Guangzhou</t>
  </si>
  <si>
    <t>KN95 mondmaskers</t>
  </si>
  <si>
    <t>Ryzur</t>
  </si>
  <si>
    <t>Relief Goods Alliance B.V.</t>
  </si>
  <si>
    <t>24 a 25</t>
  </si>
  <si>
    <t xml:space="preserve">Splendid Group </t>
  </si>
  <si>
    <t>Apula</t>
  </si>
  <si>
    <t>Arch and Hook</t>
  </si>
  <si>
    <t>UG</t>
  </si>
  <si>
    <t>Dasieng</t>
  </si>
  <si>
    <t>Wuhan Careland / Huashida</t>
  </si>
  <si>
    <t>Schorten</t>
  </si>
  <si>
    <t>Totale voorraad (in pallets)</t>
  </si>
  <si>
    <t>Totale voorraad product (in ton)</t>
  </si>
  <si>
    <t>polypropylene spunbound, nonwoven fabric, Polypropylene melt-blown nonwoven, metal wire with plastic covering</t>
  </si>
  <si>
    <t>Miao Shou</t>
  </si>
  <si>
    <t>The mask body is composed of PP non-woven fabric and melt-blown fabric</t>
  </si>
  <si>
    <t>Onbekend</t>
  </si>
  <si>
    <t>60% non-woven fabric and 40% melt-blown fabric</t>
  </si>
  <si>
    <t>melt-blown material placed between non-woven fabric. The nose clip is made of bendable polypropylene material and the mask string is made of elastic belt.</t>
  </si>
  <si>
    <t>64% non-woven fabric 36% melt-blown fabric</t>
  </si>
  <si>
    <t>Outside and inside layer non-woven fabric, middle layer melt-blown fabric, nose clip and face mask band.</t>
  </si>
  <si>
    <t>Tie, plastic nose clip, non-woven fabric, melt-blown fabric. 70% non-woven fabric 30% melt-blown fabric (polyester fiber)</t>
  </si>
  <si>
    <t>68% non-woven fabric, 32% melt-blown fabric</t>
  </si>
  <si>
    <t>Non-woven fabric, melt-blown fabric</t>
  </si>
  <si>
    <t xml:space="preserve">Non-woven fabric and polypropylene melt-blown fabric, nose clip (metal strip covered with fine galvanized iron wire material) and elastic band (non-woven fabric). </t>
  </si>
  <si>
    <t>Contains non-woven fabrics</t>
  </si>
  <si>
    <t xml:space="preserve">Five layers non-woven face mask. Inner and outer laters are polypropylene spinbound. Middle 1 layer staticfree foam and 2 polypropylene meltblown. </t>
  </si>
  <si>
    <t>InnovaFiltec, Spunmelt, aluminium strip, elastic</t>
  </si>
  <si>
    <t>Non-woven fabric PP, melt-blown PP fabric, ear loops, nose bridge clip</t>
  </si>
  <si>
    <t>Non-woven fabric, soft ear elastics, nose clip</t>
  </si>
  <si>
    <t>Nitrile, powder free</t>
  </si>
  <si>
    <t>Non-woven fabric</t>
  </si>
  <si>
    <t>100% polypropylene non-woven fabric with TPU film</t>
  </si>
  <si>
    <t>50% non-woven fabric 50% PE Film</t>
  </si>
  <si>
    <t>PP 60% PE 40%</t>
  </si>
  <si>
    <t>100% polyester</t>
  </si>
  <si>
    <t xml:space="preserve">53% non-woven fabric 18% nano-film 29% hot air cotton </t>
  </si>
  <si>
    <t>PP non-woven fabric, PP Melt blown fabric PE fibers and aluminum nose clip</t>
  </si>
  <si>
    <t>Main mask, nose clip and ear loop, 65% PP non-woven 35% melt-blown fabric</t>
  </si>
  <si>
    <t>CPE film</t>
  </si>
  <si>
    <t>Nr.</t>
  </si>
  <si>
    <t>Perceel 1: Kunststoffen</t>
  </si>
  <si>
    <t>Perceel 2: Mondmaskers</t>
  </si>
  <si>
    <t>Gewicht</t>
  </si>
  <si>
    <t>Totale volume (in ton)</t>
  </si>
  <si>
    <t>Aantal verkoopverpakkingen per omdoos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</si>
</sst>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i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0" xfId="0" applyFont="1"/>
    <xf numFmtId="0" fontId="2" fillId="3" borderId="7" xfId="0" applyFont="1" applyFill="1" applyBorder="1"/>
    <xf numFmtId="0" fontId="2" fillId="3" borderId="13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1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3" fontId="2" fillId="3" borderId="15" xfId="0" applyNumberFormat="1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/>
    <xf numFmtId="3" fontId="1" fillId="2" borderId="2" xfId="0" applyNumberFormat="1" applyFont="1" applyFill="1" applyBorder="1" applyAlignment="1">
      <alignment horizontal="center" vertical="center" wrapText="1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5" xfId="0" applyNumberFormat="1" applyFont="1" applyFill="1" applyBorder="1" applyAlignment="1">
      <alignment horizontal="center" vertical="center"/>
    </xf>
    <xf numFmtId="3" fontId="2" fillId="3" borderId="1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F61D-2EFA-4A99-AA34-3C3C02C36194}">
  <dimension ref="B2:M55"/>
  <sheetViews>
    <sheetView tabSelected="1" zoomScale="80" zoomScaleNormal="80" workbookViewId="0">
      <selection activeCell="L12" sqref="L12"/>
    </sheetView>
  </sheetViews>
  <sheetFormatPr defaultRowHeight="14.4" x14ac:dyDescent="0.3"/>
  <cols>
    <col min="2" max="2" width="22.109375" bestFit="1" customWidth="1"/>
    <col min="3" max="3" width="3.5546875" bestFit="1" customWidth="1"/>
    <col min="4" max="4" width="45.21875" bestFit="1" customWidth="1"/>
    <col min="5" max="5" width="18.21875" bestFit="1" customWidth="1"/>
    <col min="6" max="6" width="130.44140625" bestFit="1" customWidth="1"/>
    <col min="7" max="8" width="17" bestFit="1" customWidth="1"/>
    <col min="9" max="9" width="8.44140625" hidden="1" customWidth="1"/>
    <col min="10" max="10" width="14.109375" bestFit="1" customWidth="1"/>
    <col min="11" max="11" width="23.77734375" customWidth="1"/>
    <col min="12" max="12" width="16.44140625" bestFit="1" customWidth="1"/>
    <col min="13" max="13" width="25.77734375" style="19" customWidth="1"/>
  </cols>
  <sheetData>
    <row r="2" spans="2:13" x14ac:dyDescent="0.3">
      <c r="B2" s="51" t="s">
        <v>89</v>
      </c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2:13" s="3" customFormat="1" ht="12" customHeight="1" x14ac:dyDescent="0.2">
      <c r="B3" s="54"/>
      <c r="C3" s="55"/>
      <c r="D3" s="55"/>
      <c r="E3" s="55"/>
      <c r="F3" s="55"/>
      <c r="G3" s="55"/>
      <c r="H3" s="55"/>
      <c r="I3" s="55"/>
      <c r="J3" s="55"/>
      <c r="K3" s="55"/>
      <c r="L3" s="56"/>
      <c r="M3" s="19"/>
    </row>
    <row r="4" spans="2:13" s="3" customFormat="1" ht="20.399999999999999" x14ac:dyDescent="0.2">
      <c r="B4" s="2" t="s">
        <v>0</v>
      </c>
      <c r="C4" s="2" t="s">
        <v>88</v>
      </c>
      <c r="D4" s="2" t="s">
        <v>1</v>
      </c>
      <c r="E4" s="2" t="s">
        <v>2</v>
      </c>
      <c r="F4" s="1" t="s">
        <v>3</v>
      </c>
      <c r="G4" s="26" t="s">
        <v>29</v>
      </c>
      <c r="H4" s="26" t="s">
        <v>59</v>
      </c>
      <c r="I4" s="37" t="s">
        <v>91</v>
      </c>
      <c r="J4" s="26" t="s">
        <v>92</v>
      </c>
      <c r="K4" s="20" t="s">
        <v>28</v>
      </c>
      <c r="L4" s="20" t="s">
        <v>27</v>
      </c>
      <c r="M4" s="20" t="s">
        <v>93</v>
      </c>
    </row>
    <row r="5" spans="2:13" ht="12" customHeight="1" x14ac:dyDescent="0.3">
      <c r="B5" s="50" t="s">
        <v>34</v>
      </c>
      <c r="C5" s="50">
        <v>1</v>
      </c>
      <c r="D5" s="50" t="s">
        <v>35</v>
      </c>
      <c r="E5" s="6" t="s">
        <v>36</v>
      </c>
      <c r="F5" s="5" t="s">
        <v>78</v>
      </c>
      <c r="G5" s="47">
        <v>3135500</v>
      </c>
      <c r="H5" s="47">
        <f>G5/70000</f>
        <v>44.792857142857144</v>
      </c>
      <c r="I5" s="47">
        <v>175</v>
      </c>
      <c r="J5" s="47">
        <f>H5/1000*I5</f>
        <v>7.8387500000000001</v>
      </c>
      <c r="K5" s="6">
        <v>100</v>
      </c>
      <c r="L5" s="40">
        <v>57</v>
      </c>
      <c r="M5" s="44">
        <v>10</v>
      </c>
    </row>
    <row r="6" spans="2:13" ht="12" customHeight="1" x14ac:dyDescent="0.3">
      <c r="B6" s="50"/>
      <c r="C6" s="50"/>
      <c r="D6" s="50"/>
      <c r="E6" s="13" t="s">
        <v>37</v>
      </c>
      <c r="F6" s="12" t="s">
        <v>78</v>
      </c>
      <c r="G6" s="48"/>
      <c r="H6" s="48"/>
      <c r="I6" s="48"/>
      <c r="J6" s="48"/>
      <c r="K6" s="13">
        <v>100</v>
      </c>
      <c r="L6" s="41">
        <v>54</v>
      </c>
      <c r="M6" s="44">
        <v>10</v>
      </c>
    </row>
    <row r="7" spans="2:13" ht="12" customHeight="1" x14ac:dyDescent="0.3">
      <c r="B7" s="3"/>
      <c r="C7" s="3"/>
      <c r="D7" s="3"/>
      <c r="E7" s="3"/>
      <c r="F7" s="3"/>
      <c r="G7" s="34">
        <f>SUM(G5)</f>
        <v>3135500</v>
      </c>
      <c r="H7" s="34">
        <f>SUM(H5)</f>
        <v>44.792857142857144</v>
      </c>
      <c r="I7" s="34"/>
      <c r="J7" s="34">
        <f t="shared" ref="J7" si="0">SUM(J5)</f>
        <v>7.8387500000000001</v>
      </c>
      <c r="K7" s="3"/>
      <c r="L7" s="3"/>
    </row>
    <row r="8" spans="2:13" ht="12" customHeight="1" x14ac:dyDescent="0.3"/>
    <row r="9" spans="2:13" ht="12" customHeight="1" x14ac:dyDescent="0.3">
      <c r="B9" s="60" t="s">
        <v>38</v>
      </c>
      <c r="C9" s="15">
        <v>1</v>
      </c>
      <c r="D9" s="21" t="s">
        <v>42</v>
      </c>
      <c r="E9" s="6" t="s">
        <v>43</v>
      </c>
      <c r="F9" s="4" t="s">
        <v>79</v>
      </c>
      <c r="G9" s="30">
        <v>7722670</v>
      </c>
      <c r="H9" s="30">
        <f>G9/1200</f>
        <v>6435.5583333333334</v>
      </c>
      <c r="I9" s="31">
        <v>175</v>
      </c>
      <c r="J9" s="30">
        <f>H9/1000*I9</f>
        <v>1126.2227083333335</v>
      </c>
      <c r="K9" s="6">
        <v>5</v>
      </c>
      <c r="L9" s="40">
        <v>13</v>
      </c>
      <c r="M9" s="39">
        <v>20</v>
      </c>
    </row>
    <row r="10" spans="2:13" ht="12" customHeight="1" x14ac:dyDescent="0.3">
      <c r="B10" s="61"/>
      <c r="C10" s="25">
        <v>2</v>
      </c>
      <c r="D10" s="25" t="s">
        <v>39</v>
      </c>
      <c r="E10" s="15" t="s">
        <v>44</v>
      </c>
      <c r="F10" s="16" t="s">
        <v>80</v>
      </c>
      <c r="G10" s="28">
        <v>6013940</v>
      </c>
      <c r="H10" s="28">
        <f>G10/1200</f>
        <v>5011.6166666666668</v>
      </c>
      <c r="I10" s="31">
        <v>175</v>
      </c>
      <c r="J10" s="31">
        <f>H10/1000*I10</f>
        <v>877.03291666666667</v>
      </c>
      <c r="K10" s="15">
        <v>100</v>
      </c>
      <c r="L10" s="42">
        <v>14</v>
      </c>
      <c r="M10" s="39">
        <v>1</v>
      </c>
    </row>
    <row r="11" spans="2:13" ht="12" customHeight="1" x14ac:dyDescent="0.3">
      <c r="B11" s="61"/>
      <c r="C11" s="25">
        <v>3</v>
      </c>
      <c r="D11" s="25" t="s">
        <v>40</v>
      </c>
      <c r="E11" s="15" t="s">
        <v>45</v>
      </c>
      <c r="F11" s="16" t="s">
        <v>81</v>
      </c>
      <c r="G11" s="28">
        <v>2335100</v>
      </c>
      <c r="H11" s="28">
        <f>G11/1200</f>
        <v>1945.9166666666667</v>
      </c>
      <c r="I11" s="31">
        <v>175</v>
      </c>
      <c r="J11" s="31">
        <f>H11/1000*I11</f>
        <v>340.53541666666666</v>
      </c>
      <c r="K11" s="43">
        <v>10</v>
      </c>
      <c r="L11" s="42">
        <v>21</v>
      </c>
      <c r="M11" s="68">
        <v>10</v>
      </c>
    </row>
    <row r="12" spans="2:13" ht="12" customHeight="1" x14ac:dyDescent="0.3">
      <c r="B12" s="61"/>
      <c r="C12" s="60">
        <v>4</v>
      </c>
      <c r="D12" s="60" t="s">
        <v>23</v>
      </c>
      <c r="E12" s="66" t="s">
        <v>43</v>
      </c>
      <c r="F12" s="4" t="s">
        <v>79</v>
      </c>
      <c r="G12" s="47">
        <v>2153703</v>
      </c>
      <c r="H12" s="47">
        <f>G12/1200</f>
        <v>1794.7525000000001</v>
      </c>
      <c r="I12" s="47">
        <v>175</v>
      </c>
      <c r="J12" s="47">
        <f t="shared" ref="J12:J14" si="1">H12/1000*I12</f>
        <v>314.08168749999999</v>
      </c>
      <c r="K12" s="6">
        <v>5</v>
      </c>
      <c r="L12" s="40">
        <v>13</v>
      </c>
      <c r="M12" s="38">
        <v>20</v>
      </c>
    </row>
    <row r="13" spans="2:13" ht="12" customHeight="1" x14ac:dyDescent="0.3">
      <c r="B13" s="61"/>
      <c r="C13" s="61"/>
      <c r="D13" s="61"/>
      <c r="E13" s="9" t="s">
        <v>46</v>
      </c>
      <c r="F13" s="32" t="s">
        <v>79</v>
      </c>
      <c r="G13" s="49"/>
      <c r="H13" s="49"/>
      <c r="I13" s="49"/>
      <c r="J13" s="49">
        <f t="shared" si="1"/>
        <v>0</v>
      </c>
      <c r="K13" s="9">
        <v>1</v>
      </c>
      <c r="L13" s="10">
        <v>6</v>
      </c>
      <c r="M13" s="9">
        <v>150</v>
      </c>
    </row>
    <row r="14" spans="2:13" ht="12" customHeight="1" x14ac:dyDescent="0.3">
      <c r="B14" s="61"/>
      <c r="C14" s="62"/>
      <c r="D14" s="62"/>
      <c r="E14" s="13" t="s">
        <v>47</v>
      </c>
      <c r="F14" s="11" t="s">
        <v>82</v>
      </c>
      <c r="G14" s="48"/>
      <c r="H14" s="48"/>
      <c r="I14" s="48"/>
      <c r="J14" s="48">
        <f t="shared" si="1"/>
        <v>0</v>
      </c>
      <c r="K14" s="13">
        <v>1</v>
      </c>
      <c r="L14" s="14">
        <v>9</v>
      </c>
      <c r="M14" s="13">
        <v>120</v>
      </c>
    </row>
    <row r="15" spans="2:13" ht="12" customHeight="1" x14ac:dyDescent="0.3">
      <c r="B15" s="62"/>
      <c r="C15" s="15">
        <v>5</v>
      </c>
      <c r="D15" s="23" t="s">
        <v>41</v>
      </c>
      <c r="E15" s="13" t="s">
        <v>45</v>
      </c>
      <c r="F15" s="11" t="s">
        <v>83</v>
      </c>
      <c r="G15" s="33">
        <v>2120020</v>
      </c>
      <c r="H15" s="33">
        <f>G15/1200</f>
        <v>1766.6833333333334</v>
      </c>
      <c r="I15" s="33">
        <v>175</v>
      </c>
      <c r="J15" s="31">
        <f>H15/1000*I15</f>
        <v>309.16958333333332</v>
      </c>
      <c r="K15" s="13">
        <v>10</v>
      </c>
      <c r="L15" s="14">
        <v>16</v>
      </c>
      <c r="M15" s="15">
        <v>10</v>
      </c>
    </row>
    <row r="16" spans="2:13" ht="12" customHeight="1" x14ac:dyDescent="0.3">
      <c r="B16" s="3"/>
      <c r="C16" s="3"/>
      <c r="D16" s="3"/>
      <c r="E16" s="3"/>
      <c r="F16" s="3"/>
      <c r="G16" s="34">
        <f>SUM(G9:G15)</f>
        <v>20345433</v>
      </c>
      <c r="H16" s="34">
        <f>SUM(H9:H15)</f>
        <v>16954.5275</v>
      </c>
      <c r="I16" s="34"/>
      <c r="J16" s="34">
        <f t="shared" ref="J16" si="2">SUM(J9:J15)</f>
        <v>2967.0423125000002</v>
      </c>
      <c r="K16" s="3"/>
      <c r="L16" s="3"/>
    </row>
    <row r="17" spans="2:13" ht="12" customHeight="1" x14ac:dyDescent="0.3"/>
    <row r="18" spans="2:13" ht="12" customHeight="1" x14ac:dyDescent="0.3">
      <c r="B18" s="25" t="s">
        <v>58</v>
      </c>
      <c r="C18" s="15">
        <v>1</v>
      </c>
      <c r="D18" s="15" t="s">
        <v>57</v>
      </c>
      <c r="E18" s="24" t="s">
        <v>45</v>
      </c>
      <c r="F18" s="17" t="s">
        <v>87</v>
      </c>
      <c r="G18" s="28">
        <v>1962990</v>
      </c>
      <c r="H18" s="28">
        <f>G18/50000</f>
        <v>39.259799999999998</v>
      </c>
      <c r="I18" s="28">
        <v>175</v>
      </c>
      <c r="J18" s="28">
        <f>H18/1000*I18</f>
        <v>6.8704649999999994</v>
      </c>
      <c r="K18" s="15">
        <v>4</v>
      </c>
      <c r="L18" s="15">
        <v>40</v>
      </c>
      <c r="M18" s="46">
        <v>25</v>
      </c>
    </row>
    <row r="19" spans="2:13" ht="12" customHeight="1" x14ac:dyDescent="0.3">
      <c r="B19" s="19"/>
      <c r="C19" s="19"/>
      <c r="D19" s="19"/>
      <c r="E19" s="19"/>
      <c r="F19" s="3"/>
      <c r="G19" s="34">
        <f>SUM(G18)</f>
        <v>1962990</v>
      </c>
      <c r="H19" s="34">
        <f>H18</f>
        <v>39.259799999999998</v>
      </c>
      <c r="I19" s="34"/>
      <c r="J19" s="34">
        <f>J18</f>
        <v>6.8704649999999994</v>
      </c>
      <c r="K19" s="19"/>
      <c r="L19" s="19"/>
    </row>
    <row r="20" spans="2:13" ht="12" customHeight="1" x14ac:dyDescent="0.3"/>
    <row r="21" spans="2:13" ht="12" customHeight="1" x14ac:dyDescent="0.3">
      <c r="B21" s="51" t="s">
        <v>90</v>
      </c>
      <c r="C21" s="52"/>
      <c r="D21" s="52"/>
      <c r="E21" s="52"/>
      <c r="F21" s="52"/>
      <c r="G21" s="52"/>
      <c r="H21" s="52"/>
      <c r="I21" s="52"/>
      <c r="J21" s="52"/>
      <c r="K21" s="52"/>
      <c r="L21" s="53"/>
    </row>
    <row r="22" spans="2:13" ht="12" customHeight="1" x14ac:dyDescent="0.3"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2:13" s="3" customFormat="1" ht="20.399999999999999" x14ac:dyDescent="0.2">
      <c r="B23" s="2" t="s">
        <v>0</v>
      </c>
      <c r="C23" s="2" t="s">
        <v>88</v>
      </c>
      <c r="D23" s="2" t="s">
        <v>1</v>
      </c>
      <c r="E23" s="2" t="s">
        <v>2</v>
      </c>
      <c r="F23" s="1" t="s">
        <v>3</v>
      </c>
      <c r="G23" s="26" t="s">
        <v>29</v>
      </c>
      <c r="H23" s="26" t="s">
        <v>59</v>
      </c>
      <c r="I23" s="37" t="s">
        <v>91</v>
      </c>
      <c r="J23" s="26" t="s">
        <v>60</v>
      </c>
      <c r="K23" s="20" t="s">
        <v>28</v>
      </c>
      <c r="L23" s="20" t="s">
        <v>27</v>
      </c>
      <c r="M23" s="20" t="s">
        <v>93</v>
      </c>
    </row>
    <row r="24" spans="2:13" ht="12" customHeight="1" x14ac:dyDescent="0.3">
      <c r="B24" s="57" t="s">
        <v>4</v>
      </c>
      <c r="C24" s="60">
        <v>1</v>
      </c>
      <c r="D24" s="60" t="s">
        <v>5</v>
      </c>
      <c r="E24" s="21" t="s">
        <v>6</v>
      </c>
      <c r="F24" s="5" t="s">
        <v>61</v>
      </c>
      <c r="G24" s="47">
        <v>58135320</v>
      </c>
      <c r="H24" s="47">
        <f>G24/32000</f>
        <v>1816.72875</v>
      </c>
      <c r="I24" s="47">
        <v>125</v>
      </c>
      <c r="J24" s="47">
        <f>H24/1000*I24</f>
        <v>227.09109375</v>
      </c>
      <c r="K24" s="6">
        <v>50</v>
      </c>
      <c r="L24" s="7">
        <v>12</v>
      </c>
      <c r="M24" s="6">
        <v>40</v>
      </c>
    </row>
    <row r="25" spans="2:13" ht="12" customHeight="1" x14ac:dyDescent="0.3">
      <c r="B25" s="58"/>
      <c r="C25" s="61"/>
      <c r="D25" s="61"/>
      <c r="E25" s="22" t="s">
        <v>7</v>
      </c>
      <c r="F25" s="8" t="s">
        <v>63</v>
      </c>
      <c r="G25" s="49"/>
      <c r="H25" s="49"/>
      <c r="I25" s="49"/>
      <c r="J25" s="49"/>
      <c r="K25" s="9">
        <v>50</v>
      </c>
      <c r="L25" s="10">
        <v>16</v>
      </c>
      <c r="M25" s="9">
        <v>40</v>
      </c>
    </row>
    <row r="26" spans="2:13" ht="12" customHeight="1" x14ac:dyDescent="0.3">
      <c r="B26" s="58"/>
      <c r="C26" s="61"/>
      <c r="D26" s="61"/>
      <c r="E26" s="22" t="s">
        <v>8</v>
      </c>
      <c r="F26" s="8" t="s">
        <v>64</v>
      </c>
      <c r="G26" s="49"/>
      <c r="H26" s="49"/>
      <c r="I26" s="49"/>
      <c r="J26" s="49"/>
      <c r="K26" s="9">
        <v>50</v>
      </c>
      <c r="L26" s="10">
        <v>12</v>
      </c>
      <c r="M26" s="9">
        <v>40</v>
      </c>
    </row>
    <row r="27" spans="2:13" x14ac:dyDescent="0.3">
      <c r="B27" s="58"/>
      <c r="C27" s="61"/>
      <c r="D27" s="61"/>
      <c r="E27" s="22" t="s">
        <v>9</v>
      </c>
      <c r="F27" s="8" t="s">
        <v>64</v>
      </c>
      <c r="G27" s="49"/>
      <c r="H27" s="49"/>
      <c r="I27" s="49"/>
      <c r="J27" s="49"/>
      <c r="K27" s="9">
        <v>50</v>
      </c>
      <c r="L27" s="10">
        <v>12</v>
      </c>
      <c r="M27" s="9">
        <v>40</v>
      </c>
    </row>
    <row r="28" spans="2:13" x14ac:dyDescent="0.3">
      <c r="B28" s="58"/>
      <c r="C28" s="61"/>
      <c r="D28" s="61"/>
      <c r="E28" s="67" t="s">
        <v>10</v>
      </c>
      <c r="F28" s="8" t="s">
        <v>64</v>
      </c>
      <c r="G28" s="49"/>
      <c r="H28" s="49"/>
      <c r="I28" s="49"/>
      <c r="J28" s="49"/>
      <c r="K28" s="9">
        <v>50</v>
      </c>
      <c r="L28" s="10">
        <v>12</v>
      </c>
      <c r="M28" s="9">
        <v>40</v>
      </c>
    </row>
    <row r="29" spans="2:13" x14ac:dyDescent="0.3">
      <c r="B29" s="58"/>
      <c r="C29" s="61"/>
      <c r="D29" s="61"/>
      <c r="E29" s="22" t="s">
        <v>11</v>
      </c>
      <c r="F29" s="8" t="s">
        <v>65</v>
      </c>
      <c r="G29" s="49"/>
      <c r="H29" s="49"/>
      <c r="I29" s="49"/>
      <c r="J29" s="49"/>
      <c r="K29" s="9">
        <v>20</v>
      </c>
      <c r="L29" s="10">
        <v>16</v>
      </c>
      <c r="M29" s="9">
        <v>100</v>
      </c>
    </row>
    <row r="30" spans="2:13" x14ac:dyDescent="0.3">
      <c r="B30" s="58"/>
      <c r="C30" s="61"/>
      <c r="D30" s="61"/>
      <c r="E30" s="22" t="s">
        <v>12</v>
      </c>
      <c r="F30" s="8" t="s">
        <v>64</v>
      </c>
      <c r="G30" s="49"/>
      <c r="H30" s="49"/>
      <c r="I30" s="49"/>
      <c r="J30" s="49"/>
      <c r="K30" s="9">
        <v>10</v>
      </c>
      <c r="L30" s="10">
        <v>12</v>
      </c>
      <c r="M30" s="9">
        <v>200</v>
      </c>
    </row>
    <row r="31" spans="2:13" x14ac:dyDescent="0.3">
      <c r="B31" s="58"/>
      <c r="C31" s="61"/>
      <c r="D31" s="61"/>
      <c r="E31" s="22" t="s">
        <v>13</v>
      </c>
      <c r="F31" s="8" t="s">
        <v>64</v>
      </c>
      <c r="G31" s="49"/>
      <c r="H31" s="49"/>
      <c r="I31" s="49"/>
      <c r="J31" s="49"/>
      <c r="K31" s="9">
        <v>50</v>
      </c>
      <c r="L31" s="10">
        <v>16</v>
      </c>
      <c r="M31" s="9">
        <v>40</v>
      </c>
    </row>
    <row r="32" spans="2:13" x14ac:dyDescent="0.3">
      <c r="B32" s="58"/>
      <c r="C32" s="62"/>
      <c r="D32" s="62"/>
      <c r="E32" s="23" t="s">
        <v>14</v>
      </c>
      <c r="F32" s="12" t="s">
        <v>66</v>
      </c>
      <c r="G32" s="48"/>
      <c r="H32" s="48"/>
      <c r="I32" s="48"/>
      <c r="J32" s="48"/>
      <c r="K32" s="13">
        <v>50</v>
      </c>
      <c r="L32" s="14">
        <v>12</v>
      </c>
      <c r="M32" s="13">
        <v>50</v>
      </c>
    </row>
    <row r="33" spans="2:13" x14ac:dyDescent="0.3">
      <c r="B33" s="58"/>
      <c r="C33" s="60">
        <v>2</v>
      </c>
      <c r="D33" s="60" t="s">
        <v>15</v>
      </c>
      <c r="E33" s="21" t="s">
        <v>16</v>
      </c>
      <c r="F33" s="5" t="s">
        <v>67</v>
      </c>
      <c r="G33" s="47">
        <v>43902180</v>
      </c>
      <c r="H33" s="47">
        <f>G33/32000</f>
        <v>1371.943125</v>
      </c>
      <c r="I33" s="47">
        <v>125</v>
      </c>
      <c r="J33" s="47">
        <f>H33/1000*I33</f>
        <v>171.492890625</v>
      </c>
      <c r="K33" s="6">
        <v>50</v>
      </c>
      <c r="L33" s="7">
        <v>20</v>
      </c>
      <c r="M33" s="6">
        <v>40</v>
      </c>
    </row>
    <row r="34" spans="2:13" x14ac:dyDescent="0.3">
      <c r="B34" s="58"/>
      <c r="C34" s="62"/>
      <c r="D34" s="62"/>
      <c r="E34" s="23" t="s">
        <v>17</v>
      </c>
      <c r="F34" s="12" t="s">
        <v>68</v>
      </c>
      <c r="G34" s="48"/>
      <c r="H34" s="48"/>
      <c r="I34" s="48"/>
      <c r="J34" s="48"/>
      <c r="K34" s="13">
        <v>20</v>
      </c>
      <c r="L34" s="14">
        <v>12</v>
      </c>
      <c r="M34" s="13">
        <v>100</v>
      </c>
    </row>
    <row r="35" spans="2:13" x14ac:dyDescent="0.3">
      <c r="B35" s="58"/>
      <c r="C35" s="60">
        <v>3</v>
      </c>
      <c r="D35" s="60" t="s">
        <v>18</v>
      </c>
      <c r="E35" s="21" t="s">
        <v>19</v>
      </c>
      <c r="F35" s="5" t="s">
        <v>69</v>
      </c>
      <c r="G35" s="47">
        <v>34131870</v>
      </c>
      <c r="H35" s="47">
        <f>G35/32000</f>
        <v>1066.6209375000001</v>
      </c>
      <c r="I35" s="47">
        <v>125</v>
      </c>
      <c r="J35" s="47">
        <f>H35/1000*I35</f>
        <v>133.32761718750001</v>
      </c>
      <c r="K35" s="6">
        <v>20</v>
      </c>
      <c r="L35" s="7">
        <v>9</v>
      </c>
      <c r="M35" s="6">
        <v>100</v>
      </c>
    </row>
    <row r="36" spans="2:13" x14ac:dyDescent="0.3">
      <c r="B36" s="58"/>
      <c r="C36" s="61"/>
      <c r="D36" s="61"/>
      <c r="E36" s="22" t="s">
        <v>17</v>
      </c>
      <c r="F36" s="8" t="s">
        <v>70</v>
      </c>
      <c r="G36" s="49"/>
      <c r="H36" s="49"/>
      <c r="I36" s="49"/>
      <c r="J36" s="49"/>
      <c r="K36" s="9">
        <v>20</v>
      </c>
      <c r="L36" s="10">
        <v>12</v>
      </c>
      <c r="M36" s="9">
        <v>100</v>
      </c>
    </row>
    <row r="37" spans="2:13" x14ac:dyDescent="0.3">
      <c r="B37" s="58"/>
      <c r="C37" s="61"/>
      <c r="D37" s="61"/>
      <c r="E37" s="22" t="s">
        <v>20</v>
      </c>
      <c r="F37" s="8" t="s">
        <v>71</v>
      </c>
      <c r="G37" s="49"/>
      <c r="H37" s="49"/>
      <c r="I37" s="49"/>
      <c r="J37" s="49"/>
      <c r="K37" s="9">
        <v>20</v>
      </c>
      <c r="L37" s="10">
        <v>16</v>
      </c>
      <c r="M37" s="9">
        <v>100</v>
      </c>
    </row>
    <row r="38" spans="2:13" x14ac:dyDescent="0.3">
      <c r="B38" s="58"/>
      <c r="C38" s="61"/>
      <c r="D38" s="61"/>
      <c r="E38" s="22" t="s">
        <v>21</v>
      </c>
      <c r="F38" s="8" t="s">
        <v>64</v>
      </c>
      <c r="G38" s="49"/>
      <c r="H38" s="49"/>
      <c r="I38" s="49"/>
      <c r="J38" s="49"/>
      <c r="K38" s="9">
        <v>20</v>
      </c>
      <c r="L38" s="10">
        <v>11</v>
      </c>
      <c r="M38" s="9">
        <v>100</v>
      </c>
    </row>
    <row r="39" spans="2:13" x14ac:dyDescent="0.3">
      <c r="B39" s="58"/>
      <c r="C39" s="62"/>
      <c r="D39" s="62"/>
      <c r="E39" s="23" t="s">
        <v>22</v>
      </c>
      <c r="F39" s="12" t="s">
        <v>72</v>
      </c>
      <c r="G39" s="48"/>
      <c r="H39" s="48"/>
      <c r="I39" s="48"/>
      <c r="J39" s="48"/>
      <c r="K39" s="13">
        <v>10</v>
      </c>
      <c r="L39" s="14">
        <v>12</v>
      </c>
      <c r="M39" s="13">
        <v>100</v>
      </c>
    </row>
    <row r="40" spans="2:13" x14ac:dyDescent="0.3">
      <c r="B40" s="58"/>
      <c r="C40" s="15">
        <v>4</v>
      </c>
      <c r="D40" s="15" t="s">
        <v>23</v>
      </c>
      <c r="E40" s="24" t="s">
        <v>23</v>
      </c>
      <c r="F40" s="17" t="s">
        <v>64</v>
      </c>
      <c r="G40" s="27">
        <v>28738450</v>
      </c>
      <c r="H40" s="29">
        <f>G40/32000</f>
        <v>898.07656250000002</v>
      </c>
      <c r="I40" s="29">
        <v>125</v>
      </c>
      <c r="J40" s="27">
        <f>H40/1000*I40</f>
        <v>112.2595703125</v>
      </c>
      <c r="K40" s="15">
        <v>50</v>
      </c>
      <c r="L40" s="18">
        <v>16</v>
      </c>
      <c r="M40" s="15">
        <v>40</v>
      </c>
    </row>
    <row r="41" spans="2:13" x14ac:dyDescent="0.3">
      <c r="B41" s="58"/>
      <c r="C41" s="61">
        <v>5</v>
      </c>
      <c r="D41" s="61" t="s">
        <v>24</v>
      </c>
      <c r="E41" s="22" t="s">
        <v>25</v>
      </c>
      <c r="F41" s="8" t="s">
        <v>64</v>
      </c>
      <c r="G41" s="47">
        <v>23851900</v>
      </c>
      <c r="H41" s="47">
        <f>G41/32000</f>
        <v>745.37187500000005</v>
      </c>
      <c r="I41" s="47">
        <v>125</v>
      </c>
      <c r="J41" s="47">
        <f>H41/1000*I41</f>
        <v>93.171484375000006</v>
      </c>
      <c r="K41" s="9">
        <v>50</v>
      </c>
      <c r="L41" s="10">
        <v>16</v>
      </c>
      <c r="M41" s="6">
        <v>40</v>
      </c>
    </row>
    <row r="42" spans="2:13" x14ac:dyDescent="0.3">
      <c r="B42" s="59"/>
      <c r="C42" s="62"/>
      <c r="D42" s="62"/>
      <c r="E42" s="23" t="s">
        <v>26</v>
      </c>
      <c r="F42" s="12" t="s">
        <v>73</v>
      </c>
      <c r="G42" s="48"/>
      <c r="H42" s="48"/>
      <c r="I42" s="48"/>
      <c r="J42" s="48"/>
      <c r="K42" s="13">
        <v>50</v>
      </c>
      <c r="L42" s="14">
        <v>16</v>
      </c>
      <c r="M42" s="13">
        <v>40</v>
      </c>
    </row>
    <row r="43" spans="2:13" x14ac:dyDescent="0.3">
      <c r="B43" s="3"/>
      <c r="C43" s="3"/>
      <c r="D43" s="3"/>
      <c r="E43" s="3"/>
      <c r="F43" s="3"/>
      <c r="G43" s="34">
        <f>SUM(G24:G42)</f>
        <v>188759720</v>
      </c>
      <c r="H43" s="34">
        <f>SUM(H24:H42)</f>
        <v>5898.74125</v>
      </c>
      <c r="I43" s="34"/>
      <c r="J43" s="34">
        <f>SUM(J24:J42)</f>
        <v>737.34265625</v>
      </c>
      <c r="K43" s="3"/>
      <c r="L43" s="3"/>
    </row>
    <row r="45" spans="2:13" x14ac:dyDescent="0.3">
      <c r="B45" s="60" t="s">
        <v>30</v>
      </c>
      <c r="C45" s="15">
        <v>1</v>
      </c>
      <c r="D45" s="15" t="s">
        <v>31</v>
      </c>
      <c r="E45" s="15" t="s">
        <v>31</v>
      </c>
      <c r="F45" s="35" t="s">
        <v>75</v>
      </c>
      <c r="G45" s="28">
        <v>3938522</v>
      </c>
      <c r="H45" s="28">
        <f>G45/10000</f>
        <v>393.85219999999998</v>
      </c>
      <c r="I45" s="28">
        <v>150</v>
      </c>
      <c r="J45" s="28">
        <f>H45/1000*I45</f>
        <v>59.077829999999999</v>
      </c>
      <c r="K45" s="15">
        <v>20</v>
      </c>
      <c r="L45" s="18">
        <v>48</v>
      </c>
      <c r="M45" s="15">
        <v>10</v>
      </c>
    </row>
    <row r="46" spans="2:13" x14ac:dyDescent="0.3">
      <c r="B46" s="61"/>
      <c r="C46" s="61">
        <v>2</v>
      </c>
      <c r="D46" s="61" t="s">
        <v>15</v>
      </c>
      <c r="E46" s="6" t="s">
        <v>62</v>
      </c>
      <c r="F46" s="4" t="s">
        <v>74</v>
      </c>
      <c r="G46" s="47">
        <v>2056800</v>
      </c>
      <c r="H46" s="63">
        <f>G46/10000</f>
        <v>205.68</v>
      </c>
      <c r="I46" s="47">
        <v>150</v>
      </c>
      <c r="J46" s="65">
        <f>H46/1000*I46</f>
        <v>30.852</v>
      </c>
      <c r="K46" s="21">
        <v>30</v>
      </c>
      <c r="L46" s="45">
        <v>20</v>
      </c>
      <c r="M46" s="6">
        <v>24</v>
      </c>
    </row>
    <row r="47" spans="2:13" x14ac:dyDescent="0.3">
      <c r="B47" s="61"/>
      <c r="C47" s="62"/>
      <c r="D47" s="62"/>
      <c r="E47" s="13" t="s">
        <v>32</v>
      </c>
      <c r="F47" s="11" t="s">
        <v>76</v>
      </c>
      <c r="G47" s="48"/>
      <c r="H47" s="64"/>
      <c r="I47" s="48"/>
      <c r="J47" s="65"/>
      <c r="K47" s="23">
        <v>50</v>
      </c>
      <c r="L47" s="13">
        <v>32</v>
      </c>
      <c r="M47" s="13">
        <v>12</v>
      </c>
    </row>
    <row r="48" spans="2:13" x14ac:dyDescent="0.3">
      <c r="B48" s="62"/>
      <c r="C48" s="15">
        <v>3</v>
      </c>
      <c r="D48" s="15" t="s">
        <v>33</v>
      </c>
      <c r="E48" s="15" t="s">
        <v>33</v>
      </c>
      <c r="F48" s="36" t="s">
        <v>77</v>
      </c>
      <c r="G48" s="29">
        <v>1486075</v>
      </c>
      <c r="H48" s="29">
        <f>G48/10000</f>
        <v>148.60749999999999</v>
      </c>
      <c r="I48" s="29">
        <v>150</v>
      </c>
      <c r="J48" s="29">
        <f>H48/1000*I48</f>
        <v>22.291124999999997</v>
      </c>
      <c r="K48" s="15">
        <v>25</v>
      </c>
      <c r="L48" s="43">
        <v>6</v>
      </c>
      <c r="M48" s="15">
        <v>36</v>
      </c>
    </row>
    <row r="49" spans="2:13" x14ac:dyDescent="0.3">
      <c r="B49" s="3"/>
      <c r="C49" s="3"/>
      <c r="D49" s="3"/>
      <c r="E49" s="3"/>
      <c r="F49" s="3"/>
      <c r="G49" s="34">
        <f>SUM(G45:G48)</f>
        <v>7481397</v>
      </c>
      <c r="H49" s="34">
        <f>SUM(H45:H48)</f>
        <v>748.13969999999995</v>
      </c>
      <c r="I49" s="34"/>
      <c r="J49" s="34">
        <f>SUM(J45:J48)</f>
        <v>112.22095499999999</v>
      </c>
      <c r="K49" s="3"/>
      <c r="L49" s="3"/>
    </row>
    <row r="51" spans="2:13" x14ac:dyDescent="0.3">
      <c r="B51" s="60" t="s">
        <v>48</v>
      </c>
      <c r="C51" s="25">
        <v>1</v>
      </c>
      <c r="D51" s="25" t="s">
        <v>50</v>
      </c>
      <c r="E51" s="15" t="s">
        <v>49</v>
      </c>
      <c r="F51" s="16" t="s">
        <v>84</v>
      </c>
      <c r="G51" s="28">
        <v>20002650</v>
      </c>
      <c r="H51" s="28">
        <f>G51/15000</f>
        <v>1333.51</v>
      </c>
      <c r="I51" s="28">
        <v>150</v>
      </c>
      <c r="J51" s="28">
        <f>H51/1000*I51</f>
        <v>200.0265</v>
      </c>
      <c r="K51" s="15">
        <v>30</v>
      </c>
      <c r="L51" s="18" t="s">
        <v>51</v>
      </c>
      <c r="M51" s="15">
        <v>10</v>
      </c>
    </row>
    <row r="52" spans="2:13" x14ac:dyDescent="0.3">
      <c r="B52" s="61"/>
      <c r="C52" s="25">
        <v>2</v>
      </c>
      <c r="D52" s="25" t="s">
        <v>52</v>
      </c>
      <c r="E52" s="15" t="s">
        <v>53</v>
      </c>
      <c r="F52" s="16" t="s">
        <v>85</v>
      </c>
      <c r="G52" s="28">
        <v>4725000</v>
      </c>
      <c r="H52" s="28">
        <f>G52/15000</f>
        <v>315</v>
      </c>
      <c r="I52" s="28">
        <v>150</v>
      </c>
      <c r="J52" s="28">
        <f>H52/1000*I52</f>
        <v>47.25</v>
      </c>
      <c r="K52" s="15">
        <v>10</v>
      </c>
      <c r="L52" s="18">
        <v>118</v>
      </c>
      <c r="M52" s="15">
        <v>10</v>
      </c>
    </row>
    <row r="53" spans="2:13" x14ac:dyDescent="0.3">
      <c r="B53" s="61"/>
      <c r="C53" s="57">
        <v>3</v>
      </c>
      <c r="D53" s="57" t="s">
        <v>54</v>
      </c>
      <c r="E53" s="6" t="s">
        <v>55</v>
      </c>
      <c r="F53" s="4" t="s">
        <v>86</v>
      </c>
      <c r="G53" s="47">
        <v>3986040</v>
      </c>
      <c r="H53" s="47">
        <f>G53/15000</f>
        <v>265.73599999999999</v>
      </c>
      <c r="I53" s="47">
        <v>150</v>
      </c>
      <c r="J53" s="47">
        <f>H53/1000*I53</f>
        <v>39.860399999999998</v>
      </c>
      <c r="K53" s="6">
        <v>20</v>
      </c>
      <c r="L53" s="7">
        <v>9</v>
      </c>
      <c r="M53" s="6">
        <v>80</v>
      </c>
    </row>
    <row r="54" spans="2:13" x14ac:dyDescent="0.3">
      <c r="B54" s="62"/>
      <c r="C54" s="59"/>
      <c r="D54" s="59"/>
      <c r="E54" s="13" t="s">
        <v>56</v>
      </c>
      <c r="F54" s="11" t="s">
        <v>64</v>
      </c>
      <c r="G54" s="48"/>
      <c r="H54" s="48"/>
      <c r="I54" s="48"/>
      <c r="J54" s="48"/>
      <c r="K54" s="13">
        <v>20</v>
      </c>
      <c r="L54" s="14">
        <v>5</v>
      </c>
      <c r="M54" s="13">
        <v>53</v>
      </c>
    </row>
    <row r="55" spans="2:13" x14ac:dyDescent="0.3">
      <c r="B55" s="3"/>
      <c r="C55" s="3"/>
      <c r="D55" s="3"/>
      <c r="E55" s="3"/>
      <c r="F55" s="3"/>
      <c r="G55" s="34">
        <f>SUM(G51:G54)</f>
        <v>28713690</v>
      </c>
      <c r="H55" s="34">
        <f>SUM(H51:H54)</f>
        <v>1914.2460000000001</v>
      </c>
      <c r="I55" s="34"/>
      <c r="J55" s="34">
        <f t="shared" ref="J55" si="3">SUM(J51:J54)</f>
        <v>287.13689999999997</v>
      </c>
      <c r="K55" s="3"/>
      <c r="L55" s="3"/>
    </row>
  </sheetData>
  <mergeCells count="55">
    <mergeCell ref="J41:J42"/>
    <mergeCell ref="B51:B54"/>
    <mergeCell ref="C53:C54"/>
    <mergeCell ref="D53:D54"/>
    <mergeCell ref="G53:G54"/>
    <mergeCell ref="H53:H54"/>
    <mergeCell ref="J53:J54"/>
    <mergeCell ref="B45:B48"/>
    <mergeCell ref="C46:C47"/>
    <mergeCell ref="D46:D47"/>
    <mergeCell ref="G46:G47"/>
    <mergeCell ref="H46:H47"/>
    <mergeCell ref="J46:J47"/>
    <mergeCell ref="I46:I47"/>
    <mergeCell ref="I53:I54"/>
    <mergeCell ref="I41:I42"/>
    <mergeCell ref="C41:C42"/>
    <mergeCell ref="D41:D42"/>
    <mergeCell ref="G41:G42"/>
    <mergeCell ref="H41:H42"/>
    <mergeCell ref="H33:H34"/>
    <mergeCell ref="J33:J34"/>
    <mergeCell ref="I33:I34"/>
    <mergeCell ref="C35:C39"/>
    <mergeCell ref="D35:D39"/>
    <mergeCell ref="G35:G39"/>
    <mergeCell ref="H35:H39"/>
    <mergeCell ref="J35:J39"/>
    <mergeCell ref="I35:I39"/>
    <mergeCell ref="B2:L3"/>
    <mergeCell ref="B21:L22"/>
    <mergeCell ref="B24:B42"/>
    <mergeCell ref="C24:C32"/>
    <mergeCell ref="D24:D32"/>
    <mergeCell ref="G24:G32"/>
    <mergeCell ref="H24:H32"/>
    <mergeCell ref="J24:J32"/>
    <mergeCell ref="B9:B15"/>
    <mergeCell ref="C12:C14"/>
    <mergeCell ref="D12:D14"/>
    <mergeCell ref="G12:G14"/>
    <mergeCell ref="H12:H14"/>
    <mergeCell ref="C33:C34"/>
    <mergeCell ref="D33:D34"/>
    <mergeCell ref="G33:G34"/>
    <mergeCell ref="I5:I6"/>
    <mergeCell ref="I12:I14"/>
    <mergeCell ref="I24:I32"/>
    <mergeCell ref="J12:J14"/>
    <mergeCell ref="B5:B6"/>
    <mergeCell ref="C5:C6"/>
    <mergeCell ref="D5:D6"/>
    <mergeCell ref="G5:G6"/>
    <mergeCell ref="H5:H6"/>
    <mergeCell ref="J5:J6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Definitief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Braun, M.J. (Michel)</dc:creator>
  <cp:lastModifiedBy>Braun, M.J. (Michel)</cp:lastModifiedBy>
  <dcterms:created xsi:type="dcterms:W3CDTF">2022-08-31T11:07:19Z</dcterms:created>
  <dcterms:modified xsi:type="dcterms:W3CDTF">2022-12-08T11:24:00Z</dcterms:modified>
</cp:coreProperties>
</file>