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7"/>
  <workbookPr defaultThemeVersion="166925"/>
  <mc:AlternateContent xmlns:mc="http://schemas.openxmlformats.org/markup-compatibility/2006">
    <mc:Choice Requires="x15">
      <x15ac:absPath xmlns:x15ac="http://schemas.microsoft.com/office/spreadsheetml/2010/11/ac" url="https://sodaconsult.sharepoint.com/sites/SodaConsult/Gedeelde  documenten/projecten/HR/Servicecentrum MER/FIN/Aanbestedingsdocumenten/A02 - Format Prijzenblad/"/>
    </mc:Choice>
  </mc:AlternateContent>
  <xr:revisionPtr revIDLastSave="289" documentId="8_{2B55D309-59D0-4F55-924A-DD3F52DD8DD7}" xr6:coauthVersionLast="47" xr6:coauthVersionMax="47" xr10:uidLastSave="{24084E70-2C83-CA49-A2C2-834175B3F70B}"/>
  <bookViews>
    <workbookView xWindow="0" yWindow="760" windowWidth="34560" windowHeight="20420" tabRatio="778" xr2:uid="{F6D2814C-E51A-0A43-9F96-53A228590803}"/>
  </bookViews>
  <sheets>
    <sheet name="Format Prijzenblad" sheetId="1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8" l="1"/>
  <c r="J18" i="18"/>
  <c r="J17" i="18"/>
  <c r="D27" i="18"/>
  <c r="D26" i="18"/>
  <c r="D25" i="18"/>
  <c r="D24" i="18"/>
  <c r="B36" i="18"/>
  <c r="D28" i="18" l="1"/>
  <c r="H13" i="18"/>
  <c r="B38" i="18" l="1"/>
  <c r="C38" i="18" s="1"/>
</calcChain>
</file>

<file path=xl/sharedStrings.xml><?xml version="1.0" encoding="utf-8"?>
<sst xmlns="http://schemas.openxmlformats.org/spreadsheetml/2006/main" count="48" uniqueCount="48">
  <si>
    <t>Alle gele velden invullen</t>
  </si>
  <si>
    <t>Bijlage A02 - Format Prijzenblad vervanging Financieel Systeem inclusief implementatie en inrichting</t>
  </si>
  <si>
    <t>Uitgangspunten bij het invullen van het prijzenblad</t>
  </si>
  <si>
    <t>Train de trainer</t>
  </si>
  <si>
    <t>Online (E-learning in het Nederlands)</t>
  </si>
  <si>
    <t>Klassikaal on site</t>
  </si>
  <si>
    <t>Klassikaal bij leverancier</t>
  </si>
  <si>
    <t>Prijs</t>
  </si>
  <si>
    <t>a.</t>
  </si>
  <si>
    <t>b.</t>
  </si>
  <si>
    <t>c.</t>
  </si>
  <si>
    <t>d.</t>
  </si>
  <si>
    <t>e.</t>
  </si>
  <si>
    <t>Het is niet toegestaan negatieve bedragen in te vullen.</t>
  </si>
  <si>
    <t>f.</t>
  </si>
  <si>
    <t>g.</t>
  </si>
  <si>
    <t>prijsopgave dient te worden gedaan exclusief BTW in Euro’s</t>
  </si>
  <si>
    <t>Het is niet mogelijk om naast de in dit prijzenblad opgenomen prijzen kosten bij de Opdrachtgever in rekening te brengen.</t>
  </si>
  <si>
    <t>Onder implementatie en inrichting worden alles begrepen, wat noodzakelijk is om de gebruikers te kunnen laten werken op het systeem. Dit omvat inrichting, dataconversie, testen en instructie/overdracht ten behoeve van de go-live op 1 januari 2024</t>
  </si>
  <si>
    <t>Het tarievenblad dient een totaalprijs te zijn en per onderdeel gesplitst. Uw dient de kosten in de onderbouwing van de implementatie en de inrichting in alle relevante kostencomponenten, eenheidstarieven, kortingen etc. te splitsen.</t>
  </si>
  <si>
    <t xml:space="preserve">De tarieven liggen vast. Vanaf 1 januari 2030 mogen de tarieven jaarlijks eenmalig worden verhoogd/verlaagd, conform het in de Overeenkomst opgenomen CBS indexcijfer. </t>
  </si>
  <si>
    <t>Categorie 1</t>
  </si>
  <si>
    <t>Prijzen per jaar voor dienstverlening (niet optioneel) zoals beschreven in paragraaf 3.4 aanbestedingsleidraad.</t>
  </si>
  <si>
    <t>Jaarlijkse kosten inclusief beheer</t>
  </si>
  <si>
    <t>Categorie 2</t>
  </si>
  <si>
    <t>Prijzen per jaar voor optionele dienstverlening zoals beschreven in paragraaf 3.4 aanbestedingsleidraad.</t>
  </si>
  <si>
    <t>Jaarlijkse kosten inclusief beheer Contractadministratie</t>
  </si>
  <si>
    <t>Jaarlijkse kosten inclusief beheer Forecasting</t>
  </si>
  <si>
    <t>Jaarlijkse kosten inclusief beheer Business intelligence en analyses</t>
  </si>
  <si>
    <t>Jaarlijkse kosten inclusief beheer systeem voor documentenbeheer</t>
  </si>
  <si>
    <t>Categorie 3</t>
  </si>
  <si>
    <t>Aantal</t>
  </si>
  <si>
    <t>Eenmalige opleidingskosten (aan de aantallen kunnen geen rechten worden verleend, deze zijn fictief voor de prijsberekening)</t>
  </si>
  <si>
    <t>Onbeperkt</t>
  </si>
  <si>
    <t>Categorie 4</t>
  </si>
  <si>
    <t>Eenmalige implementatiekosten</t>
  </si>
  <si>
    <t>Inrichting</t>
  </si>
  <si>
    <t>Kosten schrijven exitplan</t>
  </si>
  <si>
    <t>Exitkosten bij einde overeenkomst</t>
  </si>
  <si>
    <t>Implementatie inclusief conversie</t>
  </si>
  <si>
    <t>Prijs per jaar</t>
  </si>
  <si>
    <t>Totaal opleidingskosten</t>
  </si>
  <si>
    <t>Aanvullende kosten (indien aanwezig, specificeren)</t>
  </si>
  <si>
    <t>Totaal implementatiekosten</t>
  </si>
  <si>
    <t>De inschrijfprijs is als volgt opgebouwd:</t>
  </si>
  <si>
    <t>Gemiddelde prijs per jaar categorie 1 (cel H13) plus het totaal opleidingkosten (cel D28) gedeeld door de looptijd van 6 jaar plus het totaal implementatiekosten (cel B36) gedeeld door de looptijd van 6 jaar.</t>
  </si>
  <si>
    <t>Prijs per persoon per opleiding</t>
  </si>
  <si>
    <t>Totale 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</si>
</sst>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_ ;_ * \-#,##0_ ;_ * &quot;-&quot;_ ;_ @_ "/>
    <numFmt numFmtId="165" formatCode="_ &quot;€&quot;\ * #,##0.00_ ;_ &quot;€&quot;\ * \-#,##0.00_ ;_ &quot;€&quot;\ * &quot;-&quot;??_ ;_ @_ "/>
  </numFmts>
  <fonts count="6" x14ac:knownFonts="1">
    <font>
      <sz val="12"/>
      <color theme="1"/>
      <name val="Calibri"/>
      <family val="2"/>
      <scheme val="minor"/>
    </font>
    <font>
      <sz val="9"/>
      <color theme="1"/>
      <name val="Verdana"/>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thick">
        <color auto="1"/>
      </left>
      <right style="dotted">
        <color auto="1"/>
      </right>
      <top style="dotted">
        <color auto="1"/>
      </top>
      <bottom style="dotted">
        <color auto="1"/>
      </bottom>
      <diagonal/>
    </border>
    <border>
      <left style="dotted">
        <color auto="1"/>
      </left>
      <right style="thick">
        <color auto="1"/>
      </right>
      <top style="dotted">
        <color auto="1"/>
      </top>
      <bottom style="dotted">
        <color auto="1"/>
      </bottom>
      <diagonal/>
    </border>
    <border>
      <left style="thick">
        <color auto="1"/>
      </left>
      <right style="dotted">
        <color auto="1"/>
      </right>
      <top style="dotted">
        <color auto="1"/>
      </top>
      <bottom style="thick">
        <color auto="1"/>
      </bottom>
      <diagonal/>
    </border>
    <border>
      <left style="dotted">
        <color auto="1"/>
      </left>
      <right style="thick">
        <color auto="1"/>
      </right>
      <top style="dotted">
        <color auto="1"/>
      </top>
      <bottom style="thick">
        <color auto="1"/>
      </bottom>
      <diagonal/>
    </border>
    <border>
      <left style="dotted">
        <color auto="1"/>
      </left>
      <right style="dotted">
        <color auto="1"/>
      </right>
      <top style="thick">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s>
  <cellStyleXfs count="3">
    <xf numFmtId="0" fontId="0" fillId="0" borderId="0"/>
    <xf numFmtId="0" fontId="1" fillId="0" borderId="0"/>
    <xf numFmtId="165" fontId="2" fillId="0" borderId="0" applyFont="0" applyFill="0" applyBorder="0" applyAlignment="0" applyProtection="0"/>
  </cellStyleXfs>
  <cellXfs count="28">
    <xf numFmtId="0" fontId="0" fillId="0" borderId="0" xfId="0"/>
    <xf numFmtId="0" fontId="3" fillId="0" borderId="0" xfId="0" applyFont="1"/>
    <xf numFmtId="0" fontId="2" fillId="0" borderId="0" xfId="0" applyFont="1"/>
    <xf numFmtId="0" fontId="2" fillId="0" borderId="0" xfId="0" applyFont="1" applyAlignment="1">
      <alignment horizontal="left"/>
    </xf>
    <xf numFmtId="165" fontId="2" fillId="0" borderId="0" xfId="0" applyNumberFormat="1" applyFont="1"/>
    <xf numFmtId="44" fontId="2" fillId="0" borderId="0" xfId="0" applyNumberFormat="1" applyFont="1"/>
    <xf numFmtId="0" fontId="4" fillId="0" borderId="0" xfId="1" applyFont="1" applyAlignment="1">
      <alignment horizontal="left" vertical="center"/>
    </xf>
    <xf numFmtId="0" fontId="5" fillId="0" borderId="0" xfId="1" applyFont="1" applyAlignment="1">
      <alignment vertical="center"/>
    </xf>
    <xf numFmtId="164" fontId="5" fillId="0" borderId="0" xfId="1" applyNumberFormat="1" applyFont="1" applyAlignment="1">
      <alignment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1" xfId="1" applyFont="1" applyBorder="1" applyAlignment="1">
      <alignment vertical="center"/>
    </xf>
    <xf numFmtId="0" fontId="5" fillId="0" borderId="2" xfId="1" applyFont="1" applyBorder="1" applyAlignment="1">
      <alignment vertical="center"/>
    </xf>
    <xf numFmtId="0" fontId="5" fillId="0" borderId="4" xfId="1" applyFont="1" applyBorder="1" applyAlignment="1">
      <alignment vertical="center"/>
    </xf>
    <xf numFmtId="165" fontId="5" fillId="0" borderId="0" xfId="2" applyFont="1" applyFill="1" applyBorder="1" applyAlignment="1">
      <alignment vertical="center"/>
    </xf>
    <xf numFmtId="0" fontId="4" fillId="0" borderId="0" xfId="1" applyFont="1" applyAlignment="1">
      <alignment vertical="center"/>
    </xf>
    <xf numFmtId="0" fontId="5" fillId="0" borderId="5" xfId="1" applyFont="1" applyBorder="1" applyAlignment="1">
      <alignment horizontal="center" vertical="center"/>
    </xf>
    <xf numFmtId="0" fontId="5" fillId="0" borderId="7" xfId="1" applyFont="1" applyBorder="1" applyAlignment="1">
      <alignment horizontal="center" vertical="center"/>
    </xf>
    <xf numFmtId="0" fontId="5" fillId="0" borderId="9" xfId="1" applyFont="1" applyBorder="1" applyAlignment="1">
      <alignment horizontal="center" vertical="center"/>
    </xf>
    <xf numFmtId="165" fontId="5" fillId="2" borderId="3" xfId="2" applyFont="1" applyFill="1" applyBorder="1" applyAlignment="1" applyProtection="1">
      <alignment vertical="center"/>
      <protection locked="0"/>
    </xf>
    <xf numFmtId="2" fontId="2" fillId="0" borderId="13" xfId="0" applyNumberFormat="1" applyFont="1" applyBorder="1" applyAlignment="1">
      <alignment horizontal="left" vertical="top" wrapText="1" shrinkToFit="1"/>
    </xf>
    <xf numFmtId="2" fontId="2" fillId="0" borderId="10" xfId="0" applyNumberFormat="1" applyFont="1" applyBorder="1" applyAlignment="1">
      <alignment horizontal="left" vertical="top" wrapText="1" shrinkToFit="1"/>
    </xf>
    <xf numFmtId="0" fontId="3" fillId="0" borderId="0" xfId="1" applyFont="1" applyAlignment="1">
      <alignment horizontal="center" vertical="center"/>
    </xf>
    <xf numFmtId="0" fontId="4" fillId="0" borderId="0" xfId="1" applyFont="1" applyAlignment="1">
      <alignment horizontal="left" vertical="center"/>
    </xf>
    <xf numFmtId="2" fontId="2" fillId="0" borderId="11" xfId="0" applyNumberFormat="1" applyFont="1" applyBorder="1" applyAlignment="1">
      <alignment horizontal="left" vertical="top" wrapText="1" shrinkToFit="1"/>
    </xf>
    <xf numFmtId="2" fontId="2" fillId="0" borderId="6" xfId="0" applyNumberFormat="1" applyFont="1" applyBorder="1" applyAlignment="1">
      <alignment horizontal="left" vertical="top" wrapText="1" shrinkToFit="1"/>
    </xf>
    <xf numFmtId="2" fontId="2" fillId="0" borderId="12" xfId="0" applyNumberFormat="1" applyFont="1" applyBorder="1" applyAlignment="1">
      <alignment horizontal="left" vertical="top" wrapText="1" shrinkToFit="1"/>
    </xf>
    <xf numFmtId="2" fontId="2" fillId="0" borderId="8" xfId="0" applyNumberFormat="1" applyFont="1" applyBorder="1" applyAlignment="1">
      <alignment horizontal="left" vertical="top" wrapText="1" shrinkToFi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10150-9849-414C-83FA-07699F403334}">
  <dimension ref="A1:J39"/>
  <sheetViews>
    <sheetView tabSelected="1" workbookViewId="0">
      <selection activeCell="C24" sqref="C24"/>
    </sheetView>
  </sheetViews>
  <sheetFormatPr baseColWidth="10" defaultColWidth="26.83203125" defaultRowHeight="16" x14ac:dyDescent="0.2"/>
  <cols>
    <col min="1" max="1" width="53.83203125" style="2" bestFit="1" customWidth="1"/>
    <col min="2" max="2" width="34.33203125" style="2" customWidth="1"/>
    <col min="3" max="16384" width="26.83203125" style="2"/>
  </cols>
  <sheetData>
    <row r="1" spans="1:10" ht="25" customHeight="1" x14ac:dyDescent="0.2">
      <c r="A1" s="22" t="s">
        <v>1</v>
      </c>
      <c r="B1" s="22"/>
    </row>
    <row r="2" spans="1:10" ht="25" customHeight="1" thickBot="1" x14ac:dyDescent="0.25">
      <c r="A2" s="23" t="s">
        <v>2</v>
      </c>
      <c r="B2" s="23"/>
      <c r="C2" s="7"/>
      <c r="D2" s="7"/>
      <c r="E2" s="7"/>
      <c r="F2" s="8"/>
      <c r="G2" s="7"/>
    </row>
    <row r="3" spans="1:10" ht="35" customHeight="1" thickTop="1" x14ac:dyDescent="0.2">
      <c r="A3" s="16" t="s">
        <v>8</v>
      </c>
      <c r="B3" s="24" t="s">
        <v>16</v>
      </c>
      <c r="C3" s="24"/>
      <c r="D3" s="24"/>
      <c r="E3" s="24"/>
      <c r="F3" s="24"/>
      <c r="G3" s="25"/>
    </row>
    <row r="4" spans="1:10" ht="17" customHeight="1" x14ac:dyDescent="0.2">
      <c r="A4" s="17" t="s">
        <v>9</v>
      </c>
      <c r="B4" s="26" t="s">
        <v>0</v>
      </c>
      <c r="C4" s="26"/>
      <c r="D4" s="26"/>
      <c r="E4" s="26"/>
      <c r="F4" s="26"/>
      <c r="G4" s="27"/>
    </row>
    <row r="5" spans="1:10" x14ac:dyDescent="0.2">
      <c r="A5" s="17" t="s">
        <v>10</v>
      </c>
      <c r="B5" s="26" t="s">
        <v>18</v>
      </c>
      <c r="C5" s="26"/>
      <c r="D5" s="26"/>
      <c r="E5" s="26"/>
      <c r="F5" s="26"/>
      <c r="G5" s="27"/>
    </row>
    <row r="6" spans="1:10" x14ac:dyDescent="0.2">
      <c r="A6" s="17" t="s">
        <v>11</v>
      </c>
      <c r="B6" s="26" t="s">
        <v>19</v>
      </c>
      <c r="C6" s="26"/>
      <c r="D6" s="26"/>
      <c r="E6" s="26"/>
      <c r="F6" s="26"/>
      <c r="G6" s="27"/>
    </row>
    <row r="7" spans="1:10" ht="34" customHeight="1" x14ac:dyDescent="0.2">
      <c r="A7" s="17" t="s">
        <v>12</v>
      </c>
      <c r="B7" s="26" t="s">
        <v>13</v>
      </c>
      <c r="C7" s="26"/>
      <c r="D7" s="26"/>
      <c r="E7" s="26"/>
      <c r="F7" s="26"/>
      <c r="G7" s="27"/>
    </row>
    <row r="8" spans="1:10" x14ac:dyDescent="0.2">
      <c r="A8" s="17" t="s">
        <v>14</v>
      </c>
      <c r="B8" s="26" t="s">
        <v>20</v>
      </c>
      <c r="C8" s="26"/>
      <c r="D8" s="26"/>
      <c r="E8" s="26"/>
      <c r="F8" s="26"/>
      <c r="G8" s="27"/>
    </row>
    <row r="9" spans="1:10" ht="17" thickBot="1" x14ac:dyDescent="0.25">
      <c r="A9" s="18" t="s">
        <v>15</v>
      </c>
      <c r="B9" s="20" t="s">
        <v>17</v>
      </c>
      <c r="C9" s="20"/>
      <c r="D9" s="20"/>
      <c r="E9" s="20"/>
      <c r="F9" s="20"/>
      <c r="G9" s="21"/>
    </row>
    <row r="10" spans="1:10" ht="17" thickTop="1" x14ac:dyDescent="0.2"/>
    <row r="11" spans="1:10" x14ac:dyDescent="0.2">
      <c r="A11" s="6" t="s">
        <v>21</v>
      </c>
      <c r="B11" s="1" t="s">
        <v>22</v>
      </c>
    </row>
    <row r="12" spans="1:10" x14ac:dyDescent="0.2">
      <c r="A12" s="3"/>
      <c r="B12" s="3">
        <v>2024</v>
      </c>
      <c r="C12" s="3">
        <v>2025</v>
      </c>
      <c r="D12" s="3">
        <v>2026</v>
      </c>
      <c r="E12" s="3">
        <v>2027</v>
      </c>
      <c r="F12" s="3">
        <v>2028</v>
      </c>
      <c r="G12" s="3">
        <v>2029</v>
      </c>
      <c r="H12" s="2" t="s">
        <v>40</v>
      </c>
    </row>
    <row r="13" spans="1:10" x14ac:dyDescent="0.2">
      <c r="A13" s="9" t="s">
        <v>23</v>
      </c>
      <c r="B13" s="19">
        <v>1</v>
      </c>
      <c r="C13" s="19">
        <v>2</v>
      </c>
      <c r="D13" s="19">
        <v>3</v>
      </c>
      <c r="E13" s="19">
        <v>4</v>
      </c>
      <c r="F13" s="19">
        <v>5</v>
      </c>
      <c r="G13" s="19">
        <v>6</v>
      </c>
      <c r="H13" s="4">
        <f>AVERAGE(B13:G13)</f>
        <v>3.5</v>
      </c>
    </row>
    <row r="15" spans="1:10" x14ac:dyDescent="0.2">
      <c r="A15" s="1" t="s">
        <v>24</v>
      </c>
      <c r="B15" s="1" t="s">
        <v>25</v>
      </c>
    </row>
    <row r="16" spans="1:10" x14ac:dyDescent="0.2">
      <c r="B16" s="2">
        <v>2024</v>
      </c>
      <c r="C16" s="2">
        <v>2025</v>
      </c>
      <c r="D16" s="2">
        <v>2026</v>
      </c>
      <c r="E16" s="2">
        <v>2027</v>
      </c>
      <c r="F16" s="2">
        <v>2028</v>
      </c>
      <c r="G16" s="2">
        <v>2029</v>
      </c>
      <c r="J16">
        <v>180000</v>
      </c>
    </row>
    <row r="17" spans="1:10" x14ac:dyDescent="0.2">
      <c r="A17" s="9" t="s">
        <v>26</v>
      </c>
      <c r="B17" s="19">
        <v>0</v>
      </c>
      <c r="C17" s="19">
        <v>0</v>
      </c>
      <c r="D17" s="19">
        <v>0</v>
      </c>
      <c r="E17" s="19">
        <v>0</v>
      </c>
      <c r="F17" s="19">
        <v>0</v>
      </c>
      <c r="G17" s="19">
        <v>0</v>
      </c>
      <c r="J17" s="2">
        <f>J16*70%</f>
        <v>125999.99999999999</v>
      </c>
    </row>
    <row r="18" spans="1:10" x14ac:dyDescent="0.2">
      <c r="A18" s="9" t="s">
        <v>27</v>
      </c>
      <c r="B18" s="19">
        <v>0</v>
      </c>
      <c r="C18" s="19">
        <v>0</v>
      </c>
      <c r="D18" s="19">
        <v>0</v>
      </c>
      <c r="E18" s="19">
        <v>0</v>
      </c>
      <c r="F18" s="19">
        <v>0</v>
      </c>
      <c r="G18" s="19">
        <v>0</v>
      </c>
      <c r="J18" s="2">
        <f>J17/575</f>
        <v>219.13043478260866</v>
      </c>
    </row>
    <row r="19" spans="1:10" x14ac:dyDescent="0.2">
      <c r="A19" s="9" t="s">
        <v>28</v>
      </c>
      <c r="B19" s="19">
        <v>0</v>
      </c>
      <c r="C19" s="19">
        <v>0</v>
      </c>
      <c r="D19" s="19">
        <v>0</v>
      </c>
      <c r="E19" s="19">
        <v>0</v>
      </c>
      <c r="F19" s="19">
        <v>0</v>
      </c>
      <c r="G19" s="19">
        <v>0</v>
      </c>
    </row>
    <row r="20" spans="1:10" x14ac:dyDescent="0.2">
      <c r="A20" s="10" t="s">
        <v>29</v>
      </c>
      <c r="B20" s="19">
        <v>0</v>
      </c>
      <c r="C20" s="19">
        <v>0</v>
      </c>
      <c r="D20" s="19">
        <v>0</v>
      </c>
      <c r="E20" s="19">
        <v>0</v>
      </c>
      <c r="F20" s="19">
        <v>0</v>
      </c>
      <c r="G20" s="19">
        <v>0</v>
      </c>
      <c r="J20" s="2">
        <f>(425-700)*220</f>
        <v>-60500</v>
      </c>
    </row>
    <row r="22" spans="1:10" x14ac:dyDescent="0.2">
      <c r="A22" s="6" t="s">
        <v>30</v>
      </c>
      <c r="B22" s="1" t="s">
        <v>32</v>
      </c>
    </row>
    <row r="23" spans="1:10" ht="17" thickBot="1" x14ac:dyDescent="0.25">
      <c r="B23" s="2" t="s">
        <v>31</v>
      </c>
      <c r="C23" s="2" t="s">
        <v>46</v>
      </c>
      <c r="D23" s="2" t="s">
        <v>7</v>
      </c>
    </row>
    <row r="24" spans="1:10" x14ac:dyDescent="0.2">
      <c r="A24" s="11" t="s">
        <v>3</v>
      </c>
      <c r="B24" s="2">
        <v>5</v>
      </c>
      <c r="C24" s="19"/>
      <c r="D24" s="5">
        <f>C24*B24</f>
        <v>0</v>
      </c>
    </row>
    <row r="25" spans="1:10" x14ac:dyDescent="0.2">
      <c r="A25" s="12" t="s">
        <v>4</v>
      </c>
      <c r="B25" s="2" t="s">
        <v>33</v>
      </c>
      <c r="C25" s="19">
        <v>0</v>
      </c>
      <c r="D25" s="4">
        <f>C25</f>
        <v>0</v>
      </c>
    </row>
    <row r="26" spans="1:10" x14ac:dyDescent="0.2">
      <c r="A26" s="12" t="s">
        <v>5</v>
      </c>
      <c r="B26" s="2">
        <v>25</v>
      </c>
      <c r="C26" s="19">
        <v>0</v>
      </c>
      <c r="D26" s="5">
        <f>C26*B26</f>
        <v>0</v>
      </c>
    </row>
    <row r="27" spans="1:10" ht="17" thickBot="1" x14ac:dyDescent="0.25">
      <c r="A27" s="13" t="s">
        <v>6</v>
      </c>
      <c r="B27" s="2">
        <v>25</v>
      </c>
      <c r="C27" s="19">
        <v>0</v>
      </c>
      <c r="D27" s="5">
        <f>C27*B27</f>
        <v>0</v>
      </c>
    </row>
    <row r="28" spans="1:10" x14ac:dyDescent="0.2">
      <c r="A28" s="7"/>
      <c r="B28" s="2" t="s">
        <v>41</v>
      </c>
      <c r="D28" s="14">
        <f>SUM(D24:D27)</f>
        <v>0</v>
      </c>
    </row>
    <row r="30" spans="1:10" x14ac:dyDescent="0.2">
      <c r="A30" s="15" t="s">
        <v>34</v>
      </c>
      <c r="B30" s="1" t="s">
        <v>35</v>
      </c>
    </row>
    <row r="31" spans="1:10" x14ac:dyDescent="0.2">
      <c r="A31" s="7" t="s">
        <v>39</v>
      </c>
      <c r="B31" s="19">
        <v>0</v>
      </c>
    </row>
    <row r="32" spans="1:10" x14ac:dyDescent="0.2">
      <c r="A32" s="7" t="s">
        <v>36</v>
      </c>
      <c r="B32" s="19">
        <v>0</v>
      </c>
    </row>
    <row r="33" spans="1:3" x14ac:dyDescent="0.2">
      <c r="A33" s="7" t="s">
        <v>37</v>
      </c>
      <c r="B33" s="19">
        <v>0</v>
      </c>
    </row>
    <row r="34" spans="1:3" x14ac:dyDescent="0.2">
      <c r="A34" s="7" t="s">
        <v>38</v>
      </c>
      <c r="B34" s="19">
        <v>0</v>
      </c>
    </row>
    <row r="35" spans="1:3" x14ac:dyDescent="0.2">
      <c r="A35" s="7" t="s">
        <v>42</v>
      </c>
      <c r="B35" s="19">
        <v>0</v>
      </c>
    </row>
    <row r="36" spans="1:3" x14ac:dyDescent="0.2">
      <c r="A36" s="7" t="s">
        <v>43</v>
      </c>
      <c r="B36" s="4">
        <f>SUM(B31:B35)</f>
        <v>0</v>
      </c>
    </row>
    <row r="38" spans="1:3" x14ac:dyDescent="0.2">
      <c r="A38" s="7" t="s">
        <v>47</v>
      </c>
      <c r="B38" s="5">
        <f>H13+(D28/6)+(B36/6)</f>
        <v>3.5</v>
      </c>
      <c r="C38" s="2" t="str">
        <f>IF(B38&gt;=180000,"Plafondbedrag te hoog","")</f>
        <v/>
      </c>
    </row>
    <row r="39" spans="1:3" x14ac:dyDescent="0.2">
      <c r="A39" s="7" t="s">
        <v>44</v>
      </c>
      <c r="B39" s="2" t="s">
        <v>45</v>
      </c>
    </row>
  </sheetData>
  <mergeCells count="9">
    <mergeCell ref="B9:G9"/>
    <mergeCell ref="A1:B1"/>
    <mergeCell ref="A2:B2"/>
    <mergeCell ref="B3:G3"/>
    <mergeCell ref="B4:G4"/>
    <mergeCell ref="B5:G5"/>
    <mergeCell ref="B6:G6"/>
    <mergeCell ref="B7:G7"/>
    <mergeCell ref="B8:G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5046412BFDC84AAF3D5190CD20925E" ma:contentTypeVersion="13" ma:contentTypeDescription="Create a new document." ma:contentTypeScope="" ma:versionID="d04f21605b5bbf07c8b95635a05d359e">
  <xsd:schema xmlns:xsd="http://www.w3.org/2001/XMLSchema" xmlns:xs="http://www.w3.org/2001/XMLSchema" xmlns:p="http://schemas.microsoft.com/office/2006/metadata/properties" xmlns:ns2="19f82452-b55e-45fa-8d79-6c23495661dd" xmlns:ns3="12004657-750e-48bb-acad-c674d3babeed" targetNamespace="http://schemas.microsoft.com/office/2006/metadata/properties" ma:root="true" ma:fieldsID="f63c245e1348ff139ee2674d3b2eb48e" ns2:_="" ns3:_="">
    <xsd:import namespace="19f82452-b55e-45fa-8d79-6c23495661dd"/>
    <xsd:import namespace="12004657-750e-48bb-acad-c674d3babe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82452-b55e-45fa-8d79-6c2349566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004657-750e-48bb-acad-c674d3babee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9BE074-8288-4F32-9CBB-20A7064EEC09}">
  <ds:schemaRefs>
    <ds:schemaRef ds:uri="http://schemas.microsoft.com/sharepoint/v3/contenttype/forms"/>
  </ds:schemaRefs>
</ds:datastoreItem>
</file>

<file path=customXml/itemProps2.xml><?xml version="1.0" encoding="utf-8"?>
<ds:datastoreItem xmlns:ds="http://schemas.openxmlformats.org/officeDocument/2006/customXml" ds:itemID="{2120440C-1A44-457B-858E-FF37792CA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82452-b55e-45fa-8d79-6c23495661dd"/>
    <ds:schemaRef ds:uri="12004657-750e-48bb-acad-c674d3bab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D692AD-0D59-417F-B3AD-604DA86A3FED}">
  <ds:schemaRefs>
    <ds:schemaRef ds:uri="http://purl.org/dc/term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12004657-750e-48bb-acad-c674d3babeed"/>
    <ds:schemaRef ds:uri="19f82452-b55e-45fa-8d79-6c23495661d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Format 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Goedhoop</dc:creator>
  <cp:lastModifiedBy>Corné Last</cp:lastModifiedBy>
  <cp:lastPrinted>2021-10-27T13:49:40Z</cp:lastPrinted>
  <dcterms:created xsi:type="dcterms:W3CDTF">2021-06-18T07:38:47Z</dcterms:created>
  <dcterms:modified xsi:type="dcterms:W3CDTF">2022-09-02T07:17:26Z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20211108122256747</vt:lpwstr>
  </property>
  <property fmtid="{D5CDD505-2E9C-101B-9397-08002B2CF9AE}" pid="3" name="ContentTypeId">
    <vt:lpwstr>0x010100235046412BFDC84AAF3D5190CD20925E</vt:lpwstr>
  </property>
</Properties>
</file>