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delfland-my.sharepoint.com/personal/rvandijk_hhdelfland_nl/Documents/"/>
    </mc:Choice>
  </mc:AlternateContent>
  <xr:revisionPtr revIDLastSave="0" documentId="8_{2BE610C2-4633-4FAE-AE44-9CEAA68D290A}" xr6:coauthVersionLast="47" xr6:coauthVersionMax="47" xr10:uidLastSave="{00000000-0000-0000-0000-000000000000}"/>
  <bookViews>
    <workbookView xWindow="-120" yWindow="-120" windowWidth="25440" windowHeight="15390" xr2:uid="{4E568887-C536-4D6F-8E02-90E3071B275C}"/>
  </bookViews>
  <sheets>
    <sheet name="Blad1" sheetId="1" r:id="rId1"/>
  </sheets>
  <definedNames>
    <definedName name="_xlnm._FilterDatabase" localSheetId="0" hidden="1">Blad1!$A$5:$H$2698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394" i="1" s="1"/>
  <c r="B16" i="1"/>
  <c r="B17" i="1"/>
  <c r="B18" i="1"/>
  <c r="B19" i="1"/>
  <c r="B20" i="1"/>
  <c r="B21" i="1"/>
  <c r="B22" i="1"/>
  <c r="B23" i="1"/>
  <c r="B24" i="1"/>
  <c r="B25" i="1"/>
  <c r="B839" i="1" s="1"/>
  <c r="B26" i="1"/>
  <c r="B27" i="1"/>
  <c r="B28" i="1"/>
  <c r="B29" i="1"/>
  <c r="B30" i="1"/>
  <c r="B31" i="1" a="1"/>
  <c r="B31" i="1" s="1"/>
  <c r="B32" i="1" a="1"/>
  <c r="B32" i="1" s="1"/>
  <c r="B33" i="1" a="1"/>
  <c r="B33" i="1" s="1"/>
  <c r="B34" i="1" a="1"/>
  <c r="B34" i="1" s="1"/>
  <c r="B35" i="1" a="1"/>
  <c r="B35" i="1" s="1"/>
  <c r="B36" i="1" a="1"/>
  <c r="B36" i="1" s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 a="1"/>
  <c r="B148" i="1"/>
  <c r="B149" i="1" a="1"/>
  <c r="B149" i="1"/>
  <c r="B150" i="1" a="1"/>
  <c r="B150" i="1"/>
  <c r="B151" i="1" a="1"/>
  <c r="B151" i="1"/>
  <c r="B152" i="1" a="1"/>
  <c r="B152" i="1"/>
  <c r="B153" i="1" a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 a="1"/>
  <c r="B320" i="1"/>
  <c r="B321" i="1" a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 a="1"/>
  <c r="B359" i="1" s="1"/>
  <c r="B360" i="1" a="1"/>
  <c r="B360" i="1" s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 a="1"/>
  <c r="B390" i="1"/>
  <c r="B391" i="1" a="1"/>
  <c r="B391" i="1"/>
  <c r="B392" i="1"/>
  <c r="B393" i="1"/>
  <c r="B395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 a="1"/>
  <c r="B411" i="1" s="1"/>
  <c r="B412" i="1" a="1"/>
  <c r="B412" i="1" s="1"/>
  <c r="B413" i="1" a="1"/>
  <c r="B413" i="1" s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 a="1"/>
  <c r="B441" i="1" s="1"/>
  <c r="B442" i="1" a="1"/>
  <c r="B442" i="1" s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 a="1"/>
  <c r="B609" i="1" s="1"/>
  <c r="B610" i="1" a="1"/>
  <c r="B610" i="1" s="1"/>
  <c r="B611" i="1" a="1"/>
  <c r="B611" i="1" s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42" i="1" a="1"/>
  <c r="B842" i="1" s="1"/>
  <c r="B843" i="1" a="1"/>
  <c r="B843" i="1" s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 a="1"/>
  <c r="B868" i="1" s="1"/>
  <c r="B869" i="1" a="1"/>
  <c r="B869" i="1" s="1"/>
  <c r="B870" i="1" a="1"/>
  <c r="B870" i="1" s="1"/>
  <c r="B871" i="1" a="1"/>
  <c r="B871" i="1" s="1"/>
  <c r="B872" i="1" a="1"/>
  <c r="B872" i="1" s="1"/>
  <c r="B873" i="1" a="1"/>
  <c r="B873" i="1" s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 a="1"/>
  <c r="B1053" i="1" s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 a="1"/>
  <c r="B1098" i="1" s="1"/>
  <c r="B1099" i="1" a="1"/>
  <c r="B1099" i="1" s="1"/>
  <c r="B1100" i="1"/>
  <c r="B1101" i="1"/>
  <c r="B1102" i="1"/>
  <c r="B1103" i="1" a="1"/>
  <c r="B1103" i="1" s="1"/>
  <c r="B1104" i="1" a="1"/>
  <c r="B1104" i="1" s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 a="1"/>
  <c r="B1427" i="1" s="1"/>
  <c r="B1428" i="1" a="1"/>
  <c r="B1428" i="1" s="1"/>
  <c r="B1429" i="1"/>
  <c r="B1430" i="1"/>
  <c r="B1431" i="1"/>
  <c r="B1432" i="1" a="1"/>
  <c r="B1432" i="1" s="1"/>
  <c r="B1433" i="1" a="1"/>
  <c r="B1433" i="1" s="1"/>
  <c r="B1434" i="1"/>
  <c r="B1435" i="1"/>
  <c r="B1436" i="1"/>
  <c r="B1437" i="1"/>
  <c r="B1438" i="1"/>
  <c r="B1439" i="1"/>
  <c r="B1440" i="1"/>
  <c r="B1441" i="1"/>
  <c r="B1442" i="1"/>
  <c r="B1443" i="1" a="1"/>
  <c r="B1443" i="1" s="1"/>
  <c r="B1444" i="1" a="1"/>
  <c r="B1444" i="1" s="1"/>
  <c r="B1445" i="1"/>
  <c r="B1446" i="1"/>
  <c r="B1447" i="1"/>
  <c r="B1448" i="1" a="1"/>
  <c r="B1448" i="1" s="1"/>
  <c r="B1449" i="1" a="1"/>
  <c r="B1449" i="1" s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 a="1"/>
  <c r="B1647" i="1" s="1"/>
  <c r="B1648" i="1" a="1"/>
  <c r="B1648" i="1" s="1"/>
  <c r="B1649" i="1" a="1"/>
  <c r="B1649" i="1" s="1"/>
  <c r="B1650" i="1" a="1"/>
  <c r="B1650" i="1" s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 a="1"/>
  <c r="B1667" i="1" s="1"/>
  <c r="B1668" i="1" a="1"/>
  <c r="B1668" i="1" s="1"/>
  <c r="B1669" i="1" a="1"/>
  <c r="B1669" i="1" s="1"/>
  <c r="B1670" i="1" a="1"/>
  <c r="B1670" i="1" s="1"/>
  <c r="B1671" i="1"/>
  <c r="B1672" i="1"/>
  <c r="B1673" i="1"/>
  <c r="B1674" i="1"/>
  <c r="B1675" i="1" a="1"/>
  <c r="B1675" i="1" s="1"/>
  <c r="B1676" i="1"/>
  <c r="B1677" i="1"/>
  <c r="B1678" i="1"/>
  <c r="B1679" i="1"/>
  <c r="B1680" i="1" a="1"/>
  <c r="B1680" i="1" s="1"/>
  <c r="B1681" i="1"/>
  <c r="B1682" i="1"/>
  <c r="B1683" i="1" a="1"/>
  <c r="B1683" i="1" s="1"/>
  <c r="B1684" i="1" a="1"/>
  <c r="B1684" i="1" s="1"/>
  <c r="B1685" i="1" a="1"/>
  <c r="B1685" i="1" s="1"/>
  <c r="B1686" i="1" a="1"/>
  <c r="B1686" i="1" s="1"/>
  <c r="B1687" i="1" a="1"/>
  <c r="B1687" i="1" s="1"/>
  <c r="B1688" i="1" a="1"/>
  <c r="B1688" i="1" s="1"/>
  <c r="B1689" i="1" a="1"/>
  <c r="B1689" i="1" s="1"/>
  <c r="B1690" i="1" a="1"/>
  <c r="B1690" i="1" s="1"/>
  <c r="B1691" i="1"/>
  <c r="B1692" i="1" a="1"/>
  <c r="B1692" i="1" s="1"/>
  <c r="B1693" i="1" a="1"/>
  <c r="B1693" i="1" s="1"/>
  <c r="B1694" i="1"/>
  <c r="B1695" i="1" a="1"/>
  <c r="B1695" i="1" s="1"/>
  <c r="B1696" i="1" a="1"/>
  <c r="B1696" i="1" s="1"/>
  <c r="B1697" i="1"/>
  <c r="B1698" i="1" a="1"/>
  <c r="B1698" i="1" s="1"/>
  <c r="B1699" i="1" a="1"/>
  <c r="B1699" i="1" s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 a="1"/>
  <c r="B1713" i="1" s="1"/>
  <c r="B1714" i="1" a="1"/>
  <c r="B1714" i="1" s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 a="1"/>
  <c r="B1768" i="1" s="1"/>
  <c r="B1769" i="1" a="1"/>
  <c r="B1769" i="1" s="1"/>
  <c r="B1770" i="1" a="1"/>
  <c r="B1770" i="1" s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 a="1"/>
  <c r="B1791" i="1" s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 a="1"/>
  <c r="B1820" i="1" s="1"/>
  <c r="B1821" i="1" a="1"/>
  <c r="B1821" i="1" s="1"/>
  <c r="B1822" i="1" a="1"/>
  <c r="B1822" i="1" s="1"/>
  <c r="B1823" i="1" a="1"/>
  <c r="B1823" i="1" s="1"/>
  <c r="B1824" i="1" a="1"/>
  <c r="B1824" i="1" s="1"/>
  <c r="B1825" i="1" a="1"/>
  <c r="B1825" i="1" s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 a="1"/>
  <c r="B1841" i="1" s="1"/>
  <c r="B1842" i="1" a="1"/>
  <c r="B1842" i="1" s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 a="1"/>
  <c r="B1898" i="1" s="1"/>
  <c r="B1899" i="1" a="1"/>
  <c r="B1899" i="1" s="1"/>
  <c r="B1900" i="1" a="1"/>
  <c r="B1900" i="1" s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 a="1"/>
  <c r="B1921" i="1" s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 a="1"/>
  <c r="B1953" i="1" s="1"/>
  <c r="B1954" i="1" a="1"/>
  <c r="B1954" i="1" s="1"/>
  <c r="B1955" i="1"/>
  <c r="B1956" i="1"/>
  <c r="B1957" i="1" a="1"/>
  <c r="B1957" i="1" s="1"/>
  <c r="B1958" i="1"/>
  <c r="B1959" i="1" a="1"/>
  <c r="B1959" i="1" s="1"/>
  <c r="B1960" i="1"/>
  <c r="B1961" i="1" a="1"/>
  <c r="B1961" i="1" s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 a="1"/>
  <c r="B1984" i="1" s="1"/>
  <c r="B1985" i="1" a="1"/>
  <c r="B1985" i="1" s="1"/>
  <c r="B1986" i="1" a="1"/>
  <c r="B1986" i="1" s="1"/>
  <c r="B1987" i="1" a="1"/>
  <c r="B1987" i="1" s="1"/>
  <c r="B1988" i="1" a="1"/>
  <c r="B1988" i="1" s="1"/>
  <c r="B1989" i="1" a="1"/>
  <c r="B1989" i="1" s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 a="1"/>
  <c r="B2054" i="1" s="1"/>
  <c r="B2055" i="1" a="1"/>
  <c r="B2055" i="1" s="1"/>
  <c r="B2056" i="1" a="1"/>
  <c r="B2056" i="1" s="1"/>
  <c r="B2057" i="1" a="1"/>
  <c r="B2057" i="1" s="1"/>
  <c r="B2058" i="1" a="1"/>
  <c r="B2058" i="1" s="1"/>
  <c r="B2059" i="1" a="1"/>
  <c r="B2059" i="1" s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 a="1"/>
  <c r="B2136" i="1" s="1"/>
  <c r="B2137" i="1" a="1"/>
  <c r="B2137" i="1" s="1"/>
  <c r="B2138" i="1" a="1"/>
  <c r="B2138" i="1" s="1"/>
  <c r="B2139" i="1"/>
  <c r="B2140" i="1"/>
  <c r="B2141" i="1"/>
  <c r="B2142" i="1"/>
  <c r="B2143" i="1"/>
  <c r="B2144" i="1"/>
  <c r="B2145" i="1"/>
  <c r="B2146" i="1" a="1"/>
  <c r="B2146" i="1" s="1"/>
  <c r="B2147" i="1" a="1"/>
  <c r="B2147" i="1" s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 a="1"/>
  <c r="B2159" i="1" s="1"/>
  <c r="B2160" i="1" a="1"/>
  <c r="B2160" i="1" s="1"/>
  <c r="B2161" i="1" a="1"/>
  <c r="B2161" i="1" s="1"/>
  <c r="B2162" i="1" a="1"/>
  <c r="B2162" i="1" s="1"/>
  <c r="B2163" i="1" a="1"/>
  <c r="B2163" i="1" s="1"/>
  <c r="B2164" i="1" a="1"/>
  <c r="B2164" i="1" s="1"/>
  <c r="B2165" i="1" a="1"/>
  <c r="B2165" i="1" s="1"/>
  <c r="B2166" i="1" a="1"/>
  <c r="B2166" i="1" s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 a="1"/>
  <c r="B2279" i="1" s="1"/>
  <c r="B2280" i="1" a="1"/>
  <c r="B2280" i="1" s="1"/>
  <c r="B2281" i="1" a="1"/>
  <c r="B2281" i="1" s="1"/>
  <c r="B2282" i="1" a="1"/>
  <c r="B2282" i="1" s="1"/>
  <c r="B2283" i="1" a="1"/>
  <c r="B2283" i="1" s="1"/>
  <c r="B2284" i="1" a="1"/>
  <c r="B2284" i="1" s="1"/>
  <c r="B2285" i="1" a="1"/>
  <c r="B2285" i="1" s="1"/>
  <c r="B2286" i="1"/>
  <c r="B2287" i="1"/>
  <c r="B2288" i="1" a="1"/>
  <c r="B2288" i="1" s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 a="1"/>
  <c r="B2346" i="1" s="1"/>
  <c r="B2347" i="1"/>
  <c r="B2348" i="1"/>
  <c r="B2349" i="1"/>
  <c r="B2350" i="1"/>
  <c r="B2351" i="1"/>
  <c r="B2352" i="1" a="1"/>
  <c r="B2352" i="1" s="1"/>
  <c r="B2353" i="1" a="1"/>
  <c r="B2353" i="1" s="1"/>
  <c r="B2354" i="1" a="1"/>
  <c r="B2354" i="1" s="1"/>
  <c r="B2355" i="1" a="1"/>
  <c r="B2355" i="1" s="1"/>
  <c r="B2356" i="1" a="1"/>
  <c r="B2356" i="1" s="1"/>
  <c r="B2357" i="1" a="1"/>
  <c r="B2357" i="1" s="1"/>
  <c r="B2358" i="1" a="1"/>
  <c r="B2358" i="1" s="1"/>
  <c r="B2359" i="1" a="1"/>
  <c r="B2359" i="1" s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 a="1"/>
  <c r="B2420" i="1" s="1"/>
  <c r="B2421" i="1"/>
  <c r="B2422" i="1"/>
  <c r="B2423" i="1"/>
  <c r="B2424" i="1"/>
  <c r="B2425" i="1"/>
  <c r="B2426" i="1"/>
  <c r="B2427" i="1"/>
  <c r="B2428" i="1" a="1"/>
  <c r="B2428" i="1" s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 a="1"/>
  <c r="B2440" i="1" s="1"/>
  <c r="B2441" i="1"/>
  <c r="B2442" i="1" a="1"/>
  <c r="B2442" i="1" s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 a="1"/>
  <c r="B2464" i="1" s="1"/>
  <c r="B2465" i="1"/>
  <c r="B2466" i="1"/>
  <c r="B2467" i="1"/>
  <c r="B2468" i="1"/>
  <c r="B2469" i="1" a="1"/>
  <c r="B2469" i="1" s="1"/>
  <c r="B2470" i="1" a="1"/>
  <c r="B2470" i="1" s="1"/>
  <c r="B2471" i="1"/>
  <c r="B2472" i="1"/>
  <c r="B2473" i="1"/>
  <c r="B2474" i="1"/>
  <c r="B2475" i="1"/>
  <c r="B2476" i="1"/>
  <c r="B2477" i="1"/>
  <c r="B2478" i="1"/>
  <c r="B2479" i="1"/>
  <c r="B2480" i="1"/>
  <c r="B2481" i="1" a="1"/>
  <c r="B2481" i="1" s="1"/>
  <c r="B2482" i="1" a="1"/>
  <c r="B2482" i="1" s="1"/>
  <c r="B2483" i="1" a="1"/>
  <c r="B2483" i="1" s="1"/>
  <c r="B2484" i="1" a="1"/>
  <c r="B2484" i="1" s="1"/>
  <c r="B2485" i="1" a="1"/>
  <c r="B2485" i="1" s="1"/>
  <c r="B2486" i="1" a="1"/>
  <c r="B2486" i="1" s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 a="1"/>
  <c r="B2579" i="1" s="1"/>
  <c r="B2580" i="1" a="1"/>
  <c r="B2580" i="1" s="1"/>
  <c r="B2581" i="1" a="1"/>
  <c r="B2581" i="1" s="1"/>
  <c r="B2582" i="1" a="1"/>
  <c r="B2582" i="1" s="1"/>
  <c r="B2583" i="1" a="1"/>
  <c r="B2583" i="1" s="1"/>
  <c r="B2584" i="1" a="1"/>
  <c r="B2584" i="1" s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840" i="1" l="1"/>
  <c r="B838" i="1"/>
  <c r="B841" i="1"/>
  <c r="B39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cellMetadata count="1">
    <bk>
      <rc t="1" v="0"/>
    </bk>
  </cellMetadata>
  <valueMetadata count="5">
    <bk>
      <rc t="2" v="0"/>
    </bk>
    <bk>
      <rc t="2" v="1"/>
    </bk>
    <bk>
      <rc t="2" v="2"/>
    </bk>
    <bk>
      <rc t="2" v="3"/>
    </bk>
    <bk>
      <rc t="2" v="4"/>
    </bk>
  </valueMetadata>
</metadata>
</file>

<file path=xl/sharedStrings.xml><?xml version="1.0" encoding="utf-8"?>
<sst xmlns="http://schemas.openxmlformats.org/spreadsheetml/2006/main" count="6351" uniqueCount="838">
  <si>
    <t>Rij</t>
  </si>
  <si>
    <t>ODC</t>
  </si>
  <si>
    <t>Positienummer</t>
  </si>
  <si>
    <t>Artikelnummer</t>
  </si>
  <si>
    <t>Aantal eenheden / aantal</t>
  </si>
  <si>
    <t>Functietekst (automatisch)</t>
  </si>
  <si>
    <t>Technische waarden</t>
  </si>
  <si>
    <t>Inbouwplaats</t>
  </si>
  <si>
    <t>MEN.97573 WCD COMB.</t>
  </si>
  <si>
    <t>TERREIN WCD COMB.</t>
  </si>
  <si>
    <t>EAO.03-P.DR.KN-1W</t>
  </si>
  <si>
    <t>60S1601_DAS</t>
  </si>
  <si>
    <t>ABB.DI810</t>
  </si>
  <si>
    <t>DIGITALE¶UITGANGSKAART 01</t>
  </si>
  <si>
    <t>DIGITALE¶UITGANGSKAART 02</t>
  </si>
  <si>
    <t>SIN.GG_H2000</t>
  </si>
  <si>
    <t>MG.M.19756</t>
  </si>
  <si>
    <t>LICHTGROEP 9¶Verlichting¶wcd Zandvanger 2</t>
  </si>
  <si>
    <t>16A-B¶30mA</t>
  </si>
  <si>
    <t>LICHTGROEP 10¶SERVICE WCD'S¶-FR2</t>
  </si>
  <si>
    <t>16A-B</t>
  </si>
  <si>
    <t>LICHTGROEP 11¶HEATER¶-FR2</t>
  </si>
  <si>
    <t>LICHTGROEP 12¶FIJNROOSTER 2</t>
  </si>
  <si>
    <t>MG.M.19254</t>
  </si>
  <si>
    <t>KRACHTGROEP 22¶TRACING¶Spoelwater¶Leiding¶-ZV2</t>
  </si>
  <si>
    <t>MG.FH.26924</t>
  </si>
  <si>
    <t>KRACHTGROEP 23¶TRACING¶Sproeiwater¶leiding¶-FR2</t>
  </si>
  <si>
    <t>KRACHTGROEP 24¶TRACING¶Toevoerr¶leiding¶-VIT</t>
  </si>
  <si>
    <t>SIE.Q.01</t>
  </si>
  <si>
    <t>ABB.DO820</t>
  </si>
  <si>
    <t>ABB.D0820</t>
  </si>
  <si>
    <t>DIGITALE¶UITGANGSKAART 03</t>
  </si>
  <si>
    <t>PHO.VAL-MS230 BE</t>
  </si>
  <si>
    <t>OVERSPANNINGS¶BEVEILIGING</t>
  </si>
  <si>
    <t>PHO.VAL-MS230 BE/FM</t>
  </si>
  <si>
    <t>ABB.SD812</t>
  </si>
  <si>
    <t>VOEDING SD 812</t>
  </si>
  <si>
    <t>PHO.MT2/1-S-24DC</t>
  </si>
  <si>
    <t>PHOENIX¶MT2/1-S-24DC</t>
  </si>
  <si>
    <t>ABB.TC514</t>
  </si>
  <si>
    <t>ABB.TC501</t>
  </si>
  <si>
    <t>ABB.SD811</t>
  </si>
  <si>
    <t>VOEDING SD 811</t>
  </si>
  <si>
    <t>ABB.C810 AF100</t>
  </si>
  <si>
    <t>24Vdc TBV¶INTERNE I/O'S¶(MTU'S)</t>
  </si>
  <si>
    <t>RIT.SK3105.000</t>
  </si>
  <si>
    <t>KASTVERWARMING</t>
  </si>
  <si>
    <t>SK3105¶10(15)W</t>
  </si>
  <si>
    <t>RIT.PS4107.000</t>
  </si>
  <si>
    <t>KASTVERLICHTING¶+ WCD</t>
  </si>
  <si>
    <t>ABB.F672-80/0.03</t>
  </si>
  <si>
    <t>30mA</t>
  </si>
  <si>
    <t>ABB.S2-S/H</t>
  </si>
  <si>
    <t>ABB.S282-K2</t>
  </si>
  <si>
    <t>24Vdc TBV VELD I/O'S</t>
  </si>
  <si>
    <t>4A-K</t>
  </si>
  <si>
    <t>ABB.S 2-S/H</t>
  </si>
  <si>
    <t>24Vdc TBV INTERNE I/O'S (MTU'S)</t>
  </si>
  <si>
    <t>2A-K</t>
  </si>
  <si>
    <t>PHO.ST-REL2-KG24/1</t>
  </si>
  <si>
    <t>Interfacerelais</t>
  </si>
  <si>
    <t>PHO.URELG2</t>
  </si>
  <si>
    <t>K&amp;N.KG32 T303/NLB502 VE24</t>
  </si>
  <si>
    <t>230VAC VOEDING¶VAN K11</t>
  </si>
  <si>
    <t>32A</t>
  </si>
  <si>
    <t>RIT.SK3112.000</t>
  </si>
  <si>
    <t>SK3112¶&gt;10°C</t>
  </si>
  <si>
    <t>RIT.PS4127.000</t>
  </si>
  <si>
    <t>KASTVERLICHTING BK22</t>
  </si>
  <si>
    <t>EAO.02-965.0</t>
  </si>
  <si>
    <t>60H5001_LS</t>
  </si>
  <si>
    <t>EAO.02-935</t>
  </si>
  <si>
    <t>EAO.02-021.001</t>
  </si>
  <si>
    <t>EAO.02-901.2</t>
  </si>
  <si>
    <t>EAO.02-963.22</t>
  </si>
  <si>
    <t>EAO.02-611011A</t>
  </si>
  <si>
    <t>60S5001_DAS</t>
  </si>
  <si>
    <t>EAO.02-901.4</t>
  </si>
  <si>
    <t>EAO.02-611011H</t>
  </si>
  <si>
    <t>60S5002_DLT</t>
  </si>
  <si>
    <t>EAO.02-611011L</t>
  </si>
  <si>
    <t>60S5003_DRS</t>
  </si>
  <si>
    <t>VOEDING¶DI¶B01S02P001</t>
  </si>
  <si>
    <t>ABB.TU810</t>
  </si>
  <si>
    <t>VOEDING¶DI¶B01S02P002</t>
  </si>
  <si>
    <t>VOEDING¶DI¶B01S02P003</t>
  </si>
  <si>
    <t>VOEDING¶DI¶B01S02P004</t>
  </si>
  <si>
    <t>VOEDING¶DO¶B01S02P005</t>
  </si>
  <si>
    <t>ABB.TU811</t>
  </si>
  <si>
    <t>VOEDING¶DO¶B01S02P006</t>
  </si>
  <si>
    <t>ABB.AI810</t>
  </si>
  <si>
    <t>VOEDING¶AI¶B01S02P007</t>
  </si>
  <si>
    <t>ABB.AO810</t>
  </si>
  <si>
    <t>VOEDING¶AO¶B01S02P008</t>
  </si>
  <si>
    <t>VOEDING¶DI¶B01S02P009</t>
  </si>
  <si>
    <t>VOEDING¶DO¶B01S02P010</t>
  </si>
  <si>
    <t>PHO.TMC1 M1 100 1A</t>
  </si>
  <si>
    <t>VOEDING DI</t>
  </si>
  <si>
    <t>1A-M</t>
  </si>
  <si>
    <t>VOEDING DO</t>
  </si>
  <si>
    <t>VOEDING AI</t>
  </si>
  <si>
    <t>ABB.S281-K2NA</t>
  </si>
  <si>
    <t>STUURSTROOM</t>
  </si>
  <si>
    <t>PHO.ST-REL4-KG230/1-1</t>
  </si>
  <si>
    <t>TEST</t>
  </si>
  <si>
    <t>PHO.URELG4</t>
  </si>
  <si>
    <t>PILZ P1M-1SK</t>
  </si>
  <si>
    <t>TMT</t>
  </si>
  <si>
    <t>Pilz</t>
  </si>
  <si>
    <t>P&amp;F.KFD2-DW</t>
  </si>
  <si>
    <t>ABB.S281-K0.5NA</t>
  </si>
  <si>
    <t>VOEDING</t>
  </si>
  <si>
    <t>0,5A-K</t>
  </si>
  <si>
    <t>PHO.TMC1 M1 100 0.5A</t>
  </si>
  <si>
    <t>0,5A-M</t>
  </si>
  <si>
    <t>PHO.TMC2 M1 120 0.5A</t>
  </si>
  <si>
    <t>AMB.U.WI574400</t>
  </si>
  <si>
    <t>FLOWDETECTIE</t>
  </si>
  <si>
    <t>AMBI-PULSBEWAKER¶WI 1574400¶¶Lev. derden</t>
  </si>
  <si>
    <t>KASTVERLICHTING</t>
  </si>
  <si>
    <t>230VAC VOEDING¶VAN K12</t>
  </si>
  <si>
    <t>60H5201_LS</t>
  </si>
  <si>
    <t>60S5101_DAS</t>
  </si>
  <si>
    <t>60S5102_DLT</t>
  </si>
  <si>
    <t>60S5103_DRS</t>
  </si>
  <si>
    <t>VOEDING¶DI¶B01S03P001</t>
  </si>
  <si>
    <t>VOEDING¶DI¶B01S03P002</t>
  </si>
  <si>
    <t>VOEDING¶DO¶B01S03P004</t>
  </si>
  <si>
    <t>VOEDING¶DO¶B01S03P005</t>
  </si>
  <si>
    <t>VOEDING DI B01S03P003</t>
  </si>
  <si>
    <t>VOEDING DO B01S03P004</t>
  </si>
  <si>
    <t>VOEDING DO B01S03P005</t>
  </si>
  <si>
    <t>VOEDING AI B01S03P006</t>
  </si>
  <si>
    <t>IFM D100</t>
  </si>
  <si>
    <t>IFM¶D100</t>
  </si>
  <si>
    <t>SAN. WS_TYP 1</t>
  </si>
  <si>
    <t>Type 1A</t>
  </si>
  <si>
    <t>ROS. 02.254016+GA</t>
  </si>
  <si>
    <t>Loc. onderbouw FR¶nabij toegangsdeur</t>
  </si>
  <si>
    <t>EAO.02-611.011</t>
  </si>
  <si>
    <t>Handbedrijf¶GL</t>
  </si>
  <si>
    <t>EAO.02-963.24</t>
  </si>
  <si>
    <t>60S5011_D_AF</t>
  </si>
  <si>
    <t>Terug naar¶automatiek¶GL</t>
  </si>
  <si>
    <t>DS_LO</t>
  </si>
  <si>
    <t>LINKS¶GN</t>
  </si>
  <si>
    <t>EAO.02-901.5</t>
  </si>
  <si>
    <t>DS_RO</t>
  </si>
  <si>
    <t>RECHTS¶GN</t>
  </si>
  <si>
    <t>SAN. WS_TYP 7</t>
  </si>
  <si>
    <t>Type 7</t>
  </si>
  <si>
    <t>.ZIE MAT SPECS</t>
  </si>
  <si>
    <t>LT11851</t>
  </si>
  <si>
    <t>LT11852</t>
  </si>
  <si>
    <t>LT11853</t>
  </si>
  <si>
    <t>ID5005</t>
  </si>
  <si>
    <t>GN</t>
  </si>
  <si>
    <t>EAO.02-963.25</t>
  </si>
  <si>
    <t>RIT.E.4109</t>
  </si>
  <si>
    <t>SK11.1</t>
  </si>
  <si>
    <t>TL+2xWCD</t>
  </si>
  <si>
    <t>NIVEAUMETING</t>
  </si>
  <si>
    <t>LT11806¶E&amp;H¶</t>
  </si>
  <si>
    <t>SK11.2</t>
  </si>
  <si>
    <t>ABB.ACS601-0005-3</t>
  </si>
  <si>
    <t>ABB.ACS607-0140-3</t>
  </si>
  <si>
    <t>SAN. WS_TYP 2</t>
  </si>
  <si>
    <t>Type 2C</t>
  </si>
  <si>
    <t>SAN. WS_TYP 3</t>
  </si>
  <si>
    <t>Type 3C</t>
  </si>
  <si>
    <t>LT15801¶E&amp;H¶</t>
  </si>
  <si>
    <t>LT15802¶E&amp;H¶</t>
  </si>
  <si>
    <t>HN</t>
  </si>
  <si>
    <t>LSA15803</t>
  </si>
  <si>
    <t>PHI.TCW279236DHS</t>
  </si>
  <si>
    <t>MEN.STOP-2POL+PE</t>
  </si>
  <si>
    <t>16A WCD</t>
  </si>
  <si>
    <t>DRUKKNOP-KAST 2¶NABIJ PUT¶TEGEN¶ZANDVANGER</t>
  </si>
  <si>
    <t>DSO</t>
  </si>
  <si>
    <t>OPEN 1</t>
  </si>
  <si>
    <t>DSD</t>
  </si>
  <si>
    <t>DICHT 1</t>
  </si>
  <si>
    <t>NABIJ PUT¶TEGEN¶ZANDVANGER</t>
  </si>
  <si>
    <t>OPEN 2</t>
  </si>
  <si>
    <t>DICHT 2</t>
  </si>
  <si>
    <t>OPEN¶3</t>
  </si>
  <si>
    <t>DICHT¶3</t>
  </si>
  <si>
    <t>KLO.FAK-RT/V/KC02</t>
  </si>
  <si>
    <t>KLO.EK01C</t>
  </si>
  <si>
    <t>IND.250012-804</t>
  </si>
  <si>
    <t>PHI.HGS203/80-125</t>
  </si>
  <si>
    <t>SK12.1</t>
  </si>
  <si>
    <t>VEGA.PF 3954</t>
  </si>
  <si>
    <t>ZUIGBEWAKING</t>
  </si>
  <si>
    <t>¶PSA11011¶IFM</t>
  </si>
  <si>
    <t>PERSBEWAKING</t>
  </si>
  <si>
    <t>¶PSA11012¶IFM</t>
  </si>
  <si>
    <t>¶PSA11021¶IFM</t>
  </si>
  <si>
    <t>¶PSA11022¶IFM</t>
  </si>
  <si>
    <t>¶PSA21011¶IFM</t>
  </si>
  <si>
    <t>¶PSA21012¶IFM</t>
  </si>
  <si>
    <t>¶PSA21021¶IFM</t>
  </si>
  <si>
    <t>¶PSA21022¶IFM</t>
  </si>
  <si>
    <t>¶PSA21051¶IFM</t>
  </si>
  <si>
    <t>¶PSA21052¶IFM</t>
  </si>
  <si>
    <t>¶PSA21061¶IFM</t>
  </si>
  <si>
    <t>¶PSA21062¶IFM</t>
  </si>
  <si>
    <t>¶PA71812</t>
  </si>
  <si>
    <t>¶PSA94011¶IFM</t>
  </si>
  <si>
    <t>¶PSA94012¶IFM</t>
  </si>
  <si>
    <t>¶PSA94021¶IFM</t>
  </si>
  <si>
    <t>¶PSA94022¶IFM</t>
  </si>
  <si>
    <t>DAN. MAG5000</t>
  </si>
  <si>
    <t>IN/UIT</t>
  </si>
  <si>
    <t>FT94101¶??m3/h</t>
  </si>
  <si>
    <t>FT94201¶??m3/h</t>
  </si>
  <si>
    <t>SONDE¶LXV 169</t>
  </si>
  <si>
    <t>¶QT12819¶Dr. LANGE¶NITRATAX LXV-184</t>
  </si>
  <si>
    <t>Type 1C</t>
  </si>
  <si>
    <t>TEL.XY2-CE1A296</t>
  </si>
  <si>
    <t>NOODSTOP¶TREKKOORD¶DNT</t>
  </si>
  <si>
    <t>ACS 607-0140-3</t>
  </si>
  <si>
    <t>¶PA72803</t>
  </si>
  <si>
    <t>24Vdc VOEDING¶DIGITALE¶INGANGSKAART 05</t>
  </si>
  <si>
    <t>24Vdc VOEDING¶ANALOGE¶INGANGSKAART 02</t>
  </si>
  <si>
    <t>24Vdc VOEDING¶ANALOGE¶UITGANGSKAART 01</t>
  </si>
  <si>
    <t>24Vdc VOEDING¶ANALOGE¶INGANGSKAART 01</t>
  </si>
  <si>
    <t>PHO.2941523</t>
  </si>
  <si>
    <t>WCD¶FILTRAX ¶14810</t>
  </si>
  <si>
    <t>WCD¶CZV 14807</t>
  </si>
  <si>
    <t>WCD¶NH4 14808</t>
  </si>
  <si>
    <t>WCD¶PO4 14809</t>
  </si>
  <si>
    <t>WCD¶KOELING ¶MONSTERNAME</t>
  </si>
  <si>
    <t>¶PA81803¶IFM</t>
  </si>
  <si>
    <t>FAM.PA2A+WDP</t>
  </si>
  <si>
    <t>FAM.PAN2</t>
  </si>
  <si>
    <t>VEGA.IG 5401</t>
  </si>
  <si>
    <t>GS22121</t>
  </si>
  <si>
    <t>GS22122</t>
  </si>
  <si>
    <t>SONDE¶SOLITAX-IN LINE¶LXZ 048</t>
  </si>
  <si>
    <t>Dr. LANGE¶SOLITAX LXV 122</t>
  </si>
  <si>
    <t>¶QT22801¶Dr. LANGE¶SOLITAX LXV 122</t>
  </si>
  <si>
    <t>E&amp;H.FTW420-R0A0A</t>
  </si>
  <si>
    <t>NIVEAU DETECTIE</t>
  </si>
  <si>
    <t>LSA22805¶E&amp;H 11375¶¶</t>
  </si>
  <si>
    <t>LSA22807¶E&amp;H 11375¶¶Lev. derden</t>
  </si>
  <si>
    <t>FSA22808</t>
  </si>
  <si>
    <t>LSA22809¶E&amp;H 11375¶¶Lev. derden</t>
  </si>
  <si>
    <t>¶PSA22822¶IFM</t>
  </si>
  <si>
    <t>GLASVEZEL MODEM</t>
  </si>
  <si>
    <t>1e CONTROLLER</t>
  </si>
  <si>
    <t>ABB.TB807</t>
  </si>
  <si>
    <t>ABB.TB810</t>
  </si>
  <si>
    <t>EXPANSIE MODULE</t>
  </si>
  <si>
    <t>ABB.TK811</t>
  </si>
  <si>
    <t>RIT.PS4138.180</t>
  </si>
  <si>
    <t>18W</t>
  </si>
  <si>
    <t>KASTVERLICHTING¶CONTROLLER</t>
  </si>
  <si>
    <t>ABB.DS751 K06/0.03</t>
  </si>
  <si>
    <t>KASTVERWARMING¶-VERLICHTING¶+ WCD</t>
  </si>
  <si>
    <t>30mA¶6A-K</t>
  </si>
  <si>
    <t>HOLEC.1714.176</t>
  </si>
  <si>
    <t>400Vac VOEDING¶VAN K1</t>
  </si>
  <si>
    <t>160A</t>
  </si>
  <si>
    <t>EBE.HYG7001</t>
  </si>
  <si>
    <t>HYGRO 30-110%¶&lt;70%¶TEMP 10-35°C¶&gt;10°C</t>
  </si>
  <si>
    <t>KASTVERLICHTING + WCD</t>
  </si>
  <si>
    <t>DEUR¶SCHAK.</t>
  </si>
  <si>
    <t>DELTA.M24-12HE</t>
  </si>
  <si>
    <t>DELTA 12A</t>
  </si>
  <si>
    <t>DELTA.AL 24-48</t>
  </si>
  <si>
    <t>24Vdc TBV¶VELD I/O'S</t>
  </si>
  <si>
    <t>PNEU.LED GN/RD</t>
  </si>
  <si>
    <t>TEL.XVA-C911</t>
  </si>
  <si>
    <t>60H5804_Z</t>
  </si>
  <si>
    <t>TEL.XVA-C21</t>
  </si>
  <si>
    <t>TEL.XVA-C082</t>
  </si>
  <si>
    <t>PNEU.LED GL</t>
  </si>
  <si>
    <t>MULL.DAA288-240B</t>
  </si>
  <si>
    <t>60S5801_DAS</t>
  </si>
  <si>
    <t>60S5802_DLT</t>
  </si>
  <si>
    <t>60S5803_DRS</t>
  </si>
  <si>
    <t>EAO.52-471 036-SCHAK.-2NO</t>
  </si>
  <si>
    <t>60S5821_KA</t>
  </si>
  <si>
    <t>Blindschema¶Centraal</t>
  </si>
  <si>
    <t>EAO.52-950.0 FRONT 24X24</t>
  </si>
  <si>
    <t>EAO.31-121.0XX</t>
  </si>
  <si>
    <t>60S5823_DST</t>
  </si>
  <si>
    <t>Blindschema¶Start</t>
  </si>
  <si>
    <t>60S5824_D0</t>
  </si>
  <si>
    <t>Blindschema¶Stop</t>
  </si>
  <si>
    <t>VOEDING¶DI¶B01S01P001</t>
  </si>
  <si>
    <t>VOEDING¶DI¶B01S01P002</t>
  </si>
  <si>
    <t>VOEDING¶DI¶B01S01P003</t>
  </si>
  <si>
    <t>VOEDING¶DI¶B01S01P004</t>
  </si>
  <si>
    <t>VOEDING¶DI¶B01S01P005</t>
  </si>
  <si>
    <t>VOEDING¶DI¶B01S01P006</t>
  </si>
  <si>
    <t>VOEDING¶DI¶B01S01P007</t>
  </si>
  <si>
    <t>VOEDING¶DI¶B01S01P008</t>
  </si>
  <si>
    <t>VOEDING¶DI¶B01S01P009</t>
  </si>
  <si>
    <t>VOEDING¶DI¶B01S01P010</t>
  </si>
  <si>
    <t>VOEDING¶DI¶B01S01P011</t>
  </si>
  <si>
    <t>VOEDING¶DI¶B01S01P012</t>
  </si>
  <si>
    <t>VOEDING¶DI¶B01S01P101</t>
  </si>
  <si>
    <t>VOEDING¶DO¶B01S01P102</t>
  </si>
  <si>
    <t>VOEDING¶DO¶B01S01P103</t>
  </si>
  <si>
    <t>VOEDING¶DO¶B01S01P104</t>
  </si>
  <si>
    <t>VOEDING¶DO¶B01S01P105</t>
  </si>
  <si>
    <t>ABB.DO810</t>
  </si>
  <si>
    <t>VOEDING¶DO¶B02S01P106</t>
  </si>
  <si>
    <t>VOEDING¶DO¶B02S01P107</t>
  </si>
  <si>
    <t>VOEDING¶DO¶B02S01P108</t>
  </si>
  <si>
    <t>VOEDING¶DO¶B02S01P109</t>
  </si>
  <si>
    <t>VOEDING¶AI¶B01S01P110</t>
  </si>
  <si>
    <t>VOEDING¶AI¶B01S01P111</t>
  </si>
  <si>
    <t>VOEDING¶AO¶B01S01P112</t>
  </si>
  <si>
    <t>VOEDING¶DI¶B01S04P001</t>
  </si>
  <si>
    <t>VOEDING¶DI¶B01S04P002</t>
  </si>
  <si>
    <t>VOEDING¶DI¶B01S04P005</t>
  </si>
  <si>
    <t>VOEDING¶DO¶B01S04P003</t>
  </si>
  <si>
    <t>VOEDING¶DO¶B01S04P004</t>
  </si>
  <si>
    <t>VOEDING¶DO¶B01S04P006</t>
  </si>
  <si>
    <t>VOEDING DO B01S01P108</t>
  </si>
  <si>
    <t>VOEDING DO B42S01P109</t>
  </si>
  <si>
    <t>VOEDING DO B01S01P109</t>
  </si>
  <si>
    <t>VOEDING AI B01S01P110</t>
  </si>
  <si>
    <t>VOEDING AI B01S01P111</t>
  </si>
  <si>
    <t>DST</t>
  </si>
  <si>
    <t>Blindschema</t>
  </si>
  <si>
    <t>D1_SRW</t>
  </si>
  <si>
    <t>Blindschema¶"Up"</t>
  </si>
  <si>
    <t>D0_SRW</t>
  </si>
  <si>
    <t>Blindschema¶"Down"</t>
  </si>
  <si>
    <t>ABB.A09-30-10_230/50</t>
  </si>
  <si>
    <t>TEL.LT3-SA00M</t>
  </si>
  <si>
    <t>Lev.¶Solis</t>
  </si>
  <si>
    <t>SCHL.KZT11</t>
  </si>
  <si>
    <t>Vrijgave¶Bandbreukdetectie</t>
  </si>
  <si>
    <t>Schleicher¶KZT 11¶t=0,15..3s</t>
  </si>
  <si>
    <t>ABB.KC40E</t>
  </si>
  <si>
    <t>Uitschakelen¶t.g.v. scheefloop</t>
  </si>
  <si>
    <t>PHO.ST-REL2-KG24/2</t>
  </si>
  <si>
    <t>Uitschakelen¶t.g.v. bandbreuk</t>
  </si>
  <si>
    <t>FAGET.EIV48 1A</t>
  </si>
  <si>
    <t>10/20A</t>
  </si>
  <si>
    <t>KLO.PKZ 2/ZM-10</t>
  </si>
  <si>
    <t>HOOFDSTROOM</t>
  </si>
  <si>
    <t>6-10A</t>
  </si>
  <si>
    <t>KLO.NHI 11-PKZ 2</t>
  </si>
  <si>
    <t>EAO.04-NS-KNOP</t>
  </si>
  <si>
    <t>EAO.04-NS-KONTAKTBLOK</t>
  </si>
  <si>
    <t>SAN. SS_F1P_P23_L27</t>
  </si>
  <si>
    <t>VERGRENDELBAAR¶IN DE 0-STAND</t>
  </si>
  <si>
    <t>FAGET.RM60 30/1</t>
  </si>
  <si>
    <t>40(10)/1A</t>
  </si>
  <si>
    <t>GMC.I1150 1A</t>
  </si>
  <si>
    <t>E&amp;H.RIA 250</t>
  </si>
  <si>
    <t>RIA250¶¶Bandbreuk-¶detectie</t>
  </si>
  <si>
    <t>EBT PPS¶UDM10/G24U1</t>
  </si>
  <si>
    <t>ABB.A26-30-10_230/50</t>
  </si>
  <si>
    <t>KLO.PKZ 2/ZM-25</t>
  </si>
  <si>
    <t>Ith.=16-25A</t>
  </si>
  <si>
    <t>KLO.PKZM 0-0.63</t>
  </si>
  <si>
    <t>Ith.=0,4-0,63A</t>
  </si>
  <si>
    <t>DS</t>
  </si>
  <si>
    <t>KLO.PKZ 2/ZM-0.6</t>
  </si>
  <si>
    <t>Ith.=0,4-0,6A</t>
  </si>
  <si>
    <t>SO</t>
  </si>
  <si>
    <t>SD</t>
  </si>
  <si>
    <t>KLO.PKZ24</t>
  </si>
  <si>
    <t>Ith.=0,6-1A</t>
  </si>
  <si>
    <t>KLO.ZM-1-PKZ2</t>
  </si>
  <si>
    <t>KLO.PKZ 2/ZM-1.6</t>
  </si>
  <si>
    <t>Ith.=1-1,6A</t>
  </si>
  <si>
    <t>KLO.PKZ 2/ZM-6</t>
  </si>
  <si>
    <t>Ith.=4-6A</t>
  </si>
  <si>
    <t>PHO.ST-REL2-KG230AC/1AU</t>
  </si>
  <si>
    <t>D_LO</t>
  </si>
  <si>
    <t>D_RO</t>
  </si>
  <si>
    <t>KLO.PKZ 2/ZM-1</t>
  </si>
  <si>
    <t>ABB.A09-40-00_230/50</t>
  </si>
  <si>
    <t>ABB.CA5-10</t>
  </si>
  <si>
    <t>¶Lev. Derden</t>
  </si>
  <si>
    <t>KLO.PKZ 2/ZM-2.4</t>
  </si>
  <si>
    <t>Ith.=1,6-2,4A</t>
  </si>
  <si>
    <t>STURING¶OPEN</t>
  </si>
  <si>
    <t>PHO.ST-REL2-KG230AC/1</t>
  </si>
  <si>
    <t>DICHT¶SIGN.</t>
  </si>
  <si>
    <t>E&amp;H.RIA 251</t>
  </si>
  <si>
    <t>E&amp;H¶RIA 251</t>
  </si>
  <si>
    <t>E&amp;H.FTC420N-A</t>
  </si>
  <si>
    <t>NIVEAUDETECTIE</t>
  </si>
  <si>
    <t>E&amp;H¶NIVEAUTESTER¶FTW420¶¶</t>
  </si>
  <si>
    <t>E&amp;H¶NIVEAUTESTER¶FTW420¶¶Lev. derden</t>
  </si>
  <si>
    <t>IFM SN0106</t>
  </si>
  <si>
    <t>IFM¶SN0106</t>
  </si>
  <si>
    <t>AMBI-PULSBEWAKER¶WI 1574400</t>
  </si>
  <si>
    <t>VEGA.256C</t>
  </si>
  <si>
    <t>VEGA¶256C</t>
  </si>
  <si>
    <t>0,5A</t>
  </si>
  <si>
    <t>PHO.ST-REL2-KG230AC/2AU</t>
  </si>
  <si>
    <t>DEBIETMETING</t>
  </si>
  <si>
    <t>¶PSA24012¶IFM</t>
  </si>
  <si>
    <t>¶PSA24013¶IFM</t>
  </si>
  <si>
    <t>¶PSA24022¶IFM</t>
  </si>
  <si>
    <t>¶PSA24023¶IFM</t>
  </si>
  <si>
    <t>¶LSA22812¶VEGA</t>
  </si>
  <si>
    <t>LICHTGROEP 19 BANDINDIKKERRUIMTE</t>
  </si>
  <si>
    <t>16A</t>
  </si>
  <si>
    <t>LICHTGROEP 20 BANDINDIKKERRUIMTE</t>
  </si>
  <si>
    <t>MEN.WCD-4POL+PE-32A</t>
  </si>
  <si>
    <t>KWCD 32A 5p</t>
  </si>
  <si>
    <t>BK1: INSTRUMENTATIE</t>
  </si>
  <si>
    <t>TL=15W</t>
  </si>
  <si>
    <t>ELD.E.1107</t>
  </si>
  <si>
    <t>BK15: KASTVERWARMING</t>
  </si>
  <si>
    <t>200W¶4A</t>
  </si>
  <si>
    <t>ABB.F.</t>
  </si>
  <si>
    <t>ELD.M.3025</t>
  </si>
  <si>
    <t>KASTVENTILATOR¶BK15: PLC</t>
  </si>
  <si>
    <t>??m3/h¶??VA</t>
  </si>
  <si>
    <t>ELD.M.3130</t>
  </si>
  <si>
    <t>KASTVENTILATOR¶BK15</t>
  </si>
  <si>
    <t>KRA.S.0003</t>
  </si>
  <si>
    <t>VOLTMETING</t>
  </si>
  <si>
    <t>ELD.S.9001</t>
  </si>
  <si>
    <t>KASTVERLICHTING BK1: INSTR.</t>
  </si>
  <si>
    <t>ELD.S.9110</t>
  </si>
  <si>
    <t>KASTVERWARMING¶BK15: PLC+INSTR.</t>
  </si>
  <si>
    <t>TEMP/¶HYGRO</t>
  </si>
  <si>
    <t>ELD.S.9100</t>
  </si>
  <si>
    <t>TEMP</t>
  </si>
  <si>
    <t>PHO.A.1213</t>
  </si>
  <si>
    <t>OVERSP.¶BEVEILIGING</t>
  </si>
  <si>
    <t>PHO.A.1293</t>
  </si>
  <si>
    <t>ABB.U.3963</t>
  </si>
  <si>
    <t>PLC VOEDING</t>
  </si>
  <si>
    <t>ABB.F.5406</t>
  </si>
  <si>
    <t>VOEDING PLC</t>
  </si>
  <si>
    <t>25A¶30mA</t>
  </si>
  <si>
    <t>ONTKOPPELINGS¶INDUKTIVITEIT</t>
  </si>
  <si>
    <t>¶PSA23012¶IFM</t>
  </si>
  <si>
    <t>¶PSA23021¶IFM</t>
  </si>
  <si>
    <t>¶PSA23022¶IFM</t>
  </si>
  <si>
    <t>¶PSA81806¶IFM</t>
  </si>
  <si>
    <t>EAO.704.944.3R</t>
  </si>
  <si>
    <t>HUM.HSK-K PG16</t>
  </si>
  <si>
    <t>EAO.704.510.0</t>
  </si>
  <si>
    <t>KL</t>
  </si>
  <si>
    <t>EAO.704.900.3</t>
  </si>
  <si>
    <t>ROS. 02.081108</t>
  </si>
  <si>
    <t>PHO.1413010</t>
  </si>
  <si>
    <t>PHO.1413023</t>
  </si>
  <si>
    <t>IG5401</t>
  </si>
  <si>
    <t>E&amp;H.DB50-AC21BB13ED20</t>
  </si>
  <si>
    <t>LT91808</t>
  </si>
  <si>
    <t>E&amp;H.DB50-AC21BB13FD20</t>
  </si>
  <si>
    <t>LT91809</t>
  </si>
  <si>
    <t>¶LSA91810¶VEGA</t>
  </si>
  <si>
    <t>E&amp;H.33FH1F-CH1AA13A21A</t>
  </si>
  <si>
    <t>¶FT91813¶E&amp;H¶PROMAG 33F</t>
  </si>
  <si>
    <t>DANF.RT116</t>
  </si>
  <si>
    <t>LD</t>
  </si>
  <si>
    <t>DANFOSS¶RT116</t>
  </si>
  <si>
    <t>BK1: KASTVERWARMING</t>
  </si>
  <si>
    <t>150W¶3,5A</t>
  </si>
  <si>
    <t>KASTVENTILATOR¶BK13: PLC</t>
  </si>
  <si>
    <t>KASTVERWARMING¶BK13: PLC</t>
  </si>
  <si>
    <t>HYGRO</t>
  </si>
  <si>
    <t>FOCUS 100D</t>
  </si>
  <si>
    <t>PNEU.LEDTEST</t>
  </si>
  <si>
    <t>24Vdc VOEDING¶DIGITALE¶UITGANGSKAART 09</t>
  </si>
  <si>
    <t>24Vdc VOEDING¶DIGITALE¶UITGANGSKAART 10</t>
  </si>
  <si>
    <t>MG.M.24391</t>
  </si>
  <si>
    <t>VOEDING¶LK18 (TG)</t>
  </si>
  <si>
    <t>63A-C</t>
  </si>
  <si>
    <t>VOEDING¶LK19¶RSG 3/4</t>
  </si>
  <si>
    <t>VOEDING¶RESERVE</t>
  </si>
  <si>
    <t>KRACHTGROEP 31¶WCD COMBINATIE¶VW2</t>
  </si>
  <si>
    <t>32A-C</t>
  </si>
  <si>
    <t>KRACHTGROEP 32¶WCD-COMBINATIE¶RSG 3/4</t>
  </si>
  <si>
    <t>KRACHTGROEP 33¶WCD-COMBINATIE¶MI</t>
  </si>
  <si>
    <t>KRACHTGROEP 34¶RESERVE</t>
  </si>
  <si>
    <t>KRACHTGROEP 35¶RESERVE</t>
  </si>
  <si>
    <t>LICHTGROEP 36¶SECTIE NBT 1/2/3/4</t>
  </si>
  <si>
    <t>LICHTGROEP 37¶SECTIE AT 2/3</t>
  </si>
  <si>
    <t>LICHTGROEP 38¶SECTIE TG/AT2</t>
  </si>
  <si>
    <t>LICHTGROEP 39¶SEL/ZV2/FR2</t>
  </si>
  <si>
    <t>LICHTGROEP 40¶HEATER VW2</t>
  </si>
  <si>
    <t>LICHTGROEP 41¶SECTIE VW2/¶NBT1/3/4</t>
  </si>
  <si>
    <t>LICHTGROEP 42¶RESERVE</t>
  </si>
  <si>
    <t>EAO.03-021.001</t>
  </si>
  <si>
    <t>40Q331_SHS</t>
  </si>
  <si>
    <t>RD</t>
  </si>
  <si>
    <t>EAO.03-967.0</t>
  </si>
  <si>
    <t>EAO.03-901.2</t>
  </si>
  <si>
    <t>EAO.03-994.2</t>
  </si>
  <si>
    <t>ABB.A210-30-11_230/50</t>
  </si>
  <si>
    <t>KLO.NZM9-250/ZM9-200</t>
  </si>
  <si>
    <t>Ith.=200-250A</t>
  </si>
  <si>
    <t>KLO.ZM9-250</t>
  </si>
  <si>
    <t>KLO.NHI 22-NZM 9</t>
  </si>
  <si>
    <t>KLO.NZM9-250/ZM9-250</t>
  </si>
  <si>
    <t>ABB.A12-30-10_230/50</t>
  </si>
  <si>
    <t>ABB.S283-K2NA</t>
  </si>
  <si>
    <t>ABB.S281-K25NA</t>
  </si>
  <si>
    <t>VOEDING¶CONTROLLER C1¶IN GEBOUW¶BK21-CG</t>
  </si>
  <si>
    <t>25A-K</t>
  </si>
  <si>
    <t>ABB.DS751-B16/0.03</t>
  </si>
  <si>
    <t>KASTVERWARMING &amp;¶VERLICHTING¶IN GEBOUW¶BK21-CG</t>
  </si>
  <si>
    <t>WCD IN¶GEBOUW¶BK21-CG</t>
  </si>
  <si>
    <t>RESERVE</t>
  </si>
  <si>
    <t>ABB.S282-K25</t>
  </si>
  <si>
    <t>ABB.S282-K16</t>
  </si>
  <si>
    <t>16A-K</t>
  </si>
  <si>
    <t>VOEDING¶REMOTE I/O KAST¶AK02B-ZV</t>
  </si>
  <si>
    <t>VOEDING¶REMOTE I/O KAST¶AK22-TG</t>
  </si>
  <si>
    <t>VOEDING¶REMOTE I/O KAST¶AK23-VW2</t>
  </si>
  <si>
    <t>VOEDING¶REMOTE I/O KAST¶AK25-RSG 3/4</t>
  </si>
  <si>
    <t>VOEDING¶BESTURINGS KAST¶SK23-VW2</t>
  </si>
  <si>
    <t>ABB.S281-K16NA</t>
  </si>
  <si>
    <t>CRO.252-PVX</t>
  </si>
  <si>
    <t>CROMPTON¶252-PVX</t>
  </si>
  <si>
    <t>KOPPELSCHAKELAAR</t>
  </si>
  <si>
    <t>63A</t>
  </si>
  <si>
    <t>HOLEC.DUCO 63/4 FRONT</t>
  </si>
  <si>
    <t>VOEDING VAN K1¶400V-50Hz</t>
  </si>
  <si>
    <t>630A</t>
  </si>
  <si>
    <t>LS</t>
  </si>
  <si>
    <t>ABB.A09-30-01_230/50</t>
  </si>
  <si>
    <t>KLO.PKZ 2/ZM-4</t>
  </si>
  <si>
    <t>Ith.=2,4-4A</t>
  </si>
  <si>
    <t>SANTON</t>
  </si>
  <si>
    <t>40A</t>
  </si>
  <si>
    <t>SCHL.SMS-1002 230V</t>
  </si>
  <si>
    <t>Lev. Aan¶de Stegge</t>
  </si>
  <si>
    <t>S</t>
  </si>
  <si>
    <t>5/25A</t>
  </si>
  <si>
    <t>Ith.=2,5-4A</t>
  </si>
  <si>
    <t>6/30A</t>
  </si>
  <si>
    <t>¶VERGRENDELBAAR¶IN DE 0-STAND</t>
  </si>
  <si>
    <t>ABB.A185-30-11_230/50</t>
  </si>
  <si>
    <t>ABB.WH 3463/10</t>
  </si>
  <si>
    <t>FAGET.EIV48 5A</t>
  </si>
  <si>
    <t>Ith.=160-200A</t>
  </si>
  <si>
    <t>VERGRENDELBAAR¶IN DE 0-STAND .</t>
  </si>
  <si>
    <t>FAGET.RM60 200/5</t>
  </si>
  <si>
    <t>GMC.I1150 5A</t>
  </si>
  <si>
    <t>GMC I1150 5A</t>
  </si>
  <si>
    <t>ABB.A40-30-10_230/50</t>
  </si>
  <si>
    <t>50/100A</t>
  </si>
  <si>
    <t>KLO.PKZ 2/ZM-40</t>
  </si>
  <si>
    <t>Ith.=32-40A</t>
  </si>
  <si>
    <t>FAGET.RM60 50/1</t>
  </si>
  <si>
    <t>ABB.S283-K16NA</t>
  </si>
  <si>
    <t>ABB.D74.32/0.03</t>
  </si>
  <si>
    <t>ABB.HB-1M1V</t>
  </si>
  <si>
    <t>ABB.HB-2M2V</t>
  </si>
  <si>
    <t>KLO.PKZM 0-0.4</t>
  </si>
  <si>
    <t>MEN.WCD-3POL+PE-16A</t>
  </si>
  <si>
    <t>MEN.STOP-3POL+PE-16A</t>
  </si>
  <si>
    <t>VOEDING¶CONTROLLER C2¶IN GEBOUW¶BK22-CG</t>
  </si>
  <si>
    <t>ABB.S 281-B 16NA</t>
  </si>
  <si>
    <t>KVA/VERWARMING EN¶-VERLICHTING¶IN GEBOUW¶BK22-CG</t>
  </si>
  <si>
    <t>ABB.D72.32/0.03</t>
  </si>
  <si>
    <t>WCD IN¶GEBOUW¶BK22-CG</t>
  </si>
  <si>
    <t>200/400A</t>
  </si>
  <si>
    <t>6/25A</t>
  </si>
  <si>
    <t>ABB.A16-30-10_230/50</t>
  </si>
  <si>
    <t>Ith.=10-16A</t>
  </si>
  <si>
    <t>BK11</t>
  </si>
  <si>
    <t>SK3116</t>
  </si>
  <si>
    <t>KASTVERWARMING¶PANEEL 1</t>
  </si>
  <si>
    <t>230V/50W</t>
  </si>
  <si>
    <t>S 271-K 16NA</t>
  </si>
  <si>
    <t>S 2-H 11</t>
  </si>
  <si>
    <t>KASTVERLICHTING BK11</t>
  </si>
  <si>
    <t>PS4127</t>
  </si>
  <si>
    <t>SK3117</t>
  </si>
  <si>
    <t>TC501</t>
  </si>
  <si>
    <t>TC512</t>
  </si>
  <si>
    <t>CI520</t>
  </si>
  <si>
    <t>TC505</t>
  </si>
  <si>
    <t>TWISTED PAIR/OPTICAL MODEM</t>
  </si>
  <si>
    <t>BK12</t>
  </si>
  <si>
    <t>KASTVERLICHTING BK12</t>
  </si>
  <si>
    <t>Voeding SD 811</t>
  </si>
  <si>
    <t>ABB.TC512</t>
  </si>
  <si>
    <t>MODEM¶GLASVEZEL</t>
  </si>
  <si>
    <t>MODEM¶TWISTED PAIR</t>
  </si>
  <si>
    <t>ABB.SA168K05</t>
  </si>
  <si>
    <t>RIT.SK3116.000</t>
  </si>
  <si>
    <t>BK21</t>
  </si>
  <si>
    <t>24VDC VOEDING</t>
  </si>
  <si>
    <t>6A-K</t>
  </si>
  <si>
    <t>PHO.TMC2 M1 120 16A</t>
  </si>
  <si>
    <t>24Vdc VOEDING</t>
  </si>
  <si>
    <t>16A-M</t>
  </si>
  <si>
    <t>PHO.TMC1 M1 100 2A</t>
  </si>
  <si>
    <t>2A-M</t>
  </si>
  <si>
    <t>PHO.ST-REL2-KG24/1AU</t>
  </si>
  <si>
    <t>PHO.LT35</t>
  </si>
  <si>
    <t>VOEDING VAN K11¶230VAC</t>
  </si>
  <si>
    <t>KASTVERLICHTING BK21</t>
  </si>
  <si>
    <t>VOEDING¶230VAC/24VDC</t>
  </si>
  <si>
    <t>12A</t>
  </si>
  <si>
    <t>WCD IN KAST</t>
  </si>
  <si>
    <t>WCD IN KAST¶ZWENKRAAM</t>
  </si>
  <si>
    <t>60H3501_LS</t>
  </si>
  <si>
    <t>60H3502_Z</t>
  </si>
  <si>
    <t>60S3501_DAS</t>
  </si>
  <si>
    <t>60S3502_DLT</t>
  </si>
  <si>
    <t>60S3503_DRS</t>
  </si>
  <si>
    <t>ABB.DSDI 110A</t>
  </si>
  <si>
    <t>VOEDING DCS¶DI¶B00S00P001</t>
  </si>
  <si>
    <t>ABB.DSTD 150A</t>
  </si>
  <si>
    <t>ABB.DSTK150</t>
  </si>
  <si>
    <t>VOEDING DCS¶DI¶B00S00P002</t>
  </si>
  <si>
    <t>VOEDING DCS¶DI¶B00S00P003</t>
  </si>
  <si>
    <t>VOEDING DCS¶DI¶B00S00P004</t>
  </si>
  <si>
    <t>VOEDING DCS¶DI¶B00S00P005</t>
  </si>
  <si>
    <t>VOEDING¶DO¶B02S01P001</t>
  </si>
  <si>
    <t>VOEDING¶DO¶B02S01P002</t>
  </si>
  <si>
    <t>VOEDING¶DO¶B02S01P003</t>
  </si>
  <si>
    <t>VOEDING¶AI¶B02S01P004</t>
  </si>
  <si>
    <t>VOEDING¶AI¶B02S01P005</t>
  </si>
  <si>
    <t>ABB.**HOLD</t>
  </si>
  <si>
    <t>I/O SUBRACK WITH CONTROLLER</t>
  </si>
  <si>
    <t>VOEDING DCS DI</t>
  </si>
  <si>
    <t>VOEDING DO B02S00P008</t>
  </si>
  <si>
    <t>BATTERY BACKUP</t>
  </si>
  <si>
    <t>SEM.GBPC_25A_400VAC</t>
  </si>
  <si>
    <t>F250C25A¶6,3mm Faston</t>
  </si>
  <si>
    <t>NS-CIRCUIT¶AANGESPROKEN</t>
  </si>
  <si>
    <t>NS-CIRCUIT¶AANGESPROKEN¶AT2</t>
  </si>
  <si>
    <t>NS-CIRCUIT¶AANGESPROKEN¶AT3</t>
  </si>
  <si>
    <t>DOLD BO5988.61</t>
  </si>
  <si>
    <t>DOLD¶BO5988.61/000</t>
  </si>
  <si>
    <t>NOODSTOP</t>
  </si>
  <si>
    <t>DOLD BN3081</t>
  </si>
  <si>
    <t>NOODSTOP¶VERVOLGMODULE</t>
  </si>
  <si>
    <t>DOLD¶BN3081.63¶24VDC</t>
  </si>
  <si>
    <t>RESET¶ALARM¶DNT-BK21</t>
  </si>
  <si>
    <t>RESET¶ALARM¶AT2-BK21</t>
  </si>
  <si>
    <t>RESET¶ALARM¶AT3-BK21</t>
  </si>
  <si>
    <t>PHO. UEGM-OE/AV</t>
  </si>
  <si>
    <t>PHOENIX¶UEGM-OE/AV¶600ms</t>
  </si>
  <si>
    <t>PHO. MSTBT</t>
  </si>
  <si>
    <t>VOEDING VAN K12¶230VAC</t>
  </si>
  <si>
    <t>60H4001_LS</t>
  </si>
  <si>
    <t>60H4002_Z</t>
  </si>
  <si>
    <t>60S4001_DAS</t>
  </si>
  <si>
    <t>60S4002_DLT</t>
  </si>
  <si>
    <t>60S4003_DRS</t>
  </si>
  <si>
    <t>VOEDING¶DO¶B01S02P007</t>
  </si>
  <si>
    <t>VOEDING¶DO¶B01S02P008</t>
  </si>
  <si>
    <t>VOEDING¶AI¶B01S02P009</t>
  </si>
  <si>
    <t>VOEDING¶AI¶B01S02P010</t>
  </si>
  <si>
    <t>RESET¶ALARM¶DNT-BK22</t>
  </si>
  <si>
    <t>RESET¶ALARM¶AT2-BK22</t>
  </si>
  <si>
    <t>RESET¶ALARM¶AT3-BK22</t>
  </si>
  <si>
    <t>FA61813</t>
  </si>
  <si>
    <t>¶LT12802¶E&amp;H¶FEB22</t>
  </si>
  <si>
    <t>E&amp;H.TST11-U2GDNS3BA30</t>
  </si>
  <si>
    <t>TEMPERATUURMETING</t>
  </si>
  <si>
    <t>¶TT12818¶E&amp;H¶TST11¶¶Meting verplaatsen</t>
  </si>
  <si>
    <t>ABB.ACS601-0100-3</t>
  </si>
  <si>
    <t>ACS601-0100-3¶IP54</t>
  </si>
  <si>
    <t>LICHTGROEP1¶TUSSENGEMAAL</t>
  </si>
  <si>
    <t>LICHTGROEP 2¶WCD's</t>
  </si>
  <si>
    <t>LICHTGROEP 3¶RESERVE</t>
  </si>
  <si>
    <t>LICHTGROEP 5¶RESERVE</t>
  </si>
  <si>
    <t>LICHTGROEP 6¶RESERVE</t>
  </si>
  <si>
    <t>10A</t>
  </si>
  <si>
    <t>KRACHTGROEP 7¶WCD COMBINATIE¶-TG</t>
  </si>
  <si>
    <t>32A-C¶30mA</t>
  </si>
  <si>
    <t>KRACHTGROEP 8¶WCD COMBINATIE¶RESERVE</t>
  </si>
  <si>
    <t>KRACHTGROEP 9¶WCD COMBINATIE¶RESERVE</t>
  </si>
  <si>
    <t>PHI.FWC120KP</t>
  </si>
  <si>
    <t>MG.S.28903</t>
  </si>
  <si>
    <t>LASTSCHEIDER¶LK18 (LICHT)</t>
  </si>
  <si>
    <t>LASTSCHEIDER¶LK18 (KRACHT)</t>
  </si>
  <si>
    <t>4A</t>
  </si>
  <si>
    <t>2A</t>
  </si>
  <si>
    <t>60S5201_DAS</t>
  </si>
  <si>
    <t>60S5202_DLT</t>
  </si>
  <si>
    <t>60S5203_DRS</t>
  </si>
  <si>
    <t>VOEDING¶DI¶B02S01P001</t>
  </si>
  <si>
    <t>VOEDING¶DI¶B02S001P002</t>
  </si>
  <si>
    <t>VOEDING¶AO¶B02S01P005</t>
  </si>
  <si>
    <t>VOEDING CONTR.1</t>
  </si>
  <si>
    <t>TEL.LP1-K09008BD3</t>
  </si>
  <si>
    <t>24V</t>
  </si>
  <si>
    <t>PD</t>
  </si>
  <si>
    <t>..A-M</t>
  </si>
  <si>
    <t>60S5301_DAS</t>
  </si>
  <si>
    <t>60S5302_DLT</t>
  </si>
  <si>
    <t>60S5303_DRS</t>
  </si>
  <si>
    <t>VOEDING¶DI¶B02S01P002</t>
  </si>
  <si>
    <t>VOEDING¶DI¶B02S01P003</t>
  </si>
  <si>
    <t>VOEDING¶DO¶B02S01P004</t>
  </si>
  <si>
    <t>VOEDING¶DO¶B02S01P005</t>
  </si>
  <si>
    <t>VOEDING¶AI¶B02S01P006</t>
  </si>
  <si>
    <t>VOEDING¶AO¶B02S01P007</t>
  </si>
  <si>
    <t>VOEDING CONTR.2</t>
  </si>
  <si>
    <t>SAN. WS_TYP 5</t>
  </si>
  <si>
    <t>Type 5F</t>
  </si>
  <si>
    <t>HHN</t>
  </si>
  <si>
    <t>LSA12803</t>
  </si>
  <si>
    <t>LSA12804</t>
  </si>
  <si>
    <t>IND.2001</t>
  </si>
  <si>
    <t>5*type V &amp; 3x type U</t>
  </si>
  <si>
    <t>LICHTGROEP 10¶WCD AT¶MONSTERNAMEKAST</t>
  </si>
  <si>
    <t>16A¶WCD</t>
  </si>
  <si>
    <t>SIN.9251</t>
  </si>
  <si>
    <t>TSA13809¶Sinus Bobé¶9251</t>
  </si>
  <si>
    <t>PHO.VAL-MS230 ST</t>
  </si>
  <si>
    <t>24Vdc TBV¶GLASVEZEL-¶VERSTERKERS</t>
  </si>
  <si>
    <t>RIT.CS9764012</t>
  </si>
  <si>
    <t>WARMTEWISSELAAR</t>
  </si>
  <si>
    <t>WARMTEWISSELAAR¶230V¶400W</t>
  </si>
  <si>
    <t>50W</t>
  </si>
  <si>
    <t>RIT.PS4139.140</t>
  </si>
  <si>
    <t>24Vdc TBV Glasvezel</t>
  </si>
  <si>
    <t>KASTVERWARMING¶+VERLICHTING¶+WCD</t>
  </si>
  <si>
    <t>PHO.TMC2 M1 100 2A</t>
  </si>
  <si>
    <t>PHO.TMC2 M1 100 6A</t>
  </si>
  <si>
    <t>UPS</t>
  </si>
  <si>
    <t>6A-M</t>
  </si>
  <si>
    <t>PHO.PLC-RSC-24UC/21</t>
  </si>
  <si>
    <t>PHO.PLC-RSC-230UC/21</t>
  </si>
  <si>
    <t>Spannings¶uitval</t>
  </si>
  <si>
    <t>RIT.SK3110.000</t>
  </si>
  <si>
    <t>SK3110¶10 gr. C</t>
  </si>
  <si>
    <t>60S6101_DAS</t>
  </si>
  <si>
    <t>60S6102_DLT</t>
  </si>
  <si>
    <t>60S6103_DRS</t>
  </si>
  <si>
    <t>VOEDING¶DI¶B01S03P003</t>
  </si>
  <si>
    <t>VOEDING¶DI¶B01S03P004</t>
  </si>
  <si>
    <t>VOEDING¶DO¶B01S03P006</t>
  </si>
  <si>
    <t>VOEDING DI B01S03P001</t>
  </si>
  <si>
    <t>VOEDING DI B01S03P002</t>
  </si>
  <si>
    <t>VOEDING DI B01S03P004</t>
  </si>
  <si>
    <t>Ith.=4-6A¶Inom=4A</t>
  </si>
  <si>
    <t>PHO.PLC-RSC-24UC/21-21</t>
  </si>
  <si>
    <t>Ith.=0,4-0,6A¶Inom=0,5A</t>
  </si>
  <si>
    <t>OMR.61F-GP-N2</t>
  </si>
  <si>
    <t>60S5401_DAS</t>
  </si>
  <si>
    <t>60S5402_DLT</t>
  </si>
  <si>
    <t>60S5403_DRS</t>
  </si>
  <si>
    <t>VOEDING¶DI¶B02S02P001</t>
  </si>
  <si>
    <t>VOEDING¶DI¶B02S02P002</t>
  </si>
  <si>
    <t>VOEDING¶DO¶B02S02P003</t>
  </si>
  <si>
    <t>VOEDING¶AI¶B02S02P004</t>
  </si>
  <si>
    <t>ABB.S 281-K 2NA</t>
  </si>
  <si>
    <t>VORSTBEWAKING¶THERMOSTAAT</t>
  </si>
  <si>
    <t>B16</t>
  </si>
  <si>
    <t>PHO.PT 2-PE/S-230AC</t>
  </si>
  <si>
    <t>60S5501_DAS</t>
  </si>
  <si>
    <t>60S5502_DLT</t>
  </si>
  <si>
    <t>60S5503_DRS</t>
  </si>
  <si>
    <t>TEL.LC1-K09008P72</t>
  </si>
  <si>
    <t>type U</t>
  </si>
  <si>
    <t>Type 1F</t>
  </si>
  <si>
    <t>Type V</t>
  </si>
  <si>
    <t>ABB.ACS601-0025-3</t>
  </si>
  <si>
    <t>ACS601-0025-3¶IP54</t>
  </si>
  <si>
    <t>LICHTGROEP 1¶-RSG3/4</t>
  </si>
  <si>
    <t>LICHTGROEP 2¶-RSG3/4¶Kelder</t>
  </si>
  <si>
    <t>LICHTGROEP 3¶HEATER -RSG3/4¶Kelder</t>
  </si>
  <si>
    <t>LICHTGROEP 4¶-RSG3/4¶Buiten</t>
  </si>
  <si>
    <t>LICHTGROEP 6¶WCD</t>
  </si>
  <si>
    <t>LICHTGROEP 7¶WCD¶Kelder</t>
  </si>
  <si>
    <t>LICHTGROEP 8¶RESERVE</t>
  </si>
  <si>
    <t>LICHTGROEP 9¶RESERVE</t>
  </si>
  <si>
    <t>LICHTGROEP 10¶RESERVE</t>
  </si>
  <si>
    <t>KRACHTGROEP 11¶WCD COMBINATIE¶-RSG3/4</t>
  </si>
  <si>
    <t>KRACHTGROEP 12¶WCD COMBINATIE¶RSG3/4</t>
  </si>
  <si>
    <t>KRACHTGROEP 13¶WCD COMBINATIE¶RESERVE</t>
  </si>
  <si>
    <t>KRACHTGROEP 14¶WCD COMBINATIE¶RESERVE</t>
  </si>
  <si>
    <t>LASTSCHEIDER¶LK19 (LICHT)</t>
  </si>
  <si>
    <t>SIN.GG_H1000</t>
  </si>
  <si>
    <t>ABB.ACS601-0006-3</t>
  </si>
  <si>
    <t>ACS601-0006-3¶IP54</t>
  </si>
  <si>
    <t>Type 2A</t>
  </si>
  <si>
    <t>¶FT22802¶E+H¶PROMAG 33F</t>
  </si>
  <si>
    <t>¶LS22804¶VEGA</t>
  </si>
  <si>
    <t>WOV</t>
  </si>
  <si>
    <t>LSA22806</t>
  </si>
  <si>
    <t>60S5601_DAS</t>
  </si>
  <si>
    <t>60S5602_DLT</t>
  </si>
  <si>
    <t>60S5603_DRS</t>
  </si>
  <si>
    <t>VOEDING¶DI¶B02S04P001</t>
  </si>
  <si>
    <t>VOEDING¶DI¶B02S04P002</t>
  </si>
  <si>
    <t>VOEDING¶DI¶B02S04P003</t>
  </si>
  <si>
    <t>VOEDING¶DO¶B02S04P004</t>
  </si>
  <si>
    <t>VOEDING¶DO¶B02S04P005</t>
  </si>
  <si>
    <t>VOEDING¶AI¶B02S04P006</t>
  </si>
  <si>
    <t>VOEDING¶AO¶B02S04P007</t>
  </si>
  <si>
    <t>Vande-¶zande¶Type¶ABB C505.02</t>
  </si>
  <si>
    <t>GROND SENSOR¶ZONDER HEATER</t>
  </si>
  <si>
    <t>GROND SENSOR¶MET HEATER</t>
  </si>
  <si>
    <t>TEMP SENSOR</t>
  </si>
  <si>
    <t>RAY.VIA-DU-10</t>
  </si>
  <si>
    <t>VIA-DU-10</t>
  </si>
  <si>
    <t>TC14816</t>
  </si>
  <si>
    <t>60S5701_DAS</t>
  </si>
  <si>
    <t>60S5702_DLT</t>
  </si>
  <si>
    <t>60S5703_DRS</t>
  </si>
  <si>
    <t>VOEDING¶DI¶B02S03P001</t>
  </si>
  <si>
    <t>VOEDING¶DI¶B02S03P002</t>
  </si>
  <si>
    <t>VOEDING¶DI¶B02S03P003</t>
  </si>
  <si>
    <t>VOEDING¶DO¶B02S03P004</t>
  </si>
  <si>
    <t>VOEDING¶DO¶B02S03P005</t>
  </si>
  <si>
    <t>VOEDING¶AI¶B02S03P006</t>
  </si>
  <si>
    <t>VOEDING¶AO¶B02S03P007</t>
  </si>
  <si>
    <t>SAN. WS_TYP 6</t>
  </si>
  <si>
    <t>Type 6</t>
  </si>
  <si>
    <t>RAY.8BTV2-CT</t>
  </si>
  <si>
    <t>P =7,5kW¶In=11A</t>
  </si>
  <si>
    <t>16A-C¶30mA</t>
  </si>
  <si>
    <t>LK121</t>
  </si>
  <si>
    <t>LICHTGROEP 3¶WCD's</t>
  </si>
  <si>
    <t>LICHTGROEP 4¶WCD's</t>
  </si>
  <si>
    <t>LICHTGROEP 5¶VERLICHTING</t>
  </si>
  <si>
    <t>KRACHTGROEP 1¶KRACHT WCD</t>
  </si>
  <si>
    <t>KRACHTGROEP 2¶KRACHT WCD</t>
  </si>
  <si>
    <t>KRACHTGROEP 3¶KRACHT WCD</t>
  </si>
  <si>
    <t>KRACHTGROEP 4¶KRACHT WCD</t>
  </si>
  <si>
    <t>LASTSCHEIDER¶LK121</t>
  </si>
  <si>
    <t>LK132</t>
  </si>
  <si>
    <t>25A</t>
  </si>
  <si>
    <t>LICHTGROEP 3¶VERLICHTING</t>
  </si>
  <si>
    <t>LICHTGROEP 4¶VERLICHTING</t>
  </si>
  <si>
    <t>LOODS</t>
  </si>
  <si>
    <t>KWCD 16A 5p</t>
  </si>
  <si>
    <t>VBT</t>
  </si>
  <si>
    <t>VLR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</si>
</sst>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12</v>
    <v>1</v>
    <v>0</v>
  </rv>
  <rv s="0">
    <v>12</v>
    <v>2</v>
    <v>0</v>
  </rv>
  <rv s="0">
    <v>12</v>
    <v>3</v>
    <v>0</v>
  </rv>
  <rv s="0">
    <v>12</v>
    <v>4</v>
    <v>0</v>
  </rv>
  <rv s="0">
    <v>12</v>
    <v>5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field" t="s"/>
    <k n="subType" t="i"/>
  </s>
</rvStructur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1DFD-6450-481D-B192-36FDE49548E3}">
  <dimension ref="A3:H2698"/>
  <sheetViews>
    <sheetView showFormulas="1" tabSelected="1" workbookViewId="0">
      <selection activeCell="J25" sqref="J25"/>
    </sheetView>
  </sheetViews>
  <sheetFormatPr defaultRowHeight="12" x14ac:dyDescent="0.2"/>
  <cols>
    <col min="2" max="2" width="9.7109375" bestFit="1" customWidth="1"/>
    <col min="6" max="6" width="26.28515625" bestFit="1" customWidth="1"/>
  </cols>
  <sheetData>
    <row r="3" spans="1: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6" spans="1:8" x14ac:dyDescent="0.2">
      <c r="A6">
        <v>1</v>
      </c>
      <c r="B6">
        <f>80-X458</f>
        <v>80</v>
      </c>
      <c r="D6" t="s">
        <v>8</v>
      </c>
      <c r="E6">
        <v>1</v>
      </c>
      <c r="G6" t="s">
        <v>9</v>
      </c>
      <c r="H6">
        <v>100000</v>
      </c>
    </row>
    <row r="7" spans="1:8" x14ac:dyDescent="0.2">
      <c r="A7">
        <v>2</v>
      </c>
      <c r="B7">
        <f>60-S1605</f>
        <v>60</v>
      </c>
      <c r="D7" t="s">
        <v>10</v>
      </c>
      <c r="E7">
        <v>1</v>
      </c>
      <c r="F7" t="s">
        <v>11</v>
      </c>
      <c r="H7">
        <v>190131</v>
      </c>
    </row>
    <row r="8" spans="1:8" x14ac:dyDescent="0.2">
      <c r="A8">
        <v>3</v>
      </c>
      <c r="B8">
        <f>70-A9</f>
        <v>66</v>
      </c>
      <c r="D8" t="s">
        <v>12</v>
      </c>
      <c r="E8">
        <v>1</v>
      </c>
      <c r="F8" t="s">
        <v>13</v>
      </c>
      <c r="H8">
        <v>190131</v>
      </c>
    </row>
    <row r="9" spans="1:8" x14ac:dyDescent="0.2">
      <c r="A9">
        <v>4</v>
      </c>
      <c r="B9">
        <f>70-A111</f>
        <v>-36</v>
      </c>
      <c r="D9" t="s">
        <v>12</v>
      </c>
      <c r="E9">
        <v>1</v>
      </c>
      <c r="F9" t="s">
        <v>13</v>
      </c>
      <c r="H9">
        <v>190132</v>
      </c>
    </row>
    <row r="10" spans="1:8" x14ac:dyDescent="0.2">
      <c r="A10">
        <v>5</v>
      </c>
      <c r="B10">
        <f>70-A115</f>
        <v>-40</v>
      </c>
      <c r="D10" t="s">
        <v>12</v>
      </c>
      <c r="E10">
        <v>1</v>
      </c>
      <c r="F10" t="s">
        <v>14</v>
      </c>
      <c r="H10">
        <v>190132</v>
      </c>
    </row>
    <row r="11" spans="1:8" x14ac:dyDescent="0.2">
      <c r="A11">
        <v>6</v>
      </c>
      <c r="B11">
        <f>80-E521</f>
        <v>79</v>
      </c>
      <c r="D11" t="s">
        <v>15</v>
      </c>
      <c r="E11">
        <v>1</v>
      </c>
      <c r="H11">
        <v>200015</v>
      </c>
    </row>
    <row r="12" spans="1:8" x14ac:dyDescent="0.2">
      <c r="A12">
        <v>7</v>
      </c>
      <c r="B12" t="e">
        <f>80-F519</f>
        <v>#VALUE!</v>
      </c>
      <c r="D12" t="s">
        <v>16</v>
      </c>
      <c r="E12">
        <v>1</v>
      </c>
      <c r="F12" t="s">
        <v>17</v>
      </c>
      <c r="G12" t="s">
        <v>18</v>
      </c>
      <c r="H12">
        <v>200015</v>
      </c>
    </row>
    <row r="13" spans="1:8" x14ac:dyDescent="0.2">
      <c r="A13">
        <v>8</v>
      </c>
      <c r="B13" t="e">
        <f>80-F520</f>
        <v>#VALUE!</v>
      </c>
      <c r="D13" t="s">
        <v>16</v>
      </c>
      <c r="E13">
        <v>1</v>
      </c>
      <c r="F13" t="s">
        <v>19</v>
      </c>
      <c r="G13" t="s">
        <v>20</v>
      </c>
      <c r="H13">
        <v>200015</v>
      </c>
    </row>
    <row r="14" spans="1:8" x14ac:dyDescent="0.2">
      <c r="A14">
        <v>9</v>
      </c>
      <c r="B14" t="e">
        <f>80-F521</f>
        <v>#VALUE!</v>
      </c>
      <c r="D14" t="s">
        <v>16</v>
      </c>
      <c r="E14">
        <v>1</v>
      </c>
      <c r="F14" t="s">
        <v>21</v>
      </c>
      <c r="G14" t="s">
        <v>20</v>
      </c>
      <c r="H14">
        <v>200015</v>
      </c>
    </row>
    <row r="15" spans="1:8" x14ac:dyDescent="0.2">
      <c r="A15">
        <v>10</v>
      </c>
      <c r="B15" t="e">
        <f>80-F522</f>
        <v>#VALUE!</v>
      </c>
      <c r="D15" t="s">
        <v>16</v>
      </c>
      <c r="E15">
        <v>1</v>
      </c>
      <c r="F15" t="s">
        <v>22</v>
      </c>
      <c r="G15" t="s">
        <v>20</v>
      </c>
      <c r="H15">
        <v>200015</v>
      </c>
    </row>
    <row r="16" spans="1:8" x14ac:dyDescent="0.2">
      <c r="A16">
        <v>11</v>
      </c>
      <c r="B16" t="e">
        <f>80-F546</f>
        <v>#VALUE!</v>
      </c>
      <c r="D16" t="s">
        <v>23</v>
      </c>
      <c r="E16">
        <v>1</v>
      </c>
      <c r="F16" t="s">
        <v>24</v>
      </c>
      <c r="G16" t="s">
        <v>20</v>
      </c>
      <c r="H16">
        <v>200015</v>
      </c>
    </row>
    <row r="17" spans="1:8" x14ac:dyDescent="0.2">
      <c r="A17">
        <v>12</v>
      </c>
      <c r="B17" t="e">
        <f>80-F546</f>
        <v>#VALUE!</v>
      </c>
      <c r="D17" t="s">
        <v>25</v>
      </c>
      <c r="E17">
        <v>1</v>
      </c>
      <c r="F17" t="s">
        <v>24</v>
      </c>
      <c r="G17" t="s">
        <v>20</v>
      </c>
      <c r="H17">
        <v>200015</v>
      </c>
    </row>
    <row r="18" spans="1:8" x14ac:dyDescent="0.2">
      <c r="A18">
        <v>13</v>
      </c>
      <c r="B18" t="e">
        <f>80-F548</f>
        <v>#VALUE!</v>
      </c>
      <c r="D18" t="s">
        <v>23</v>
      </c>
      <c r="E18">
        <v>1</v>
      </c>
      <c r="F18" t="s">
        <v>26</v>
      </c>
      <c r="G18" t="s">
        <v>20</v>
      </c>
      <c r="H18">
        <v>200015</v>
      </c>
    </row>
    <row r="19" spans="1:8" x14ac:dyDescent="0.2">
      <c r="A19">
        <v>14</v>
      </c>
      <c r="B19" t="e">
        <f>80-F548</f>
        <v>#VALUE!</v>
      </c>
      <c r="D19" t="s">
        <v>25</v>
      </c>
      <c r="E19">
        <v>1</v>
      </c>
      <c r="F19" t="s">
        <v>26</v>
      </c>
      <c r="G19" t="s">
        <v>20</v>
      </c>
      <c r="H19">
        <v>200015</v>
      </c>
    </row>
    <row r="20" spans="1:8" x14ac:dyDescent="0.2">
      <c r="A20">
        <v>15</v>
      </c>
      <c r="B20" t="e">
        <f>80-F550</f>
        <v>#VALUE!</v>
      </c>
      <c r="D20" t="s">
        <v>23</v>
      </c>
      <c r="E20">
        <v>1</v>
      </c>
      <c r="F20" t="s">
        <v>27</v>
      </c>
      <c r="G20" t="s">
        <v>20</v>
      </c>
      <c r="H20">
        <v>200015</v>
      </c>
    </row>
    <row r="21" spans="1:8" x14ac:dyDescent="0.2">
      <c r="A21">
        <v>16</v>
      </c>
      <c r="B21" t="e">
        <f>80-F550</f>
        <v>#VALUE!</v>
      </c>
      <c r="D21" t="s">
        <v>25</v>
      </c>
      <c r="E21">
        <v>1</v>
      </c>
      <c r="F21" t="s">
        <v>27</v>
      </c>
      <c r="G21" t="s">
        <v>20</v>
      </c>
      <c r="H21">
        <v>200015</v>
      </c>
    </row>
    <row r="22" spans="1:8" x14ac:dyDescent="0.2">
      <c r="A22">
        <v>17</v>
      </c>
      <c r="B22">
        <f>6104-S3</f>
        <v>6104</v>
      </c>
      <c r="D22" t="s">
        <v>28</v>
      </c>
      <c r="E22">
        <v>1</v>
      </c>
      <c r="H22">
        <v>200015</v>
      </c>
    </row>
    <row r="23" spans="1:8" x14ac:dyDescent="0.2">
      <c r="A23">
        <v>18</v>
      </c>
      <c r="B23">
        <f>71-A15</f>
        <v>61</v>
      </c>
      <c r="D23" t="s">
        <v>29</v>
      </c>
      <c r="E23">
        <v>1</v>
      </c>
      <c r="F23" t="s">
        <v>13</v>
      </c>
      <c r="H23">
        <v>200131</v>
      </c>
    </row>
    <row r="24" spans="1:8" x14ac:dyDescent="0.2">
      <c r="A24">
        <v>19</v>
      </c>
      <c r="B24">
        <f>71-A17</f>
        <v>59</v>
      </c>
      <c r="D24" t="s">
        <v>29</v>
      </c>
      <c r="E24">
        <v>1</v>
      </c>
      <c r="F24" t="s">
        <v>14</v>
      </c>
      <c r="H24">
        <v>200131</v>
      </c>
    </row>
    <row r="25" spans="1:8" x14ac:dyDescent="0.2">
      <c r="A25">
        <v>20</v>
      </c>
      <c r="B25">
        <f>71-A21</f>
        <v>55</v>
      </c>
      <c r="D25" t="s">
        <v>30</v>
      </c>
      <c r="E25">
        <v>1</v>
      </c>
      <c r="F25" t="s">
        <v>31</v>
      </c>
      <c r="H25">
        <v>200131</v>
      </c>
    </row>
    <row r="26" spans="1:8" x14ac:dyDescent="0.2">
      <c r="A26">
        <v>21</v>
      </c>
      <c r="B26">
        <f>71-A117</f>
        <v>-41</v>
      </c>
      <c r="D26" t="s">
        <v>12</v>
      </c>
      <c r="E26">
        <v>1</v>
      </c>
      <c r="F26" t="s">
        <v>13</v>
      </c>
      <c r="H26">
        <v>200132</v>
      </c>
    </row>
    <row r="27" spans="1:8" x14ac:dyDescent="0.2">
      <c r="A27">
        <v>22</v>
      </c>
      <c r="B27">
        <f>71-A119</f>
        <v>-43</v>
      </c>
      <c r="D27" t="s">
        <v>12</v>
      </c>
      <c r="E27">
        <v>1</v>
      </c>
      <c r="F27" t="s">
        <v>14</v>
      </c>
      <c r="H27">
        <v>200132</v>
      </c>
    </row>
    <row r="28" spans="1:8" x14ac:dyDescent="0.2">
      <c r="A28">
        <v>23</v>
      </c>
      <c r="B28">
        <f>71-A121</f>
        <v>-45</v>
      </c>
      <c r="D28" t="s">
        <v>12</v>
      </c>
      <c r="E28">
        <v>1</v>
      </c>
      <c r="F28" t="s">
        <v>31</v>
      </c>
      <c r="H28">
        <v>200132</v>
      </c>
    </row>
    <row r="29" spans="1:8" x14ac:dyDescent="0.2">
      <c r="A29">
        <v>24</v>
      </c>
      <c r="B29">
        <f>59-A6</f>
        <v>58</v>
      </c>
      <c r="D29" t="s">
        <v>32</v>
      </c>
      <c r="E29">
        <v>2</v>
      </c>
      <c r="F29" t="s">
        <v>33</v>
      </c>
      <c r="H29">
        <v>200141</v>
      </c>
    </row>
    <row r="30" spans="1:8" x14ac:dyDescent="0.2">
      <c r="A30">
        <v>25</v>
      </c>
      <c r="B30">
        <f>59-A6</f>
        <v>58</v>
      </c>
      <c r="D30" t="s">
        <v>34</v>
      </c>
      <c r="E30">
        <v>2</v>
      </c>
      <c r="F30" t="s">
        <v>33</v>
      </c>
      <c r="H30">
        <v>200141</v>
      </c>
    </row>
    <row r="31" spans="1:8" x14ac:dyDescent="0.2">
      <c r="A31">
        <v>26</v>
      </c>
      <c r="B31" t="e" cm="1" vm="1">
        <f t="array" ref="B31">59-_FV(A10,"1")</f>
        <v>#VALUE!</v>
      </c>
      <c r="D31" t="s">
        <v>35</v>
      </c>
      <c r="E31">
        <v>1</v>
      </c>
      <c r="F31" t="s">
        <v>36</v>
      </c>
      <c r="H31">
        <v>200141</v>
      </c>
    </row>
    <row r="32" spans="1:8" x14ac:dyDescent="0.2">
      <c r="A32">
        <v>27</v>
      </c>
      <c r="B32" t="e" cm="1" vm="2">
        <f t="array" ref="B32">59-_FV(A10,"2")</f>
        <v>#VALUE!</v>
      </c>
      <c r="D32" t="s">
        <v>37</v>
      </c>
      <c r="E32">
        <v>1</v>
      </c>
      <c r="G32" t="s">
        <v>38</v>
      </c>
      <c r="H32">
        <v>200141</v>
      </c>
    </row>
    <row r="33" spans="1:8" x14ac:dyDescent="0.2">
      <c r="A33">
        <v>28</v>
      </c>
      <c r="B33" t="e" cm="1" vm="3">
        <f t="array" ref="B33">59-_FV(A10,"3")</f>
        <v>#VALUE!</v>
      </c>
      <c r="D33" t="s">
        <v>39</v>
      </c>
      <c r="E33">
        <v>1</v>
      </c>
      <c r="H33">
        <v>200141</v>
      </c>
    </row>
    <row r="34" spans="1:8" x14ac:dyDescent="0.2">
      <c r="A34">
        <v>29</v>
      </c>
      <c r="B34" t="e" cm="1" vm="4">
        <f t="array" ref="B34">59-_FV(A10,"4")</f>
        <v>#VALUE!</v>
      </c>
      <c r="D34" t="s">
        <v>40</v>
      </c>
      <c r="E34">
        <v>1</v>
      </c>
      <c r="H34">
        <v>200141</v>
      </c>
    </row>
    <row r="35" spans="1:8" x14ac:dyDescent="0.2">
      <c r="A35">
        <v>30</v>
      </c>
      <c r="B35" t="e" cm="1" vm="1">
        <f t="array" ref="B35">59-_FV(A12,"1")</f>
        <v>#VALUE!</v>
      </c>
      <c r="D35" t="s">
        <v>41</v>
      </c>
      <c r="E35">
        <v>1</v>
      </c>
      <c r="F35" t="s">
        <v>42</v>
      </c>
      <c r="H35">
        <v>200141</v>
      </c>
    </row>
    <row r="36" spans="1:8" x14ac:dyDescent="0.2">
      <c r="A36">
        <v>31</v>
      </c>
      <c r="B36" t="e" cm="1" vm="2">
        <f t="array" ref="B36">59-_FV(A12,"2")</f>
        <v>#VALUE!</v>
      </c>
      <c r="D36" t="s">
        <v>43</v>
      </c>
      <c r="E36">
        <v>1</v>
      </c>
      <c r="F36" t="s">
        <v>44</v>
      </c>
      <c r="H36">
        <v>200141</v>
      </c>
    </row>
    <row r="37" spans="1:8" x14ac:dyDescent="0.2">
      <c r="A37">
        <v>32</v>
      </c>
      <c r="B37">
        <f>59-A13</f>
        <v>51</v>
      </c>
      <c r="D37" t="s">
        <v>40</v>
      </c>
      <c r="E37">
        <v>1</v>
      </c>
      <c r="H37">
        <v>200141</v>
      </c>
    </row>
    <row r="38" spans="1:8" x14ac:dyDescent="0.2">
      <c r="A38">
        <v>33</v>
      </c>
      <c r="B38">
        <f>59-E8</f>
        <v>58</v>
      </c>
      <c r="D38" t="s">
        <v>45</v>
      </c>
      <c r="E38">
        <v>1</v>
      </c>
      <c r="F38" t="s">
        <v>46</v>
      </c>
      <c r="G38" t="s">
        <v>47</v>
      </c>
      <c r="H38">
        <v>200141</v>
      </c>
    </row>
    <row r="39" spans="1:8" x14ac:dyDescent="0.2">
      <c r="A39">
        <v>34</v>
      </c>
      <c r="B39">
        <f>59-E9</f>
        <v>58</v>
      </c>
      <c r="D39" t="s">
        <v>48</v>
      </c>
      <c r="E39">
        <v>1</v>
      </c>
      <c r="F39" t="s">
        <v>49</v>
      </c>
      <c r="H39">
        <v>200141</v>
      </c>
    </row>
    <row r="40" spans="1:8" x14ac:dyDescent="0.2">
      <c r="A40">
        <v>35</v>
      </c>
      <c r="B40" t="e">
        <f>59-F8</f>
        <v>#VALUE!</v>
      </c>
      <c r="D40" t="s">
        <v>50</v>
      </c>
      <c r="E40">
        <v>1</v>
      </c>
      <c r="G40" t="s">
        <v>51</v>
      </c>
      <c r="H40">
        <v>200141</v>
      </c>
    </row>
    <row r="41" spans="1:8" x14ac:dyDescent="0.2">
      <c r="A41">
        <v>36</v>
      </c>
      <c r="B41" t="e">
        <f>59-F8</f>
        <v>#VALUE!</v>
      </c>
      <c r="D41" t="s">
        <v>52</v>
      </c>
      <c r="E41">
        <v>1</v>
      </c>
      <c r="G41" t="s">
        <v>51</v>
      </c>
      <c r="H41">
        <v>200141</v>
      </c>
    </row>
    <row r="42" spans="1:8" x14ac:dyDescent="0.2">
      <c r="A42">
        <v>37</v>
      </c>
      <c r="B42" t="e">
        <f>59-F10</f>
        <v>#VALUE!</v>
      </c>
      <c r="D42" t="s">
        <v>53</v>
      </c>
      <c r="E42">
        <v>1</v>
      </c>
      <c r="F42" t="s">
        <v>54</v>
      </c>
      <c r="G42" t="s">
        <v>55</v>
      </c>
      <c r="H42">
        <v>200141</v>
      </c>
    </row>
    <row r="43" spans="1:8" x14ac:dyDescent="0.2">
      <c r="A43">
        <v>38</v>
      </c>
      <c r="B43" t="e">
        <f>59-F10</f>
        <v>#VALUE!</v>
      </c>
      <c r="D43" t="s">
        <v>56</v>
      </c>
      <c r="E43">
        <v>1</v>
      </c>
      <c r="F43" t="s">
        <v>54</v>
      </c>
      <c r="G43" t="s">
        <v>55</v>
      </c>
      <c r="H43">
        <v>200141</v>
      </c>
    </row>
    <row r="44" spans="1:8" x14ac:dyDescent="0.2">
      <c r="A44">
        <v>39</v>
      </c>
      <c r="B44" t="e">
        <f>59-F12</f>
        <v>#VALUE!</v>
      </c>
      <c r="D44" t="s">
        <v>53</v>
      </c>
      <c r="E44">
        <v>1</v>
      </c>
      <c r="F44" t="s">
        <v>57</v>
      </c>
      <c r="G44" t="s">
        <v>58</v>
      </c>
      <c r="H44">
        <v>200141</v>
      </c>
    </row>
    <row r="45" spans="1:8" x14ac:dyDescent="0.2">
      <c r="A45">
        <v>40</v>
      </c>
      <c r="B45" t="e">
        <f>59-F12</f>
        <v>#VALUE!</v>
      </c>
      <c r="D45" t="s">
        <v>56</v>
      </c>
      <c r="E45">
        <v>1</v>
      </c>
      <c r="F45" t="s">
        <v>57</v>
      </c>
      <c r="G45" t="s">
        <v>58</v>
      </c>
      <c r="H45">
        <v>200141</v>
      </c>
    </row>
    <row r="46" spans="1:8" x14ac:dyDescent="0.2">
      <c r="A46">
        <v>41</v>
      </c>
      <c r="B46">
        <f>59-K10</f>
        <v>59</v>
      </c>
      <c r="D46" t="s">
        <v>59</v>
      </c>
      <c r="E46">
        <v>1</v>
      </c>
      <c r="F46" t="s">
        <v>60</v>
      </c>
      <c r="H46">
        <v>200141</v>
      </c>
    </row>
    <row r="47" spans="1:8" x14ac:dyDescent="0.2">
      <c r="A47">
        <v>42</v>
      </c>
      <c r="B47">
        <f>59-K10</f>
        <v>59</v>
      </c>
      <c r="D47" t="s">
        <v>61</v>
      </c>
      <c r="E47">
        <v>1</v>
      </c>
      <c r="F47" t="s">
        <v>60</v>
      </c>
      <c r="H47">
        <v>200141</v>
      </c>
    </row>
    <row r="48" spans="1:8" x14ac:dyDescent="0.2">
      <c r="A48">
        <v>43</v>
      </c>
      <c r="B48">
        <f>59-K11</f>
        <v>59</v>
      </c>
      <c r="D48" t="s">
        <v>59</v>
      </c>
      <c r="E48">
        <v>1</v>
      </c>
      <c r="F48" t="s">
        <v>60</v>
      </c>
      <c r="H48">
        <v>200141</v>
      </c>
    </row>
    <row r="49" spans="1:8" x14ac:dyDescent="0.2">
      <c r="A49">
        <v>44</v>
      </c>
      <c r="B49">
        <f>59-K11</f>
        <v>59</v>
      </c>
      <c r="D49" t="s">
        <v>61</v>
      </c>
      <c r="E49">
        <v>1</v>
      </c>
      <c r="F49" t="s">
        <v>60</v>
      </c>
      <c r="H49">
        <v>200141</v>
      </c>
    </row>
    <row r="50" spans="1:8" x14ac:dyDescent="0.2">
      <c r="A50">
        <v>45</v>
      </c>
      <c r="B50">
        <f>59-S3</f>
        <v>59</v>
      </c>
      <c r="D50" t="s">
        <v>62</v>
      </c>
      <c r="E50">
        <v>1</v>
      </c>
      <c r="F50" t="s">
        <v>63</v>
      </c>
      <c r="G50" t="s">
        <v>64</v>
      </c>
      <c r="H50">
        <v>200141</v>
      </c>
    </row>
    <row r="51" spans="1:8" x14ac:dyDescent="0.2">
      <c r="A51">
        <v>46</v>
      </c>
      <c r="B51">
        <f>59-S8</f>
        <v>59</v>
      </c>
      <c r="D51" t="s">
        <v>65</v>
      </c>
      <c r="E51">
        <v>1</v>
      </c>
      <c r="G51" t="s">
        <v>66</v>
      </c>
      <c r="H51">
        <v>200141</v>
      </c>
    </row>
    <row r="52" spans="1:8" x14ac:dyDescent="0.2">
      <c r="A52">
        <v>47</v>
      </c>
      <c r="B52">
        <f>59-S9</f>
        <v>59</v>
      </c>
      <c r="D52" t="s">
        <v>67</v>
      </c>
      <c r="E52">
        <v>1</v>
      </c>
      <c r="F52" t="s">
        <v>68</v>
      </c>
      <c r="H52">
        <v>200141</v>
      </c>
    </row>
    <row r="53" spans="1:8" x14ac:dyDescent="0.2">
      <c r="A53">
        <v>48</v>
      </c>
      <c r="B53">
        <f>60-H5006</f>
        <v>60</v>
      </c>
      <c r="D53" t="s">
        <v>69</v>
      </c>
      <c r="E53">
        <v>1</v>
      </c>
      <c r="F53" t="s">
        <v>70</v>
      </c>
      <c r="H53">
        <v>200141</v>
      </c>
    </row>
    <row r="54" spans="1:8" x14ac:dyDescent="0.2">
      <c r="A54">
        <v>49</v>
      </c>
      <c r="B54">
        <f>60-H5006</f>
        <v>60</v>
      </c>
      <c r="D54" t="s">
        <v>71</v>
      </c>
      <c r="E54">
        <v>1</v>
      </c>
      <c r="F54" t="s">
        <v>70</v>
      </c>
      <c r="H54">
        <v>200141</v>
      </c>
    </row>
    <row r="55" spans="1:8" x14ac:dyDescent="0.2">
      <c r="A55">
        <v>50</v>
      </c>
      <c r="B55">
        <f>60-H5006</f>
        <v>60</v>
      </c>
      <c r="D55" t="s">
        <v>72</v>
      </c>
      <c r="E55">
        <v>1</v>
      </c>
      <c r="F55" t="s">
        <v>70</v>
      </c>
      <c r="H55">
        <v>200141</v>
      </c>
    </row>
    <row r="56" spans="1:8" x14ac:dyDescent="0.2">
      <c r="A56">
        <v>51</v>
      </c>
      <c r="B56">
        <f>60-H5006</f>
        <v>60</v>
      </c>
      <c r="D56" t="s">
        <v>73</v>
      </c>
      <c r="E56">
        <v>1</v>
      </c>
      <c r="F56" t="s">
        <v>70</v>
      </c>
      <c r="H56">
        <v>200141</v>
      </c>
    </row>
    <row r="57" spans="1:8" x14ac:dyDescent="0.2">
      <c r="A57">
        <v>52</v>
      </c>
      <c r="B57">
        <f>60-H5006</f>
        <v>60</v>
      </c>
      <c r="D57" t="s">
        <v>74</v>
      </c>
      <c r="E57">
        <v>1</v>
      </c>
      <c r="F57" t="s">
        <v>70</v>
      </c>
      <c r="H57">
        <v>200141</v>
      </c>
    </row>
    <row r="58" spans="1:8" x14ac:dyDescent="0.2">
      <c r="A58">
        <v>53</v>
      </c>
      <c r="B58">
        <f>60-S5005</f>
        <v>60</v>
      </c>
      <c r="D58" t="s">
        <v>75</v>
      </c>
      <c r="E58">
        <v>1</v>
      </c>
      <c r="F58" t="s">
        <v>76</v>
      </c>
      <c r="H58">
        <v>200141</v>
      </c>
    </row>
    <row r="59" spans="1:8" x14ac:dyDescent="0.2">
      <c r="A59">
        <v>54</v>
      </c>
      <c r="B59">
        <f>60-S5005</f>
        <v>60</v>
      </c>
      <c r="D59" t="s">
        <v>77</v>
      </c>
      <c r="E59">
        <v>1</v>
      </c>
      <c r="F59" t="s">
        <v>76</v>
      </c>
      <c r="H59">
        <v>200141</v>
      </c>
    </row>
    <row r="60" spans="1:8" x14ac:dyDescent="0.2">
      <c r="A60">
        <v>55</v>
      </c>
      <c r="B60">
        <f>60-S5005</f>
        <v>60</v>
      </c>
      <c r="D60" t="s">
        <v>69</v>
      </c>
      <c r="E60">
        <v>1</v>
      </c>
      <c r="F60" t="s">
        <v>76</v>
      </c>
      <c r="H60">
        <v>200141</v>
      </c>
    </row>
    <row r="61" spans="1:8" x14ac:dyDescent="0.2">
      <c r="A61">
        <v>56</v>
      </c>
      <c r="B61">
        <f>60-S5005</f>
        <v>60</v>
      </c>
      <c r="D61" t="s">
        <v>71</v>
      </c>
      <c r="E61">
        <v>1</v>
      </c>
      <c r="F61" t="s">
        <v>76</v>
      </c>
      <c r="H61">
        <v>200141</v>
      </c>
    </row>
    <row r="62" spans="1:8" x14ac:dyDescent="0.2">
      <c r="A62">
        <v>57</v>
      </c>
      <c r="B62">
        <f>60-S5006</f>
        <v>60</v>
      </c>
      <c r="D62" t="s">
        <v>78</v>
      </c>
      <c r="E62">
        <v>1</v>
      </c>
      <c r="F62" t="s">
        <v>79</v>
      </c>
      <c r="H62">
        <v>200141</v>
      </c>
    </row>
    <row r="63" spans="1:8" x14ac:dyDescent="0.2">
      <c r="A63">
        <v>58</v>
      </c>
      <c r="B63">
        <f>60-S5006</f>
        <v>60</v>
      </c>
      <c r="D63" t="s">
        <v>77</v>
      </c>
      <c r="E63">
        <v>1</v>
      </c>
      <c r="F63" t="s">
        <v>79</v>
      </c>
      <c r="H63">
        <v>200141</v>
      </c>
    </row>
    <row r="64" spans="1:8" x14ac:dyDescent="0.2">
      <c r="A64">
        <v>59</v>
      </c>
      <c r="B64">
        <f>60-S5006</f>
        <v>60</v>
      </c>
      <c r="D64" t="s">
        <v>69</v>
      </c>
      <c r="E64">
        <v>1</v>
      </c>
      <c r="F64" t="s">
        <v>79</v>
      </c>
      <c r="H64">
        <v>200141</v>
      </c>
    </row>
    <row r="65" spans="1:8" x14ac:dyDescent="0.2">
      <c r="A65">
        <v>60</v>
      </c>
      <c r="B65">
        <f>60-S5006</f>
        <v>60</v>
      </c>
      <c r="D65" t="s">
        <v>71</v>
      </c>
      <c r="E65">
        <v>1</v>
      </c>
      <c r="F65" t="s">
        <v>79</v>
      </c>
      <c r="H65">
        <v>200141</v>
      </c>
    </row>
    <row r="66" spans="1:8" x14ac:dyDescent="0.2">
      <c r="A66">
        <v>61</v>
      </c>
      <c r="B66">
        <f>60-S5007</f>
        <v>60</v>
      </c>
      <c r="D66" t="s">
        <v>80</v>
      </c>
      <c r="E66">
        <v>1</v>
      </c>
      <c r="F66" t="s">
        <v>81</v>
      </c>
      <c r="H66">
        <v>200141</v>
      </c>
    </row>
    <row r="67" spans="1:8" x14ac:dyDescent="0.2">
      <c r="A67">
        <v>62</v>
      </c>
      <c r="B67">
        <f>60-S5007</f>
        <v>60</v>
      </c>
      <c r="D67" t="s">
        <v>77</v>
      </c>
      <c r="E67">
        <v>1</v>
      </c>
      <c r="F67" t="s">
        <v>81</v>
      </c>
      <c r="H67">
        <v>200141</v>
      </c>
    </row>
    <row r="68" spans="1:8" x14ac:dyDescent="0.2">
      <c r="A68">
        <v>63</v>
      </c>
      <c r="B68">
        <f>60-S5007</f>
        <v>60</v>
      </c>
      <c r="D68" t="s">
        <v>69</v>
      </c>
      <c r="E68">
        <v>1</v>
      </c>
      <c r="F68" t="s">
        <v>81</v>
      </c>
      <c r="H68">
        <v>200141</v>
      </c>
    </row>
    <row r="69" spans="1:8" x14ac:dyDescent="0.2">
      <c r="A69">
        <v>64</v>
      </c>
      <c r="B69">
        <f>60-S5007</f>
        <v>60</v>
      </c>
      <c r="D69" t="s">
        <v>71</v>
      </c>
      <c r="E69">
        <v>1</v>
      </c>
      <c r="F69" t="s">
        <v>81</v>
      </c>
      <c r="H69">
        <v>200141</v>
      </c>
    </row>
    <row r="70" spans="1:8" x14ac:dyDescent="0.2">
      <c r="A70">
        <v>65</v>
      </c>
      <c r="B70" t="e">
        <f>77-A3</f>
        <v>#VALUE!</v>
      </c>
      <c r="D70" t="s">
        <v>12</v>
      </c>
      <c r="E70">
        <v>1</v>
      </c>
      <c r="F70" t="s">
        <v>82</v>
      </c>
      <c r="H70">
        <v>200141</v>
      </c>
    </row>
    <row r="71" spans="1:8" x14ac:dyDescent="0.2">
      <c r="A71">
        <v>66</v>
      </c>
      <c r="B71" t="e">
        <f>77-A3</f>
        <v>#VALUE!</v>
      </c>
      <c r="D71" t="s">
        <v>83</v>
      </c>
      <c r="E71">
        <v>1</v>
      </c>
      <c r="F71" t="s">
        <v>82</v>
      </c>
      <c r="H71">
        <v>200141</v>
      </c>
    </row>
    <row r="72" spans="1:8" x14ac:dyDescent="0.2">
      <c r="A72">
        <v>67</v>
      </c>
      <c r="B72">
        <f>77-A9</f>
        <v>73</v>
      </c>
      <c r="D72" t="s">
        <v>12</v>
      </c>
      <c r="E72">
        <v>1</v>
      </c>
      <c r="F72" t="s">
        <v>84</v>
      </c>
      <c r="H72">
        <v>200141</v>
      </c>
    </row>
    <row r="73" spans="1:8" x14ac:dyDescent="0.2">
      <c r="A73">
        <v>68</v>
      </c>
      <c r="B73">
        <f>77-A9</f>
        <v>73</v>
      </c>
      <c r="D73" t="s">
        <v>83</v>
      </c>
      <c r="E73">
        <v>1</v>
      </c>
      <c r="F73" t="s">
        <v>84</v>
      </c>
      <c r="H73">
        <v>200141</v>
      </c>
    </row>
    <row r="74" spans="1:8" x14ac:dyDescent="0.2">
      <c r="A74">
        <v>69</v>
      </c>
      <c r="B74">
        <f>77-A15</f>
        <v>67</v>
      </c>
      <c r="D74" t="s">
        <v>12</v>
      </c>
      <c r="E74">
        <v>1</v>
      </c>
      <c r="F74" t="s">
        <v>85</v>
      </c>
      <c r="H74">
        <v>200141</v>
      </c>
    </row>
    <row r="75" spans="1:8" x14ac:dyDescent="0.2">
      <c r="A75">
        <v>70</v>
      </c>
      <c r="B75">
        <f>77-A15</f>
        <v>67</v>
      </c>
      <c r="D75" t="s">
        <v>83</v>
      </c>
      <c r="E75">
        <v>1</v>
      </c>
      <c r="F75" t="s">
        <v>85</v>
      </c>
      <c r="H75">
        <v>200141</v>
      </c>
    </row>
    <row r="76" spans="1:8" x14ac:dyDescent="0.2">
      <c r="A76">
        <v>71</v>
      </c>
      <c r="B76">
        <f>77-A19</f>
        <v>63</v>
      </c>
      <c r="D76" t="s">
        <v>12</v>
      </c>
      <c r="E76">
        <v>1</v>
      </c>
      <c r="F76" t="s">
        <v>86</v>
      </c>
      <c r="H76">
        <v>200141</v>
      </c>
    </row>
    <row r="77" spans="1:8" x14ac:dyDescent="0.2">
      <c r="A77">
        <v>72</v>
      </c>
      <c r="B77">
        <f>77-A19</f>
        <v>63</v>
      </c>
      <c r="D77" t="s">
        <v>83</v>
      </c>
      <c r="E77">
        <v>1</v>
      </c>
      <c r="F77" t="s">
        <v>86</v>
      </c>
      <c r="H77">
        <v>200141</v>
      </c>
    </row>
    <row r="78" spans="1:8" x14ac:dyDescent="0.2">
      <c r="A78">
        <v>73</v>
      </c>
      <c r="B78">
        <f>77-A25</f>
        <v>57</v>
      </c>
      <c r="D78" t="s">
        <v>29</v>
      </c>
      <c r="E78">
        <v>1</v>
      </c>
      <c r="F78" t="s">
        <v>87</v>
      </c>
      <c r="H78">
        <v>200141</v>
      </c>
    </row>
    <row r="79" spans="1:8" x14ac:dyDescent="0.2">
      <c r="A79">
        <v>74</v>
      </c>
      <c r="B79">
        <f>77-A25</f>
        <v>57</v>
      </c>
      <c r="D79" t="s">
        <v>88</v>
      </c>
      <c r="E79">
        <v>1</v>
      </c>
      <c r="F79" t="s">
        <v>87</v>
      </c>
      <c r="H79">
        <v>200141</v>
      </c>
    </row>
    <row r="80" spans="1:8" x14ac:dyDescent="0.2">
      <c r="A80">
        <v>75</v>
      </c>
      <c r="B80">
        <f>77-A29</f>
        <v>53</v>
      </c>
      <c r="D80" t="s">
        <v>29</v>
      </c>
      <c r="E80">
        <v>1</v>
      </c>
      <c r="F80" t="s">
        <v>89</v>
      </c>
      <c r="H80">
        <v>200141</v>
      </c>
    </row>
    <row r="81" spans="1:8" x14ac:dyDescent="0.2">
      <c r="A81">
        <v>76</v>
      </c>
      <c r="B81">
        <f>77-A29</f>
        <v>53</v>
      </c>
      <c r="D81" t="s">
        <v>88</v>
      </c>
      <c r="E81">
        <v>1</v>
      </c>
      <c r="F81" t="s">
        <v>89</v>
      </c>
      <c r="H81">
        <v>200141</v>
      </c>
    </row>
    <row r="82" spans="1:8" x14ac:dyDescent="0.2">
      <c r="A82">
        <v>77</v>
      </c>
      <c r="B82">
        <f>77-A45</f>
        <v>37</v>
      </c>
      <c r="D82" t="s">
        <v>90</v>
      </c>
      <c r="E82">
        <v>1</v>
      </c>
      <c r="F82" t="s">
        <v>91</v>
      </c>
      <c r="H82">
        <v>200141</v>
      </c>
    </row>
    <row r="83" spans="1:8" x14ac:dyDescent="0.2">
      <c r="A83">
        <v>78</v>
      </c>
      <c r="B83">
        <f>77-A45</f>
        <v>37</v>
      </c>
      <c r="D83" t="s">
        <v>83</v>
      </c>
      <c r="E83">
        <v>1</v>
      </c>
      <c r="F83" t="s">
        <v>91</v>
      </c>
      <c r="H83">
        <v>200141</v>
      </c>
    </row>
    <row r="84" spans="1:8" x14ac:dyDescent="0.2">
      <c r="A84">
        <v>79</v>
      </c>
      <c r="B84">
        <f>77-A55</f>
        <v>27</v>
      </c>
      <c r="D84" t="s">
        <v>92</v>
      </c>
      <c r="E84">
        <v>1</v>
      </c>
      <c r="F84" t="s">
        <v>93</v>
      </c>
      <c r="H84">
        <v>200141</v>
      </c>
    </row>
    <row r="85" spans="1:8" x14ac:dyDescent="0.2">
      <c r="A85">
        <v>80</v>
      </c>
      <c r="B85">
        <f>77-A55</f>
        <v>27</v>
      </c>
      <c r="D85" t="s">
        <v>83</v>
      </c>
      <c r="E85">
        <v>1</v>
      </c>
      <c r="F85" t="s">
        <v>93</v>
      </c>
      <c r="H85">
        <v>200141</v>
      </c>
    </row>
    <row r="86" spans="1:8" x14ac:dyDescent="0.2">
      <c r="A86">
        <v>81</v>
      </c>
      <c r="B86">
        <f>77-A65</f>
        <v>17</v>
      </c>
      <c r="D86" t="s">
        <v>12</v>
      </c>
      <c r="E86">
        <v>1</v>
      </c>
      <c r="F86" t="s">
        <v>94</v>
      </c>
      <c r="H86">
        <v>200141</v>
      </c>
    </row>
    <row r="87" spans="1:8" x14ac:dyDescent="0.2">
      <c r="A87">
        <v>82</v>
      </c>
      <c r="B87">
        <f>77-A65</f>
        <v>17</v>
      </c>
      <c r="D87" t="s">
        <v>83</v>
      </c>
      <c r="E87">
        <v>1</v>
      </c>
      <c r="F87" t="s">
        <v>94</v>
      </c>
      <c r="H87">
        <v>200141</v>
      </c>
    </row>
    <row r="88" spans="1:8" x14ac:dyDescent="0.2">
      <c r="A88">
        <v>83</v>
      </c>
      <c r="B88">
        <f>77-A75</f>
        <v>7</v>
      </c>
      <c r="D88" t="s">
        <v>29</v>
      </c>
      <c r="E88">
        <v>1</v>
      </c>
      <c r="F88" t="s">
        <v>95</v>
      </c>
      <c r="H88">
        <v>200141</v>
      </c>
    </row>
    <row r="89" spans="1:8" x14ac:dyDescent="0.2">
      <c r="A89">
        <v>84</v>
      </c>
      <c r="B89">
        <f>77-A75</f>
        <v>7</v>
      </c>
      <c r="D89" t="s">
        <v>88</v>
      </c>
      <c r="E89">
        <v>1</v>
      </c>
      <c r="F89" t="s">
        <v>95</v>
      </c>
      <c r="H89">
        <v>200141</v>
      </c>
    </row>
    <row r="90" spans="1:8" x14ac:dyDescent="0.2">
      <c r="A90">
        <v>85</v>
      </c>
      <c r="B90" t="e">
        <f>77-F3</f>
        <v>#VALUE!</v>
      </c>
      <c r="D90" t="s">
        <v>96</v>
      </c>
      <c r="E90">
        <v>1</v>
      </c>
      <c r="F90" t="s">
        <v>97</v>
      </c>
      <c r="G90" t="s">
        <v>98</v>
      </c>
      <c r="H90">
        <v>200141</v>
      </c>
    </row>
    <row r="91" spans="1:8" x14ac:dyDescent="0.2">
      <c r="A91">
        <v>86</v>
      </c>
      <c r="B91">
        <f>77-F6</f>
        <v>77</v>
      </c>
      <c r="D91" t="s">
        <v>96</v>
      </c>
      <c r="E91">
        <v>1</v>
      </c>
      <c r="F91" t="s">
        <v>97</v>
      </c>
      <c r="G91" t="s">
        <v>98</v>
      </c>
      <c r="H91">
        <v>200141</v>
      </c>
    </row>
    <row r="92" spans="1:8" x14ac:dyDescent="0.2">
      <c r="A92">
        <v>87</v>
      </c>
      <c r="B92" t="e">
        <f>77-F9</f>
        <v>#VALUE!</v>
      </c>
      <c r="D92" t="s">
        <v>96</v>
      </c>
      <c r="E92">
        <v>1</v>
      </c>
      <c r="F92" t="s">
        <v>97</v>
      </c>
      <c r="G92" t="s">
        <v>98</v>
      </c>
      <c r="H92">
        <v>200141</v>
      </c>
    </row>
    <row r="93" spans="1:8" x14ac:dyDescent="0.2">
      <c r="A93">
        <v>88</v>
      </c>
      <c r="B93" t="e">
        <f>77-F10</f>
        <v>#VALUE!</v>
      </c>
      <c r="D93" t="s">
        <v>96</v>
      </c>
      <c r="E93">
        <v>1</v>
      </c>
      <c r="F93" t="s">
        <v>97</v>
      </c>
      <c r="G93" t="s">
        <v>98</v>
      </c>
      <c r="H93">
        <v>200141</v>
      </c>
    </row>
    <row r="94" spans="1:8" x14ac:dyDescent="0.2">
      <c r="A94">
        <v>89</v>
      </c>
      <c r="B94" t="e">
        <f>77-F15</f>
        <v>#VALUE!</v>
      </c>
      <c r="D94" t="s">
        <v>96</v>
      </c>
      <c r="E94">
        <v>1</v>
      </c>
      <c r="F94" t="s">
        <v>97</v>
      </c>
      <c r="G94" t="s">
        <v>98</v>
      </c>
      <c r="H94">
        <v>200141</v>
      </c>
    </row>
    <row r="95" spans="1:8" x14ac:dyDescent="0.2">
      <c r="A95">
        <v>90</v>
      </c>
      <c r="B95" t="e">
        <f>77-F16</f>
        <v>#VALUE!</v>
      </c>
      <c r="D95" t="s">
        <v>96</v>
      </c>
      <c r="E95">
        <v>1</v>
      </c>
      <c r="F95" t="s">
        <v>97</v>
      </c>
      <c r="G95" t="s">
        <v>98</v>
      </c>
      <c r="H95">
        <v>200141</v>
      </c>
    </row>
    <row r="96" spans="1:8" x14ac:dyDescent="0.2">
      <c r="A96">
        <v>91</v>
      </c>
      <c r="B96" t="e">
        <f>77-F19</f>
        <v>#VALUE!</v>
      </c>
      <c r="D96" t="s">
        <v>96</v>
      </c>
      <c r="E96">
        <v>1</v>
      </c>
      <c r="F96" t="s">
        <v>97</v>
      </c>
      <c r="G96" t="s">
        <v>98</v>
      </c>
      <c r="H96">
        <v>200141</v>
      </c>
    </row>
    <row r="97" spans="1:8" x14ac:dyDescent="0.2">
      <c r="A97">
        <v>92</v>
      </c>
      <c r="B97" t="e">
        <f>77-F20</f>
        <v>#VALUE!</v>
      </c>
      <c r="D97" t="s">
        <v>96</v>
      </c>
      <c r="E97">
        <v>1</v>
      </c>
      <c r="F97" t="s">
        <v>97</v>
      </c>
      <c r="G97" t="s">
        <v>98</v>
      </c>
      <c r="H97">
        <v>200141</v>
      </c>
    </row>
    <row r="98" spans="1:8" x14ac:dyDescent="0.2">
      <c r="A98">
        <v>93</v>
      </c>
      <c r="B98" t="e">
        <f>77-F25</f>
        <v>#VALUE!</v>
      </c>
      <c r="D98" t="s">
        <v>96</v>
      </c>
      <c r="E98">
        <v>1</v>
      </c>
      <c r="F98" t="s">
        <v>99</v>
      </c>
      <c r="G98" t="s">
        <v>98</v>
      </c>
      <c r="H98">
        <v>200141</v>
      </c>
    </row>
    <row r="99" spans="1:8" x14ac:dyDescent="0.2">
      <c r="A99">
        <v>94</v>
      </c>
      <c r="B99" t="e">
        <f>77-F29</f>
        <v>#VALUE!</v>
      </c>
      <c r="D99" t="s">
        <v>96</v>
      </c>
      <c r="E99">
        <v>1</v>
      </c>
      <c r="F99" t="s">
        <v>99</v>
      </c>
      <c r="G99" t="s">
        <v>98</v>
      </c>
      <c r="H99">
        <v>200141</v>
      </c>
    </row>
    <row r="100" spans="1:8" x14ac:dyDescent="0.2">
      <c r="A100">
        <v>95</v>
      </c>
      <c r="B100" t="e">
        <f>77-F45</f>
        <v>#VALUE!</v>
      </c>
      <c r="D100" t="s">
        <v>96</v>
      </c>
      <c r="E100">
        <v>1</v>
      </c>
      <c r="F100" t="s">
        <v>100</v>
      </c>
      <c r="G100" t="s">
        <v>98</v>
      </c>
      <c r="H100">
        <v>200141</v>
      </c>
    </row>
    <row r="101" spans="1:8" x14ac:dyDescent="0.2">
      <c r="A101">
        <v>96</v>
      </c>
      <c r="B101" t="e">
        <f>77-F46</f>
        <v>#VALUE!</v>
      </c>
      <c r="D101" t="s">
        <v>96</v>
      </c>
      <c r="E101">
        <v>1</v>
      </c>
      <c r="F101" t="s">
        <v>100</v>
      </c>
      <c r="G101" t="s">
        <v>98</v>
      </c>
      <c r="H101">
        <v>200141</v>
      </c>
    </row>
    <row r="102" spans="1:8" x14ac:dyDescent="0.2">
      <c r="A102">
        <v>97</v>
      </c>
      <c r="B102" t="e">
        <f>77-F65</f>
        <v>#VALUE!</v>
      </c>
      <c r="D102" t="s">
        <v>96</v>
      </c>
      <c r="E102">
        <v>1</v>
      </c>
      <c r="F102" t="s">
        <v>97</v>
      </c>
      <c r="G102" t="s">
        <v>98</v>
      </c>
      <c r="H102">
        <v>200141</v>
      </c>
    </row>
    <row r="103" spans="1:8" x14ac:dyDescent="0.2">
      <c r="A103">
        <v>98</v>
      </c>
      <c r="B103" t="e">
        <f>77-F66</f>
        <v>#VALUE!</v>
      </c>
      <c r="D103" t="s">
        <v>96</v>
      </c>
      <c r="E103">
        <v>1</v>
      </c>
      <c r="F103" t="s">
        <v>97</v>
      </c>
      <c r="G103" t="s">
        <v>98</v>
      </c>
      <c r="H103">
        <v>200141</v>
      </c>
    </row>
    <row r="104" spans="1:8" x14ac:dyDescent="0.2">
      <c r="A104">
        <v>99</v>
      </c>
      <c r="B104" t="e">
        <f>77-F75</f>
        <v>#VALUE!</v>
      </c>
      <c r="D104" t="s">
        <v>96</v>
      </c>
      <c r="E104">
        <v>1</v>
      </c>
      <c r="F104" t="s">
        <v>99</v>
      </c>
      <c r="G104" t="s">
        <v>98</v>
      </c>
      <c r="H104">
        <v>200141</v>
      </c>
    </row>
    <row r="105" spans="1:8" x14ac:dyDescent="0.2">
      <c r="A105">
        <v>100</v>
      </c>
      <c r="B105" t="e">
        <f>1151-F8</f>
        <v>#VALUE!</v>
      </c>
      <c r="D105" t="s">
        <v>101</v>
      </c>
      <c r="E105">
        <v>1</v>
      </c>
      <c r="G105" t="s">
        <v>58</v>
      </c>
      <c r="H105">
        <v>200141</v>
      </c>
    </row>
    <row r="106" spans="1:8" x14ac:dyDescent="0.2">
      <c r="A106">
        <v>101</v>
      </c>
      <c r="B106" t="e">
        <f>1151-F8</f>
        <v>#VALUE!</v>
      </c>
      <c r="D106" t="s">
        <v>52</v>
      </c>
      <c r="E106">
        <v>1</v>
      </c>
      <c r="G106" t="s">
        <v>58</v>
      </c>
      <c r="H106">
        <v>200141</v>
      </c>
    </row>
    <row r="107" spans="1:8" x14ac:dyDescent="0.2">
      <c r="A107">
        <v>102</v>
      </c>
      <c r="B107" t="e">
        <f>1152-F8</f>
        <v>#VALUE!</v>
      </c>
      <c r="D107" t="s">
        <v>101</v>
      </c>
      <c r="E107">
        <v>1</v>
      </c>
      <c r="G107" t="s">
        <v>58</v>
      </c>
      <c r="H107">
        <v>200141</v>
      </c>
    </row>
    <row r="108" spans="1:8" x14ac:dyDescent="0.2">
      <c r="A108">
        <v>103</v>
      </c>
      <c r="B108" t="e">
        <f>1152-F8</f>
        <v>#VALUE!</v>
      </c>
      <c r="D108" t="s">
        <v>52</v>
      </c>
      <c r="E108">
        <v>1</v>
      </c>
      <c r="G108" t="s">
        <v>58</v>
      </c>
      <c r="H108">
        <v>200141</v>
      </c>
    </row>
    <row r="109" spans="1:8" x14ac:dyDescent="0.2">
      <c r="A109">
        <v>104</v>
      </c>
      <c r="B109" t="e">
        <f>1501-F10</f>
        <v>#VALUE!</v>
      </c>
      <c r="D109" t="s">
        <v>101</v>
      </c>
      <c r="E109">
        <v>1</v>
      </c>
      <c r="F109" t="s">
        <v>102</v>
      </c>
      <c r="G109" t="s">
        <v>58</v>
      </c>
      <c r="H109">
        <v>200141</v>
      </c>
    </row>
    <row r="110" spans="1:8" x14ac:dyDescent="0.2">
      <c r="A110">
        <v>105</v>
      </c>
      <c r="B110" t="e">
        <f>1501-F10</f>
        <v>#VALUE!</v>
      </c>
      <c r="D110" t="s">
        <v>52</v>
      </c>
      <c r="E110">
        <v>1</v>
      </c>
      <c r="F110" t="s">
        <v>102</v>
      </c>
      <c r="G110" t="s">
        <v>58</v>
      </c>
      <c r="H110">
        <v>200141</v>
      </c>
    </row>
    <row r="111" spans="1:8" x14ac:dyDescent="0.2">
      <c r="A111">
        <v>106</v>
      </c>
      <c r="B111">
        <f>1501-K11</f>
        <v>1501</v>
      </c>
      <c r="D111" t="s">
        <v>103</v>
      </c>
      <c r="E111">
        <v>1</v>
      </c>
      <c r="F111" t="s">
        <v>104</v>
      </c>
      <c r="H111">
        <v>200141</v>
      </c>
    </row>
    <row r="112" spans="1:8" x14ac:dyDescent="0.2">
      <c r="A112">
        <v>107</v>
      </c>
      <c r="B112">
        <f>1501-K11</f>
        <v>1501</v>
      </c>
      <c r="D112" t="s">
        <v>105</v>
      </c>
      <c r="E112">
        <v>1</v>
      </c>
      <c r="F112" t="s">
        <v>104</v>
      </c>
      <c r="H112">
        <v>200141</v>
      </c>
    </row>
    <row r="113" spans="1:8" x14ac:dyDescent="0.2">
      <c r="A113">
        <v>108</v>
      </c>
      <c r="B113">
        <f>1501-K12</f>
        <v>1501</v>
      </c>
      <c r="D113" t="s">
        <v>106</v>
      </c>
      <c r="E113">
        <v>0</v>
      </c>
      <c r="F113" t="s">
        <v>107</v>
      </c>
      <c r="G113" t="s">
        <v>108</v>
      </c>
      <c r="H113">
        <v>200141</v>
      </c>
    </row>
    <row r="114" spans="1:8" x14ac:dyDescent="0.2">
      <c r="A114">
        <v>109</v>
      </c>
      <c r="B114">
        <f>1501-K32</f>
        <v>1501</v>
      </c>
      <c r="D114" t="s">
        <v>59</v>
      </c>
      <c r="E114">
        <v>1</v>
      </c>
      <c r="H114">
        <v>200141</v>
      </c>
    </row>
    <row r="115" spans="1:8" x14ac:dyDescent="0.2">
      <c r="A115">
        <v>110</v>
      </c>
      <c r="B115">
        <f>1501-K32</f>
        <v>1501</v>
      </c>
      <c r="D115" t="s">
        <v>61</v>
      </c>
      <c r="E115">
        <v>1</v>
      </c>
      <c r="H115">
        <v>200141</v>
      </c>
    </row>
    <row r="116" spans="1:8" x14ac:dyDescent="0.2">
      <c r="A116">
        <v>111</v>
      </c>
      <c r="B116">
        <f>1501-U31</f>
        <v>1501</v>
      </c>
      <c r="D116" t="s">
        <v>109</v>
      </c>
      <c r="E116">
        <v>1</v>
      </c>
      <c r="H116">
        <v>200141</v>
      </c>
    </row>
    <row r="117" spans="1:8" x14ac:dyDescent="0.2">
      <c r="A117">
        <v>112</v>
      </c>
      <c r="B117" t="e">
        <f>1503-F8</f>
        <v>#VALUE!</v>
      </c>
      <c r="D117" t="s">
        <v>101</v>
      </c>
      <c r="E117">
        <v>1</v>
      </c>
      <c r="G117" t="s">
        <v>58</v>
      </c>
      <c r="H117">
        <v>200141</v>
      </c>
    </row>
    <row r="118" spans="1:8" x14ac:dyDescent="0.2">
      <c r="A118">
        <v>113</v>
      </c>
      <c r="B118" t="e">
        <f>1503-F8</f>
        <v>#VALUE!</v>
      </c>
      <c r="D118" t="s">
        <v>52</v>
      </c>
      <c r="E118">
        <v>1</v>
      </c>
      <c r="G118" t="s">
        <v>58</v>
      </c>
      <c r="H118">
        <v>200141</v>
      </c>
    </row>
    <row r="119" spans="1:8" x14ac:dyDescent="0.2">
      <c r="A119">
        <v>114</v>
      </c>
      <c r="B119" t="e">
        <f>1504-F3</f>
        <v>#VALUE!</v>
      </c>
      <c r="D119" t="s">
        <v>110</v>
      </c>
      <c r="E119">
        <v>1</v>
      </c>
      <c r="F119" t="s">
        <v>111</v>
      </c>
      <c r="G119" t="s">
        <v>112</v>
      </c>
      <c r="H119">
        <v>200141</v>
      </c>
    </row>
    <row r="120" spans="1:8" x14ac:dyDescent="0.2">
      <c r="A120">
        <v>115</v>
      </c>
      <c r="B120" t="e">
        <f>1504-F3</f>
        <v>#VALUE!</v>
      </c>
      <c r="D120" t="s">
        <v>52</v>
      </c>
      <c r="E120">
        <v>1</v>
      </c>
      <c r="F120" t="s">
        <v>111</v>
      </c>
      <c r="G120" t="s">
        <v>112</v>
      </c>
      <c r="H120">
        <v>200141</v>
      </c>
    </row>
    <row r="121" spans="1:8" x14ac:dyDescent="0.2">
      <c r="A121">
        <v>116</v>
      </c>
      <c r="B121" t="e">
        <f>1505-F8</f>
        <v>#VALUE!</v>
      </c>
      <c r="D121" t="s">
        <v>101</v>
      </c>
      <c r="E121">
        <v>1</v>
      </c>
      <c r="G121" t="s">
        <v>58</v>
      </c>
      <c r="H121">
        <v>200141</v>
      </c>
    </row>
    <row r="122" spans="1:8" x14ac:dyDescent="0.2">
      <c r="A122">
        <v>117</v>
      </c>
      <c r="B122" t="e">
        <f>1505-F8</f>
        <v>#VALUE!</v>
      </c>
      <c r="D122" t="s">
        <v>52</v>
      </c>
      <c r="E122">
        <v>1</v>
      </c>
      <c r="G122" t="s">
        <v>58</v>
      </c>
      <c r="H122">
        <v>200141</v>
      </c>
    </row>
    <row r="123" spans="1:8" x14ac:dyDescent="0.2">
      <c r="A123">
        <v>118</v>
      </c>
      <c r="B123" t="e">
        <f>1509-F3</f>
        <v>#VALUE!</v>
      </c>
      <c r="D123" t="s">
        <v>110</v>
      </c>
      <c r="E123">
        <v>1</v>
      </c>
      <c r="F123" t="s">
        <v>111</v>
      </c>
      <c r="G123" t="s">
        <v>112</v>
      </c>
      <c r="H123">
        <v>200141</v>
      </c>
    </row>
    <row r="124" spans="1:8" x14ac:dyDescent="0.2">
      <c r="A124">
        <v>119</v>
      </c>
      <c r="B124" t="e">
        <f>1509-F3</f>
        <v>#VALUE!</v>
      </c>
      <c r="D124" t="s">
        <v>52</v>
      </c>
      <c r="E124">
        <v>1</v>
      </c>
      <c r="F124" t="s">
        <v>111</v>
      </c>
      <c r="G124" t="s">
        <v>112</v>
      </c>
      <c r="H124">
        <v>200141</v>
      </c>
    </row>
    <row r="125" spans="1:8" x14ac:dyDescent="0.2">
      <c r="A125">
        <v>120</v>
      </c>
      <c r="B125" t="e">
        <f>1513-F10</f>
        <v>#VALUE!</v>
      </c>
      <c r="D125" t="s">
        <v>101</v>
      </c>
      <c r="E125">
        <v>1</v>
      </c>
      <c r="F125" t="s">
        <v>102</v>
      </c>
      <c r="G125" t="s">
        <v>58</v>
      </c>
      <c r="H125">
        <v>200141</v>
      </c>
    </row>
    <row r="126" spans="1:8" x14ac:dyDescent="0.2">
      <c r="A126">
        <v>121</v>
      </c>
      <c r="B126" t="e">
        <f>1513-F10</f>
        <v>#VALUE!</v>
      </c>
      <c r="D126" t="s">
        <v>52</v>
      </c>
      <c r="E126">
        <v>1</v>
      </c>
      <c r="F126" t="s">
        <v>102</v>
      </c>
      <c r="G126" t="s">
        <v>58</v>
      </c>
      <c r="H126">
        <v>200141</v>
      </c>
    </row>
    <row r="127" spans="1:8" x14ac:dyDescent="0.2">
      <c r="A127">
        <v>122</v>
      </c>
      <c r="B127" t="e">
        <f>1515-F3</f>
        <v>#VALUE!</v>
      </c>
      <c r="D127" t="s">
        <v>110</v>
      </c>
      <c r="E127">
        <v>1</v>
      </c>
      <c r="F127" t="s">
        <v>111</v>
      </c>
      <c r="G127" t="s">
        <v>112</v>
      </c>
      <c r="H127">
        <v>200141</v>
      </c>
    </row>
    <row r="128" spans="1:8" x14ac:dyDescent="0.2">
      <c r="A128">
        <v>123</v>
      </c>
      <c r="B128" t="e">
        <f>1515-F3</f>
        <v>#VALUE!</v>
      </c>
      <c r="D128" t="s">
        <v>52</v>
      </c>
      <c r="E128">
        <v>1</v>
      </c>
      <c r="F128" t="s">
        <v>111</v>
      </c>
      <c r="G128" t="s">
        <v>112</v>
      </c>
      <c r="H128">
        <v>200141</v>
      </c>
    </row>
    <row r="129" spans="1:8" x14ac:dyDescent="0.2">
      <c r="A129">
        <v>124</v>
      </c>
      <c r="B129" t="e">
        <f>1516-F3</f>
        <v>#VALUE!</v>
      </c>
      <c r="D129" t="s">
        <v>110</v>
      </c>
      <c r="E129">
        <v>1</v>
      </c>
      <c r="F129" t="s">
        <v>111</v>
      </c>
      <c r="G129" t="s">
        <v>112</v>
      </c>
      <c r="H129">
        <v>200141</v>
      </c>
    </row>
    <row r="130" spans="1:8" x14ac:dyDescent="0.2">
      <c r="A130">
        <v>125</v>
      </c>
      <c r="B130" t="e">
        <f>1516-F3</f>
        <v>#VALUE!</v>
      </c>
      <c r="D130" t="s">
        <v>52</v>
      </c>
      <c r="E130">
        <v>1</v>
      </c>
      <c r="F130" t="s">
        <v>111</v>
      </c>
      <c r="G130" t="s">
        <v>112</v>
      </c>
      <c r="H130">
        <v>200141</v>
      </c>
    </row>
    <row r="131" spans="1:8" x14ac:dyDescent="0.2">
      <c r="A131">
        <v>126</v>
      </c>
      <c r="B131" t="e">
        <f>1517-F3</f>
        <v>#VALUE!</v>
      </c>
      <c r="D131" t="s">
        <v>110</v>
      </c>
      <c r="E131">
        <v>1</v>
      </c>
      <c r="F131" t="s">
        <v>111</v>
      </c>
      <c r="G131" t="s">
        <v>112</v>
      </c>
      <c r="H131">
        <v>200141</v>
      </c>
    </row>
    <row r="132" spans="1:8" x14ac:dyDescent="0.2">
      <c r="A132">
        <v>127</v>
      </c>
      <c r="B132" t="e">
        <f>1517-F3</f>
        <v>#VALUE!</v>
      </c>
      <c r="D132" t="s">
        <v>52</v>
      </c>
      <c r="E132">
        <v>1</v>
      </c>
      <c r="F132" t="s">
        <v>111</v>
      </c>
      <c r="G132" t="s">
        <v>112</v>
      </c>
      <c r="H132">
        <v>200141</v>
      </c>
    </row>
    <row r="133" spans="1:8" x14ac:dyDescent="0.2">
      <c r="A133">
        <v>128</v>
      </c>
      <c r="B133" t="e">
        <f>1518-F8</f>
        <v>#VALUE!</v>
      </c>
      <c r="D133" t="s">
        <v>101</v>
      </c>
      <c r="E133">
        <v>1</v>
      </c>
      <c r="G133" t="s">
        <v>58</v>
      </c>
      <c r="H133">
        <v>200141</v>
      </c>
    </row>
    <row r="134" spans="1:8" x14ac:dyDescent="0.2">
      <c r="A134">
        <v>129</v>
      </c>
      <c r="B134" t="e">
        <f>1518-F8</f>
        <v>#VALUE!</v>
      </c>
      <c r="D134" t="s">
        <v>52</v>
      </c>
      <c r="E134">
        <v>1</v>
      </c>
      <c r="G134" t="s">
        <v>58</v>
      </c>
      <c r="H134">
        <v>200141</v>
      </c>
    </row>
    <row r="135" spans="1:8" x14ac:dyDescent="0.2">
      <c r="A135">
        <v>130</v>
      </c>
      <c r="B135">
        <f>1518-U18</f>
        <v>1518</v>
      </c>
      <c r="D135" t="s">
        <v>109</v>
      </c>
      <c r="E135">
        <v>1</v>
      </c>
      <c r="H135">
        <v>200141</v>
      </c>
    </row>
    <row r="136" spans="1:8" x14ac:dyDescent="0.2">
      <c r="A136">
        <v>131</v>
      </c>
      <c r="B136" t="e">
        <f>11806-F3</f>
        <v>#VALUE!</v>
      </c>
      <c r="D136" t="s">
        <v>113</v>
      </c>
      <c r="E136">
        <v>1</v>
      </c>
      <c r="G136" t="s">
        <v>114</v>
      </c>
      <c r="H136">
        <v>200141</v>
      </c>
    </row>
    <row r="137" spans="1:8" x14ac:dyDescent="0.2">
      <c r="A137">
        <v>132</v>
      </c>
      <c r="B137" t="e">
        <f>11851-F3</f>
        <v>#VALUE!</v>
      </c>
      <c r="D137" t="s">
        <v>115</v>
      </c>
      <c r="E137">
        <v>1</v>
      </c>
      <c r="G137" t="s">
        <v>114</v>
      </c>
      <c r="H137">
        <v>200141</v>
      </c>
    </row>
    <row r="138" spans="1:8" x14ac:dyDescent="0.2">
      <c r="A138">
        <v>133</v>
      </c>
      <c r="B138" t="e">
        <f>11852-F3</f>
        <v>#VALUE!</v>
      </c>
      <c r="D138" t="s">
        <v>115</v>
      </c>
      <c r="E138">
        <v>1</v>
      </c>
      <c r="G138" t="s">
        <v>114</v>
      </c>
      <c r="H138">
        <v>200141</v>
      </c>
    </row>
    <row r="139" spans="1:8" x14ac:dyDescent="0.2">
      <c r="A139">
        <v>134</v>
      </c>
      <c r="B139" t="e">
        <f>11853-F3</f>
        <v>#VALUE!</v>
      </c>
      <c r="D139" t="s">
        <v>115</v>
      </c>
      <c r="E139">
        <v>1</v>
      </c>
      <c r="G139" t="s">
        <v>114</v>
      </c>
      <c r="H139">
        <v>200141</v>
      </c>
    </row>
    <row r="140" spans="1:8" x14ac:dyDescent="0.2">
      <c r="A140">
        <v>135</v>
      </c>
      <c r="B140" t="e">
        <f>15801-F3</f>
        <v>#VALUE!</v>
      </c>
      <c r="D140" t="s">
        <v>113</v>
      </c>
      <c r="E140">
        <v>1</v>
      </c>
      <c r="G140" t="s">
        <v>114</v>
      </c>
      <c r="H140">
        <v>200141</v>
      </c>
    </row>
    <row r="141" spans="1:8" x14ac:dyDescent="0.2">
      <c r="A141">
        <v>136</v>
      </c>
      <c r="B141" t="e">
        <f>15802-F3</f>
        <v>#VALUE!</v>
      </c>
      <c r="D141" t="s">
        <v>113</v>
      </c>
      <c r="E141">
        <v>1</v>
      </c>
      <c r="G141" t="s">
        <v>114</v>
      </c>
      <c r="H141">
        <v>200141</v>
      </c>
    </row>
    <row r="142" spans="1:8" x14ac:dyDescent="0.2">
      <c r="A142">
        <v>137</v>
      </c>
      <c r="B142" t="e">
        <f>15806-F3</f>
        <v>#VALUE!</v>
      </c>
      <c r="D142" t="s">
        <v>113</v>
      </c>
      <c r="E142">
        <v>1</v>
      </c>
      <c r="G142" t="s">
        <v>114</v>
      </c>
      <c r="H142">
        <v>200141</v>
      </c>
    </row>
    <row r="143" spans="1:8" x14ac:dyDescent="0.2">
      <c r="A143">
        <v>138</v>
      </c>
      <c r="B143" t="e">
        <f>15807-F3</f>
        <v>#VALUE!</v>
      </c>
      <c r="D143" t="s">
        <v>101</v>
      </c>
      <c r="E143">
        <v>1</v>
      </c>
      <c r="G143" t="s">
        <v>58</v>
      </c>
      <c r="H143">
        <v>200141</v>
      </c>
    </row>
    <row r="144" spans="1:8" x14ac:dyDescent="0.2">
      <c r="A144">
        <v>139</v>
      </c>
      <c r="B144" t="e">
        <f>15807-F3</f>
        <v>#VALUE!</v>
      </c>
      <c r="D144" t="s">
        <v>52</v>
      </c>
      <c r="E144">
        <v>1</v>
      </c>
      <c r="G144" t="s">
        <v>58</v>
      </c>
      <c r="H144">
        <v>200141</v>
      </c>
    </row>
    <row r="145" spans="1:8" x14ac:dyDescent="0.2">
      <c r="A145">
        <v>140</v>
      </c>
      <c r="B145">
        <f>15807-U6</f>
        <v>15807</v>
      </c>
      <c r="D145" t="s">
        <v>116</v>
      </c>
      <c r="E145">
        <v>0</v>
      </c>
      <c r="F145" t="s">
        <v>117</v>
      </c>
      <c r="G145" t="s">
        <v>118</v>
      </c>
      <c r="H145">
        <v>200141</v>
      </c>
    </row>
    <row r="146" spans="1:8" x14ac:dyDescent="0.2">
      <c r="A146">
        <v>141</v>
      </c>
      <c r="B146">
        <f>59-A106</f>
        <v>-42</v>
      </c>
      <c r="D146" t="s">
        <v>32</v>
      </c>
      <c r="E146">
        <v>2</v>
      </c>
      <c r="F146" t="s">
        <v>33</v>
      </c>
      <c r="H146">
        <v>200142</v>
      </c>
    </row>
    <row r="147" spans="1:8" x14ac:dyDescent="0.2">
      <c r="A147">
        <v>142</v>
      </c>
      <c r="B147">
        <f>59-A106</f>
        <v>-42</v>
      </c>
      <c r="D147" t="s">
        <v>34</v>
      </c>
      <c r="E147">
        <v>2</v>
      </c>
      <c r="F147" t="s">
        <v>33</v>
      </c>
      <c r="H147">
        <v>200142</v>
      </c>
    </row>
    <row r="148" spans="1:8" x14ac:dyDescent="0.2">
      <c r="A148">
        <v>143</v>
      </c>
      <c r="B148" t="e" cm="1" vm="1">
        <f t="array" ref="B148">59-_FV(A110,"1")</f>
        <v>#VALUE!</v>
      </c>
      <c r="D148" t="s">
        <v>35</v>
      </c>
      <c r="E148">
        <v>1</v>
      </c>
      <c r="F148" t="s">
        <v>36</v>
      </c>
      <c r="H148">
        <v>200142</v>
      </c>
    </row>
    <row r="149" spans="1:8" x14ac:dyDescent="0.2">
      <c r="A149">
        <v>144</v>
      </c>
      <c r="B149" t="e" cm="1" vm="2">
        <f t="array" ref="B149">59-_FV(A110,"2")</f>
        <v>#VALUE!</v>
      </c>
      <c r="D149" t="s">
        <v>37</v>
      </c>
      <c r="E149">
        <v>1</v>
      </c>
      <c r="G149" t="s">
        <v>38</v>
      </c>
      <c r="H149">
        <v>200142</v>
      </c>
    </row>
    <row r="150" spans="1:8" x14ac:dyDescent="0.2">
      <c r="A150">
        <v>145</v>
      </c>
      <c r="B150" t="e" cm="1" vm="3">
        <f t="array" ref="B150">59-_FV(A110,"3")</f>
        <v>#VALUE!</v>
      </c>
      <c r="D150" t="s">
        <v>39</v>
      </c>
      <c r="E150">
        <v>1</v>
      </c>
      <c r="H150">
        <v>200142</v>
      </c>
    </row>
    <row r="151" spans="1:8" x14ac:dyDescent="0.2">
      <c r="A151">
        <v>146</v>
      </c>
      <c r="B151" t="e" cm="1" vm="4">
        <f t="array" ref="B151">59-_FV(A110,"4")</f>
        <v>#VALUE!</v>
      </c>
      <c r="D151" t="s">
        <v>40</v>
      </c>
      <c r="E151">
        <v>1</v>
      </c>
      <c r="H151">
        <v>200142</v>
      </c>
    </row>
    <row r="152" spans="1:8" x14ac:dyDescent="0.2">
      <c r="A152">
        <v>147</v>
      </c>
      <c r="B152" t="e" cm="1" vm="1">
        <f t="array" ref="B152">59-_FV(A112,"1")</f>
        <v>#VALUE!</v>
      </c>
      <c r="D152" t="s">
        <v>41</v>
      </c>
      <c r="E152">
        <v>1</v>
      </c>
      <c r="F152" t="s">
        <v>42</v>
      </c>
      <c r="H152">
        <v>200142</v>
      </c>
    </row>
    <row r="153" spans="1:8" x14ac:dyDescent="0.2">
      <c r="A153">
        <v>148</v>
      </c>
      <c r="B153" t="e" cm="1" vm="2">
        <f t="array" ref="B153">59-_FV(A112,"2")</f>
        <v>#VALUE!</v>
      </c>
      <c r="D153" t="s">
        <v>43</v>
      </c>
      <c r="E153">
        <v>1</v>
      </c>
      <c r="F153" t="s">
        <v>44</v>
      </c>
      <c r="H153">
        <v>200142</v>
      </c>
    </row>
    <row r="154" spans="1:8" x14ac:dyDescent="0.2">
      <c r="A154">
        <v>149</v>
      </c>
      <c r="B154">
        <f>59-A113</f>
        <v>-49</v>
      </c>
      <c r="D154" t="s">
        <v>40</v>
      </c>
      <c r="E154">
        <v>1</v>
      </c>
      <c r="H154">
        <v>200142</v>
      </c>
    </row>
    <row r="155" spans="1:8" x14ac:dyDescent="0.2">
      <c r="A155">
        <v>150</v>
      </c>
      <c r="B155">
        <f>59-E108</f>
        <v>58</v>
      </c>
      <c r="D155" t="s">
        <v>45</v>
      </c>
      <c r="E155">
        <v>1</v>
      </c>
      <c r="F155" t="s">
        <v>46</v>
      </c>
      <c r="G155" t="s">
        <v>47</v>
      </c>
      <c r="H155">
        <v>200142</v>
      </c>
    </row>
    <row r="156" spans="1:8" x14ac:dyDescent="0.2">
      <c r="A156">
        <v>151</v>
      </c>
      <c r="B156">
        <f>59-E109</f>
        <v>58</v>
      </c>
      <c r="D156" t="s">
        <v>48</v>
      </c>
      <c r="E156">
        <v>1</v>
      </c>
      <c r="F156" t="s">
        <v>119</v>
      </c>
      <c r="H156">
        <v>200142</v>
      </c>
    </row>
    <row r="157" spans="1:8" x14ac:dyDescent="0.2">
      <c r="A157">
        <v>152</v>
      </c>
      <c r="B157">
        <f>59-F108</f>
        <v>59</v>
      </c>
      <c r="D157" t="s">
        <v>50</v>
      </c>
      <c r="E157">
        <v>1</v>
      </c>
      <c r="F157" t="s">
        <v>46</v>
      </c>
      <c r="G157" t="s">
        <v>51</v>
      </c>
      <c r="H157">
        <v>200142</v>
      </c>
    </row>
    <row r="158" spans="1:8" x14ac:dyDescent="0.2">
      <c r="A158">
        <v>153</v>
      </c>
      <c r="B158">
        <f>59-F108</f>
        <v>59</v>
      </c>
      <c r="D158" t="s">
        <v>56</v>
      </c>
      <c r="E158">
        <v>1</v>
      </c>
      <c r="F158" t="s">
        <v>46</v>
      </c>
      <c r="G158" t="s">
        <v>51</v>
      </c>
      <c r="H158">
        <v>200142</v>
      </c>
    </row>
    <row r="159" spans="1:8" x14ac:dyDescent="0.2">
      <c r="A159">
        <v>154</v>
      </c>
      <c r="B159" t="e">
        <f>59-F110</f>
        <v>#VALUE!</v>
      </c>
      <c r="D159" t="s">
        <v>53</v>
      </c>
      <c r="E159">
        <v>1</v>
      </c>
      <c r="F159" t="s">
        <v>54</v>
      </c>
      <c r="G159" t="s">
        <v>55</v>
      </c>
      <c r="H159">
        <v>200142</v>
      </c>
    </row>
    <row r="160" spans="1:8" x14ac:dyDescent="0.2">
      <c r="A160">
        <v>155</v>
      </c>
      <c r="B160" t="e">
        <f>59-F110</f>
        <v>#VALUE!</v>
      </c>
      <c r="D160" t="s">
        <v>56</v>
      </c>
      <c r="E160">
        <v>1</v>
      </c>
      <c r="F160" t="s">
        <v>54</v>
      </c>
      <c r="G160" t="s">
        <v>55</v>
      </c>
      <c r="H160">
        <v>200142</v>
      </c>
    </row>
    <row r="161" spans="1:8" x14ac:dyDescent="0.2">
      <c r="A161">
        <v>156</v>
      </c>
      <c r="B161" t="e">
        <f>59-F112</f>
        <v>#VALUE!</v>
      </c>
      <c r="D161" t="s">
        <v>53</v>
      </c>
      <c r="E161">
        <v>1</v>
      </c>
      <c r="F161" t="s">
        <v>57</v>
      </c>
      <c r="G161" t="s">
        <v>58</v>
      </c>
      <c r="H161">
        <v>200142</v>
      </c>
    </row>
    <row r="162" spans="1:8" x14ac:dyDescent="0.2">
      <c r="A162">
        <v>157</v>
      </c>
      <c r="B162" t="e">
        <f>59-F112</f>
        <v>#VALUE!</v>
      </c>
      <c r="D162" t="s">
        <v>56</v>
      </c>
      <c r="E162">
        <v>1</v>
      </c>
      <c r="F162" t="s">
        <v>57</v>
      </c>
      <c r="G162" t="s">
        <v>58</v>
      </c>
      <c r="H162">
        <v>200142</v>
      </c>
    </row>
    <row r="163" spans="1:8" x14ac:dyDescent="0.2">
      <c r="A163">
        <v>158</v>
      </c>
      <c r="B163">
        <f>59-K110</f>
        <v>59</v>
      </c>
      <c r="D163" t="s">
        <v>59</v>
      </c>
      <c r="E163">
        <v>1</v>
      </c>
      <c r="F163" t="s">
        <v>60</v>
      </c>
      <c r="H163">
        <v>200142</v>
      </c>
    </row>
    <row r="164" spans="1:8" x14ac:dyDescent="0.2">
      <c r="A164">
        <v>159</v>
      </c>
      <c r="B164">
        <f>59-K110</f>
        <v>59</v>
      </c>
      <c r="D164" t="s">
        <v>61</v>
      </c>
      <c r="E164">
        <v>1</v>
      </c>
      <c r="F164" t="s">
        <v>60</v>
      </c>
      <c r="H164">
        <v>200142</v>
      </c>
    </row>
    <row r="165" spans="1:8" x14ac:dyDescent="0.2">
      <c r="A165">
        <v>160</v>
      </c>
      <c r="B165">
        <f>59-K111</f>
        <v>59</v>
      </c>
      <c r="D165" t="s">
        <v>59</v>
      </c>
      <c r="E165">
        <v>1</v>
      </c>
      <c r="F165" t="s">
        <v>60</v>
      </c>
      <c r="H165">
        <v>200142</v>
      </c>
    </row>
    <row r="166" spans="1:8" x14ac:dyDescent="0.2">
      <c r="A166">
        <v>161</v>
      </c>
      <c r="B166">
        <f>59-K111</f>
        <v>59</v>
      </c>
      <c r="D166" t="s">
        <v>61</v>
      </c>
      <c r="E166">
        <v>1</v>
      </c>
      <c r="F166" t="s">
        <v>60</v>
      </c>
      <c r="H166">
        <v>200142</v>
      </c>
    </row>
    <row r="167" spans="1:8" x14ac:dyDescent="0.2">
      <c r="A167">
        <v>162</v>
      </c>
      <c r="B167">
        <f>59-S105</f>
        <v>59</v>
      </c>
      <c r="D167" t="s">
        <v>62</v>
      </c>
      <c r="E167">
        <v>1</v>
      </c>
      <c r="F167" t="s">
        <v>120</v>
      </c>
      <c r="G167" t="s">
        <v>64</v>
      </c>
      <c r="H167">
        <v>200142</v>
      </c>
    </row>
    <row r="168" spans="1:8" x14ac:dyDescent="0.2">
      <c r="A168">
        <v>163</v>
      </c>
      <c r="B168">
        <f>59-S108</f>
        <v>59</v>
      </c>
      <c r="D168" t="s">
        <v>65</v>
      </c>
      <c r="E168">
        <v>1</v>
      </c>
      <c r="F168" t="s">
        <v>46</v>
      </c>
      <c r="G168" t="s">
        <v>66</v>
      </c>
      <c r="H168">
        <v>200142</v>
      </c>
    </row>
    <row r="169" spans="1:8" x14ac:dyDescent="0.2">
      <c r="A169">
        <v>164</v>
      </c>
      <c r="B169">
        <f>59-S109</f>
        <v>59</v>
      </c>
      <c r="D169" t="s">
        <v>67</v>
      </c>
      <c r="E169">
        <v>1</v>
      </c>
      <c r="F169" t="s">
        <v>68</v>
      </c>
      <c r="H169">
        <v>200142</v>
      </c>
    </row>
    <row r="170" spans="1:8" x14ac:dyDescent="0.2">
      <c r="A170">
        <v>165</v>
      </c>
      <c r="B170">
        <f>60-H5106</f>
        <v>60</v>
      </c>
      <c r="D170" t="s">
        <v>69</v>
      </c>
      <c r="E170">
        <v>1</v>
      </c>
      <c r="F170" t="s">
        <v>121</v>
      </c>
      <c r="H170">
        <v>200142</v>
      </c>
    </row>
    <row r="171" spans="1:8" x14ac:dyDescent="0.2">
      <c r="A171">
        <v>166</v>
      </c>
      <c r="B171">
        <f>60-H5106</f>
        <v>60</v>
      </c>
      <c r="D171" t="s">
        <v>71</v>
      </c>
      <c r="E171">
        <v>1</v>
      </c>
      <c r="F171" t="s">
        <v>121</v>
      </c>
      <c r="H171">
        <v>200142</v>
      </c>
    </row>
    <row r="172" spans="1:8" x14ac:dyDescent="0.2">
      <c r="A172">
        <v>167</v>
      </c>
      <c r="B172">
        <f>60-H5106</f>
        <v>60</v>
      </c>
      <c r="D172" t="s">
        <v>72</v>
      </c>
      <c r="E172">
        <v>1</v>
      </c>
      <c r="F172" t="s">
        <v>121</v>
      </c>
      <c r="H172">
        <v>200142</v>
      </c>
    </row>
    <row r="173" spans="1:8" x14ac:dyDescent="0.2">
      <c r="A173">
        <v>168</v>
      </c>
      <c r="B173">
        <f>60-H5106</f>
        <v>60</v>
      </c>
      <c r="D173" t="s">
        <v>73</v>
      </c>
      <c r="E173">
        <v>1</v>
      </c>
      <c r="F173" t="s">
        <v>121</v>
      </c>
      <c r="H173">
        <v>200142</v>
      </c>
    </row>
    <row r="174" spans="1:8" x14ac:dyDescent="0.2">
      <c r="A174">
        <v>169</v>
      </c>
      <c r="B174">
        <f>60-H5106</f>
        <v>60</v>
      </c>
      <c r="D174" t="s">
        <v>74</v>
      </c>
      <c r="E174">
        <v>1</v>
      </c>
      <c r="F174" t="s">
        <v>121</v>
      </c>
      <c r="H174">
        <v>200142</v>
      </c>
    </row>
    <row r="175" spans="1:8" x14ac:dyDescent="0.2">
      <c r="A175">
        <v>170</v>
      </c>
      <c r="B175">
        <f>60-S5105</f>
        <v>60</v>
      </c>
      <c r="D175" t="s">
        <v>75</v>
      </c>
      <c r="E175">
        <v>1</v>
      </c>
      <c r="F175" t="s">
        <v>122</v>
      </c>
      <c r="H175">
        <v>200142</v>
      </c>
    </row>
    <row r="176" spans="1:8" x14ac:dyDescent="0.2">
      <c r="A176">
        <v>171</v>
      </c>
      <c r="B176">
        <f>60-S5105</f>
        <v>60</v>
      </c>
      <c r="D176" t="s">
        <v>77</v>
      </c>
      <c r="E176">
        <v>1</v>
      </c>
      <c r="F176" t="s">
        <v>122</v>
      </c>
      <c r="H176">
        <v>200142</v>
      </c>
    </row>
    <row r="177" spans="1:8" x14ac:dyDescent="0.2">
      <c r="A177">
        <v>172</v>
      </c>
      <c r="B177">
        <f>60-S5105</f>
        <v>60</v>
      </c>
      <c r="D177" t="s">
        <v>69</v>
      </c>
      <c r="E177">
        <v>1</v>
      </c>
      <c r="F177" t="s">
        <v>122</v>
      </c>
      <c r="H177">
        <v>200142</v>
      </c>
    </row>
    <row r="178" spans="1:8" x14ac:dyDescent="0.2">
      <c r="A178">
        <v>173</v>
      </c>
      <c r="B178">
        <f>60-S5105</f>
        <v>60</v>
      </c>
      <c r="D178" t="s">
        <v>71</v>
      </c>
      <c r="E178">
        <v>1</v>
      </c>
      <c r="F178" t="s">
        <v>122</v>
      </c>
      <c r="H178">
        <v>200142</v>
      </c>
    </row>
    <row r="179" spans="1:8" x14ac:dyDescent="0.2">
      <c r="A179">
        <v>174</v>
      </c>
      <c r="B179">
        <f>60-S5106</f>
        <v>60</v>
      </c>
      <c r="D179" t="s">
        <v>78</v>
      </c>
      <c r="E179">
        <v>1</v>
      </c>
      <c r="F179" t="s">
        <v>123</v>
      </c>
      <c r="H179">
        <v>200142</v>
      </c>
    </row>
    <row r="180" spans="1:8" x14ac:dyDescent="0.2">
      <c r="A180">
        <v>175</v>
      </c>
      <c r="B180">
        <f>60-S5106</f>
        <v>60</v>
      </c>
      <c r="D180" t="s">
        <v>77</v>
      </c>
      <c r="E180">
        <v>1</v>
      </c>
      <c r="F180" t="s">
        <v>123</v>
      </c>
      <c r="H180">
        <v>200142</v>
      </c>
    </row>
    <row r="181" spans="1:8" x14ac:dyDescent="0.2">
      <c r="A181">
        <v>176</v>
      </c>
      <c r="B181">
        <f>60-S5106</f>
        <v>60</v>
      </c>
      <c r="D181" t="s">
        <v>69</v>
      </c>
      <c r="E181">
        <v>1</v>
      </c>
      <c r="F181" t="s">
        <v>123</v>
      </c>
      <c r="H181">
        <v>200142</v>
      </c>
    </row>
    <row r="182" spans="1:8" x14ac:dyDescent="0.2">
      <c r="A182">
        <v>177</v>
      </c>
      <c r="B182">
        <f>60-S5106</f>
        <v>60</v>
      </c>
      <c r="D182" t="s">
        <v>71</v>
      </c>
      <c r="E182">
        <v>1</v>
      </c>
      <c r="F182" t="s">
        <v>123</v>
      </c>
      <c r="H182">
        <v>200142</v>
      </c>
    </row>
    <row r="183" spans="1:8" x14ac:dyDescent="0.2">
      <c r="A183">
        <v>178</v>
      </c>
      <c r="B183">
        <f>60-S5107</f>
        <v>60</v>
      </c>
      <c r="D183" t="s">
        <v>80</v>
      </c>
      <c r="E183">
        <v>1</v>
      </c>
      <c r="F183" t="s">
        <v>124</v>
      </c>
      <c r="H183">
        <v>200142</v>
      </c>
    </row>
    <row r="184" spans="1:8" x14ac:dyDescent="0.2">
      <c r="A184">
        <v>179</v>
      </c>
      <c r="B184">
        <f>60-S5107</f>
        <v>60</v>
      </c>
      <c r="D184" t="s">
        <v>77</v>
      </c>
      <c r="E184">
        <v>1</v>
      </c>
      <c r="F184" t="s">
        <v>124</v>
      </c>
      <c r="H184">
        <v>200142</v>
      </c>
    </row>
    <row r="185" spans="1:8" x14ac:dyDescent="0.2">
      <c r="A185">
        <v>180</v>
      </c>
      <c r="B185">
        <f>60-S5107</f>
        <v>60</v>
      </c>
      <c r="D185" t="s">
        <v>69</v>
      </c>
      <c r="E185">
        <v>1</v>
      </c>
      <c r="F185" t="s">
        <v>124</v>
      </c>
      <c r="H185">
        <v>200142</v>
      </c>
    </row>
    <row r="186" spans="1:8" x14ac:dyDescent="0.2">
      <c r="A186">
        <v>181</v>
      </c>
      <c r="B186">
        <f>60-S5107</f>
        <v>60</v>
      </c>
      <c r="D186" t="s">
        <v>71</v>
      </c>
      <c r="E186">
        <v>1</v>
      </c>
      <c r="F186" t="s">
        <v>124</v>
      </c>
      <c r="H186">
        <v>200142</v>
      </c>
    </row>
    <row r="187" spans="1:8" x14ac:dyDescent="0.2">
      <c r="A187">
        <v>182</v>
      </c>
      <c r="B187">
        <f>77-A105</f>
        <v>-23</v>
      </c>
      <c r="D187" t="s">
        <v>12</v>
      </c>
      <c r="E187">
        <v>1</v>
      </c>
      <c r="F187" t="s">
        <v>125</v>
      </c>
      <c r="H187">
        <v>200142</v>
      </c>
    </row>
    <row r="188" spans="1:8" x14ac:dyDescent="0.2">
      <c r="A188">
        <v>183</v>
      </c>
      <c r="B188">
        <f>77-A105</f>
        <v>-23</v>
      </c>
      <c r="D188" t="s">
        <v>83</v>
      </c>
      <c r="E188">
        <v>1</v>
      </c>
      <c r="F188" t="s">
        <v>125</v>
      </c>
      <c r="H188">
        <v>200142</v>
      </c>
    </row>
    <row r="189" spans="1:8" x14ac:dyDescent="0.2">
      <c r="A189">
        <v>184</v>
      </c>
      <c r="B189">
        <f>77-A109</f>
        <v>-27</v>
      </c>
      <c r="D189" t="s">
        <v>12</v>
      </c>
      <c r="E189">
        <v>1</v>
      </c>
      <c r="F189" t="s">
        <v>126</v>
      </c>
      <c r="H189">
        <v>200142</v>
      </c>
    </row>
    <row r="190" spans="1:8" x14ac:dyDescent="0.2">
      <c r="A190">
        <v>185</v>
      </c>
      <c r="B190">
        <f>77-A109</f>
        <v>-27</v>
      </c>
      <c r="D190" t="s">
        <v>83</v>
      </c>
      <c r="E190">
        <v>1</v>
      </c>
      <c r="F190" t="s">
        <v>126</v>
      </c>
      <c r="H190">
        <v>200142</v>
      </c>
    </row>
    <row r="191" spans="1:8" x14ac:dyDescent="0.2">
      <c r="A191">
        <v>186</v>
      </c>
      <c r="B191">
        <f>77-A115</f>
        <v>-33</v>
      </c>
      <c r="D191" t="s">
        <v>12</v>
      </c>
      <c r="E191">
        <v>1</v>
      </c>
      <c r="H191">
        <v>200142</v>
      </c>
    </row>
    <row r="192" spans="1:8" x14ac:dyDescent="0.2">
      <c r="A192">
        <v>187</v>
      </c>
      <c r="B192">
        <f>77-A115</f>
        <v>-33</v>
      </c>
      <c r="D192" t="s">
        <v>83</v>
      </c>
      <c r="E192">
        <v>1</v>
      </c>
      <c r="H192">
        <v>200142</v>
      </c>
    </row>
    <row r="193" spans="1:8" x14ac:dyDescent="0.2">
      <c r="A193">
        <v>188</v>
      </c>
      <c r="B193">
        <f>77-A125</f>
        <v>-43</v>
      </c>
      <c r="D193" t="s">
        <v>29</v>
      </c>
      <c r="E193">
        <v>1</v>
      </c>
      <c r="F193" t="s">
        <v>127</v>
      </c>
      <c r="H193">
        <v>200142</v>
      </c>
    </row>
    <row r="194" spans="1:8" x14ac:dyDescent="0.2">
      <c r="A194">
        <v>189</v>
      </c>
      <c r="B194">
        <f>77-A125</f>
        <v>-43</v>
      </c>
      <c r="D194" t="s">
        <v>88</v>
      </c>
      <c r="E194">
        <v>1</v>
      </c>
      <c r="F194" t="s">
        <v>127</v>
      </c>
      <c r="H194">
        <v>200142</v>
      </c>
    </row>
    <row r="195" spans="1:8" x14ac:dyDescent="0.2">
      <c r="A195">
        <v>190</v>
      </c>
      <c r="B195">
        <f>77-A129</f>
        <v>-47</v>
      </c>
      <c r="D195" t="s">
        <v>29</v>
      </c>
      <c r="E195">
        <v>1</v>
      </c>
      <c r="F195" t="s">
        <v>128</v>
      </c>
      <c r="H195">
        <v>200142</v>
      </c>
    </row>
    <row r="196" spans="1:8" x14ac:dyDescent="0.2">
      <c r="A196">
        <v>191</v>
      </c>
      <c r="B196">
        <f>77-A129</f>
        <v>-47</v>
      </c>
      <c r="D196" t="s">
        <v>88</v>
      </c>
      <c r="E196">
        <v>1</v>
      </c>
      <c r="F196" t="s">
        <v>128</v>
      </c>
      <c r="H196">
        <v>200142</v>
      </c>
    </row>
    <row r="197" spans="1:8" x14ac:dyDescent="0.2">
      <c r="A197">
        <v>192</v>
      </c>
      <c r="B197">
        <f>77-A145</f>
        <v>-63</v>
      </c>
      <c r="D197" t="s">
        <v>90</v>
      </c>
      <c r="E197">
        <v>1</v>
      </c>
      <c r="H197">
        <v>200142</v>
      </c>
    </row>
    <row r="198" spans="1:8" x14ac:dyDescent="0.2">
      <c r="A198">
        <v>193</v>
      </c>
      <c r="B198">
        <f>77-A145</f>
        <v>-63</v>
      </c>
      <c r="D198" t="s">
        <v>83</v>
      </c>
      <c r="E198">
        <v>1</v>
      </c>
      <c r="H198">
        <v>200142</v>
      </c>
    </row>
    <row r="199" spans="1:8" x14ac:dyDescent="0.2">
      <c r="A199">
        <v>194</v>
      </c>
      <c r="B199">
        <f>77-F105</f>
        <v>77</v>
      </c>
      <c r="D199" t="s">
        <v>96</v>
      </c>
      <c r="E199">
        <v>1</v>
      </c>
      <c r="F199" t="s">
        <v>97</v>
      </c>
      <c r="G199" t="s">
        <v>98</v>
      </c>
      <c r="H199">
        <v>200142</v>
      </c>
    </row>
    <row r="200" spans="1:8" x14ac:dyDescent="0.2">
      <c r="A200">
        <v>195</v>
      </c>
      <c r="B200">
        <f>77-F106</f>
        <v>77</v>
      </c>
      <c r="D200" t="s">
        <v>96</v>
      </c>
      <c r="E200">
        <v>1</v>
      </c>
      <c r="F200" t="s">
        <v>97</v>
      </c>
      <c r="G200" t="s">
        <v>98</v>
      </c>
      <c r="H200">
        <v>200142</v>
      </c>
    </row>
    <row r="201" spans="1:8" x14ac:dyDescent="0.2">
      <c r="A201">
        <v>196</v>
      </c>
      <c r="B201" t="e">
        <f>77-F109</f>
        <v>#VALUE!</v>
      </c>
      <c r="D201" t="s">
        <v>96</v>
      </c>
      <c r="E201">
        <v>1</v>
      </c>
      <c r="F201" t="s">
        <v>97</v>
      </c>
      <c r="G201" t="s">
        <v>98</v>
      </c>
      <c r="H201">
        <v>200142</v>
      </c>
    </row>
    <row r="202" spans="1:8" x14ac:dyDescent="0.2">
      <c r="A202">
        <v>197</v>
      </c>
      <c r="B202" t="e">
        <f>77-F110</f>
        <v>#VALUE!</v>
      </c>
      <c r="D202" t="s">
        <v>96</v>
      </c>
      <c r="E202">
        <v>1</v>
      </c>
      <c r="F202" t="s">
        <v>97</v>
      </c>
      <c r="G202" t="s">
        <v>98</v>
      </c>
      <c r="H202">
        <v>200142</v>
      </c>
    </row>
    <row r="203" spans="1:8" x14ac:dyDescent="0.2">
      <c r="A203">
        <v>198</v>
      </c>
      <c r="B203">
        <f>77-F115</f>
        <v>77</v>
      </c>
      <c r="D203" t="s">
        <v>96</v>
      </c>
      <c r="E203">
        <v>1</v>
      </c>
      <c r="F203" t="s">
        <v>129</v>
      </c>
      <c r="G203" t="s">
        <v>98</v>
      </c>
      <c r="H203">
        <v>200142</v>
      </c>
    </row>
    <row r="204" spans="1:8" x14ac:dyDescent="0.2">
      <c r="A204">
        <v>199</v>
      </c>
      <c r="B204">
        <f>77-F116</f>
        <v>77</v>
      </c>
      <c r="D204" t="s">
        <v>96</v>
      </c>
      <c r="E204">
        <v>1</v>
      </c>
      <c r="F204" t="s">
        <v>129</v>
      </c>
      <c r="G204" t="s">
        <v>98</v>
      </c>
      <c r="H204">
        <v>200142</v>
      </c>
    </row>
    <row r="205" spans="1:8" x14ac:dyDescent="0.2">
      <c r="A205">
        <v>200</v>
      </c>
      <c r="B205" t="e">
        <f>77-F125</f>
        <v>#VALUE!</v>
      </c>
      <c r="D205" t="s">
        <v>96</v>
      </c>
      <c r="E205">
        <v>1</v>
      </c>
      <c r="F205" t="s">
        <v>130</v>
      </c>
      <c r="G205" t="s">
        <v>98</v>
      </c>
      <c r="H205">
        <v>200142</v>
      </c>
    </row>
    <row r="206" spans="1:8" x14ac:dyDescent="0.2">
      <c r="A206">
        <v>201</v>
      </c>
      <c r="B206" t="e">
        <f>77-F129</f>
        <v>#VALUE!</v>
      </c>
      <c r="D206" t="s">
        <v>96</v>
      </c>
      <c r="E206">
        <v>1</v>
      </c>
      <c r="F206" t="s">
        <v>131</v>
      </c>
      <c r="G206" t="s">
        <v>98</v>
      </c>
      <c r="H206">
        <v>200142</v>
      </c>
    </row>
    <row r="207" spans="1:8" x14ac:dyDescent="0.2">
      <c r="A207">
        <v>202</v>
      </c>
      <c r="B207" t="e">
        <f>77-F145</f>
        <v>#VALUE!</v>
      </c>
      <c r="D207" t="s">
        <v>96</v>
      </c>
      <c r="E207">
        <v>1</v>
      </c>
      <c r="F207" t="s">
        <v>132</v>
      </c>
      <c r="G207" t="s">
        <v>98</v>
      </c>
      <c r="H207">
        <v>200142</v>
      </c>
    </row>
    <row r="208" spans="1:8" x14ac:dyDescent="0.2">
      <c r="A208">
        <v>203</v>
      </c>
      <c r="B208" t="e">
        <f>77-F146</f>
        <v>#VALUE!</v>
      </c>
      <c r="D208" t="s">
        <v>96</v>
      </c>
      <c r="E208">
        <v>1</v>
      </c>
      <c r="F208" t="s">
        <v>132</v>
      </c>
      <c r="G208" t="s">
        <v>98</v>
      </c>
      <c r="H208">
        <v>200142</v>
      </c>
    </row>
    <row r="209" spans="1:8" x14ac:dyDescent="0.2">
      <c r="A209">
        <v>204</v>
      </c>
      <c r="B209" t="e">
        <f>1502-F8</f>
        <v>#VALUE!</v>
      </c>
      <c r="D209" t="s">
        <v>101</v>
      </c>
      <c r="E209">
        <v>1</v>
      </c>
      <c r="G209" t="s">
        <v>58</v>
      </c>
      <c r="H209">
        <v>200142</v>
      </c>
    </row>
    <row r="210" spans="1:8" x14ac:dyDescent="0.2">
      <c r="A210">
        <v>205</v>
      </c>
      <c r="B210" t="e">
        <f>1502-F8</f>
        <v>#VALUE!</v>
      </c>
      <c r="D210" t="s">
        <v>52</v>
      </c>
      <c r="E210">
        <v>1</v>
      </c>
      <c r="G210" t="s">
        <v>58</v>
      </c>
      <c r="H210">
        <v>200142</v>
      </c>
    </row>
    <row r="211" spans="1:8" x14ac:dyDescent="0.2">
      <c r="A211">
        <v>206</v>
      </c>
      <c r="B211">
        <f>1502-U17</f>
        <v>1502</v>
      </c>
      <c r="D211" t="s">
        <v>133</v>
      </c>
      <c r="E211">
        <v>0</v>
      </c>
      <c r="G211" t="s">
        <v>134</v>
      </c>
      <c r="H211">
        <v>200142</v>
      </c>
    </row>
    <row r="212" spans="1:8" x14ac:dyDescent="0.2">
      <c r="A212">
        <v>207</v>
      </c>
      <c r="B212" t="e">
        <f>1506-F3</f>
        <v>#VALUE!</v>
      </c>
      <c r="D212" t="s">
        <v>110</v>
      </c>
      <c r="E212">
        <v>1</v>
      </c>
      <c r="F212" t="s">
        <v>111</v>
      </c>
      <c r="G212" t="s">
        <v>112</v>
      </c>
      <c r="H212">
        <v>200142</v>
      </c>
    </row>
    <row r="213" spans="1:8" x14ac:dyDescent="0.2">
      <c r="A213">
        <v>208</v>
      </c>
      <c r="B213" t="e">
        <f>1506-F3</f>
        <v>#VALUE!</v>
      </c>
      <c r="D213" t="s">
        <v>52</v>
      </c>
      <c r="E213">
        <v>1</v>
      </c>
      <c r="F213" t="s">
        <v>111</v>
      </c>
      <c r="G213" t="s">
        <v>112</v>
      </c>
      <c r="H213">
        <v>200142</v>
      </c>
    </row>
    <row r="214" spans="1:8" x14ac:dyDescent="0.2">
      <c r="A214">
        <v>209</v>
      </c>
      <c r="B214" t="e">
        <f>1507-F3</f>
        <v>#VALUE!</v>
      </c>
      <c r="D214" t="s">
        <v>110</v>
      </c>
      <c r="E214">
        <v>1</v>
      </c>
      <c r="F214" t="s">
        <v>111</v>
      </c>
      <c r="G214" t="s">
        <v>112</v>
      </c>
      <c r="H214">
        <v>200142</v>
      </c>
    </row>
    <row r="215" spans="1:8" x14ac:dyDescent="0.2">
      <c r="A215">
        <v>210</v>
      </c>
      <c r="B215" t="e">
        <f>1507-F3</f>
        <v>#VALUE!</v>
      </c>
      <c r="D215" t="s">
        <v>52</v>
      </c>
      <c r="E215">
        <v>1</v>
      </c>
      <c r="F215" t="s">
        <v>111</v>
      </c>
      <c r="G215" t="s">
        <v>112</v>
      </c>
      <c r="H215">
        <v>200142</v>
      </c>
    </row>
    <row r="216" spans="1:8" x14ac:dyDescent="0.2">
      <c r="A216">
        <v>211</v>
      </c>
      <c r="B216" t="e">
        <f>1508-F3</f>
        <v>#VALUE!</v>
      </c>
      <c r="D216" t="s">
        <v>110</v>
      </c>
      <c r="E216">
        <v>1</v>
      </c>
      <c r="F216" t="s">
        <v>111</v>
      </c>
      <c r="G216" t="s">
        <v>112</v>
      </c>
      <c r="H216">
        <v>200142</v>
      </c>
    </row>
    <row r="217" spans="1:8" x14ac:dyDescent="0.2">
      <c r="A217">
        <v>212</v>
      </c>
      <c r="B217" t="e">
        <f>1508-F3</f>
        <v>#VALUE!</v>
      </c>
      <c r="D217" t="s">
        <v>52</v>
      </c>
      <c r="E217">
        <v>1</v>
      </c>
      <c r="F217" t="s">
        <v>111</v>
      </c>
      <c r="G217" t="s">
        <v>112</v>
      </c>
      <c r="H217">
        <v>200142</v>
      </c>
    </row>
    <row r="218" spans="1:8" x14ac:dyDescent="0.2">
      <c r="A218">
        <v>213</v>
      </c>
      <c r="B218" t="e">
        <f>1510-F8</f>
        <v>#VALUE!</v>
      </c>
      <c r="D218" t="s">
        <v>101</v>
      </c>
      <c r="E218">
        <v>1</v>
      </c>
      <c r="G218" t="s">
        <v>58</v>
      </c>
      <c r="H218">
        <v>200142</v>
      </c>
    </row>
    <row r="219" spans="1:8" x14ac:dyDescent="0.2">
      <c r="A219">
        <v>214</v>
      </c>
      <c r="B219" t="e">
        <f>1510-F8</f>
        <v>#VALUE!</v>
      </c>
      <c r="D219" t="s">
        <v>52</v>
      </c>
      <c r="E219">
        <v>1</v>
      </c>
      <c r="G219" t="s">
        <v>58</v>
      </c>
      <c r="H219">
        <v>200142</v>
      </c>
    </row>
    <row r="220" spans="1:8" x14ac:dyDescent="0.2">
      <c r="A220">
        <v>215</v>
      </c>
      <c r="B220" t="e">
        <f>1514-F3</f>
        <v>#VALUE!</v>
      </c>
      <c r="D220" t="s">
        <v>110</v>
      </c>
      <c r="E220">
        <v>1</v>
      </c>
      <c r="F220" t="s">
        <v>111</v>
      </c>
      <c r="G220" t="s">
        <v>112</v>
      </c>
      <c r="H220">
        <v>200142</v>
      </c>
    </row>
    <row r="221" spans="1:8" x14ac:dyDescent="0.2">
      <c r="A221">
        <v>216</v>
      </c>
      <c r="B221" t="e">
        <f>1514-F3</f>
        <v>#VALUE!</v>
      </c>
      <c r="D221" t="s">
        <v>52</v>
      </c>
      <c r="E221">
        <v>1</v>
      </c>
      <c r="F221" t="s">
        <v>111</v>
      </c>
      <c r="G221" t="s">
        <v>112</v>
      </c>
      <c r="H221">
        <v>200142</v>
      </c>
    </row>
    <row r="222" spans="1:8" x14ac:dyDescent="0.2">
      <c r="A222">
        <v>217</v>
      </c>
      <c r="B222" t="e">
        <f>15811-F3</f>
        <v>#VALUE!</v>
      </c>
      <c r="D222" t="s">
        <v>101</v>
      </c>
      <c r="E222">
        <v>1</v>
      </c>
      <c r="G222" t="s">
        <v>58</v>
      </c>
      <c r="H222">
        <v>200142</v>
      </c>
    </row>
    <row r="223" spans="1:8" x14ac:dyDescent="0.2">
      <c r="A223">
        <v>218</v>
      </c>
      <c r="B223" t="e">
        <f>15811-F3</f>
        <v>#VALUE!</v>
      </c>
      <c r="D223" t="s">
        <v>52</v>
      </c>
      <c r="E223">
        <v>1</v>
      </c>
      <c r="G223" t="s">
        <v>58</v>
      </c>
      <c r="H223">
        <v>200142</v>
      </c>
    </row>
    <row r="224" spans="1:8" x14ac:dyDescent="0.2">
      <c r="A224">
        <v>219</v>
      </c>
      <c r="B224">
        <f>15811-U6</f>
        <v>15811</v>
      </c>
      <c r="D224" t="s">
        <v>116</v>
      </c>
      <c r="E224">
        <v>0</v>
      </c>
      <c r="F224" t="s">
        <v>117</v>
      </c>
      <c r="G224" t="s">
        <v>118</v>
      </c>
      <c r="H224">
        <v>200142</v>
      </c>
    </row>
    <row r="225" spans="1:8" x14ac:dyDescent="0.2">
      <c r="A225">
        <v>220</v>
      </c>
      <c r="B225" t="e">
        <f>61815-F3</f>
        <v>#VALUE!</v>
      </c>
      <c r="D225" t="s">
        <v>101</v>
      </c>
      <c r="E225">
        <v>1</v>
      </c>
      <c r="G225" t="s">
        <v>58</v>
      </c>
      <c r="H225">
        <v>200142</v>
      </c>
    </row>
    <row r="226" spans="1:8" x14ac:dyDescent="0.2">
      <c r="A226">
        <v>221</v>
      </c>
      <c r="B226" t="e">
        <f>61815-F3</f>
        <v>#VALUE!</v>
      </c>
      <c r="D226" t="s">
        <v>52</v>
      </c>
      <c r="E226">
        <v>1</v>
      </c>
      <c r="G226" t="s">
        <v>58</v>
      </c>
      <c r="H226">
        <v>200142</v>
      </c>
    </row>
    <row r="227" spans="1:8" x14ac:dyDescent="0.2">
      <c r="A227">
        <v>222</v>
      </c>
      <c r="B227" t="e">
        <f>61816-F3</f>
        <v>#VALUE!</v>
      </c>
      <c r="D227" t="s">
        <v>101</v>
      </c>
      <c r="E227">
        <v>1</v>
      </c>
      <c r="G227" t="s">
        <v>58</v>
      </c>
      <c r="H227">
        <v>200142</v>
      </c>
    </row>
    <row r="228" spans="1:8" x14ac:dyDescent="0.2">
      <c r="A228">
        <v>223</v>
      </c>
      <c r="B228" t="e">
        <f>61816-F3</f>
        <v>#VALUE!</v>
      </c>
      <c r="D228" t="s">
        <v>52</v>
      </c>
      <c r="E228">
        <v>1</v>
      </c>
      <c r="G228" t="s">
        <v>58</v>
      </c>
      <c r="H228">
        <v>200142</v>
      </c>
    </row>
    <row r="229" spans="1:8" x14ac:dyDescent="0.2">
      <c r="A229">
        <v>224</v>
      </c>
      <c r="B229" t="e">
        <f>61817-F3</f>
        <v>#VALUE!</v>
      </c>
      <c r="D229" t="s">
        <v>101</v>
      </c>
      <c r="E229">
        <v>1</v>
      </c>
      <c r="G229" t="s">
        <v>58</v>
      </c>
      <c r="H229">
        <v>200142</v>
      </c>
    </row>
    <row r="230" spans="1:8" x14ac:dyDescent="0.2">
      <c r="A230">
        <v>225</v>
      </c>
      <c r="B230" t="e">
        <f>61817-F3</f>
        <v>#VALUE!</v>
      </c>
      <c r="D230" t="s">
        <v>52</v>
      </c>
      <c r="E230">
        <v>1</v>
      </c>
      <c r="G230" t="s">
        <v>58</v>
      </c>
      <c r="H230">
        <v>200142</v>
      </c>
    </row>
    <row r="231" spans="1:8" x14ac:dyDescent="0.2">
      <c r="A231">
        <v>226</v>
      </c>
      <c r="B231" t="e">
        <f>61818-F3</f>
        <v>#VALUE!</v>
      </c>
      <c r="D231" t="s">
        <v>101</v>
      </c>
      <c r="E231">
        <v>1</v>
      </c>
      <c r="G231" t="s">
        <v>58</v>
      </c>
      <c r="H231">
        <v>200142</v>
      </c>
    </row>
    <row r="232" spans="1:8" x14ac:dyDescent="0.2">
      <c r="A232">
        <v>227</v>
      </c>
      <c r="B232" t="e">
        <f>61818-F3</f>
        <v>#VALUE!</v>
      </c>
      <c r="D232" t="s">
        <v>52</v>
      </c>
      <c r="E232">
        <v>1</v>
      </c>
      <c r="G232" t="s">
        <v>58</v>
      </c>
      <c r="H232">
        <v>200142</v>
      </c>
    </row>
    <row r="233" spans="1:8" x14ac:dyDescent="0.2">
      <c r="A233">
        <v>228</v>
      </c>
      <c r="B233" t="e">
        <f>61819-F3</f>
        <v>#VALUE!</v>
      </c>
      <c r="D233" t="s">
        <v>101</v>
      </c>
      <c r="E233">
        <v>1</v>
      </c>
      <c r="G233" t="s">
        <v>58</v>
      </c>
      <c r="H233">
        <v>200142</v>
      </c>
    </row>
    <row r="234" spans="1:8" x14ac:dyDescent="0.2">
      <c r="A234">
        <v>229</v>
      </c>
      <c r="B234" t="e">
        <f>61819-F3</f>
        <v>#VALUE!</v>
      </c>
      <c r="D234" t="s">
        <v>52</v>
      </c>
      <c r="E234">
        <v>1</v>
      </c>
      <c r="G234" t="s">
        <v>58</v>
      </c>
      <c r="H234">
        <v>200142</v>
      </c>
    </row>
    <row r="235" spans="1:8" x14ac:dyDescent="0.2">
      <c r="A235">
        <v>230</v>
      </c>
      <c r="B235">
        <f>1505-WS8</f>
        <v>1505</v>
      </c>
      <c r="D235" t="s">
        <v>135</v>
      </c>
      <c r="E235">
        <v>1</v>
      </c>
      <c r="F235" t="s">
        <v>102</v>
      </c>
      <c r="G235" t="s">
        <v>136</v>
      </c>
      <c r="H235">
        <v>200600</v>
      </c>
    </row>
    <row r="236" spans="1:8" x14ac:dyDescent="0.2">
      <c r="A236">
        <v>231</v>
      </c>
      <c r="B236">
        <f>1510-WS8</f>
        <v>1510</v>
      </c>
      <c r="D236" t="s">
        <v>135</v>
      </c>
      <c r="E236">
        <v>1</v>
      </c>
      <c r="F236" t="s">
        <v>102</v>
      </c>
      <c r="G236" t="s">
        <v>136</v>
      </c>
      <c r="H236">
        <v>200600</v>
      </c>
    </row>
    <row r="237" spans="1:8" x14ac:dyDescent="0.2">
      <c r="A237">
        <v>232</v>
      </c>
      <c r="B237">
        <f>60-DK7</f>
        <v>60</v>
      </c>
      <c r="D237" t="s">
        <v>137</v>
      </c>
      <c r="E237">
        <v>1</v>
      </c>
      <c r="G237" t="s">
        <v>138</v>
      </c>
      <c r="H237">
        <v>200800</v>
      </c>
    </row>
    <row r="238" spans="1:8" x14ac:dyDescent="0.2">
      <c r="A238">
        <v>233</v>
      </c>
      <c r="B238">
        <f>60-DK7-H5016</f>
        <v>60</v>
      </c>
      <c r="D238" t="s">
        <v>139</v>
      </c>
      <c r="E238">
        <v>1</v>
      </c>
      <c r="G238" t="s">
        <v>140</v>
      </c>
      <c r="H238">
        <v>200800</v>
      </c>
    </row>
    <row r="239" spans="1:8" x14ac:dyDescent="0.2">
      <c r="A239">
        <v>234</v>
      </c>
      <c r="B239">
        <f>60-DK7-H5016</f>
        <v>60</v>
      </c>
      <c r="D239" t="s">
        <v>77</v>
      </c>
      <c r="E239">
        <v>1</v>
      </c>
      <c r="G239" t="s">
        <v>140</v>
      </c>
      <c r="H239">
        <v>200800</v>
      </c>
    </row>
    <row r="240" spans="1:8" x14ac:dyDescent="0.2">
      <c r="A240">
        <v>235</v>
      </c>
      <c r="B240">
        <f>60-DK7-H5016</f>
        <v>60</v>
      </c>
      <c r="D240" t="s">
        <v>69</v>
      </c>
      <c r="E240">
        <v>1</v>
      </c>
      <c r="G240" t="s">
        <v>140</v>
      </c>
      <c r="H240">
        <v>200800</v>
      </c>
    </row>
    <row r="241" spans="1:8" x14ac:dyDescent="0.2">
      <c r="A241">
        <v>236</v>
      </c>
      <c r="B241">
        <f>60-DK7-H5016</f>
        <v>60</v>
      </c>
      <c r="D241" t="s">
        <v>71</v>
      </c>
      <c r="E241">
        <v>1</v>
      </c>
      <c r="G241" t="s">
        <v>140</v>
      </c>
      <c r="H241">
        <v>200800</v>
      </c>
    </row>
    <row r="242" spans="1:8" x14ac:dyDescent="0.2">
      <c r="A242">
        <v>237</v>
      </c>
      <c r="B242">
        <f>60-DK7-H5016</f>
        <v>60</v>
      </c>
      <c r="D242" t="s">
        <v>141</v>
      </c>
      <c r="E242">
        <v>1</v>
      </c>
      <c r="G242" t="s">
        <v>140</v>
      </c>
      <c r="H242">
        <v>200800</v>
      </c>
    </row>
    <row r="243" spans="1:8" x14ac:dyDescent="0.2">
      <c r="A243">
        <v>238</v>
      </c>
      <c r="B243">
        <f>60-DK7-S5015</f>
        <v>60</v>
      </c>
      <c r="D243" t="s">
        <v>139</v>
      </c>
      <c r="E243">
        <v>1</v>
      </c>
      <c r="F243" t="s">
        <v>142</v>
      </c>
      <c r="G243" t="s">
        <v>143</v>
      </c>
      <c r="H243">
        <v>200800</v>
      </c>
    </row>
    <row r="244" spans="1:8" x14ac:dyDescent="0.2">
      <c r="A244">
        <v>239</v>
      </c>
      <c r="B244">
        <f>60-DK7-S5015</f>
        <v>60</v>
      </c>
      <c r="D244" t="s">
        <v>77</v>
      </c>
      <c r="E244">
        <v>1</v>
      </c>
      <c r="F244" t="s">
        <v>142</v>
      </c>
      <c r="G244" t="s">
        <v>143</v>
      </c>
      <c r="H244">
        <v>200800</v>
      </c>
    </row>
    <row r="245" spans="1:8" x14ac:dyDescent="0.2">
      <c r="A245">
        <v>240</v>
      </c>
      <c r="B245">
        <f>60-DK7-S5015</f>
        <v>60</v>
      </c>
      <c r="D245" t="s">
        <v>69</v>
      </c>
      <c r="E245">
        <v>1</v>
      </c>
      <c r="F245" t="s">
        <v>142</v>
      </c>
      <c r="G245" t="s">
        <v>143</v>
      </c>
      <c r="H245">
        <v>200800</v>
      </c>
    </row>
    <row r="246" spans="1:8" x14ac:dyDescent="0.2">
      <c r="A246">
        <v>241</v>
      </c>
      <c r="B246">
        <f>60-DK7-S5015</f>
        <v>60</v>
      </c>
      <c r="D246" t="s">
        <v>71</v>
      </c>
      <c r="E246">
        <v>1</v>
      </c>
      <c r="F246" t="s">
        <v>142</v>
      </c>
      <c r="G246" t="s">
        <v>143</v>
      </c>
      <c r="H246">
        <v>200800</v>
      </c>
    </row>
    <row r="247" spans="1:8" x14ac:dyDescent="0.2">
      <c r="A247">
        <v>242</v>
      </c>
      <c r="B247">
        <f>1151-DK7-S19</f>
        <v>1151</v>
      </c>
      <c r="D247" t="s">
        <v>139</v>
      </c>
      <c r="E247">
        <v>1</v>
      </c>
      <c r="F247" t="s">
        <v>144</v>
      </c>
      <c r="G247" t="s">
        <v>145</v>
      </c>
      <c r="H247">
        <v>200800</v>
      </c>
    </row>
    <row r="248" spans="1:8" x14ac:dyDescent="0.2">
      <c r="A248">
        <v>243</v>
      </c>
      <c r="B248">
        <f>1151-DK7-S19</f>
        <v>1151</v>
      </c>
      <c r="D248" t="s">
        <v>146</v>
      </c>
      <c r="E248">
        <v>1</v>
      </c>
      <c r="F248" t="s">
        <v>144</v>
      </c>
      <c r="G248" t="s">
        <v>145</v>
      </c>
      <c r="H248">
        <v>200800</v>
      </c>
    </row>
    <row r="249" spans="1:8" x14ac:dyDescent="0.2">
      <c r="A249">
        <v>244</v>
      </c>
      <c r="B249">
        <f>1151-DK7-S19</f>
        <v>1151</v>
      </c>
      <c r="D249" t="s">
        <v>69</v>
      </c>
      <c r="E249">
        <v>1</v>
      </c>
      <c r="F249" t="s">
        <v>144</v>
      </c>
      <c r="G249" t="s">
        <v>145</v>
      </c>
      <c r="H249">
        <v>200800</v>
      </c>
    </row>
    <row r="250" spans="1:8" x14ac:dyDescent="0.2">
      <c r="A250">
        <v>245</v>
      </c>
      <c r="B250">
        <f>1151-DK7-S19</f>
        <v>1151</v>
      </c>
      <c r="D250" t="s">
        <v>71</v>
      </c>
      <c r="E250">
        <v>1</v>
      </c>
      <c r="F250" t="s">
        <v>144</v>
      </c>
      <c r="G250" t="s">
        <v>145</v>
      </c>
      <c r="H250">
        <v>200800</v>
      </c>
    </row>
    <row r="251" spans="1:8" x14ac:dyDescent="0.2">
      <c r="A251">
        <v>246</v>
      </c>
      <c r="B251">
        <f>1151-DK7-S20</f>
        <v>1151</v>
      </c>
      <c r="D251" t="s">
        <v>139</v>
      </c>
      <c r="E251">
        <v>1</v>
      </c>
      <c r="F251" t="s">
        <v>147</v>
      </c>
      <c r="G251" t="s">
        <v>148</v>
      </c>
      <c r="H251">
        <v>200800</v>
      </c>
    </row>
    <row r="252" spans="1:8" x14ac:dyDescent="0.2">
      <c r="A252">
        <v>247</v>
      </c>
      <c r="B252">
        <f>1151-DK7-S20</f>
        <v>1151</v>
      </c>
      <c r="D252" t="s">
        <v>146</v>
      </c>
      <c r="E252">
        <v>1</v>
      </c>
      <c r="F252" t="s">
        <v>147</v>
      </c>
      <c r="G252" t="s">
        <v>148</v>
      </c>
      <c r="H252">
        <v>200800</v>
      </c>
    </row>
    <row r="253" spans="1:8" x14ac:dyDescent="0.2">
      <c r="A253">
        <v>248</v>
      </c>
      <c r="B253">
        <f>1151-DK7-S20</f>
        <v>1151</v>
      </c>
      <c r="D253" t="s">
        <v>69</v>
      </c>
      <c r="E253">
        <v>1</v>
      </c>
      <c r="F253" t="s">
        <v>147</v>
      </c>
      <c r="G253" t="s">
        <v>148</v>
      </c>
      <c r="H253">
        <v>200800</v>
      </c>
    </row>
    <row r="254" spans="1:8" x14ac:dyDescent="0.2">
      <c r="A254">
        <v>249</v>
      </c>
      <c r="B254">
        <f>1151-DK7-S20</f>
        <v>1151</v>
      </c>
      <c r="D254" t="s">
        <v>71</v>
      </c>
      <c r="E254">
        <v>1</v>
      </c>
      <c r="F254" t="s">
        <v>147</v>
      </c>
      <c r="G254" t="s">
        <v>148</v>
      </c>
      <c r="H254">
        <v>200800</v>
      </c>
    </row>
    <row r="255" spans="1:8" x14ac:dyDescent="0.2">
      <c r="A255">
        <v>250</v>
      </c>
      <c r="B255">
        <f>1151-WS8</f>
        <v>1151</v>
      </c>
      <c r="D255" t="s">
        <v>149</v>
      </c>
      <c r="E255">
        <v>1</v>
      </c>
      <c r="F255" t="s">
        <v>102</v>
      </c>
      <c r="G255" t="s">
        <v>150</v>
      </c>
      <c r="H255">
        <v>200800</v>
      </c>
    </row>
    <row r="256" spans="1:8" x14ac:dyDescent="0.2">
      <c r="A256">
        <v>251</v>
      </c>
      <c r="B256">
        <f>1152-DK7</f>
        <v>1152</v>
      </c>
      <c r="D256" t="s">
        <v>137</v>
      </c>
      <c r="E256">
        <v>1</v>
      </c>
      <c r="G256" t="s">
        <v>138</v>
      </c>
      <c r="H256">
        <v>200800</v>
      </c>
    </row>
    <row r="257" spans="1:8" x14ac:dyDescent="0.2">
      <c r="A257">
        <v>252</v>
      </c>
      <c r="B257">
        <f>1152-DK7-S19</f>
        <v>1152</v>
      </c>
      <c r="D257" t="s">
        <v>139</v>
      </c>
      <c r="E257">
        <v>1</v>
      </c>
      <c r="F257" t="s">
        <v>144</v>
      </c>
      <c r="G257" t="s">
        <v>145</v>
      </c>
      <c r="H257">
        <v>200800</v>
      </c>
    </row>
    <row r="258" spans="1:8" x14ac:dyDescent="0.2">
      <c r="A258">
        <v>253</v>
      </c>
      <c r="B258">
        <f>1152-DK7-S19</f>
        <v>1152</v>
      </c>
      <c r="D258" t="s">
        <v>146</v>
      </c>
      <c r="E258">
        <v>1</v>
      </c>
      <c r="F258" t="s">
        <v>144</v>
      </c>
      <c r="G258" t="s">
        <v>145</v>
      </c>
      <c r="H258">
        <v>200800</v>
      </c>
    </row>
    <row r="259" spans="1:8" x14ac:dyDescent="0.2">
      <c r="A259">
        <v>254</v>
      </c>
      <c r="B259">
        <f>1152-DK7-S19</f>
        <v>1152</v>
      </c>
      <c r="D259" t="s">
        <v>69</v>
      </c>
      <c r="E259">
        <v>1</v>
      </c>
      <c r="F259" t="s">
        <v>144</v>
      </c>
      <c r="G259" t="s">
        <v>145</v>
      </c>
      <c r="H259">
        <v>200800</v>
      </c>
    </row>
    <row r="260" spans="1:8" x14ac:dyDescent="0.2">
      <c r="A260">
        <v>255</v>
      </c>
      <c r="B260">
        <f>1152-DK7-S19</f>
        <v>1152</v>
      </c>
      <c r="D260" t="s">
        <v>71</v>
      </c>
      <c r="E260">
        <v>1</v>
      </c>
      <c r="F260" t="s">
        <v>144</v>
      </c>
      <c r="G260" t="s">
        <v>145</v>
      </c>
      <c r="H260">
        <v>200800</v>
      </c>
    </row>
    <row r="261" spans="1:8" x14ac:dyDescent="0.2">
      <c r="A261">
        <v>256</v>
      </c>
      <c r="B261">
        <f>1152-DK7-S20</f>
        <v>1152</v>
      </c>
      <c r="D261" t="s">
        <v>139</v>
      </c>
      <c r="E261">
        <v>1</v>
      </c>
      <c r="F261" t="s">
        <v>147</v>
      </c>
      <c r="G261" t="s">
        <v>148</v>
      </c>
      <c r="H261">
        <v>200800</v>
      </c>
    </row>
    <row r="262" spans="1:8" x14ac:dyDescent="0.2">
      <c r="A262">
        <v>257</v>
      </c>
      <c r="B262">
        <f>1152-DK7-S20</f>
        <v>1152</v>
      </c>
      <c r="D262" t="s">
        <v>146</v>
      </c>
      <c r="E262">
        <v>1</v>
      </c>
      <c r="F262" t="s">
        <v>147</v>
      </c>
      <c r="G262" t="s">
        <v>148</v>
      </c>
      <c r="H262">
        <v>200800</v>
      </c>
    </row>
    <row r="263" spans="1:8" x14ac:dyDescent="0.2">
      <c r="A263">
        <v>258</v>
      </c>
      <c r="B263">
        <f>1152-DK7-S20</f>
        <v>1152</v>
      </c>
      <c r="D263" t="s">
        <v>69</v>
      </c>
      <c r="E263">
        <v>1</v>
      </c>
      <c r="F263" t="s">
        <v>147</v>
      </c>
      <c r="G263" t="s">
        <v>148</v>
      </c>
      <c r="H263">
        <v>200800</v>
      </c>
    </row>
    <row r="264" spans="1:8" x14ac:dyDescent="0.2">
      <c r="A264">
        <v>259</v>
      </c>
      <c r="B264">
        <f>1152-DK7-S20</f>
        <v>1152</v>
      </c>
      <c r="D264" t="s">
        <v>71</v>
      </c>
      <c r="E264">
        <v>1</v>
      </c>
      <c r="F264" t="s">
        <v>147</v>
      </c>
      <c r="G264" t="s">
        <v>148</v>
      </c>
      <c r="H264">
        <v>200800</v>
      </c>
    </row>
    <row r="265" spans="1:8" x14ac:dyDescent="0.2">
      <c r="A265">
        <v>260</v>
      </c>
      <c r="B265">
        <f>1152-WS8</f>
        <v>1152</v>
      </c>
      <c r="D265" t="s">
        <v>149</v>
      </c>
      <c r="E265">
        <v>1</v>
      </c>
      <c r="F265" t="s">
        <v>102</v>
      </c>
      <c r="G265" t="s">
        <v>150</v>
      </c>
      <c r="H265">
        <v>200800</v>
      </c>
    </row>
    <row r="266" spans="1:8" x14ac:dyDescent="0.2">
      <c r="A266">
        <v>261</v>
      </c>
      <c r="B266" t="e">
        <f>11851-B3</f>
        <v>#VALUE!</v>
      </c>
      <c r="D266" t="s">
        <v>151</v>
      </c>
      <c r="E266">
        <v>1</v>
      </c>
      <c r="G266" t="s">
        <v>152</v>
      </c>
      <c r="H266">
        <v>200800</v>
      </c>
    </row>
    <row r="267" spans="1:8" x14ac:dyDescent="0.2">
      <c r="A267">
        <v>262</v>
      </c>
      <c r="B267">
        <f>11851-U3</f>
        <v>11851</v>
      </c>
      <c r="D267" t="s">
        <v>151</v>
      </c>
      <c r="E267">
        <v>1</v>
      </c>
      <c r="G267" t="s">
        <v>152</v>
      </c>
      <c r="H267">
        <v>200800</v>
      </c>
    </row>
    <row r="268" spans="1:8" x14ac:dyDescent="0.2">
      <c r="A268">
        <v>263</v>
      </c>
      <c r="B268" t="e">
        <f>11852-B3</f>
        <v>#VALUE!</v>
      </c>
      <c r="D268" t="s">
        <v>151</v>
      </c>
      <c r="E268">
        <v>1</v>
      </c>
      <c r="G268" t="s">
        <v>153</v>
      </c>
      <c r="H268">
        <v>200800</v>
      </c>
    </row>
    <row r="269" spans="1:8" x14ac:dyDescent="0.2">
      <c r="A269">
        <v>264</v>
      </c>
      <c r="B269">
        <f>11852-U3</f>
        <v>11852</v>
      </c>
      <c r="D269" t="s">
        <v>151</v>
      </c>
      <c r="E269">
        <v>1</v>
      </c>
      <c r="G269" t="s">
        <v>153</v>
      </c>
      <c r="H269">
        <v>200800</v>
      </c>
    </row>
    <row r="270" spans="1:8" x14ac:dyDescent="0.2">
      <c r="A270">
        <v>265</v>
      </c>
      <c r="B270" t="e">
        <f>11853-B3</f>
        <v>#VALUE!</v>
      </c>
      <c r="D270" t="s">
        <v>151</v>
      </c>
      <c r="E270">
        <v>1</v>
      </c>
      <c r="G270" t="s">
        <v>154</v>
      </c>
      <c r="H270">
        <v>200800</v>
      </c>
    </row>
    <row r="271" spans="1:8" x14ac:dyDescent="0.2">
      <c r="A271">
        <v>266</v>
      </c>
      <c r="B271">
        <f>11853-U3</f>
        <v>11853</v>
      </c>
      <c r="D271" t="s">
        <v>151</v>
      </c>
      <c r="E271">
        <v>1</v>
      </c>
      <c r="G271" t="s">
        <v>154</v>
      </c>
      <c r="H271">
        <v>200800</v>
      </c>
    </row>
    <row r="272" spans="1:8" x14ac:dyDescent="0.2">
      <c r="A272">
        <v>267</v>
      </c>
      <c r="B272" t="e">
        <f>11854-B3</f>
        <v>#VALUE!</v>
      </c>
      <c r="D272" t="s">
        <v>151</v>
      </c>
      <c r="E272">
        <v>1</v>
      </c>
      <c r="G272" t="s">
        <v>155</v>
      </c>
      <c r="H272">
        <v>200800</v>
      </c>
    </row>
    <row r="273" spans="1:8" x14ac:dyDescent="0.2">
      <c r="A273">
        <v>268</v>
      </c>
      <c r="B273" t="e">
        <f>11854-DK7-H3</f>
        <v>#VALUE!</v>
      </c>
      <c r="D273" t="s">
        <v>139</v>
      </c>
      <c r="E273">
        <v>1</v>
      </c>
      <c r="G273" t="s">
        <v>156</v>
      </c>
      <c r="H273">
        <v>200800</v>
      </c>
    </row>
    <row r="274" spans="1:8" x14ac:dyDescent="0.2">
      <c r="A274">
        <v>269</v>
      </c>
      <c r="B274" t="e">
        <f>11854-DK7-H3</f>
        <v>#VALUE!</v>
      </c>
      <c r="D274" t="s">
        <v>146</v>
      </c>
      <c r="E274">
        <v>1</v>
      </c>
      <c r="G274" t="s">
        <v>156</v>
      </c>
      <c r="H274">
        <v>200800</v>
      </c>
    </row>
    <row r="275" spans="1:8" x14ac:dyDescent="0.2">
      <c r="A275">
        <v>270</v>
      </c>
      <c r="B275" t="e">
        <f>11854-DK7-H3</f>
        <v>#VALUE!</v>
      </c>
      <c r="D275" t="s">
        <v>69</v>
      </c>
      <c r="E275">
        <v>1</v>
      </c>
      <c r="G275" t="s">
        <v>156</v>
      </c>
      <c r="H275">
        <v>200800</v>
      </c>
    </row>
    <row r="276" spans="1:8" x14ac:dyDescent="0.2">
      <c r="A276">
        <v>271</v>
      </c>
      <c r="B276" t="e">
        <f>11854-DK7-H3</f>
        <v>#VALUE!</v>
      </c>
      <c r="D276" t="s">
        <v>71</v>
      </c>
      <c r="E276">
        <v>1</v>
      </c>
      <c r="G276" t="s">
        <v>156</v>
      </c>
      <c r="H276">
        <v>200800</v>
      </c>
    </row>
    <row r="277" spans="1:8" x14ac:dyDescent="0.2">
      <c r="A277">
        <v>272</v>
      </c>
      <c r="B277" t="e">
        <f>11854-DK7-H3</f>
        <v>#VALUE!</v>
      </c>
      <c r="D277" t="s">
        <v>157</v>
      </c>
      <c r="E277">
        <v>1</v>
      </c>
      <c r="G277" t="s">
        <v>156</v>
      </c>
      <c r="H277">
        <v>200800</v>
      </c>
    </row>
    <row r="278" spans="1:8" x14ac:dyDescent="0.2">
      <c r="A278">
        <v>273</v>
      </c>
      <c r="B278">
        <f>58-E6</f>
        <v>57</v>
      </c>
      <c r="D278" t="s">
        <v>158</v>
      </c>
      <c r="E278">
        <v>1</v>
      </c>
      <c r="F278" t="s">
        <v>159</v>
      </c>
      <c r="G278" t="s">
        <v>160</v>
      </c>
      <c r="H278">
        <v>210100</v>
      </c>
    </row>
    <row r="279" spans="1:8" x14ac:dyDescent="0.2">
      <c r="A279">
        <v>274</v>
      </c>
      <c r="B279">
        <f>11806-U3</f>
        <v>11806</v>
      </c>
      <c r="D279" t="s">
        <v>151</v>
      </c>
      <c r="E279">
        <v>1</v>
      </c>
      <c r="F279" t="s">
        <v>161</v>
      </c>
      <c r="G279" t="s">
        <v>162</v>
      </c>
      <c r="H279">
        <v>210100</v>
      </c>
    </row>
    <row r="280" spans="1:8" x14ac:dyDescent="0.2">
      <c r="A280">
        <v>275</v>
      </c>
      <c r="B280">
        <f>15806-U3</f>
        <v>15806</v>
      </c>
      <c r="D280" t="s">
        <v>151</v>
      </c>
      <c r="E280">
        <v>1</v>
      </c>
      <c r="F280" t="s">
        <v>161</v>
      </c>
      <c r="G280" t="s">
        <v>162</v>
      </c>
      <c r="H280">
        <v>210100</v>
      </c>
    </row>
    <row r="281" spans="1:8" x14ac:dyDescent="0.2">
      <c r="A281">
        <v>276</v>
      </c>
      <c r="B281">
        <f>58-E16</f>
        <v>57</v>
      </c>
      <c r="D281" t="s">
        <v>158</v>
      </c>
      <c r="E281">
        <v>1</v>
      </c>
      <c r="F281" t="s">
        <v>163</v>
      </c>
      <c r="G281" t="s">
        <v>160</v>
      </c>
      <c r="H281">
        <v>210200</v>
      </c>
    </row>
    <row r="282" spans="1:8" x14ac:dyDescent="0.2">
      <c r="A282">
        <v>277</v>
      </c>
      <c r="B282">
        <f>1501-U3</f>
        <v>1501</v>
      </c>
      <c r="D282" t="s">
        <v>164</v>
      </c>
      <c r="E282">
        <v>1</v>
      </c>
      <c r="H282">
        <v>210400</v>
      </c>
    </row>
    <row r="283" spans="1:8" x14ac:dyDescent="0.2">
      <c r="A283">
        <v>278</v>
      </c>
      <c r="B283">
        <f>8110-U3</f>
        <v>8110</v>
      </c>
      <c r="D283" t="s">
        <v>165</v>
      </c>
      <c r="E283">
        <v>1</v>
      </c>
      <c r="H283">
        <v>210400</v>
      </c>
    </row>
    <row r="284" spans="1:8" x14ac:dyDescent="0.2">
      <c r="A284">
        <v>279</v>
      </c>
      <c r="B284">
        <f>1502-WS8</f>
        <v>1502</v>
      </c>
      <c r="D284" t="s">
        <v>135</v>
      </c>
      <c r="E284">
        <v>1</v>
      </c>
      <c r="F284" t="s">
        <v>102</v>
      </c>
      <c r="G284" t="s">
        <v>136</v>
      </c>
      <c r="H284">
        <v>210600</v>
      </c>
    </row>
    <row r="285" spans="1:8" x14ac:dyDescent="0.2">
      <c r="A285">
        <v>280</v>
      </c>
      <c r="B285">
        <f>1501-WS12</f>
        <v>1501</v>
      </c>
      <c r="D285" t="s">
        <v>166</v>
      </c>
      <c r="E285">
        <v>1</v>
      </c>
      <c r="G285" t="s">
        <v>167</v>
      </c>
      <c r="H285">
        <v>210700</v>
      </c>
    </row>
    <row r="286" spans="1:8" x14ac:dyDescent="0.2">
      <c r="A286">
        <v>281</v>
      </c>
      <c r="B286">
        <f>1513-WS10</f>
        <v>1513</v>
      </c>
      <c r="D286" t="s">
        <v>168</v>
      </c>
      <c r="E286">
        <v>1</v>
      </c>
      <c r="F286" t="s">
        <v>102</v>
      </c>
      <c r="G286" t="s">
        <v>169</v>
      </c>
      <c r="H286">
        <v>210700</v>
      </c>
    </row>
    <row r="287" spans="1:8" x14ac:dyDescent="0.2">
      <c r="A287">
        <v>282</v>
      </c>
      <c r="B287">
        <f>15801-U3</f>
        <v>15801</v>
      </c>
      <c r="D287" t="s">
        <v>151</v>
      </c>
      <c r="E287">
        <v>1</v>
      </c>
      <c r="F287" t="s">
        <v>161</v>
      </c>
      <c r="G287" t="s">
        <v>170</v>
      </c>
      <c r="H287">
        <v>210700</v>
      </c>
    </row>
    <row r="288" spans="1:8" x14ac:dyDescent="0.2">
      <c r="A288">
        <v>283</v>
      </c>
      <c r="B288">
        <f>15802-U3</f>
        <v>15802</v>
      </c>
      <c r="D288" t="s">
        <v>151</v>
      </c>
      <c r="E288">
        <v>1</v>
      </c>
      <c r="F288" t="s">
        <v>161</v>
      </c>
      <c r="G288" t="s">
        <v>171</v>
      </c>
      <c r="H288">
        <v>210700</v>
      </c>
    </row>
    <row r="289" spans="1:8" x14ac:dyDescent="0.2">
      <c r="A289">
        <v>284</v>
      </c>
      <c r="B289">
        <f>15803-S3</f>
        <v>15803</v>
      </c>
      <c r="D289" t="s">
        <v>151</v>
      </c>
      <c r="E289">
        <v>1</v>
      </c>
      <c r="F289" t="s">
        <v>172</v>
      </c>
      <c r="G289" t="s">
        <v>173</v>
      </c>
      <c r="H289">
        <v>210700</v>
      </c>
    </row>
    <row r="290" spans="1:8" x14ac:dyDescent="0.2">
      <c r="A290">
        <v>285</v>
      </c>
      <c r="B290">
        <f>80-H522</f>
        <v>-1400334</v>
      </c>
      <c r="D290" t="s">
        <v>174</v>
      </c>
      <c r="E290">
        <v>2</v>
      </c>
      <c r="H290">
        <v>210800</v>
      </c>
    </row>
    <row r="291" spans="1:8" x14ac:dyDescent="0.2">
      <c r="A291">
        <v>286</v>
      </c>
      <c r="B291">
        <f>80-X520</f>
        <v>80</v>
      </c>
      <c r="D291" t="s">
        <v>175</v>
      </c>
      <c r="E291">
        <v>1</v>
      </c>
      <c r="G291" t="s">
        <v>176</v>
      </c>
      <c r="H291">
        <v>210800</v>
      </c>
    </row>
    <row r="292" spans="1:8" x14ac:dyDescent="0.2">
      <c r="A292">
        <v>287</v>
      </c>
      <c r="B292">
        <f>1503-WS8</f>
        <v>1503</v>
      </c>
      <c r="D292" t="s">
        <v>135</v>
      </c>
      <c r="E292">
        <v>1</v>
      </c>
      <c r="F292" t="s">
        <v>102</v>
      </c>
      <c r="G292" t="s">
        <v>136</v>
      </c>
      <c r="H292">
        <v>210800</v>
      </c>
    </row>
    <row r="293" spans="1:8" x14ac:dyDescent="0.2">
      <c r="A293">
        <v>288</v>
      </c>
      <c r="B293">
        <f>1506-DK6</f>
        <v>1506</v>
      </c>
      <c r="D293" t="s">
        <v>137</v>
      </c>
      <c r="E293">
        <v>1</v>
      </c>
      <c r="G293" t="s">
        <v>177</v>
      </c>
      <c r="H293">
        <v>210800</v>
      </c>
    </row>
    <row r="294" spans="1:8" x14ac:dyDescent="0.2">
      <c r="A294">
        <v>289</v>
      </c>
      <c r="B294">
        <f>1506-DK6-S17</f>
        <v>1506</v>
      </c>
      <c r="D294" t="s">
        <v>139</v>
      </c>
      <c r="E294">
        <v>1</v>
      </c>
      <c r="F294" t="s">
        <v>178</v>
      </c>
      <c r="G294" t="s">
        <v>179</v>
      </c>
      <c r="H294">
        <v>210800</v>
      </c>
    </row>
    <row r="295" spans="1:8" x14ac:dyDescent="0.2">
      <c r="A295">
        <v>290</v>
      </c>
      <c r="B295">
        <f>1506-DK6-S17</f>
        <v>1506</v>
      </c>
      <c r="D295" t="s">
        <v>146</v>
      </c>
      <c r="E295">
        <v>1</v>
      </c>
      <c r="F295" t="s">
        <v>178</v>
      </c>
      <c r="G295" t="s">
        <v>179</v>
      </c>
      <c r="H295">
        <v>210800</v>
      </c>
    </row>
    <row r="296" spans="1:8" x14ac:dyDescent="0.2">
      <c r="A296">
        <v>291</v>
      </c>
      <c r="B296">
        <f>1506-DK6-S17</f>
        <v>1506</v>
      </c>
      <c r="D296" t="s">
        <v>69</v>
      </c>
      <c r="E296">
        <v>1</v>
      </c>
      <c r="F296" t="s">
        <v>178</v>
      </c>
      <c r="G296" t="s">
        <v>179</v>
      </c>
      <c r="H296">
        <v>210800</v>
      </c>
    </row>
    <row r="297" spans="1:8" x14ac:dyDescent="0.2">
      <c r="A297">
        <v>292</v>
      </c>
      <c r="B297">
        <f>1506-DK6-S17</f>
        <v>1506</v>
      </c>
      <c r="D297" t="s">
        <v>71</v>
      </c>
      <c r="E297">
        <v>1</v>
      </c>
      <c r="F297" t="s">
        <v>178</v>
      </c>
      <c r="G297" t="s">
        <v>179</v>
      </c>
      <c r="H297">
        <v>210800</v>
      </c>
    </row>
    <row r="298" spans="1:8" x14ac:dyDescent="0.2">
      <c r="A298">
        <v>293</v>
      </c>
      <c r="B298">
        <f>1506-DK6-S18</f>
        <v>1506</v>
      </c>
      <c r="D298" t="s">
        <v>139</v>
      </c>
      <c r="E298">
        <v>1</v>
      </c>
      <c r="F298" t="s">
        <v>180</v>
      </c>
      <c r="G298" t="s">
        <v>181</v>
      </c>
      <c r="H298">
        <v>210800</v>
      </c>
    </row>
    <row r="299" spans="1:8" x14ac:dyDescent="0.2">
      <c r="A299">
        <v>294</v>
      </c>
      <c r="B299">
        <f>1506-DK6-S18</f>
        <v>1506</v>
      </c>
      <c r="D299" t="s">
        <v>146</v>
      </c>
      <c r="E299">
        <v>1</v>
      </c>
      <c r="F299" t="s">
        <v>180</v>
      </c>
      <c r="G299" t="s">
        <v>181</v>
      </c>
      <c r="H299">
        <v>210800</v>
      </c>
    </row>
    <row r="300" spans="1:8" x14ac:dyDescent="0.2">
      <c r="A300">
        <v>295</v>
      </c>
      <c r="B300">
        <f>1506-DK6-S18</f>
        <v>1506</v>
      </c>
      <c r="D300" t="s">
        <v>69</v>
      </c>
      <c r="E300">
        <v>1</v>
      </c>
      <c r="F300" t="s">
        <v>180</v>
      </c>
      <c r="G300" t="s">
        <v>181</v>
      </c>
      <c r="H300">
        <v>210800</v>
      </c>
    </row>
    <row r="301" spans="1:8" x14ac:dyDescent="0.2">
      <c r="A301">
        <v>296</v>
      </c>
      <c r="B301">
        <f>1506-DK6-S18</f>
        <v>1506</v>
      </c>
      <c r="D301" t="s">
        <v>71</v>
      </c>
      <c r="E301">
        <v>1</v>
      </c>
      <c r="F301" t="s">
        <v>180</v>
      </c>
      <c r="G301" t="s">
        <v>181</v>
      </c>
      <c r="H301">
        <v>210800</v>
      </c>
    </row>
    <row r="302" spans="1:8" x14ac:dyDescent="0.2">
      <c r="A302">
        <v>297</v>
      </c>
      <c r="B302">
        <f>1507-DK6</f>
        <v>1507</v>
      </c>
      <c r="D302" t="s">
        <v>137</v>
      </c>
      <c r="E302">
        <v>1</v>
      </c>
      <c r="G302" t="s">
        <v>182</v>
      </c>
      <c r="H302">
        <v>210800</v>
      </c>
    </row>
    <row r="303" spans="1:8" x14ac:dyDescent="0.2">
      <c r="A303">
        <v>298</v>
      </c>
      <c r="B303">
        <f>1507-DK6-S17</f>
        <v>1507</v>
      </c>
      <c r="D303" t="s">
        <v>139</v>
      </c>
      <c r="E303">
        <v>1</v>
      </c>
      <c r="F303" t="s">
        <v>178</v>
      </c>
      <c r="G303" t="s">
        <v>183</v>
      </c>
      <c r="H303">
        <v>210800</v>
      </c>
    </row>
    <row r="304" spans="1:8" x14ac:dyDescent="0.2">
      <c r="A304">
        <v>299</v>
      </c>
      <c r="B304">
        <f>1507-DK6-S17</f>
        <v>1507</v>
      </c>
      <c r="D304" t="s">
        <v>146</v>
      </c>
      <c r="E304">
        <v>1</v>
      </c>
      <c r="F304" t="s">
        <v>178</v>
      </c>
      <c r="G304" t="s">
        <v>183</v>
      </c>
      <c r="H304">
        <v>210800</v>
      </c>
    </row>
    <row r="305" spans="1:8" x14ac:dyDescent="0.2">
      <c r="A305">
        <v>300</v>
      </c>
      <c r="B305">
        <f>1507-DK6-S17</f>
        <v>1507</v>
      </c>
      <c r="D305" t="s">
        <v>69</v>
      </c>
      <c r="E305">
        <v>1</v>
      </c>
      <c r="F305" t="s">
        <v>178</v>
      </c>
      <c r="G305" t="s">
        <v>183</v>
      </c>
      <c r="H305">
        <v>210800</v>
      </c>
    </row>
    <row r="306" spans="1:8" x14ac:dyDescent="0.2">
      <c r="A306">
        <v>301</v>
      </c>
      <c r="B306">
        <f>1507-DK6-S17</f>
        <v>1507</v>
      </c>
      <c r="D306" t="s">
        <v>71</v>
      </c>
      <c r="E306">
        <v>1</v>
      </c>
      <c r="F306" t="s">
        <v>178</v>
      </c>
      <c r="G306" t="s">
        <v>183</v>
      </c>
      <c r="H306">
        <v>210800</v>
      </c>
    </row>
    <row r="307" spans="1:8" x14ac:dyDescent="0.2">
      <c r="A307">
        <v>302</v>
      </c>
      <c r="B307">
        <f>1507-DK6-S18</f>
        <v>1507</v>
      </c>
      <c r="D307" t="s">
        <v>139</v>
      </c>
      <c r="E307">
        <v>1</v>
      </c>
      <c r="F307" t="s">
        <v>180</v>
      </c>
      <c r="G307" t="s">
        <v>184</v>
      </c>
      <c r="H307">
        <v>210800</v>
      </c>
    </row>
    <row r="308" spans="1:8" x14ac:dyDescent="0.2">
      <c r="A308">
        <v>303</v>
      </c>
      <c r="B308">
        <f>1507-DK6-S18</f>
        <v>1507</v>
      </c>
      <c r="D308" t="s">
        <v>146</v>
      </c>
      <c r="E308">
        <v>1</v>
      </c>
      <c r="F308" t="s">
        <v>180</v>
      </c>
      <c r="G308" t="s">
        <v>184</v>
      </c>
      <c r="H308">
        <v>210800</v>
      </c>
    </row>
    <row r="309" spans="1:8" x14ac:dyDescent="0.2">
      <c r="A309">
        <v>304</v>
      </c>
      <c r="B309">
        <f>1507-DK6-S18</f>
        <v>1507</v>
      </c>
      <c r="D309" t="s">
        <v>69</v>
      </c>
      <c r="E309">
        <v>1</v>
      </c>
      <c r="F309" t="s">
        <v>180</v>
      </c>
      <c r="G309" t="s">
        <v>184</v>
      </c>
      <c r="H309">
        <v>210800</v>
      </c>
    </row>
    <row r="310" spans="1:8" x14ac:dyDescent="0.2">
      <c r="A310">
        <v>305</v>
      </c>
      <c r="B310">
        <f>1507-DK6-S18</f>
        <v>1507</v>
      </c>
      <c r="D310" t="s">
        <v>71</v>
      </c>
      <c r="E310">
        <v>1</v>
      </c>
      <c r="F310" t="s">
        <v>180</v>
      </c>
      <c r="G310" t="s">
        <v>184</v>
      </c>
      <c r="H310">
        <v>210800</v>
      </c>
    </row>
    <row r="311" spans="1:8" x14ac:dyDescent="0.2">
      <c r="A311">
        <v>306</v>
      </c>
      <c r="B311">
        <f>1508-DK6</f>
        <v>1508</v>
      </c>
      <c r="D311" t="s">
        <v>137</v>
      </c>
      <c r="E311">
        <v>1</v>
      </c>
      <c r="G311" t="s">
        <v>182</v>
      </c>
      <c r="H311">
        <v>210800</v>
      </c>
    </row>
    <row r="312" spans="1:8" x14ac:dyDescent="0.2">
      <c r="A312">
        <v>307</v>
      </c>
      <c r="B312">
        <f>1508-DK6-S17</f>
        <v>1508</v>
      </c>
      <c r="D312" t="s">
        <v>139</v>
      </c>
      <c r="E312">
        <v>1</v>
      </c>
      <c r="F312" t="s">
        <v>178</v>
      </c>
      <c r="G312" t="s">
        <v>185</v>
      </c>
      <c r="H312">
        <v>210800</v>
      </c>
    </row>
    <row r="313" spans="1:8" x14ac:dyDescent="0.2">
      <c r="A313">
        <v>308</v>
      </c>
      <c r="B313">
        <f>1508-DK6-S17</f>
        <v>1508</v>
      </c>
      <c r="D313" t="s">
        <v>146</v>
      </c>
      <c r="E313">
        <v>1</v>
      </c>
      <c r="F313" t="s">
        <v>178</v>
      </c>
      <c r="G313" t="s">
        <v>185</v>
      </c>
      <c r="H313">
        <v>210800</v>
      </c>
    </row>
    <row r="314" spans="1:8" x14ac:dyDescent="0.2">
      <c r="A314">
        <v>309</v>
      </c>
      <c r="B314">
        <f>1508-DK6-S17</f>
        <v>1508</v>
      </c>
      <c r="D314" t="s">
        <v>69</v>
      </c>
      <c r="E314">
        <v>1</v>
      </c>
      <c r="F314" t="s">
        <v>178</v>
      </c>
      <c r="G314" t="s">
        <v>185</v>
      </c>
      <c r="H314">
        <v>210800</v>
      </c>
    </row>
    <row r="315" spans="1:8" x14ac:dyDescent="0.2">
      <c r="A315">
        <v>310</v>
      </c>
      <c r="B315">
        <f>1508-DK6-S17</f>
        <v>1508</v>
      </c>
      <c r="D315" t="s">
        <v>71</v>
      </c>
      <c r="E315">
        <v>1</v>
      </c>
      <c r="F315" t="s">
        <v>178</v>
      </c>
      <c r="G315" t="s">
        <v>185</v>
      </c>
      <c r="H315">
        <v>210800</v>
      </c>
    </row>
    <row r="316" spans="1:8" x14ac:dyDescent="0.2">
      <c r="A316">
        <v>311</v>
      </c>
      <c r="B316">
        <f>1508-DK6-S18</f>
        <v>1508</v>
      </c>
      <c r="D316" t="s">
        <v>139</v>
      </c>
      <c r="E316">
        <v>1</v>
      </c>
      <c r="F316" t="s">
        <v>180</v>
      </c>
      <c r="G316" t="s">
        <v>186</v>
      </c>
      <c r="H316">
        <v>210800</v>
      </c>
    </row>
    <row r="317" spans="1:8" x14ac:dyDescent="0.2">
      <c r="A317">
        <v>312</v>
      </c>
      <c r="B317">
        <f>1508-DK6-S18</f>
        <v>1508</v>
      </c>
      <c r="D317" t="s">
        <v>146</v>
      </c>
      <c r="E317">
        <v>1</v>
      </c>
      <c r="F317" t="s">
        <v>180</v>
      </c>
      <c r="G317" t="s">
        <v>186</v>
      </c>
      <c r="H317">
        <v>210800</v>
      </c>
    </row>
    <row r="318" spans="1:8" x14ac:dyDescent="0.2">
      <c r="A318">
        <v>313</v>
      </c>
      <c r="B318">
        <f>1508-DK6-S18</f>
        <v>1508</v>
      </c>
      <c r="D318" t="s">
        <v>69</v>
      </c>
      <c r="E318">
        <v>1</v>
      </c>
      <c r="F318" t="s">
        <v>180</v>
      </c>
      <c r="G318" t="s">
        <v>186</v>
      </c>
      <c r="H318">
        <v>210800</v>
      </c>
    </row>
    <row r="319" spans="1:8" x14ac:dyDescent="0.2">
      <c r="A319">
        <v>314</v>
      </c>
      <c r="B319">
        <f>1508-DK6-S18</f>
        <v>1508</v>
      </c>
      <c r="D319" t="s">
        <v>71</v>
      </c>
      <c r="E319">
        <v>1</v>
      </c>
      <c r="F319" t="s">
        <v>180</v>
      </c>
      <c r="G319" t="s">
        <v>186</v>
      </c>
      <c r="H319">
        <v>210800</v>
      </c>
    </row>
    <row r="320" spans="1:8" x14ac:dyDescent="0.2">
      <c r="A320">
        <v>315</v>
      </c>
      <c r="B320" t="e" cm="1" vm="1">
        <f t="array" ref="B320">1518-_FV(S8,"1")</f>
        <v>#VALUE!</v>
      </c>
      <c r="D320" t="s">
        <v>187</v>
      </c>
      <c r="E320">
        <v>1</v>
      </c>
      <c r="H320">
        <v>210800</v>
      </c>
    </row>
    <row r="321" spans="1:8" x14ac:dyDescent="0.2">
      <c r="A321">
        <v>316</v>
      </c>
      <c r="B321" t="e" cm="1" vm="1">
        <f t="array" ref="B321">1518-_FV(S8,"1")</f>
        <v>#VALUE!</v>
      </c>
      <c r="D321" t="s">
        <v>188</v>
      </c>
      <c r="E321">
        <v>1</v>
      </c>
      <c r="H321">
        <v>210800</v>
      </c>
    </row>
    <row r="322" spans="1:8" x14ac:dyDescent="0.2">
      <c r="A322">
        <v>317</v>
      </c>
      <c r="B322">
        <f>1518-WS8</f>
        <v>1518</v>
      </c>
      <c r="D322" t="s">
        <v>135</v>
      </c>
      <c r="E322">
        <v>1</v>
      </c>
      <c r="F322" t="s">
        <v>102</v>
      </c>
      <c r="G322" t="s">
        <v>136</v>
      </c>
      <c r="H322">
        <v>210800</v>
      </c>
    </row>
    <row r="323" spans="1:8" x14ac:dyDescent="0.2">
      <c r="A323">
        <v>318</v>
      </c>
      <c r="B323">
        <f>80-H478</f>
        <v>-1400334</v>
      </c>
      <c r="D323" t="s">
        <v>189</v>
      </c>
      <c r="E323">
        <v>3</v>
      </c>
      <c r="H323">
        <v>220000</v>
      </c>
    </row>
    <row r="324" spans="1:8" x14ac:dyDescent="0.2">
      <c r="A324">
        <v>319</v>
      </c>
      <c r="B324">
        <f>80-H478</f>
        <v>-1400334</v>
      </c>
      <c r="D324" t="s">
        <v>190</v>
      </c>
      <c r="E324">
        <v>6</v>
      </c>
      <c r="H324">
        <v>220000</v>
      </c>
    </row>
    <row r="325" spans="1:8" x14ac:dyDescent="0.2">
      <c r="A325">
        <v>320</v>
      </c>
      <c r="B325">
        <f>58-E26</f>
        <v>57</v>
      </c>
      <c r="D325" t="s">
        <v>158</v>
      </c>
      <c r="E325">
        <v>1</v>
      </c>
      <c r="F325" t="s">
        <v>191</v>
      </c>
      <c r="G325" t="s">
        <v>160</v>
      </c>
      <c r="H325">
        <v>400100</v>
      </c>
    </row>
    <row r="326" spans="1:8" x14ac:dyDescent="0.2">
      <c r="A326">
        <v>321</v>
      </c>
      <c r="B326" t="e">
        <f>11011-B3</f>
        <v>#VALUE!</v>
      </c>
      <c r="D326" t="s">
        <v>192</v>
      </c>
      <c r="E326">
        <v>1</v>
      </c>
      <c r="F326" t="s">
        <v>193</v>
      </c>
      <c r="G326" t="s">
        <v>194</v>
      </c>
      <c r="H326">
        <v>590100</v>
      </c>
    </row>
    <row r="327" spans="1:8" x14ac:dyDescent="0.2">
      <c r="A327">
        <v>322</v>
      </c>
      <c r="B327" t="e">
        <f>11012-B3</f>
        <v>#VALUE!</v>
      </c>
      <c r="D327" t="s">
        <v>192</v>
      </c>
      <c r="E327">
        <v>1</v>
      </c>
      <c r="F327" t="s">
        <v>195</v>
      </c>
      <c r="G327" t="s">
        <v>196</v>
      </c>
      <c r="H327">
        <v>590100</v>
      </c>
    </row>
    <row r="328" spans="1:8" x14ac:dyDescent="0.2">
      <c r="A328">
        <v>323</v>
      </c>
      <c r="B328" t="e">
        <f>11021-B3</f>
        <v>#VALUE!</v>
      </c>
      <c r="D328" t="s">
        <v>192</v>
      </c>
      <c r="E328">
        <v>1</v>
      </c>
      <c r="F328" t="s">
        <v>193</v>
      </c>
      <c r="G328" t="s">
        <v>197</v>
      </c>
      <c r="H328">
        <v>590100</v>
      </c>
    </row>
    <row r="329" spans="1:8" x14ac:dyDescent="0.2">
      <c r="A329">
        <v>324</v>
      </c>
      <c r="B329" t="e">
        <f>11022-B3</f>
        <v>#VALUE!</v>
      </c>
      <c r="D329" t="s">
        <v>192</v>
      </c>
      <c r="E329">
        <v>1</v>
      </c>
      <c r="F329" t="s">
        <v>195</v>
      </c>
      <c r="G329" t="s">
        <v>198</v>
      </c>
      <c r="H329">
        <v>590100</v>
      </c>
    </row>
    <row r="330" spans="1:8" x14ac:dyDescent="0.2">
      <c r="A330">
        <v>325</v>
      </c>
      <c r="B330" t="e">
        <f>21011-B3</f>
        <v>#VALUE!</v>
      </c>
      <c r="D330" t="s">
        <v>192</v>
      </c>
      <c r="E330">
        <v>1</v>
      </c>
      <c r="F330" t="s">
        <v>193</v>
      </c>
      <c r="G330" t="s">
        <v>199</v>
      </c>
      <c r="H330">
        <v>590100</v>
      </c>
    </row>
    <row r="331" spans="1:8" x14ac:dyDescent="0.2">
      <c r="A331">
        <v>326</v>
      </c>
      <c r="B331" t="e">
        <f>21012-B3</f>
        <v>#VALUE!</v>
      </c>
      <c r="D331" t="s">
        <v>192</v>
      </c>
      <c r="E331">
        <v>1</v>
      </c>
      <c r="F331" t="s">
        <v>195</v>
      </c>
      <c r="G331" t="s">
        <v>200</v>
      </c>
      <c r="H331">
        <v>590100</v>
      </c>
    </row>
    <row r="332" spans="1:8" x14ac:dyDescent="0.2">
      <c r="A332">
        <v>327</v>
      </c>
      <c r="B332" t="e">
        <f>21021-B3</f>
        <v>#VALUE!</v>
      </c>
      <c r="D332" t="s">
        <v>192</v>
      </c>
      <c r="E332">
        <v>1</v>
      </c>
      <c r="F332" t="s">
        <v>193</v>
      </c>
      <c r="G332" t="s">
        <v>201</v>
      </c>
      <c r="H332">
        <v>590100</v>
      </c>
    </row>
    <row r="333" spans="1:8" x14ac:dyDescent="0.2">
      <c r="A333">
        <v>328</v>
      </c>
      <c r="B333" t="e">
        <f>21022-B3</f>
        <v>#VALUE!</v>
      </c>
      <c r="D333" t="s">
        <v>192</v>
      </c>
      <c r="E333">
        <v>1</v>
      </c>
      <c r="F333" t="s">
        <v>195</v>
      </c>
      <c r="G333" t="s">
        <v>202</v>
      </c>
      <c r="H333">
        <v>590100</v>
      </c>
    </row>
    <row r="334" spans="1:8" x14ac:dyDescent="0.2">
      <c r="A334">
        <v>329</v>
      </c>
      <c r="B334" t="e">
        <f>21051-B3</f>
        <v>#VALUE!</v>
      </c>
      <c r="D334" t="s">
        <v>192</v>
      </c>
      <c r="E334">
        <v>1</v>
      </c>
      <c r="F334" t="s">
        <v>193</v>
      </c>
      <c r="G334" t="s">
        <v>203</v>
      </c>
      <c r="H334">
        <v>590100</v>
      </c>
    </row>
    <row r="335" spans="1:8" x14ac:dyDescent="0.2">
      <c r="A335">
        <v>330</v>
      </c>
      <c r="B335" t="e">
        <f>21052-B3</f>
        <v>#VALUE!</v>
      </c>
      <c r="D335" t="s">
        <v>192</v>
      </c>
      <c r="E335">
        <v>1</v>
      </c>
      <c r="F335" t="s">
        <v>195</v>
      </c>
      <c r="G335" t="s">
        <v>204</v>
      </c>
      <c r="H335">
        <v>590100</v>
      </c>
    </row>
    <row r="336" spans="1:8" x14ac:dyDescent="0.2">
      <c r="A336">
        <v>331</v>
      </c>
      <c r="B336" t="e">
        <f>21061-B3</f>
        <v>#VALUE!</v>
      </c>
      <c r="D336" t="s">
        <v>192</v>
      </c>
      <c r="E336">
        <v>1</v>
      </c>
      <c r="F336" t="s">
        <v>193</v>
      </c>
      <c r="G336" t="s">
        <v>205</v>
      </c>
      <c r="H336">
        <v>590100</v>
      </c>
    </row>
    <row r="337" spans="1:8" x14ac:dyDescent="0.2">
      <c r="A337">
        <v>332</v>
      </c>
      <c r="B337" t="e">
        <f>21062-B3</f>
        <v>#VALUE!</v>
      </c>
      <c r="D337" t="s">
        <v>192</v>
      </c>
      <c r="E337">
        <v>1</v>
      </c>
      <c r="F337" t="s">
        <v>195</v>
      </c>
      <c r="G337" t="s">
        <v>206</v>
      </c>
      <c r="H337">
        <v>590100</v>
      </c>
    </row>
    <row r="338" spans="1:8" x14ac:dyDescent="0.2">
      <c r="A338">
        <v>333</v>
      </c>
      <c r="B338" t="e">
        <f>71812-B3</f>
        <v>#VALUE!</v>
      </c>
      <c r="D338" t="s">
        <v>192</v>
      </c>
      <c r="E338">
        <v>1</v>
      </c>
      <c r="F338" t="s">
        <v>193</v>
      </c>
      <c r="G338" t="s">
        <v>207</v>
      </c>
      <c r="H338">
        <v>590100</v>
      </c>
    </row>
    <row r="339" spans="1:8" x14ac:dyDescent="0.2">
      <c r="A339">
        <v>334</v>
      </c>
      <c r="B339" t="e">
        <f>94011-B3</f>
        <v>#VALUE!</v>
      </c>
      <c r="D339" t="s">
        <v>192</v>
      </c>
      <c r="E339">
        <v>1</v>
      </c>
      <c r="F339" t="s">
        <v>193</v>
      </c>
      <c r="G339" t="s">
        <v>208</v>
      </c>
      <c r="H339">
        <v>590100</v>
      </c>
    </row>
    <row r="340" spans="1:8" x14ac:dyDescent="0.2">
      <c r="A340">
        <v>335</v>
      </c>
      <c r="B340" t="e">
        <f>94012-B3</f>
        <v>#VALUE!</v>
      </c>
      <c r="D340" t="s">
        <v>192</v>
      </c>
      <c r="E340">
        <v>1</v>
      </c>
      <c r="F340" t="s">
        <v>195</v>
      </c>
      <c r="G340" t="s">
        <v>209</v>
      </c>
      <c r="H340">
        <v>590100</v>
      </c>
    </row>
    <row r="341" spans="1:8" x14ac:dyDescent="0.2">
      <c r="A341">
        <v>336</v>
      </c>
      <c r="B341" t="e">
        <f>94021-B3</f>
        <v>#VALUE!</v>
      </c>
      <c r="D341" t="s">
        <v>192</v>
      </c>
      <c r="E341">
        <v>1</v>
      </c>
      <c r="F341" t="s">
        <v>193</v>
      </c>
      <c r="G341" t="s">
        <v>210</v>
      </c>
      <c r="H341">
        <v>590100</v>
      </c>
    </row>
    <row r="342" spans="1:8" x14ac:dyDescent="0.2">
      <c r="A342">
        <v>337</v>
      </c>
      <c r="B342" t="e">
        <f>94022-B3</f>
        <v>#VALUE!</v>
      </c>
      <c r="D342" t="s">
        <v>192</v>
      </c>
      <c r="E342">
        <v>1</v>
      </c>
      <c r="F342" t="s">
        <v>195</v>
      </c>
      <c r="G342" t="s">
        <v>211</v>
      </c>
      <c r="H342">
        <v>590100</v>
      </c>
    </row>
    <row r="343" spans="1:8" x14ac:dyDescent="0.2">
      <c r="A343">
        <v>338</v>
      </c>
      <c r="B343">
        <f>94101-U3</f>
        <v>94101</v>
      </c>
      <c r="D343" t="s">
        <v>212</v>
      </c>
      <c r="E343">
        <v>1</v>
      </c>
      <c r="F343" t="s">
        <v>213</v>
      </c>
      <c r="G343" t="s">
        <v>214</v>
      </c>
      <c r="H343">
        <v>590100</v>
      </c>
    </row>
    <row r="344" spans="1:8" x14ac:dyDescent="0.2">
      <c r="A344">
        <v>339</v>
      </c>
      <c r="B344">
        <f>94201-U3</f>
        <v>94201</v>
      </c>
      <c r="D344" t="s">
        <v>212</v>
      </c>
      <c r="E344">
        <v>1</v>
      </c>
      <c r="F344" t="s">
        <v>213</v>
      </c>
      <c r="G344" t="s">
        <v>215</v>
      </c>
      <c r="H344">
        <v>590100</v>
      </c>
    </row>
    <row r="345" spans="1:8" x14ac:dyDescent="0.2">
      <c r="A345">
        <v>340</v>
      </c>
      <c r="B345">
        <f>72-A15</f>
        <v>62</v>
      </c>
      <c r="D345" t="s">
        <v>29</v>
      </c>
      <c r="E345">
        <v>1</v>
      </c>
      <c r="F345" t="s">
        <v>13</v>
      </c>
      <c r="H345">
        <v>590131</v>
      </c>
    </row>
    <row r="346" spans="1:8" x14ac:dyDescent="0.2">
      <c r="A346">
        <v>341</v>
      </c>
      <c r="B346">
        <f>72-A17</f>
        <v>60</v>
      </c>
      <c r="D346" t="s">
        <v>29</v>
      </c>
      <c r="E346">
        <v>1</v>
      </c>
      <c r="F346" t="s">
        <v>14</v>
      </c>
      <c r="H346">
        <v>590131</v>
      </c>
    </row>
    <row r="347" spans="1:8" x14ac:dyDescent="0.2">
      <c r="A347">
        <v>342</v>
      </c>
      <c r="B347">
        <f>72-A21</f>
        <v>56</v>
      </c>
      <c r="D347" t="s">
        <v>29</v>
      </c>
      <c r="E347">
        <v>1</v>
      </c>
      <c r="F347" t="s">
        <v>31</v>
      </c>
      <c r="H347">
        <v>590131</v>
      </c>
    </row>
    <row r="348" spans="1:8" x14ac:dyDescent="0.2">
      <c r="A348">
        <v>343</v>
      </c>
      <c r="B348">
        <f>72-A111</f>
        <v>-34</v>
      </c>
      <c r="D348" t="s">
        <v>12</v>
      </c>
      <c r="E348">
        <v>1</v>
      </c>
      <c r="F348" t="s">
        <v>13</v>
      </c>
      <c r="H348">
        <v>590132</v>
      </c>
    </row>
    <row r="349" spans="1:8" x14ac:dyDescent="0.2">
      <c r="A349">
        <v>344</v>
      </c>
      <c r="B349">
        <f>72-A115</f>
        <v>-38</v>
      </c>
      <c r="D349" t="s">
        <v>12</v>
      </c>
      <c r="E349">
        <v>1</v>
      </c>
      <c r="F349" t="s">
        <v>14</v>
      </c>
      <c r="H349">
        <v>590132</v>
      </c>
    </row>
    <row r="350" spans="1:8" x14ac:dyDescent="0.2">
      <c r="A350">
        <v>345</v>
      </c>
      <c r="B350">
        <f>72-A123</f>
        <v>-46</v>
      </c>
      <c r="D350" t="s">
        <v>12</v>
      </c>
      <c r="E350">
        <v>1</v>
      </c>
      <c r="F350" t="s">
        <v>31</v>
      </c>
      <c r="H350">
        <v>590132</v>
      </c>
    </row>
    <row r="351" spans="1:8" x14ac:dyDescent="0.2">
      <c r="A351">
        <v>346</v>
      </c>
      <c r="B351">
        <f>12819-B6</f>
        <v>12739</v>
      </c>
      <c r="D351" t="s">
        <v>151</v>
      </c>
      <c r="E351">
        <v>1</v>
      </c>
      <c r="G351" t="s">
        <v>216</v>
      </c>
      <c r="H351">
        <v>600200</v>
      </c>
    </row>
    <row r="352" spans="1:8" x14ac:dyDescent="0.2">
      <c r="A352">
        <v>347</v>
      </c>
      <c r="B352">
        <f>12819-U6</f>
        <v>12819</v>
      </c>
      <c r="D352" t="s">
        <v>151</v>
      </c>
      <c r="E352">
        <v>1</v>
      </c>
      <c r="G352" t="s">
        <v>217</v>
      </c>
      <c r="H352">
        <v>600200</v>
      </c>
    </row>
    <row r="353" spans="1:8" x14ac:dyDescent="0.2">
      <c r="A353">
        <v>348</v>
      </c>
      <c r="B353">
        <f>80-H479</f>
        <v>-1400334</v>
      </c>
      <c r="D353" t="s">
        <v>189</v>
      </c>
      <c r="E353">
        <v>1</v>
      </c>
      <c r="H353">
        <v>601200</v>
      </c>
    </row>
    <row r="354" spans="1:8" x14ac:dyDescent="0.2">
      <c r="A354">
        <v>349</v>
      </c>
      <c r="B354">
        <f>80-H479</f>
        <v>-1400334</v>
      </c>
      <c r="D354" t="s">
        <v>190</v>
      </c>
      <c r="E354">
        <v>1</v>
      </c>
      <c r="H354">
        <v>601200</v>
      </c>
    </row>
    <row r="355" spans="1:8" x14ac:dyDescent="0.2">
      <c r="A355">
        <v>350</v>
      </c>
      <c r="B355">
        <f>80-H479</f>
        <v>-1400334</v>
      </c>
      <c r="D355" t="s">
        <v>189</v>
      </c>
      <c r="E355">
        <v>3</v>
      </c>
      <c r="H355">
        <v>601200</v>
      </c>
    </row>
    <row r="356" spans="1:8" x14ac:dyDescent="0.2">
      <c r="A356">
        <v>351</v>
      </c>
      <c r="B356">
        <f>1202-WS10</f>
        <v>1202</v>
      </c>
      <c r="D356" t="s">
        <v>135</v>
      </c>
      <c r="E356">
        <v>1</v>
      </c>
      <c r="F356" t="s">
        <v>102</v>
      </c>
      <c r="G356" t="s">
        <v>218</v>
      </c>
      <c r="H356">
        <v>601200</v>
      </c>
    </row>
    <row r="357" spans="1:8" x14ac:dyDescent="0.2">
      <c r="A357">
        <v>352</v>
      </c>
      <c r="B357">
        <f>1203-WS10</f>
        <v>1203</v>
      </c>
      <c r="D357" t="s">
        <v>135</v>
      </c>
      <c r="E357">
        <v>1</v>
      </c>
      <c r="F357" t="s">
        <v>102</v>
      </c>
      <c r="G357" t="s">
        <v>218</v>
      </c>
      <c r="H357">
        <v>601200</v>
      </c>
    </row>
    <row r="358" spans="1:8" x14ac:dyDescent="0.2">
      <c r="A358">
        <v>353</v>
      </c>
      <c r="B358">
        <f>1204-WS10</f>
        <v>1204</v>
      </c>
      <c r="D358" t="s">
        <v>135</v>
      </c>
      <c r="E358">
        <v>1</v>
      </c>
      <c r="F358" t="s">
        <v>102</v>
      </c>
      <c r="G358" t="s">
        <v>218</v>
      </c>
      <c r="H358">
        <v>601200</v>
      </c>
    </row>
    <row r="359" spans="1:8" x14ac:dyDescent="0.2">
      <c r="A359">
        <v>354</v>
      </c>
      <c r="B359" t="e" cm="1" vm="1">
        <f t="array" ref="B359">69-_FV(S3948,"1")</f>
        <v>#VALUE!</v>
      </c>
      <c r="D359" t="s">
        <v>219</v>
      </c>
      <c r="E359">
        <v>0</v>
      </c>
      <c r="F359" t="s">
        <v>220</v>
      </c>
      <c r="H359">
        <v>610100</v>
      </c>
    </row>
    <row r="360" spans="1:8" x14ac:dyDescent="0.2">
      <c r="A360">
        <v>355</v>
      </c>
      <c r="B360" t="e" cm="1" vm="1">
        <f t="array" ref="B360">69-_FV(S3948,"1")</f>
        <v>#VALUE!</v>
      </c>
      <c r="D360" t="s">
        <v>74</v>
      </c>
      <c r="E360">
        <v>1</v>
      </c>
      <c r="F360" t="s">
        <v>220</v>
      </c>
      <c r="H360">
        <v>610100</v>
      </c>
    </row>
    <row r="361" spans="1:8" x14ac:dyDescent="0.2">
      <c r="A361">
        <v>356</v>
      </c>
      <c r="B361">
        <f>1205-WS10</f>
        <v>1205</v>
      </c>
      <c r="D361" t="s">
        <v>135</v>
      </c>
      <c r="E361">
        <v>1</v>
      </c>
      <c r="F361" t="s">
        <v>102</v>
      </c>
      <c r="G361" t="s">
        <v>218</v>
      </c>
      <c r="H361">
        <v>610100</v>
      </c>
    </row>
    <row r="362" spans="1:8" x14ac:dyDescent="0.2">
      <c r="A362">
        <v>357</v>
      </c>
      <c r="B362">
        <f>1206-WS10</f>
        <v>1206</v>
      </c>
      <c r="D362" t="s">
        <v>135</v>
      </c>
      <c r="E362">
        <v>1</v>
      </c>
      <c r="F362" t="s">
        <v>102</v>
      </c>
      <c r="G362" t="s">
        <v>218</v>
      </c>
      <c r="H362">
        <v>610100</v>
      </c>
    </row>
    <row r="363" spans="1:8" x14ac:dyDescent="0.2">
      <c r="A363">
        <v>358</v>
      </c>
      <c r="B363">
        <f>73-A9</f>
        <v>69</v>
      </c>
      <c r="D363" t="s">
        <v>12</v>
      </c>
      <c r="E363">
        <v>1</v>
      </c>
      <c r="F363" t="s">
        <v>13</v>
      </c>
      <c r="H363">
        <v>610131</v>
      </c>
    </row>
    <row r="364" spans="1:8" x14ac:dyDescent="0.2">
      <c r="A364">
        <v>359</v>
      </c>
      <c r="B364">
        <f>73-A109</f>
        <v>-31</v>
      </c>
      <c r="D364" t="s">
        <v>12</v>
      </c>
      <c r="E364">
        <v>1</v>
      </c>
      <c r="F364" t="s">
        <v>13</v>
      </c>
      <c r="H364">
        <v>610132</v>
      </c>
    </row>
    <row r="365" spans="1:8" x14ac:dyDescent="0.2">
      <c r="A365">
        <v>360</v>
      </c>
      <c r="B365">
        <f>1409-U3</f>
        <v>1409</v>
      </c>
      <c r="D365" t="s">
        <v>165</v>
      </c>
      <c r="E365">
        <v>1</v>
      </c>
      <c r="G365" t="s">
        <v>221</v>
      </c>
      <c r="H365">
        <v>890100</v>
      </c>
    </row>
    <row r="366" spans="1:8" x14ac:dyDescent="0.2">
      <c r="A366">
        <v>361</v>
      </c>
      <c r="B366">
        <f>1410-U3</f>
        <v>1410</v>
      </c>
      <c r="D366" t="s">
        <v>165</v>
      </c>
      <c r="E366">
        <v>1</v>
      </c>
      <c r="G366" t="s">
        <v>221</v>
      </c>
      <c r="H366">
        <v>890100</v>
      </c>
    </row>
    <row r="367" spans="1:8" x14ac:dyDescent="0.2">
      <c r="A367">
        <v>362</v>
      </c>
      <c r="B367" t="e">
        <f>72803-B3</f>
        <v>#VALUE!</v>
      </c>
      <c r="D367" t="s">
        <v>192</v>
      </c>
      <c r="E367">
        <v>1</v>
      </c>
      <c r="F367" t="s">
        <v>193</v>
      </c>
      <c r="G367" t="s">
        <v>222</v>
      </c>
      <c r="H367">
        <v>890100</v>
      </c>
    </row>
    <row r="368" spans="1:8" x14ac:dyDescent="0.2">
      <c r="A368">
        <v>363</v>
      </c>
      <c r="B368">
        <f>74-A15</f>
        <v>64</v>
      </c>
      <c r="D368" t="s">
        <v>12</v>
      </c>
      <c r="E368">
        <v>1</v>
      </c>
      <c r="F368" t="s">
        <v>223</v>
      </c>
      <c r="H368">
        <v>890131</v>
      </c>
    </row>
    <row r="369" spans="1:8" x14ac:dyDescent="0.2">
      <c r="A369">
        <v>364</v>
      </c>
      <c r="B369">
        <f>74-A17</f>
        <v>62</v>
      </c>
      <c r="D369" t="s">
        <v>12</v>
      </c>
      <c r="E369">
        <v>1</v>
      </c>
      <c r="F369" t="s">
        <v>13</v>
      </c>
      <c r="H369">
        <v>890131</v>
      </c>
    </row>
    <row r="370" spans="1:8" x14ac:dyDescent="0.2">
      <c r="A370">
        <v>365</v>
      </c>
      <c r="B370">
        <f>74-A19</f>
        <v>60</v>
      </c>
      <c r="D370" t="s">
        <v>12</v>
      </c>
      <c r="E370">
        <v>1</v>
      </c>
      <c r="F370" t="s">
        <v>14</v>
      </c>
      <c r="H370">
        <v>890131</v>
      </c>
    </row>
    <row r="371" spans="1:8" x14ac:dyDescent="0.2">
      <c r="A371">
        <v>366</v>
      </c>
      <c r="B371">
        <f>74-A21</f>
        <v>58</v>
      </c>
      <c r="D371" t="s">
        <v>12</v>
      </c>
      <c r="E371">
        <v>1</v>
      </c>
      <c r="F371" t="s">
        <v>31</v>
      </c>
      <c r="H371">
        <v>890131</v>
      </c>
    </row>
    <row r="372" spans="1:8" x14ac:dyDescent="0.2">
      <c r="A372">
        <v>367</v>
      </c>
      <c r="B372">
        <f>74-A27</f>
        <v>52</v>
      </c>
      <c r="D372" t="s">
        <v>12</v>
      </c>
      <c r="E372">
        <v>1</v>
      </c>
      <c r="F372" t="s">
        <v>224</v>
      </c>
      <c r="H372">
        <v>890131</v>
      </c>
    </row>
    <row r="373" spans="1:8" x14ac:dyDescent="0.2">
      <c r="A373">
        <v>368</v>
      </c>
      <c r="B373">
        <f>74-A29</f>
        <v>50</v>
      </c>
      <c r="D373" t="s">
        <v>12</v>
      </c>
      <c r="E373">
        <v>1</v>
      </c>
      <c r="F373" t="s">
        <v>225</v>
      </c>
      <c r="H373">
        <v>890131</v>
      </c>
    </row>
    <row r="374" spans="1:8" x14ac:dyDescent="0.2">
      <c r="A374">
        <v>369</v>
      </c>
      <c r="B374">
        <f>74-A119</f>
        <v>-40</v>
      </c>
      <c r="D374" t="s">
        <v>12</v>
      </c>
      <c r="E374">
        <v>1</v>
      </c>
      <c r="F374" t="s">
        <v>13</v>
      </c>
      <c r="H374">
        <v>890132</v>
      </c>
    </row>
    <row r="375" spans="1:8" x14ac:dyDescent="0.2">
      <c r="A375">
        <v>370</v>
      </c>
      <c r="B375">
        <f>74-A121</f>
        <v>-42</v>
      </c>
      <c r="D375" t="s">
        <v>12</v>
      </c>
      <c r="E375">
        <v>1</v>
      </c>
      <c r="F375" t="s">
        <v>14</v>
      </c>
      <c r="H375">
        <v>890132</v>
      </c>
    </row>
    <row r="376" spans="1:8" x14ac:dyDescent="0.2">
      <c r="A376">
        <v>371</v>
      </c>
      <c r="B376">
        <f>74-A127</f>
        <v>-48</v>
      </c>
      <c r="D376" t="s">
        <v>12</v>
      </c>
      <c r="E376">
        <v>1</v>
      </c>
      <c r="F376" t="s">
        <v>226</v>
      </c>
      <c r="H376">
        <v>890132</v>
      </c>
    </row>
    <row r="377" spans="1:8" x14ac:dyDescent="0.2">
      <c r="A377">
        <v>372</v>
      </c>
      <c r="B377">
        <f>74-A129</f>
        <v>-50</v>
      </c>
      <c r="D377" t="s">
        <v>12</v>
      </c>
      <c r="E377">
        <v>1</v>
      </c>
      <c r="F377" t="s">
        <v>224</v>
      </c>
      <c r="H377">
        <v>890132</v>
      </c>
    </row>
    <row r="378" spans="1:8" x14ac:dyDescent="0.2">
      <c r="A378">
        <v>373</v>
      </c>
      <c r="B378">
        <f>74-A131</f>
        <v>-52</v>
      </c>
      <c r="D378" t="s">
        <v>12</v>
      </c>
      <c r="E378">
        <v>1</v>
      </c>
      <c r="F378" t="s">
        <v>225</v>
      </c>
      <c r="H378">
        <v>890132</v>
      </c>
    </row>
    <row r="379" spans="1:8" x14ac:dyDescent="0.2">
      <c r="A379">
        <v>374</v>
      </c>
      <c r="B379">
        <f>58-X36</f>
        <v>58</v>
      </c>
      <c r="D379" t="s">
        <v>227</v>
      </c>
      <c r="E379">
        <v>1</v>
      </c>
      <c r="F379" t="s">
        <v>228</v>
      </c>
      <c r="H379">
        <v>890200</v>
      </c>
    </row>
    <row r="380" spans="1:8" x14ac:dyDescent="0.2">
      <c r="A380">
        <v>375</v>
      </c>
      <c r="B380">
        <f>58-X37</f>
        <v>58</v>
      </c>
      <c r="D380" t="s">
        <v>227</v>
      </c>
      <c r="E380">
        <v>1</v>
      </c>
      <c r="F380" t="s">
        <v>229</v>
      </c>
      <c r="H380">
        <v>890200</v>
      </c>
    </row>
    <row r="381" spans="1:8" x14ac:dyDescent="0.2">
      <c r="A381">
        <v>376</v>
      </c>
      <c r="B381">
        <f>58-X38</f>
        <v>58</v>
      </c>
      <c r="D381" t="s">
        <v>227</v>
      </c>
      <c r="E381">
        <v>1</v>
      </c>
      <c r="F381" t="s">
        <v>230</v>
      </c>
      <c r="H381">
        <v>890200</v>
      </c>
    </row>
    <row r="382" spans="1:8" x14ac:dyDescent="0.2">
      <c r="A382">
        <v>377</v>
      </c>
      <c r="B382">
        <f>58-X39</f>
        <v>58</v>
      </c>
      <c r="D382" t="s">
        <v>227</v>
      </c>
      <c r="E382">
        <v>1</v>
      </c>
      <c r="F382" t="s">
        <v>231</v>
      </c>
      <c r="H382">
        <v>890200</v>
      </c>
    </row>
    <row r="383" spans="1:8" x14ac:dyDescent="0.2">
      <c r="A383">
        <v>378</v>
      </c>
      <c r="B383">
        <f>58-X41</f>
        <v>58</v>
      </c>
      <c r="D383" t="s">
        <v>227</v>
      </c>
      <c r="E383">
        <v>1</v>
      </c>
      <c r="F383" t="s">
        <v>232</v>
      </c>
      <c r="H383">
        <v>890200</v>
      </c>
    </row>
    <row r="384" spans="1:8" x14ac:dyDescent="0.2">
      <c r="A384">
        <v>379</v>
      </c>
      <c r="B384">
        <f>2217-WS8</f>
        <v>2217</v>
      </c>
      <c r="D384" t="s">
        <v>135</v>
      </c>
      <c r="E384">
        <v>1</v>
      </c>
      <c r="F384" t="s">
        <v>102</v>
      </c>
      <c r="G384" t="s">
        <v>218</v>
      </c>
      <c r="H384">
        <v>1400100</v>
      </c>
    </row>
    <row r="385" spans="1:8" x14ac:dyDescent="0.2">
      <c r="A385">
        <v>380</v>
      </c>
      <c r="B385">
        <f>7207-WS8</f>
        <v>7207</v>
      </c>
      <c r="D385" t="s">
        <v>135</v>
      </c>
      <c r="E385">
        <v>1</v>
      </c>
      <c r="F385" t="s">
        <v>102</v>
      </c>
      <c r="G385" t="s">
        <v>218</v>
      </c>
      <c r="H385">
        <v>1400100</v>
      </c>
    </row>
    <row r="386" spans="1:8" x14ac:dyDescent="0.2">
      <c r="A386">
        <v>381</v>
      </c>
      <c r="B386" t="e">
        <f>81803-B3</f>
        <v>#VALUE!</v>
      </c>
      <c r="D386" t="s">
        <v>192</v>
      </c>
      <c r="E386">
        <v>1</v>
      </c>
      <c r="F386" t="s">
        <v>193</v>
      </c>
      <c r="G386" t="s">
        <v>233</v>
      </c>
      <c r="H386">
        <v>1400100</v>
      </c>
    </row>
    <row r="387" spans="1:8" x14ac:dyDescent="0.2">
      <c r="A387">
        <v>382</v>
      </c>
      <c r="B387">
        <f>80-H131</f>
        <v>-200061</v>
      </c>
      <c r="D387" t="s">
        <v>174</v>
      </c>
      <c r="E387">
        <v>8</v>
      </c>
      <c r="H387">
        <v>1400400</v>
      </c>
    </row>
    <row r="388" spans="1:8" x14ac:dyDescent="0.2">
      <c r="A388">
        <v>383</v>
      </c>
      <c r="B388">
        <f>80-H131</f>
        <v>-200061</v>
      </c>
      <c r="D388" t="s">
        <v>234</v>
      </c>
      <c r="E388">
        <v>1</v>
      </c>
      <c r="H388">
        <v>1400400</v>
      </c>
    </row>
    <row r="389" spans="1:8" x14ac:dyDescent="0.2">
      <c r="A389">
        <v>384</v>
      </c>
      <c r="B389">
        <f>80-H131</f>
        <v>-200061</v>
      </c>
      <c r="D389" t="s">
        <v>235</v>
      </c>
      <c r="E389">
        <v>1</v>
      </c>
      <c r="H389">
        <v>1400400</v>
      </c>
    </row>
    <row r="390" spans="1:8" x14ac:dyDescent="0.2">
      <c r="A390">
        <v>385</v>
      </c>
      <c r="B390" t="e" cm="1" vm="3">
        <f t="array" ref="B390">2203-_FV(S10,"3")</f>
        <v>#VALUE!</v>
      </c>
      <c r="D390" t="s">
        <v>187</v>
      </c>
      <c r="E390">
        <v>1</v>
      </c>
      <c r="F390" t="s">
        <v>102</v>
      </c>
      <c r="H390">
        <v>1400400</v>
      </c>
    </row>
    <row r="391" spans="1:8" x14ac:dyDescent="0.2">
      <c r="A391">
        <v>386</v>
      </c>
      <c r="B391" t="e" cm="1" vm="3">
        <f t="array" ref="B391">2203-_FV(S10,"3")</f>
        <v>#VALUE!</v>
      </c>
      <c r="D391" t="s">
        <v>188</v>
      </c>
      <c r="E391">
        <v>1</v>
      </c>
      <c r="F391" t="s">
        <v>102</v>
      </c>
      <c r="H391">
        <v>1400400</v>
      </c>
    </row>
    <row r="392" spans="1:8" x14ac:dyDescent="0.2">
      <c r="A392">
        <v>387</v>
      </c>
      <c r="B392">
        <f>2204-WS8</f>
        <v>2204</v>
      </c>
      <c r="D392" t="s">
        <v>135</v>
      </c>
      <c r="E392">
        <v>1</v>
      </c>
      <c r="F392" t="s">
        <v>102</v>
      </c>
      <c r="G392" t="s">
        <v>218</v>
      </c>
      <c r="H392">
        <v>1400400</v>
      </c>
    </row>
    <row r="393" spans="1:8" x14ac:dyDescent="0.2">
      <c r="A393">
        <v>388</v>
      </c>
      <c r="B393">
        <f>2205-WS10</f>
        <v>2205</v>
      </c>
      <c r="D393" t="s">
        <v>166</v>
      </c>
      <c r="E393">
        <v>1</v>
      </c>
      <c r="F393" t="s">
        <v>102</v>
      </c>
      <c r="G393" t="s">
        <v>167</v>
      </c>
      <c r="H393">
        <v>1400400</v>
      </c>
    </row>
    <row r="394" spans="1:8" x14ac:dyDescent="0.2">
      <c r="A394">
        <v>389</v>
      </c>
      <c r="B394" t="e">
        <f>2212-B15</f>
        <v>#VALUE!</v>
      </c>
      <c r="D394" t="s">
        <v>236</v>
      </c>
      <c r="E394">
        <v>1</v>
      </c>
      <c r="G394" t="s">
        <v>237</v>
      </c>
      <c r="H394">
        <v>1400400</v>
      </c>
    </row>
    <row r="395" spans="1:8" x14ac:dyDescent="0.2">
      <c r="A395">
        <v>390</v>
      </c>
      <c r="B395" t="e">
        <f>2212-B16</f>
        <v>#VALUE!</v>
      </c>
      <c r="D395" t="s">
        <v>236</v>
      </c>
      <c r="E395">
        <v>1</v>
      </c>
      <c r="G395" t="s">
        <v>238</v>
      </c>
      <c r="H395">
        <v>1400400</v>
      </c>
    </row>
    <row r="396" spans="1:8" x14ac:dyDescent="0.2">
      <c r="A396">
        <v>391</v>
      </c>
      <c r="B396" t="e">
        <f>2213-B15</f>
        <v>#VALUE!</v>
      </c>
      <c r="D396" t="s">
        <v>236</v>
      </c>
      <c r="E396">
        <v>1</v>
      </c>
      <c r="G396" t="s">
        <v>237</v>
      </c>
      <c r="H396">
        <v>1400400</v>
      </c>
    </row>
    <row r="397" spans="1:8" x14ac:dyDescent="0.2">
      <c r="A397">
        <v>392</v>
      </c>
      <c r="B397" t="e">
        <f>2213-B16</f>
        <v>#VALUE!</v>
      </c>
      <c r="D397" t="s">
        <v>236</v>
      </c>
      <c r="E397">
        <v>1</v>
      </c>
      <c r="G397" t="s">
        <v>238</v>
      </c>
      <c r="H397">
        <v>1400400</v>
      </c>
    </row>
    <row r="398" spans="1:8" x14ac:dyDescent="0.2">
      <c r="A398">
        <v>393</v>
      </c>
      <c r="B398">
        <f>2215-WS8</f>
        <v>2215</v>
      </c>
      <c r="D398" t="s">
        <v>135</v>
      </c>
      <c r="E398">
        <v>1</v>
      </c>
      <c r="F398" t="s">
        <v>102</v>
      </c>
      <c r="G398" t="s">
        <v>218</v>
      </c>
      <c r="H398">
        <v>1400400</v>
      </c>
    </row>
    <row r="399" spans="1:8" x14ac:dyDescent="0.2">
      <c r="A399">
        <v>394</v>
      </c>
      <c r="B399">
        <f>2216-WS10</f>
        <v>2216</v>
      </c>
      <c r="D399" t="s">
        <v>168</v>
      </c>
      <c r="E399">
        <v>1</v>
      </c>
      <c r="F399" t="s">
        <v>102</v>
      </c>
      <c r="G399" t="s">
        <v>169</v>
      </c>
      <c r="H399">
        <v>1400400</v>
      </c>
    </row>
    <row r="400" spans="1:8" x14ac:dyDescent="0.2">
      <c r="A400">
        <v>395</v>
      </c>
      <c r="B400">
        <f>2219-WS8</f>
        <v>2219</v>
      </c>
      <c r="D400" t="s">
        <v>135</v>
      </c>
      <c r="E400">
        <v>1</v>
      </c>
      <c r="F400" t="s">
        <v>102</v>
      </c>
      <c r="G400" t="s">
        <v>218</v>
      </c>
      <c r="H400">
        <v>1400400</v>
      </c>
    </row>
    <row r="401" spans="1:8" x14ac:dyDescent="0.2">
      <c r="A401">
        <v>396</v>
      </c>
      <c r="B401">
        <f>22801-B6</f>
        <v>22721</v>
      </c>
      <c r="D401" t="s">
        <v>151</v>
      </c>
      <c r="E401">
        <v>1</v>
      </c>
      <c r="G401" t="s">
        <v>239</v>
      </c>
      <c r="H401">
        <v>1400400</v>
      </c>
    </row>
    <row r="402" spans="1:8" x14ac:dyDescent="0.2">
      <c r="A402">
        <v>397</v>
      </c>
      <c r="B402">
        <f>22801-U6</f>
        <v>22801</v>
      </c>
      <c r="D402" t="s">
        <v>151</v>
      </c>
      <c r="E402">
        <v>1</v>
      </c>
      <c r="F402" t="s">
        <v>240</v>
      </c>
      <c r="G402" t="s">
        <v>241</v>
      </c>
      <c r="H402">
        <v>1400400</v>
      </c>
    </row>
    <row r="403" spans="1:8" x14ac:dyDescent="0.2">
      <c r="A403">
        <v>398</v>
      </c>
      <c r="B403">
        <f>22805-B6</f>
        <v>22725</v>
      </c>
      <c r="D403" t="s">
        <v>242</v>
      </c>
      <c r="E403">
        <v>1</v>
      </c>
      <c r="F403" t="s">
        <v>243</v>
      </c>
      <c r="G403" t="s">
        <v>244</v>
      </c>
      <c r="H403">
        <v>1400400</v>
      </c>
    </row>
    <row r="404" spans="1:8" x14ac:dyDescent="0.2">
      <c r="A404">
        <v>399</v>
      </c>
      <c r="B404">
        <f>22807-B6</f>
        <v>22727</v>
      </c>
      <c r="D404" t="s">
        <v>242</v>
      </c>
      <c r="E404">
        <v>1</v>
      </c>
      <c r="F404" t="s">
        <v>243</v>
      </c>
      <c r="G404" t="s">
        <v>245</v>
      </c>
      <c r="H404">
        <v>1400400</v>
      </c>
    </row>
    <row r="405" spans="1:8" x14ac:dyDescent="0.2">
      <c r="A405">
        <v>400</v>
      </c>
      <c r="B405" t="e">
        <f>22808-B3</f>
        <v>#VALUE!</v>
      </c>
      <c r="D405" t="s">
        <v>151</v>
      </c>
      <c r="E405">
        <v>1</v>
      </c>
      <c r="G405" t="s">
        <v>246</v>
      </c>
      <c r="H405">
        <v>1400400</v>
      </c>
    </row>
    <row r="406" spans="1:8" x14ac:dyDescent="0.2">
      <c r="A406">
        <v>401</v>
      </c>
      <c r="B406">
        <f>22809-B6</f>
        <v>22729</v>
      </c>
      <c r="D406" t="s">
        <v>242</v>
      </c>
      <c r="E406">
        <v>1</v>
      </c>
      <c r="F406" t="s">
        <v>243</v>
      </c>
      <c r="G406" t="s">
        <v>247</v>
      </c>
      <c r="H406">
        <v>1400400</v>
      </c>
    </row>
    <row r="407" spans="1:8" x14ac:dyDescent="0.2">
      <c r="A407">
        <v>402</v>
      </c>
      <c r="B407" t="e">
        <f>22822-B3</f>
        <v>#VALUE!</v>
      </c>
      <c r="D407" t="s">
        <v>192</v>
      </c>
      <c r="E407">
        <v>1</v>
      </c>
      <c r="F407" t="s">
        <v>195</v>
      </c>
      <c r="G407" t="s">
        <v>248</v>
      </c>
      <c r="H407">
        <v>1400400</v>
      </c>
    </row>
    <row r="408" spans="1:8" x14ac:dyDescent="0.2">
      <c r="A408">
        <v>403</v>
      </c>
      <c r="B408">
        <f>59-A806</f>
        <v>-742</v>
      </c>
      <c r="D408" t="s">
        <v>32</v>
      </c>
      <c r="E408">
        <v>4</v>
      </c>
      <c r="F408" t="s">
        <v>33</v>
      </c>
      <c r="H408">
        <v>1400414</v>
      </c>
    </row>
    <row r="409" spans="1:8" x14ac:dyDescent="0.2">
      <c r="A409">
        <v>404</v>
      </c>
      <c r="B409">
        <f>59-A806</f>
        <v>-742</v>
      </c>
      <c r="D409" t="s">
        <v>34</v>
      </c>
      <c r="E409">
        <v>4</v>
      </c>
      <c r="F409" t="s">
        <v>33</v>
      </c>
      <c r="H409">
        <v>1400414</v>
      </c>
    </row>
    <row r="410" spans="1:8" x14ac:dyDescent="0.2">
      <c r="A410">
        <v>405</v>
      </c>
      <c r="B410">
        <f>59-A809</f>
        <v>-745</v>
      </c>
      <c r="D410" t="s">
        <v>37</v>
      </c>
      <c r="E410">
        <v>1</v>
      </c>
      <c r="G410" t="s">
        <v>38</v>
      </c>
      <c r="H410">
        <v>1400414</v>
      </c>
    </row>
    <row r="411" spans="1:8" x14ac:dyDescent="0.2">
      <c r="A411">
        <v>406</v>
      </c>
      <c r="B411" t="e" cm="1" vm="1">
        <f t="array" ref="B411">59-_FV(A812,"1")</f>
        <v>#VALUE!</v>
      </c>
      <c r="D411" t="s">
        <v>35</v>
      </c>
      <c r="E411">
        <v>1</v>
      </c>
      <c r="F411" t="s">
        <v>36</v>
      </c>
      <c r="H411">
        <v>1400414</v>
      </c>
    </row>
    <row r="412" spans="1:8" x14ac:dyDescent="0.2">
      <c r="A412">
        <v>407</v>
      </c>
      <c r="B412" t="e" cm="1" vm="1">
        <f t="array" ref="B412">59-_FV(A815,"1")</f>
        <v>#VALUE!</v>
      </c>
      <c r="D412" t="s">
        <v>39</v>
      </c>
      <c r="E412">
        <v>1</v>
      </c>
      <c r="F412" t="s">
        <v>249</v>
      </c>
      <c r="H412">
        <v>1400414</v>
      </c>
    </row>
    <row r="413" spans="1:8" x14ac:dyDescent="0.2">
      <c r="A413">
        <v>408</v>
      </c>
      <c r="B413" t="e" cm="1" vm="2">
        <f t="array" ref="B413">59-_FV(A815,"2")</f>
        <v>#VALUE!</v>
      </c>
      <c r="D413" t="s">
        <v>40</v>
      </c>
      <c r="E413">
        <v>1</v>
      </c>
      <c r="F413" t="s">
        <v>249</v>
      </c>
      <c r="H413">
        <v>1400414</v>
      </c>
    </row>
    <row r="414" spans="1:8" x14ac:dyDescent="0.2">
      <c r="A414">
        <v>409</v>
      </c>
      <c r="B414">
        <f>59-A816</f>
        <v>-752</v>
      </c>
      <c r="D414" t="s">
        <v>43</v>
      </c>
      <c r="E414">
        <v>1</v>
      </c>
      <c r="F414" t="s">
        <v>250</v>
      </c>
      <c r="H414">
        <v>1400414</v>
      </c>
    </row>
    <row r="415" spans="1:8" x14ac:dyDescent="0.2">
      <c r="A415">
        <v>410</v>
      </c>
      <c r="B415">
        <f>59-A816</f>
        <v>-752</v>
      </c>
      <c r="D415" t="s">
        <v>251</v>
      </c>
      <c r="E415">
        <v>1</v>
      </c>
      <c r="F415" t="s">
        <v>250</v>
      </c>
      <c r="H415">
        <v>1400414</v>
      </c>
    </row>
    <row r="416" spans="1:8" x14ac:dyDescent="0.2">
      <c r="A416">
        <v>411</v>
      </c>
      <c r="B416">
        <f>59-A816</f>
        <v>-752</v>
      </c>
      <c r="D416" t="s">
        <v>252</v>
      </c>
      <c r="E416">
        <v>1</v>
      </c>
      <c r="F416" t="s">
        <v>250</v>
      </c>
      <c r="H416">
        <v>1400414</v>
      </c>
    </row>
    <row r="417" spans="1:8" x14ac:dyDescent="0.2">
      <c r="A417">
        <v>412</v>
      </c>
      <c r="B417">
        <f>59-A819</f>
        <v>-755</v>
      </c>
      <c r="D417" t="s">
        <v>43</v>
      </c>
      <c r="E417">
        <v>1</v>
      </c>
      <c r="F417" t="s">
        <v>253</v>
      </c>
      <c r="H417">
        <v>1400414</v>
      </c>
    </row>
    <row r="418" spans="1:8" x14ac:dyDescent="0.2">
      <c r="A418">
        <v>413</v>
      </c>
      <c r="B418">
        <f>59-A819</f>
        <v>-755</v>
      </c>
      <c r="D418" t="s">
        <v>251</v>
      </c>
      <c r="E418">
        <v>1</v>
      </c>
      <c r="F418" t="s">
        <v>253</v>
      </c>
      <c r="H418">
        <v>1400414</v>
      </c>
    </row>
    <row r="419" spans="1:8" x14ac:dyDescent="0.2">
      <c r="A419">
        <v>414</v>
      </c>
      <c r="B419">
        <f>59-A819</f>
        <v>-755</v>
      </c>
      <c r="D419" t="s">
        <v>254</v>
      </c>
      <c r="E419">
        <v>1</v>
      </c>
      <c r="F419" t="s">
        <v>253</v>
      </c>
      <c r="H419">
        <v>1400414</v>
      </c>
    </row>
    <row r="420" spans="1:8" x14ac:dyDescent="0.2">
      <c r="A420">
        <v>415</v>
      </c>
      <c r="B420">
        <f>59-A820</f>
        <v>-756</v>
      </c>
      <c r="D420" t="s">
        <v>40</v>
      </c>
      <c r="E420">
        <v>1</v>
      </c>
      <c r="H420">
        <v>1400414</v>
      </c>
    </row>
    <row r="421" spans="1:8" x14ac:dyDescent="0.2">
      <c r="A421">
        <v>416</v>
      </c>
      <c r="B421">
        <f>59-A821</f>
        <v>-757</v>
      </c>
      <c r="D421" t="s">
        <v>43</v>
      </c>
      <c r="E421">
        <v>1</v>
      </c>
      <c r="F421" t="s">
        <v>250</v>
      </c>
      <c r="H421">
        <v>1400414</v>
      </c>
    </row>
    <row r="422" spans="1:8" x14ac:dyDescent="0.2">
      <c r="A422">
        <v>417</v>
      </c>
      <c r="B422">
        <f>59-A821</f>
        <v>-757</v>
      </c>
      <c r="D422" t="s">
        <v>251</v>
      </c>
      <c r="E422">
        <v>1</v>
      </c>
      <c r="F422" t="s">
        <v>250</v>
      </c>
      <c r="H422">
        <v>1400414</v>
      </c>
    </row>
    <row r="423" spans="1:8" x14ac:dyDescent="0.2">
      <c r="A423">
        <v>418</v>
      </c>
      <c r="B423">
        <f>59-E826</f>
        <v>58</v>
      </c>
      <c r="D423" t="s">
        <v>45</v>
      </c>
      <c r="E423">
        <v>1</v>
      </c>
      <c r="F423" t="s">
        <v>46</v>
      </c>
      <c r="G423" t="s">
        <v>47</v>
      </c>
      <c r="H423">
        <v>1400414</v>
      </c>
    </row>
    <row r="424" spans="1:8" x14ac:dyDescent="0.2">
      <c r="A424">
        <v>419</v>
      </c>
      <c r="B424">
        <f>59-E827</f>
        <v>58</v>
      </c>
      <c r="D424" t="s">
        <v>45</v>
      </c>
      <c r="E424">
        <v>1</v>
      </c>
      <c r="F424" t="s">
        <v>46</v>
      </c>
      <c r="G424" t="s">
        <v>47</v>
      </c>
      <c r="H424">
        <v>1400414</v>
      </c>
    </row>
    <row r="425" spans="1:8" x14ac:dyDescent="0.2">
      <c r="A425">
        <v>420</v>
      </c>
      <c r="B425">
        <f>59-E828</f>
        <v>58</v>
      </c>
      <c r="D425" t="s">
        <v>255</v>
      </c>
      <c r="E425">
        <v>1</v>
      </c>
      <c r="F425" t="s">
        <v>49</v>
      </c>
      <c r="G425" t="s">
        <v>256</v>
      </c>
      <c r="H425">
        <v>1400414</v>
      </c>
    </row>
    <row r="426" spans="1:8" x14ac:dyDescent="0.2">
      <c r="A426">
        <v>421</v>
      </c>
      <c r="B426">
        <f>59-E829</f>
        <v>58</v>
      </c>
      <c r="D426" t="s">
        <v>255</v>
      </c>
      <c r="E426">
        <v>1</v>
      </c>
      <c r="F426" t="s">
        <v>49</v>
      </c>
      <c r="G426" t="s">
        <v>256</v>
      </c>
      <c r="H426">
        <v>1400414</v>
      </c>
    </row>
    <row r="427" spans="1:8" x14ac:dyDescent="0.2">
      <c r="A427">
        <v>422</v>
      </c>
      <c r="B427">
        <f>59-E830</f>
        <v>58</v>
      </c>
      <c r="D427" t="s">
        <v>48</v>
      </c>
      <c r="E427">
        <v>1</v>
      </c>
      <c r="F427" t="s">
        <v>257</v>
      </c>
      <c r="H427">
        <v>1400414</v>
      </c>
    </row>
    <row r="428" spans="1:8" x14ac:dyDescent="0.2">
      <c r="A428">
        <v>423</v>
      </c>
      <c r="B428">
        <f>59-F808</f>
        <v>59</v>
      </c>
      <c r="D428" t="s">
        <v>258</v>
      </c>
      <c r="E428">
        <v>1</v>
      </c>
      <c r="F428" t="s">
        <v>259</v>
      </c>
      <c r="G428" t="s">
        <v>260</v>
      </c>
      <c r="H428">
        <v>1400414</v>
      </c>
    </row>
    <row r="429" spans="1:8" x14ac:dyDescent="0.2">
      <c r="A429">
        <v>424</v>
      </c>
      <c r="B429">
        <f>59-F808</f>
        <v>59</v>
      </c>
      <c r="D429" t="s">
        <v>56</v>
      </c>
      <c r="E429">
        <v>1</v>
      </c>
      <c r="F429" t="s">
        <v>259</v>
      </c>
      <c r="G429" t="s">
        <v>260</v>
      </c>
      <c r="H429">
        <v>1400414</v>
      </c>
    </row>
    <row r="430" spans="1:8" x14ac:dyDescent="0.2">
      <c r="A430">
        <v>425</v>
      </c>
      <c r="B430">
        <f>59-F810</f>
        <v>59</v>
      </c>
      <c r="D430" t="s">
        <v>101</v>
      </c>
      <c r="E430">
        <v>1</v>
      </c>
      <c r="F430" t="s">
        <v>54</v>
      </c>
      <c r="G430" t="s">
        <v>55</v>
      </c>
      <c r="H430">
        <v>1400414</v>
      </c>
    </row>
    <row r="431" spans="1:8" x14ac:dyDescent="0.2">
      <c r="A431">
        <v>426</v>
      </c>
      <c r="B431">
        <f>59-F810</f>
        <v>59</v>
      </c>
      <c r="D431" t="s">
        <v>52</v>
      </c>
      <c r="E431">
        <v>1</v>
      </c>
      <c r="F431" t="s">
        <v>54</v>
      </c>
      <c r="G431" t="s">
        <v>55</v>
      </c>
      <c r="H431">
        <v>1400414</v>
      </c>
    </row>
    <row r="432" spans="1:8" x14ac:dyDescent="0.2">
      <c r="A432">
        <v>427</v>
      </c>
      <c r="B432" t="e">
        <f>59-F812</f>
        <v>#VALUE!</v>
      </c>
      <c r="D432" t="s">
        <v>101</v>
      </c>
      <c r="E432">
        <v>1</v>
      </c>
      <c r="F432" t="s">
        <v>57</v>
      </c>
      <c r="G432" t="s">
        <v>55</v>
      </c>
      <c r="H432">
        <v>1400414</v>
      </c>
    </row>
    <row r="433" spans="1:8" x14ac:dyDescent="0.2">
      <c r="A433">
        <v>428</v>
      </c>
      <c r="B433" t="e">
        <f>59-F812</f>
        <v>#VALUE!</v>
      </c>
      <c r="D433" t="s">
        <v>52</v>
      </c>
      <c r="E433">
        <v>1</v>
      </c>
      <c r="F433" t="s">
        <v>57</v>
      </c>
      <c r="G433" t="s">
        <v>55</v>
      </c>
      <c r="H433">
        <v>1400414</v>
      </c>
    </row>
    <row r="434" spans="1:8" x14ac:dyDescent="0.2">
      <c r="A434">
        <v>429</v>
      </c>
      <c r="B434">
        <f>59-K811</f>
        <v>59</v>
      </c>
      <c r="D434" t="s">
        <v>59</v>
      </c>
      <c r="E434">
        <v>1</v>
      </c>
      <c r="F434" t="s">
        <v>60</v>
      </c>
      <c r="H434">
        <v>1400414</v>
      </c>
    </row>
    <row r="435" spans="1:8" x14ac:dyDescent="0.2">
      <c r="A435">
        <v>430</v>
      </c>
      <c r="B435">
        <f>59-K811</f>
        <v>59</v>
      </c>
      <c r="D435" t="s">
        <v>61</v>
      </c>
      <c r="E435">
        <v>1</v>
      </c>
      <c r="F435" t="s">
        <v>60</v>
      </c>
      <c r="H435">
        <v>1400414</v>
      </c>
    </row>
    <row r="436" spans="1:8" x14ac:dyDescent="0.2">
      <c r="A436">
        <v>431</v>
      </c>
      <c r="B436">
        <f>59-S805</f>
        <v>59</v>
      </c>
      <c r="D436" t="s">
        <v>261</v>
      </c>
      <c r="E436">
        <v>1</v>
      </c>
      <c r="F436" t="s">
        <v>262</v>
      </c>
      <c r="G436" t="s">
        <v>263</v>
      </c>
      <c r="H436">
        <v>1400414</v>
      </c>
    </row>
    <row r="437" spans="1:8" x14ac:dyDescent="0.2">
      <c r="A437">
        <v>432</v>
      </c>
      <c r="B437">
        <f>59-S826</f>
        <v>59</v>
      </c>
      <c r="D437" t="s">
        <v>264</v>
      </c>
      <c r="E437">
        <v>1</v>
      </c>
      <c r="G437" t="s">
        <v>265</v>
      </c>
      <c r="H437">
        <v>1400414</v>
      </c>
    </row>
    <row r="438" spans="1:8" x14ac:dyDescent="0.2">
      <c r="A438">
        <v>433</v>
      </c>
      <c r="B438">
        <f>59-S828</f>
        <v>59</v>
      </c>
      <c r="D438" t="s">
        <v>67</v>
      </c>
      <c r="E438">
        <v>1</v>
      </c>
      <c r="F438" t="s">
        <v>266</v>
      </c>
      <c r="G438" t="s">
        <v>267</v>
      </c>
      <c r="H438">
        <v>1400414</v>
      </c>
    </row>
    <row r="439" spans="1:8" x14ac:dyDescent="0.2">
      <c r="A439">
        <v>434</v>
      </c>
      <c r="B439">
        <f>59-S829</f>
        <v>59</v>
      </c>
      <c r="D439" t="s">
        <v>67</v>
      </c>
      <c r="E439">
        <v>1</v>
      </c>
      <c r="F439" t="s">
        <v>266</v>
      </c>
      <c r="G439" t="s">
        <v>267</v>
      </c>
      <c r="H439">
        <v>1400414</v>
      </c>
    </row>
    <row r="440" spans="1:8" x14ac:dyDescent="0.2">
      <c r="A440">
        <v>435</v>
      </c>
      <c r="B440">
        <f>59-S830</f>
        <v>59</v>
      </c>
      <c r="D440" t="s">
        <v>67</v>
      </c>
      <c r="E440">
        <v>1</v>
      </c>
      <c r="F440" t="s">
        <v>266</v>
      </c>
      <c r="G440" t="s">
        <v>267</v>
      </c>
      <c r="H440">
        <v>1400414</v>
      </c>
    </row>
    <row r="441" spans="1:8" x14ac:dyDescent="0.2">
      <c r="A441">
        <v>436</v>
      </c>
      <c r="B441" t="e" cm="1" vm="1">
        <f t="array" ref="B441">59-_FV(U810,"1")</f>
        <v>#VALUE!</v>
      </c>
      <c r="D441" t="s">
        <v>268</v>
      </c>
      <c r="E441">
        <v>1</v>
      </c>
      <c r="G441" t="s">
        <v>269</v>
      </c>
      <c r="H441">
        <v>1400414</v>
      </c>
    </row>
    <row r="442" spans="1:8" x14ac:dyDescent="0.2">
      <c r="A442">
        <v>437</v>
      </c>
      <c r="B442" t="e" cm="1" vm="2">
        <f t="array" ref="B442">59-_FV(U810,"2")</f>
        <v>#VALUE!</v>
      </c>
      <c r="D442" t="s">
        <v>270</v>
      </c>
      <c r="E442">
        <v>1</v>
      </c>
      <c r="F442" t="s">
        <v>271</v>
      </c>
      <c r="H442">
        <v>1400414</v>
      </c>
    </row>
    <row r="443" spans="1:8" x14ac:dyDescent="0.2">
      <c r="A443">
        <v>438</v>
      </c>
      <c r="B443">
        <f>60-H5805</f>
        <v>60</v>
      </c>
      <c r="D443" t="s">
        <v>69</v>
      </c>
      <c r="E443">
        <v>1</v>
      </c>
      <c r="F443" t="s">
        <v>70</v>
      </c>
      <c r="H443">
        <v>1400414</v>
      </c>
    </row>
    <row r="444" spans="1:8" x14ac:dyDescent="0.2">
      <c r="A444">
        <v>439</v>
      </c>
      <c r="B444">
        <f>60-H5805</f>
        <v>60</v>
      </c>
      <c r="D444" t="s">
        <v>71</v>
      </c>
      <c r="E444">
        <v>1</v>
      </c>
      <c r="F444" t="s">
        <v>70</v>
      </c>
      <c r="H444">
        <v>1400414</v>
      </c>
    </row>
    <row r="445" spans="1:8" x14ac:dyDescent="0.2">
      <c r="A445">
        <v>440</v>
      </c>
      <c r="B445">
        <f>60-H5805</f>
        <v>60</v>
      </c>
      <c r="D445" t="s">
        <v>72</v>
      </c>
      <c r="E445">
        <v>1</v>
      </c>
      <c r="F445" t="s">
        <v>70</v>
      </c>
      <c r="H445">
        <v>1400414</v>
      </c>
    </row>
    <row r="446" spans="1:8" x14ac:dyDescent="0.2">
      <c r="A446">
        <v>441</v>
      </c>
      <c r="B446">
        <f>60-H5805</f>
        <v>60</v>
      </c>
      <c r="D446" t="s">
        <v>73</v>
      </c>
      <c r="E446">
        <v>1</v>
      </c>
      <c r="F446" t="s">
        <v>70</v>
      </c>
      <c r="H446">
        <v>1400414</v>
      </c>
    </row>
    <row r="447" spans="1:8" x14ac:dyDescent="0.2">
      <c r="A447">
        <v>442</v>
      </c>
      <c r="B447">
        <f>60-H5805</f>
        <v>60</v>
      </c>
      <c r="D447" t="s">
        <v>74</v>
      </c>
      <c r="E447">
        <v>1</v>
      </c>
      <c r="F447" t="s">
        <v>70</v>
      </c>
      <c r="H447">
        <v>1400414</v>
      </c>
    </row>
    <row r="448" spans="1:8" x14ac:dyDescent="0.2">
      <c r="A448">
        <v>443</v>
      </c>
      <c r="B448">
        <f>60-H5806</f>
        <v>60</v>
      </c>
      <c r="D448" t="s">
        <v>272</v>
      </c>
      <c r="E448">
        <v>1</v>
      </c>
      <c r="H448">
        <v>1400414</v>
      </c>
    </row>
    <row r="449" spans="1:8" x14ac:dyDescent="0.2">
      <c r="A449">
        <v>444</v>
      </c>
      <c r="B449">
        <f>60-H5807</f>
        <v>60</v>
      </c>
      <c r="D449" t="s">
        <v>272</v>
      </c>
      <c r="E449">
        <v>1</v>
      </c>
      <c r="H449">
        <v>1400414</v>
      </c>
    </row>
    <row r="450" spans="1:8" x14ac:dyDescent="0.2">
      <c r="A450">
        <v>445</v>
      </c>
      <c r="B450">
        <f>60-H5808</f>
        <v>60</v>
      </c>
      <c r="D450" t="s">
        <v>273</v>
      </c>
      <c r="E450">
        <v>1</v>
      </c>
      <c r="F450" t="s">
        <v>274</v>
      </c>
      <c r="H450">
        <v>1400414</v>
      </c>
    </row>
    <row r="451" spans="1:8" x14ac:dyDescent="0.2">
      <c r="A451">
        <v>446</v>
      </c>
      <c r="B451">
        <f>60-H5808</f>
        <v>60</v>
      </c>
      <c r="D451" t="s">
        <v>275</v>
      </c>
      <c r="E451">
        <v>1</v>
      </c>
      <c r="F451" t="s">
        <v>274</v>
      </c>
      <c r="H451">
        <v>1400414</v>
      </c>
    </row>
    <row r="452" spans="1:8" x14ac:dyDescent="0.2">
      <c r="A452">
        <v>447</v>
      </c>
      <c r="B452">
        <f>60-H5808</f>
        <v>60</v>
      </c>
      <c r="D452" t="s">
        <v>276</v>
      </c>
      <c r="E452">
        <v>1</v>
      </c>
      <c r="F452" t="s">
        <v>274</v>
      </c>
      <c r="H452">
        <v>1400414</v>
      </c>
    </row>
    <row r="453" spans="1:8" x14ac:dyDescent="0.2">
      <c r="A453">
        <v>448</v>
      </c>
      <c r="B453">
        <f>60-H5815</f>
        <v>60</v>
      </c>
      <c r="D453" t="s">
        <v>277</v>
      </c>
      <c r="E453">
        <v>1</v>
      </c>
      <c r="H453">
        <v>1400414</v>
      </c>
    </row>
    <row r="454" spans="1:8" x14ac:dyDescent="0.2">
      <c r="A454">
        <v>449</v>
      </c>
      <c r="B454">
        <f>60-H5816</f>
        <v>60</v>
      </c>
      <c r="D454" t="s">
        <v>277</v>
      </c>
      <c r="E454">
        <v>1</v>
      </c>
      <c r="H454">
        <v>1400414</v>
      </c>
    </row>
    <row r="455" spans="1:8" x14ac:dyDescent="0.2">
      <c r="A455">
        <v>450</v>
      </c>
      <c r="B455">
        <f>60-H5817</f>
        <v>60</v>
      </c>
      <c r="D455" t="s">
        <v>277</v>
      </c>
      <c r="E455">
        <v>1</v>
      </c>
      <c r="H455">
        <v>1400414</v>
      </c>
    </row>
    <row r="456" spans="1:8" x14ac:dyDescent="0.2">
      <c r="A456">
        <v>451</v>
      </c>
      <c r="B456">
        <f>60-H5818</f>
        <v>60</v>
      </c>
      <c r="D456" t="s">
        <v>277</v>
      </c>
      <c r="E456">
        <v>1</v>
      </c>
      <c r="H456">
        <v>1400414</v>
      </c>
    </row>
    <row r="457" spans="1:8" x14ac:dyDescent="0.2">
      <c r="A457">
        <v>452</v>
      </c>
      <c r="B457">
        <f>60-P5835</f>
        <v>60</v>
      </c>
      <c r="D457" t="s">
        <v>278</v>
      </c>
      <c r="E457">
        <v>1</v>
      </c>
      <c r="H457">
        <v>1400414</v>
      </c>
    </row>
    <row r="458" spans="1:8" x14ac:dyDescent="0.2">
      <c r="A458">
        <v>453</v>
      </c>
      <c r="B458">
        <f>60-S5805</f>
        <v>60</v>
      </c>
      <c r="D458" t="s">
        <v>75</v>
      </c>
      <c r="E458">
        <v>1</v>
      </c>
      <c r="F458" t="s">
        <v>279</v>
      </c>
      <c r="H458">
        <v>1400414</v>
      </c>
    </row>
    <row r="459" spans="1:8" x14ac:dyDescent="0.2">
      <c r="A459">
        <v>454</v>
      </c>
      <c r="B459">
        <f>60-S5805</f>
        <v>60</v>
      </c>
      <c r="D459" t="s">
        <v>77</v>
      </c>
      <c r="E459">
        <v>1</v>
      </c>
      <c r="F459" t="s">
        <v>279</v>
      </c>
      <c r="H459">
        <v>1400414</v>
      </c>
    </row>
    <row r="460" spans="1:8" x14ac:dyDescent="0.2">
      <c r="A460">
        <v>455</v>
      </c>
      <c r="B460">
        <f>60-S5805</f>
        <v>60</v>
      </c>
      <c r="D460" t="s">
        <v>69</v>
      </c>
      <c r="E460">
        <v>1</v>
      </c>
      <c r="F460" t="s">
        <v>279</v>
      </c>
      <c r="H460">
        <v>1400414</v>
      </c>
    </row>
    <row r="461" spans="1:8" x14ac:dyDescent="0.2">
      <c r="A461">
        <v>456</v>
      </c>
      <c r="B461">
        <f>60-S5805</f>
        <v>60</v>
      </c>
      <c r="D461" t="s">
        <v>71</v>
      </c>
      <c r="E461">
        <v>1</v>
      </c>
      <c r="F461" t="s">
        <v>279</v>
      </c>
      <c r="H461">
        <v>1400414</v>
      </c>
    </row>
    <row r="462" spans="1:8" x14ac:dyDescent="0.2">
      <c r="A462">
        <v>457</v>
      </c>
      <c r="B462">
        <f>60-S5806</f>
        <v>60</v>
      </c>
      <c r="D462" t="s">
        <v>78</v>
      </c>
      <c r="E462">
        <v>1</v>
      </c>
      <c r="F462" t="s">
        <v>280</v>
      </c>
      <c r="H462">
        <v>1400414</v>
      </c>
    </row>
    <row r="463" spans="1:8" x14ac:dyDescent="0.2">
      <c r="A463">
        <v>458</v>
      </c>
      <c r="B463">
        <f>60-S5806</f>
        <v>60</v>
      </c>
      <c r="D463" t="s">
        <v>77</v>
      </c>
      <c r="E463">
        <v>1</v>
      </c>
      <c r="F463" t="s">
        <v>280</v>
      </c>
      <c r="H463">
        <v>1400414</v>
      </c>
    </row>
    <row r="464" spans="1:8" x14ac:dyDescent="0.2">
      <c r="A464">
        <v>459</v>
      </c>
      <c r="B464">
        <f>60-S5806</f>
        <v>60</v>
      </c>
      <c r="D464" t="s">
        <v>69</v>
      </c>
      <c r="E464">
        <v>1</v>
      </c>
      <c r="F464" t="s">
        <v>280</v>
      </c>
      <c r="H464">
        <v>1400414</v>
      </c>
    </row>
    <row r="465" spans="1:8" x14ac:dyDescent="0.2">
      <c r="A465">
        <v>460</v>
      </c>
      <c r="B465">
        <f>60-S5806</f>
        <v>60</v>
      </c>
      <c r="D465" t="s">
        <v>71</v>
      </c>
      <c r="E465">
        <v>1</v>
      </c>
      <c r="F465" t="s">
        <v>280</v>
      </c>
      <c r="H465">
        <v>1400414</v>
      </c>
    </row>
    <row r="466" spans="1:8" x14ac:dyDescent="0.2">
      <c r="A466">
        <v>461</v>
      </c>
      <c r="B466">
        <f>60-S5807</f>
        <v>60</v>
      </c>
      <c r="D466" t="s">
        <v>80</v>
      </c>
      <c r="E466">
        <v>1</v>
      </c>
      <c r="F466" t="s">
        <v>281</v>
      </c>
      <c r="H466">
        <v>1400414</v>
      </c>
    </row>
    <row r="467" spans="1:8" x14ac:dyDescent="0.2">
      <c r="A467">
        <v>462</v>
      </c>
      <c r="B467">
        <f>60-S5807</f>
        <v>60</v>
      </c>
      <c r="D467" t="s">
        <v>77</v>
      </c>
      <c r="E467">
        <v>1</v>
      </c>
      <c r="F467" t="s">
        <v>281</v>
      </c>
      <c r="H467">
        <v>1400414</v>
      </c>
    </row>
    <row r="468" spans="1:8" x14ac:dyDescent="0.2">
      <c r="A468">
        <v>463</v>
      </c>
      <c r="B468">
        <f>60-S5807</f>
        <v>60</v>
      </c>
      <c r="D468" t="s">
        <v>69</v>
      </c>
      <c r="E468">
        <v>1</v>
      </c>
      <c r="F468" t="s">
        <v>281</v>
      </c>
      <c r="H468">
        <v>1400414</v>
      </c>
    </row>
    <row r="469" spans="1:8" x14ac:dyDescent="0.2">
      <c r="A469">
        <v>464</v>
      </c>
      <c r="B469">
        <f>60-S5807</f>
        <v>60</v>
      </c>
      <c r="D469" t="s">
        <v>71</v>
      </c>
      <c r="E469">
        <v>1</v>
      </c>
      <c r="F469" t="s">
        <v>281</v>
      </c>
      <c r="H469">
        <v>1400414</v>
      </c>
    </row>
    <row r="470" spans="1:8" x14ac:dyDescent="0.2">
      <c r="A470">
        <v>465</v>
      </c>
      <c r="B470">
        <f>60-S5825</f>
        <v>60</v>
      </c>
      <c r="D470" t="s">
        <v>282</v>
      </c>
      <c r="E470">
        <v>1</v>
      </c>
      <c r="F470" t="s">
        <v>283</v>
      </c>
      <c r="G470" t="s">
        <v>284</v>
      </c>
      <c r="H470">
        <v>1400414</v>
      </c>
    </row>
    <row r="471" spans="1:8" x14ac:dyDescent="0.2">
      <c r="A471">
        <v>466</v>
      </c>
      <c r="B471">
        <f>60-S5825</f>
        <v>60</v>
      </c>
      <c r="D471" t="s">
        <v>285</v>
      </c>
      <c r="E471">
        <v>1</v>
      </c>
      <c r="F471" t="s">
        <v>283</v>
      </c>
      <c r="G471" t="s">
        <v>284</v>
      </c>
      <c r="H471">
        <v>1400414</v>
      </c>
    </row>
    <row r="472" spans="1:8" x14ac:dyDescent="0.2">
      <c r="A472">
        <v>467</v>
      </c>
      <c r="B472">
        <f>60-S5827</f>
        <v>60</v>
      </c>
      <c r="D472" t="s">
        <v>286</v>
      </c>
      <c r="E472">
        <v>1</v>
      </c>
      <c r="F472" t="s">
        <v>287</v>
      </c>
      <c r="G472" t="s">
        <v>288</v>
      </c>
      <c r="H472">
        <v>1400414</v>
      </c>
    </row>
    <row r="473" spans="1:8" x14ac:dyDescent="0.2">
      <c r="A473">
        <v>468</v>
      </c>
      <c r="B473">
        <f>60-S5828</f>
        <v>60</v>
      </c>
      <c r="D473" t="s">
        <v>286</v>
      </c>
      <c r="E473">
        <v>1</v>
      </c>
      <c r="F473" t="s">
        <v>289</v>
      </c>
      <c r="G473" t="s">
        <v>290</v>
      </c>
      <c r="H473">
        <v>1400414</v>
      </c>
    </row>
    <row r="474" spans="1:8" x14ac:dyDescent="0.2">
      <c r="A474">
        <v>469</v>
      </c>
      <c r="B474">
        <f>77-A805</f>
        <v>-723</v>
      </c>
      <c r="D474" t="s">
        <v>12</v>
      </c>
      <c r="E474">
        <v>1</v>
      </c>
      <c r="F474" t="s">
        <v>291</v>
      </c>
      <c r="H474">
        <v>1400414</v>
      </c>
    </row>
    <row r="475" spans="1:8" x14ac:dyDescent="0.2">
      <c r="A475">
        <v>470</v>
      </c>
      <c r="B475">
        <f>77-A805</f>
        <v>-723</v>
      </c>
      <c r="D475" t="s">
        <v>83</v>
      </c>
      <c r="E475">
        <v>1</v>
      </c>
      <c r="F475" t="s">
        <v>291</v>
      </c>
      <c r="H475">
        <v>1400414</v>
      </c>
    </row>
    <row r="476" spans="1:8" x14ac:dyDescent="0.2">
      <c r="A476">
        <v>471</v>
      </c>
      <c r="B476">
        <f>77-A809</f>
        <v>-727</v>
      </c>
      <c r="D476" t="s">
        <v>12</v>
      </c>
      <c r="E476">
        <v>1</v>
      </c>
      <c r="F476" t="s">
        <v>292</v>
      </c>
      <c r="H476">
        <v>1400414</v>
      </c>
    </row>
    <row r="477" spans="1:8" x14ac:dyDescent="0.2">
      <c r="A477">
        <v>472</v>
      </c>
      <c r="B477">
        <f>77-A809</f>
        <v>-727</v>
      </c>
      <c r="D477" t="s">
        <v>83</v>
      </c>
      <c r="E477">
        <v>1</v>
      </c>
      <c r="F477" t="s">
        <v>292</v>
      </c>
      <c r="H477">
        <v>1400414</v>
      </c>
    </row>
    <row r="478" spans="1:8" x14ac:dyDescent="0.2">
      <c r="A478">
        <v>473</v>
      </c>
      <c r="B478">
        <f>77-A815</f>
        <v>-733</v>
      </c>
      <c r="D478" t="s">
        <v>12</v>
      </c>
      <c r="E478">
        <v>1</v>
      </c>
      <c r="F478" t="s">
        <v>293</v>
      </c>
      <c r="H478">
        <v>1400414</v>
      </c>
    </row>
    <row r="479" spans="1:8" x14ac:dyDescent="0.2">
      <c r="A479">
        <v>474</v>
      </c>
      <c r="B479">
        <f>77-A815</f>
        <v>-733</v>
      </c>
      <c r="D479" t="s">
        <v>83</v>
      </c>
      <c r="E479">
        <v>1</v>
      </c>
      <c r="F479" t="s">
        <v>293</v>
      </c>
      <c r="H479">
        <v>1400414</v>
      </c>
    </row>
    <row r="480" spans="1:8" x14ac:dyDescent="0.2">
      <c r="A480">
        <v>475</v>
      </c>
      <c r="B480">
        <f>77-A819</f>
        <v>-737</v>
      </c>
      <c r="D480" t="s">
        <v>12</v>
      </c>
      <c r="E480">
        <v>1</v>
      </c>
      <c r="F480" t="s">
        <v>294</v>
      </c>
      <c r="H480">
        <v>1400414</v>
      </c>
    </row>
    <row r="481" spans="1:8" x14ac:dyDescent="0.2">
      <c r="A481">
        <v>476</v>
      </c>
      <c r="B481">
        <f>77-A819</f>
        <v>-737</v>
      </c>
      <c r="D481" t="s">
        <v>83</v>
      </c>
      <c r="E481">
        <v>1</v>
      </c>
      <c r="F481" t="s">
        <v>294</v>
      </c>
      <c r="H481">
        <v>1400414</v>
      </c>
    </row>
    <row r="482" spans="1:8" x14ac:dyDescent="0.2">
      <c r="A482">
        <v>477</v>
      </c>
      <c r="B482">
        <f>77-A825</f>
        <v>-743</v>
      </c>
      <c r="D482" t="s">
        <v>12</v>
      </c>
      <c r="E482">
        <v>1</v>
      </c>
      <c r="F482" t="s">
        <v>295</v>
      </c>
      <c r="H482">
        <v>1400414</v>
      </c>
    </row>
    <row r="483" spans="1:8" x14ac:dyDescent="0.2">
      <c r="A483">
        <v>478</v>
      </c>
      <c r="B483">
        <f>77-A825</f>
        <v>-743</v>
      </c>
      <c r="D483" t="s">
        <v>83</v>
      </c>
      <c r="E483">
        <v>1</v>
      </c>
      <c r="F483" t="s">
        <v>295</v>
      </c>
      <c r="H483">
        <v>1400414</v>
      </c>
    </row>
    <row r="484" spans="1:8" x14ac:dyDescent="0.2">
      <c r="A484">
        <v>479</v>
      </c>
      <c r="B484">
        <f>77-A829</f>
        <v>-747</v>
      </c>
      <c r="D484" t="s">
        <v>12</v>
      </c>
      <c r="E484">
        <v>1</v>
      </c>
      <c r="F484" t="s">
        <v>296</v>
      </c>
      <c r="H484">
        <v>1400414</v>
      </c>
    </row>
    <row r="485" spans="1:8" x14ac:dyDescent="0.2">
      <c r="A485">
        <v>480</v>
      </c>
      <c r="B485">
        <f>77-A829</f>
        <v>-747</v>
      </c>
      <c r="D485" t="s">
        <v>83</v>
      </c>
      <c r="E485">
        <v>1</v>
      </c>
      <c r="F485" t="s">
        <v>296</v>
      </c>
      <c r="H485">
        <v>1400414</v>
      </c>
    </row>
    <row r="486" spans="1:8" x14ac:dyDescent="0.2">
      <c r="A486">
        <v>481</v>
      </c>
      <c r="B486">
        <f>77-A835</f>
        <v>-753</v>
      </c>
      <c r="D486" t="s">
        <v>12</v>
      </c>
      <c r="E486">
        <v>1</v>
      </c>
      <c r="F486" t="s">
        <v>297</v>
      </c>
      <c r="H486">
        <v>1400414</v>
      </c>
    </row>
    <row r="487" spans="1:8" x14ac:dyDescent="0.2">
      <c r="A487">
        <v>482</v>
      </c>
      <c r="B487">
        <f>77-A835</f>
        <v>-753</v>
      </c>
      <c r="D487" t="s">
        <v>83</v>
      </c>
      <c r="E487">
        <v>1</v>
      </c>
      <c r="F487" t="s">
        <v>297</v>
      </c>
      <c r="H487">
        <v>1400414</v>
      </c>
    </row>
    <row r="488" spans="1:8" x14ac:dyDescent="0.2">
      <c r="A488">
        <v>483</v>
      </c>
      <c r="B488">
        <f>77-A839</f>
        <v>-757</v>
      </c>
      <c r="D488" t="s">
        <v>12</v>
      </c>
      <c r="E488">
        <v>1</v>
      </c>
      <c r="F488" t="s">
        <v>298</v>
      </c>
      <c r="H488">
        <v>1400414</v>
      </c>
    </row>
    <row r="489" spans="1:8" x14ac:dyDescent="0.2">
      <c r="A489">
        <v>484</v>
      </c>
      <c r="B489">
        <f>77-A839</f>
        <v>-757</v>
      </c>
      <c r="D489" t="s">
        <v>83</v>
      </c>
      <c r="E489">
        <v>1</v>
      </c>
      <c r="F489" t="s">
        <v>298</v>
      </c>
      <c r="H489">
        <v>1400414</v>
      </c>
    </row>
    <row r="490" spans="1:8" x14ac:dyDescent="0.2">
      <c r="A490">
        <v>485</v>
      </c>
      <c r="B490">
        <f>77-A845</f>
        <v>-763</v>
      </c>
      <c r="D490" t="s">
        <v>12</v>
      </c>
      <c r="E490">
        <v>1</v>
      </c>
      <c r="F490" t="s">
        <v>299</v>
      </c>
      <c r="H490">
        <v>1400414</v>
      </c>
    </row>
    <row r="491" spans="1:8" x14ac:dyDescent="0.2">
      <c r="A491">
        <v>486</v>
      </c>
      <c r="B491">
        <f>77-A845</f>
        <v>-763</v>
      </c>
      <c r="D491" t="s">
        <v>83</v>
      </c>
      <c r="E491">
        <v>1</v>
      </c>
      <c r="F491" t="s">
        <v>299</v>
      </c>
      <c r="H491">
        <v>1400414</v>
      </c>
    </row>
    <row r="492" spans="1:8" x14ac:dyDescent="0.2">
      <c r="A492">
        <v>487</v>
      </c>
      <c r="B492">
        <f>77-A849</f>
        <v>-767</v>
      </c>
      <c r="D492" t="s">
        <v>12</v>
      </c>
      <c r="E492">
        <v>1</v>
      </c>
      <c r="F492" t="s">
        <v>300</v>
      </c>
      <c r="H492">
        <v>1400414</v>
      </c>
    </row>
    <row r="493" spans="1:8" x14ac:dyDescent="0.2">
      <c r="A493">
        <v>488</v>
      </c>
      <c r="B493">
        <f>77-A849</f>
        <v>-767</v>
      </c>
      <c r="D493" t="s">
        <v>83</v>
      </c>
      <c r="E493">
        <v>1</v>
      </c>
      <c r="F493" t="s">
        <v>300</v>
      </c>
      <c r="H493">
        <v>1400414</v>
      </c>
    </row>
    <row r="494" spans="1:8" x14ac:dyDescent="0.2">
      <c r="A494">
        <v>489</v>
      </c>
      <c r="B494">
        <f>77-A855</f>
        <v>-773</v>
      </c>
      <c r="D494" t="s">
        <v>12</v>
      </c>
      <c r="E494">
        <v>1</v>
      </c>
      <c r="F494" t="s">
        <v>301</v>
      </c>
      <c r="H494">
        <v>1400414</v>
      </c>
    </row>
    <row r="495" spans="1:8" x14ac:dyDescent="0.2">
      <c r="A495">
        <v>490</v>
      </c>
      <c r="B495">
        <f>77-A855</f>
        <v>-773</v>
      </c>
      <c r="D495" t="s">
        <v>83</v>
      </c>
      <c r="E495">
        <v>1</v>
      </c>
      <c r="F495" t="s">
        <v>301</v>
      </c>
      <c r="H495">
        <v>1400414</v>
      </c>
    </row>
    <row r="496" spans="1:8" x14ac:dyDescent="0.2">
      <c r="A496">
        <v>491</v>
      </c>
      <c r="B496">
        <f>77-A859</f>
        <v>-777</v>
      </c>
      <c r="D496" t="s">
        <v>12</v>
      </c>
      <c r="E496">
        <v>1</v>
      </c>
      <c r="F496" t="s">
        <v>302</v>
      </c>
      <c r="H496">
        <v>1400414</v>
      </c>
    </row>
    <row r="497" spans="1:8" x14ac:dyDescent="0.2">
      <c r="A497">
        <v>492</v>
      </c>
      <c r="B497">
        <f>77-A859</f>
        <v>-777</v>
      </c>
      <c r="D497" t="s">
        <v>83</v>
      </c>
      <c r="E497">
        <v>1</v>
      </c>
      <c r="F497" t="s">
        <v>302</v>
      </c>
      <c r="H497">
        <v>1400414</v>
      </c>
    </row>
    <row r="498" spans="1:8" x14ac:dyDescent="0.2">
      <c r="A498">
        <v>493</v>
      </c>
      <c r="B498">
        <f>77-A895</f>
        <v>-813</v>
      </c>
      <c r="D498" t="s">
        <v>12</v>
      </c>
      <c r="E498">
        <v>1</v>
      </c>
      <c r="F498" t="s">
        <v>303</v>
      </c>
      <c r="H498">
        <v>1400414</v>
      </c>
    </row>
    <row r="499" spans="1:8" x14ac:dyDescent="0.2">
      <c r="A499">
        <v>494</v>
      </c>
      <c r="B499">
        <f>77-A895</f>
        <v>-813</v>
      </c>
      <c r="D499" t="s">
        <v>83</v>
      </c>
      <c r="E499">
        <v>1</v>
      </c>
      <c r="F499" t="s">
        <v>303</v>
      </c>
      <c r="H499">
        <v>1400414</v>
      </c>
    </row>
    <row r="500" spans="1:8" x14ac:dyDescent="0.2">
      <c r="A500">
        <v>495</v>
      </c>
      <c r="B500">
        <f>77-A905</f>
        <v>-823</v>
      </c>
      <c r="D500" t="s">
        <v>29</v>
      </c>
      <c r="E500">
        <v>1</v>
      </c>
      <c r="F500" t="s">
        <v>304</v>
      </c>
      <c r="H500">
        <v>1400414</v>
      </c>
    </row>
    <row r="501" spans="1:8" x14ac:dyDescent="0.2">
      <c r="A501">
        <v>496</v>
      </c>
      <c r="B501">
        <f>77-A905</f>
        <v>-823</v>
      </c>
      <c r="D501" t="s">
        <v>88</v>
      </c>
      <c r="E501">
        <v>1</v>
      </c>
      <c r="F501" t="s">
        <v>304</v>
      </c>
      <c r="H501">
        <v>1400414</v>
      </c>
    </row>
    <row r="502" spans="1:8" x14ac:dyDescent="0.2">
      <c r="A502">
        <v>497</v>
      </c>
      <c r="B502">
        <f>77-A909</f>
        <v>-827</v>
      </c>
      <c r="D502" t="s">
        <v>29</v>
      </c>
      <c r="E502">
        <v>1</v>
      </c>
      <c r="F502" t="s">
        <v>305</v>
      </c>
      <c r="H502">
        <v>1400414</v>
      </c>
    </row>
    <row r="503" spans="1:8" x14ac:dyDescent="0.2">
      <c r="A503">
        <v>498</v>
      </c>
      <c r="B503">
        <f>77-A909</f>
        <v>-827</v>
      </c>
      <c r="D503" t="s">
        <v>88</v>
      </c>
      <c r="E503">
        <v>1</v>
      </c>
      <c r="F503" t="s">
        <v>305</v>
      </c>
      <c r="H503">
        <v>1400414</v>
      </c>
    </row>
    <row r="504" spans="1:8" x14ac:dyDescent="0.2">
      <c r="A504">
        <v>499</v>
      </c>
      <c r="B504">
        <f>77-A915</f>
        <v>-833</v>
      </c>
      <c r="D504" t="s">
        <v>29</v>
      </c>
      <c r="E504">
        <v>1</v>
      </c>
      <c r="F504" t="s">
        <v>306</v>
      </c>
      <c r="H504">
        <v>1400414</v>
      </c>
    </row>
    <row r="505" spans="1:8" x14ac:dyDescent="0.2">
      <c r="A505">
        <v>500</v>
      </c>
      <c r="B505">
        <f>77-A915</f>
        <v>-833</v>
      </c>
      <c r="D505" t="s">
        <v>88</v>
      </c>
      <c r="E505">
        <v>1</v>
      </c>
      <c r="F505" t="s">
        <v>306</v>
      </c>
      <c r="H505">
        <v>1400414</v>
      </c>
    </row>
    <row r="506" spans="1:8" x14ac:dyDescent="0.2">
      <c r="A506">
        <v>501</v>
      </c>
      <c r="B506">
        <f>77-A919</f>
        <v>-837</v>
      </c>
      <c r="D506" t="s">
        <v>29</v>
      </c>
      <c r="E506">
        <v>1</v>
      </c>
      <c r="F506" t="s">
        <v>307</v>
      </c>
      <c r="H506">
        <v>1400414</v>
      </c>
    </row>
    <row r="507" spans="1:8" x14ac:dyDescent="0.2">
      <c r="A507">
        <v>502</v>
      </c>
      <c r="B507">
        <f>77-A919</f>
        <v>-837</v>
      </c>
      <c r="D507" t="s">
        <v>88</v>
      </c>
      <c r="E507">
        <v>1</v>
      </c>
      <c r="F507" t="s">
        <v>307</v>
      </c>
      <c r="H507">
        <v>1400414</v>
      </c>
    </row>
    <row r="508" spans="1:8" x14ac:dyDescent="0.2">
      <c r="A508">
        <v>503</v>
      </c>
      <c r="B508">
        <f>77-A935</f>
        <v>-853</v>
      </c>
      <c r="D508" t="s">
        <v>308</v>
      </c>
      <c r="E508">
        <v>1</v>
      </c>
      <c r="F508" t="s">
        <v>309</v>
      </c>
      <c r="H508">
        <v>1400414</v>
      </c>
    </row>
    <row r="509" spans="1:8" x14ac:dyDescent="0.2">
      <c r="A509">
        <v>504</v>
      </c>
      <c r="B509">
        <f>77-A935</f>
        <v>-853</v>
      </c>
      <c r="D509" t="s">
        <v>83</v>
      </c>
      <c r="E509">
        <v>1</v>
      </c>
      <c r="F509" t="s">
        <v>309</v>
      </c>
      <c r="H509">
        <v>1400414</v>
      </c>
    </row>
    <row r="510" spans="1:8" x14ac:dyDescent="0.2">
      <c r="A510">
        <v>505</v>
      </c>
      <c r="B510">
        <f>77-A939</f>
        <v>-857</v>
      </c>
      <c r="D510" t="s">
        <v>308</v>
      </c>
      <c r="E510">
        <v>1</v>
      </c>
      <c r="F510" t="s">
        <v>310</v>
      </c>
      <c r="H510">
        <v>1400414</v>
      </c>
    </row>
    <row r="511" spans="1:8" x14ac:dyDescent="0.2">
      <c r="A511">
        <v>506</v>
      </c>
      <c r="B511">
        <f>77-A939</f>
        <v>-857</v>
      </c>
      <c r="D511" t="s">
        <v>83</v>
      </c>
      <c r="E511">
        <v>1</v>
      </c>
      <c r="F511" t="s">
        <v>310</v>
      </c>
      <c r="H511">
        <v>1400414</v>
      </c>
    </row>
    <row r="512" spans="1:8" x14ac:dyDescent="0.2">
      <c r="A512">
        <v>507</v>
      </c>
      <c r="B512">
        <f>77-A945</f>
        <v>-863</v>
      </c>
      <c r="D512" t="s">
        <v>308</v>
      </c>
      <c r="E512">
        <v>1</v>
      </c>
      <c r="F512" t="s">
        <v>311</v>
      </c>
      <c r="H512">
        <v>1400414</v>
      </c>
    </row>
    <row r="513" spans="1:8" x14ac:dyDescent="0.2">
      <c r="A513">
        <v>508</v>
      </c>
      <c r="B513">
        <f>77-A945</f>
        <v>-863</v>
      </c>
      <c r="D513" t="s">
        <v>83</v>
      </c>
      <c r="E513">
        <v>1</v>
      </c>
      <c r="F513" t="s">
        <v>311</v>
      </c>
      <c r="H513">
        <v>1400414</v>
      </c>
    </row>
    <row r="514" spans="1:8" x14ac:dyDescent="0.2">
      <c r="A514">
        <v>509</v>
      </c>
      <c r="B514">
        <f>77-A949</f>
        <v>-867</v>
      </c>
      <c r="D514" t="s">
        <v>308</v>
      </c>
      <c r="E514">
        <v>1</v>
      </c>
      <c r="F514" t="s">
        <v>312</v>
      </c>
      <c r="H514">
        <v>1400414</v>
      </c>
    </row>
    <row r="515" spans="1:8" x14ac:dyDescent="0.2">
      <c r="A515">
        <v>510</v>
      </c>
      <c r="B515">
        <f>77-A949</f>
        <v>-867</v>
      </c>
      <c r="D515" t="s">
        <v>83</v>
      </c>
      <c r="E515">
        <v>1</v>
      </c>
      <c r="F515" t="s">
        <v>312</v>
      </c>
      <c r="H515">
        <v>1400414</v>
      </c>
    </row>
    <row r="516" spans="1:8" x14ac:dyDescent="0.2">
      <c r="A516">
        <v>511</v>
      </c>
      <c r="B516">
        <f>77-A965</f>
        <v>-883</v>
      </c>
      <c r="D516" t="s">
        <v>90</v>
      </c>
      <c r="E516">
        <v>1</v>
      </c>
      <c r="F516" t="s">
        <v>313</v>
      </c>
      <c r="H516">
        <v>1400414</v>
      </c>
    </row>
    <row r="517" spans="1:8" x14ac:dyDescent="0.2">
      <c r="A517">
        <v>512</v>
      </c>
      <c r="B517">
        <f>77-A965</f>
        <v>-883</v>
      </c>
      <c r="D517" t="s">
        <v>83</v>
      </c>
      <c r="E517">
        <v>1</v>
      </c>
      <c r="F517" t="s">
        <v>313</v>
      </c>
      <c r="H517">
        <v>1400414</v>
      </c>
    </row>
    <row r="518" spans="1:8" x14ac:dyDescent="0.2">
      <c r="A518">
        <v>513</v>
      </c>
      <c r="B518">
        <f>77-A969</f>
        <v>-887</v>
      </c>
      <c r="D518" t="s">
        <v>90</v>
      </c>
      <c r="E518">
        <v>1</v>
      </c>
      <c r="F518" t="s">
        <v>314</v>
      </c>
      <c r="H518">
        <v>1400414</v>
      </c>
    </row>
    <row r="519" spans="1:8" x14ac:dyDescent="0.2">
      <c r="A519">
        <v>514</v>
      </c>
      <c r="B519">
        <f>77-A969</f>
        <v>-887</v>
      </c>
      <c r="D519" t="s">
        <v>83</v>
      </c>
      <c r="E519">
        <v>1</v>
      </c>
      <c r="F519" t="s">
        <v>314</v>
      </c>
      <c r="H519">
        <v>1400414</v>
      </c>
    </row>
    <row r="520" spans="1:8" x14ac:dyDescent="0.2">
      <c r="A520">
        <v>515</v>
      </c>
      <c r="B520">
        <f>77-A985</f>
        <v>-903</v>
      </c>
      <c r="D520" t="s">
        <v>92</v>
      </c>
      <c r="E520">
        <v>1</v>
      </c>
      <c r="F520" t="s">
        <v>315</v>
      </c>
      <c r="H520">
        <v>1400414</v>
      </c>
    </row>
    <row r="521" spans="1:8" x14ac:dyDescent="0.2">
      <c r="A521">
        <v>516</v>
      </c>
      <c r="B521">
        <f>77-A985</f>
        <v>-903</v>
      </c>
      <c r="D521" t="s">
        <v>83</v>
      </c>
      <c r="E521">
        <v>1</v>
      </c>
      <c r="F521" t="s">
        <v>315</v>
      </c>
      <c r="H521">
        <v>1400414</v>
      </c>
    </row>
    <row r="522" spans="1:8" x14ac:dyDescent="0.2">
      <c r="A522">
        <v>517</v>
      </c>
      <c r="B522">
        <f>77-A995</f>
        <v>-913</v>
      </c>
      <c r="D522" t="s">
        <v>12</v>
      </c>
      <c r="E522">
        <v>1</v>
      </c>
      <c r="F522" t="s">
        <v>316</v>
      </c>
      <c r="H522">
        <v>1400414</v>
      </c>
    </row>
    <row r="523" spans="1:8" x14ac:dyDescent="0.2">
      <c r="A523">
        <v>518</v>
      </c>
      <c r="B523">
        <f>77-A995</f>
        <v>-913</v>
      </c>
      <c r="D523" t="s">
        <v>83</v>
      </c>
      <c r="E523">
        <v>1</v>
      </c>
      <c r="F523" t="s">
        <v>316</v>
      </c>
      <c r="H523">
        <v>1400414</v>
      </c>
    </row>
    <row r="524" spans="1:8" x14ac:dyDescent="0.2">
      <c r="A524">
        <v>519</v>
      </c>
      <c r="B524">
        <f>77-A999</f>
        <v>-917</v>
      </c>
      <c r="D524" t="s">
        <v>12</v>
      </c>
      <c r="E524">
        <v>1</v>
      </c>
      <c r="F524" t="s">
        <v>317</v>
      </c>
      <c r="H524">
        <v>1400414</v>
      </c>
    </row>
    <row r="525" spans="1:8" x14ac:dyDescent="0.2">
      <c r="A525">
        <v>520</v>
      </c>
      <c r="B525">
        <f>77-A999</f>
        <v>-917</v>
      </c>
      <c r="D525" t="s">
        <v>83</v>
      </c>
      <c r="E525">
        <v>1</v>
      </c>
      <c r="F525" t="s">
        <v>317</v>
      </c>
      <c r="H525">
        <v>1400414</v>
      </c>
    </row>
    <row r="526" spans="1:8" x14ac:dyDescent="0.2">
      <c r="A526">
        <v>521</v>
      </c>
      <c r="B526">
        <f>77-A1005</f>
        <v>-923</v>
      </c>
      <c r="D526" t="s">
        <v>12</v>
      </c>
      <c r="E526">
        <v>1</v>
      </c>
      <c r="F526" t="s">
        <v>318</v>
      </c>
      <c r="H526">
        <v>1400414</v>
      </c>
    </row>
    <row r="527" spans="1:8" x14ac:dyDescent="0.2">
      <c r="A527">
        <v>522</v>
      </c>
      <c r="B527">
        <f>77-A1005</f>
        <v>-923</v>
      </c>
      <c r="D527" t="s">
        <v>83</v>
      </c>
      <c r="E527">
        <v>1</v>
      </c>
      <c r="F527" t="s">
        <v>318</v>
      </c>
      <c r="H527">
        <v>1400414</v>
      </c>
    </row>
    <row r="528" spans="1:8" x14ac:dyDescent="0.2">
      <c r="A528">
        <v>523</v>
      </c>
      <c r="B528">
        <f>77-A1015</f>
        <v>-933</v>
      </c>
      <c r="D528" t="s">
        <v>308</v>
      </c>
      <c r="E528">
        <v>1</v>
      </c>
      <c r="F528" t="s">
        <v>319</v>
      </c>
      <c r="H528">
        <v>1400414</v>
      </c>
    </row>
    <row r="529" spans="1:8" x14ac:dyDescent="0.2">
      <c r="A529">
        <v>524</v>
      </c>
      <c r="B529">
        <f>77-A1015</f>
        <v>-933</v>
      </c>
      <c r="D529" t="s">
        <v>83</v>
      </c>
      <c r="E529">
        <v>1</v>
      </c>
      <c r="F529" t="s">
        <v>319</v>
      </c>
      <c r="H529">
        <v>1400414</v>
      </c>
    </row>
    <row r="530" spans="1:8" x14ac:dyDescent="0.2">
      <c r="A530">
        <v>525</v>
      </c>
      <c r="B530">
        <f>77-A1019</f>
        <v>-937</v>
      </c>
      <c r="D530" t="s">
        <v>308</v>
      </c>
      <c r="E530">
        <v>1</v>
      </c>
      <c r="F530" t="s">
        <v>320</v>
      </c>
      <c r="H530">
        <v>1400414</v>
      </c>
    </row>
    <row r="531" spans="1:8" x14ac:dyDescent="0.2">
      <c r="A531">
        <v>526</v>
      </c>
      <c r="B531">
        <f>77-A1019</f>
        <v>-937</v>
      </c>
      <c r="D531" t="s">
        <v>83</v>
      </c>
      <c r="E531">
        <v>1</v>
      </c>
      <c r="F531" t="s">
        <v>320</v>
      </c>
      <c r="H531">
        <v>1400414</v>
      </c>
    </row>
    <row r="532" spans="1:8" x14ac:dyDescent="0.2">
      <c r="A532">
        <v>527</v>
      </c>
      <c r="B532">
        <f>77-A1025</f>
        <v>-943</v>
      </c>
      <c r="D532" t="s">
        <v>308</v>
      </c>
      <c r="E532">
        <v>1</v>
      </c>
      <c r="F532" t="s">
        <v>321</v>
      </c>
      <c r="H532">
        <v>1400414</v>
      </c>
    </row>
    <row r="533" spans="1:8" x14ac:dyDescent="0.2">
      <c r="A533">
        <v>528</v>
      </c>
      <c r="B533">
        <f>77-A1025</f>
        <v>-943</v>
      </c>
      <c r="D533" t="s">
        <v>83</v>
      </c>
      <c r="E533">
        <v>1</v>
      </c>
      <c r="F533" t="s">
        <v>321</v>
      </c>
      <c r="H533">
        <v>1400414</v>
      </c>
    </row>
    <row r="534" spans="1:8" x14ac:dyDescent="0.2">
      <c r="A534">
        <v>529</v>
      </c>
      <c r="B534" t="e">
        <f>77-F805</f>
        <v>#VALUE!</v>
      </c>
      <c r="D534" t="s">
        <v>96</v>
      </c>
      <c r="E534">
        <v>1</v>
      </c>
      <c r="F534" t="s">
        <v>97</v>
      </c>
      <c r="G534" t="s">
        <v>98</v>
      </c>
      <c r="H534">
        <v>1400414</v>
      </c>
    </row>
    <row r="535" spans="1:8" x14ac:dyDescent="0.2">
      <c r="A535">
        <v>530</v>
      </c>
      <c r="B535">
        <f>77-F806</f>
        <v>77</v>
      </c>
      <c r="D535" t="s">
        <v>96</v>
      </c>
      <c r="E535">
        <v>1</v>
      </c>
      <c r="F535" t="s">
        <v>97</v>
      </c>
      <c r="G535" t="s">
        <v>98</v>
      </c>
      <c r="H535">
        <v>1400414</v>
      </c>
    </row>
    <row r="536" spans="1:8" x14ac:dyDescent="0.2">
      <c r="A536">
        <v>531</v>
      </c>
      <c r="B536" t="e">
        <f>77-F809</f>
        <v>#VALUE!</v>
      </c>
      <c r="D536" t="s">
        <v>96</v>
      </c>
      <c r="E536">
        <v>1</v>
      </c>
      <c r="F536" t="s">
        <v>97</v>
      </c>
      <c r="G536" t="s">
        <v>98</v>
      </c>
      <c r="H536">
        <v>1400414</v>
      </c>
    </row>
    <row r="537" spans="1:8" x14ac:dyDescent="0.2">
      <c r="A537">
        <v>532</v>
      </c>
      <c r="B537">
        <f>77-F810</f>
        <v>77</v>
      </c>
      <c r="D537" t="s">
        <v>96</v>
      </c>
      <c r="E537">
        <v>1</v>
      </c>
      <c r="F537" t="s">
        <v>97</v>
      </c>
      <c r="G537" t="s">
        <v>98</v>
      </c>
      <c r="H537">
        <v>1400414</v>
      </c>
    </row>
    <row r="538" spans="1:8" x14ac:dyDescent="0.2">
      <c r="A538">
        <v>533</v>
      </c>
      <c r="B538">
        <f>77-F815</f>
        <v>77</v>
      </c>
      <c r="D538" t="s">
        <v>96</v>
      </c>
      <c r="E538">
        <v>1</v>
      </c>
      <c r="F538" t="s">
        <v>97</v>
      </c>
      <c r="G538" t="s">
        <v>98</v>
      </c>
      <c r="H538">
        <v>1400414</v>
      </c>
    </row>
    <row r="539" spans="1:8" x14ac:dyDescent="0.2">
      <c r="A539">
        <v>534</v>
      </c>
      <c r="B539" t="e">
        <f>77-F816</f>
        <v>#VALUE!</v>
      </c>
      <c r="D539" t="s">
        <v>96</v>
      </c>
      <c r="E539">
        <v>1</v>
      </c>
      <c r="F539" t="s">
        <v>97</v>
      </c>
      <c r="G539" t="s">
        <v>98</v>
      </c>
      <c r="H539">
        <v>1400414</v>
      </c>
    </row>
    <row r="540" spans="1:8" x14ac:dyDescent="0.2">
      <c r="A540">
        <v>535</v>
      </c>
      <c r="B540">
        <f>77-F819</f>
        <v>77</v>
      </c>
      <c r="D540" t="s">
        <v>96</v>
      </c>
      <c r="E540">
        <v>1</v>
      </c>
      <c r="F540" t="s">
        <v>97</v>
      </c>
      <c r="G540" t="s">
        <v>98</v>
      </c>
      <c r="H540">
        <v>1400414</v>
      </c>
    </row>
    <row r="541" spans="1:8" x14ac:dyDescent="0.2">
      <c r="A541">
        <v>536</v>
      </c>
      <c r="B541">
        <f>77-F820</f>
        <v>77</v>
      </c>
      <c r="D541" t="s">
        <v>96</v>
      </c>
      <c r="E541">
        <v>1</v>
      </c>
      <c r="F541" t="s">
        <v>97</v>
      </c>
      <c r="G541" t="s">
        <v>98</v>
      </c>
      <c r="H541">
        <v>1400414</v>
      </c>
    </row>
    <row r="542" spans="1:8" x14ac:dyDescent="0.2">
      <c r="A542">
        <v>537</v>
      </c>
      <c r="B542">
        <f>77-F825</f>
        <v>77</v>
      </c>
      <c r="D542" t="s">
        <v>96</v>
      </c>
      <c r="E542">
        <v>1</v>
      </c>
      <c r="F542" t="s">
        <v>97</v>
      </c>
      <c r="G542" t="s">
        <v>98</v>
      </c>
      <c r="H542">
        <v>1400414</v>
      </c>
    </row>
    <row r="543" spans="1:8" x14ac:dyDescent="0.2">
      <c r="A543">
        <v>538</v>
      </c>
      <c r="B543">
        <f>77-F826</f>
        <v>77</v>
      </c>
      <c r="D543" t="s">
        <v>96</v>
      </c>
      <c r="E543">
        <v>1</v>
      </c>
      <c r="F543" t="s">
        <v>97</v>
      </c>
      <c r="G543" t="s">
        <v>98</v>
      </c>
      <c r="H543">
        <v>1400414</v>
      </c>
    </row>
    <row r="544" spans="1:8" x14ac:dyDescent="0.2">
      <c r="A544">
        <v>539</v>
      </c>
      <c r="B544" t="e">
        <f>77-F829</f>
        <v>#VALUE!</v>
      </c>
      <c r="D544" t="s">
        <v>96</v>
      </c>
      <c r="E544">
        <v>1</v>
      </c>
      <c r="F544" t="s">
        <v>97</v>
      </c>
      <c r="G544" t="s">
        <v>98</v>
      </c>
      <c r="H544">
        <v>1400414</v>
      </c>
    </row>
    <row r="545" spans="1:8" x14ac:dyDescent="0.2">
      <c r="A545">
        <v>540</v>
      </c>
      <c r="B545" t="e">
        <f>77-F830</f>
        <v>#VALUE!</v>
      </c>
      <c r="D545" t="s">
        <v>96</v>
      </c>
      <c r="E545">
        <v>1</v>
      </c>
      <c r="F545" t="s">
        <v>97</v>
      </c>
      <c r="G545" t="s">
        <v>98</v>
      </c>
      <c r="H545">
        <v>1400414</v>
      </c>
    </row>
    <row r="546" spans="1:8" x14ac:dyDescent="0.2">
      <c r="A546">
        <v>541</v>
      </c>
      <c r="B546" t="e">
        <f>77-F835</f>
        <v>#VALUE!</v>
      </c>
      <c r="D546" t="s">
        <v>96</v>
      </c>
      <c r="E546">
        <v>1</v>
      </c>
      <c r="F546" t="s">
        <v>97</v>
      </c>
      <c r="G546" t="s">
        <v>98</v>
      </c>
      <c r="H546">
        <v>1400414</v>
      </c>
    </row>
    <row r="547" spans="1:8" x14ac:dyDescent="0.2">
      <c r="A547">
        <v>542</v>
      </c>
      <c r="B547">
        <f>77-F836</f>
        <v>77</v>
      </c>
      <c r="D547" t="s">
        <v>96</v>
      </c>
      <c r="E547">
        <v>1</v>
      </c>
      <c r="F547" t="s">
        <v>97</v>
      </c>
      <c r="G547" t="s">
        <v>98</v>
      </c>
      <c r="H547">
        <v>1400414</v>
      </c>
    </row>
    <row r="548" spans="1:8" x14ac:dyDescent="0.2">
      <c r="A548">
        <v>543</v>
      </c>
      <c r="B548" t="e">
        <f>77-F839</f>
        <v>#VALUE!</v>
      </c>
      <c r="D548" t="s">
        <v>96</v>
      </c>
      <c r="E548">
        <v>1</v>
      </c>
      <c r="F548" t="s">
        <v>97</v>
      </c>
      <c r="G548" t="s">
        <v>98</v>
      </c>
      <c r="H548">
        <v>1400414</v>
      </c>
    </row>
    <row r="549" spans="1:8" x14ac:dyDescent="0.2">
      <c r="A549">
        <v>544</v>
      </c>
      <c r="B549" t="e">
        <f>77-F840</f>
        <v>#VALUE!</v>
      </c>
      <c r="D549" t="s">
        <v>96</v>
      </c>
      <c r="E549">
        <v>1</v>
      </c>
      <c r="F549" t="s">
        <v>97</v>
      </c>
      <c r="G549" t="s">
        <v>98</v>
      </c>
      <c r="H549">
        <v>1400414</v>
      </c>
    </row>
    <row r="550" spans="1:8" x14ac:dyDescent="0.2">
      <c r="A550">
        <v>545</v>
      </c>
      <c r="B550" t="e">
        <f>77-F845</f>
        <v>#VALUE!</v>
      </c>
      <c r="D550" t="s">
        <v>96</v>
      </c>
      <c r="E550">
        <v>1</v>
      </c>
      <c r="F550" t="s">
        <v>97</v>
      </c>
      <c r="G550" t="s">
        <v>98</v>
      </c>
      <c r="H550">
        <v>1400414</v>
      </c>
    </row>
    <row r="551" spans="1:8" x14ac:dyDescent="0.2">
      <c r="A551">
        <v>546</v>
      </c>
      <c r="B551">
        <f>77-F846</f>
        <v>77</v>
      </c>
      <c r="D551" t="s">
        <v>96</v>
      </c>
      <c r="E551">
        <v>1</v>
      </c>
      <c r="F551" t="s">
        <v>97</v>
      </c>
      <c r="G551" t="s">
        <v>98</v>
      </c>
      <c r="H551">
        <v>1400414</v>
      </c>
    </row>
    <row r="552" spans="1:8" x14ac:dyDescent="0.2">
      <c r="A552">
        <v>547</v>
      </c>
      <c r="B552">
        <f>77-F849</f>
        <v>77</v>
      </c>
      <c r="D552" t="s">
        <v>96</v>
      </c>
      <c r="E552">
        <v>1</v>
      </c>
      <c r="F552" t="s">
        <v>97</v>
      </c>
      <c r="G552" t="s">
        <v>98</v>
      </c>
      <c r="H552">
        <v>1400414</v>
      </c>
    </row>
    <row r="553" spans="1:8" x14ac:dyDescent="0.2">
      <c r="A553">
        <v>548</v>
      </c>
      <c r="B553">
        <f>77-F850</f>
        <v>77</v>
      </c>
      <c r="D553" t="s">
        <v>96</v>
      </c>
      <c r="E553">
        <v>1</v>
      </c>
      <c r="F553" t="s">
        <v>97</v>
      </c>
      <c r="G553" t="s">
        <v>98</v>
      </c>
      <c r="H553">
        <v>1400414</v>
      </c>
    </row>
    <row r="554" spans="1:8" x14ac:dyDescent="0.2">
      <c r="A554">
        <v>549</v>
      </c>
      <c r="B554">
        <f>77-F855</f>
        <v>77</v>
      </c>
      <c r="D554" t="s">
        <v>96</v>
      </c>
      <c r="E554">
        <v>1</v>
      </c>
      <c r="F554" t="s">
        <v>97</v>
      </c>
      <c r="G554" t="s">
        <v>98</v>
      </c>
      <c r="H554">
        <v>1400414</v>
      </c>
    </row>
    <row r="555" spans="1:8" x14ac:dyDescent="0.2">
      <c r="A555">
        <v>550</v>
      </c>
      <c r="B555" t="e">
        <f>77-F856</f>
        <v>#VALUE!</v>
      </c>
      <c r="D555" t="s">
        <v>96</v>
      </c>
      <c r="E555">
        <v>1</v>
      </c>
      <c r="F555" t="s">
        <v>97</v>
      </c>
      <c r="G555" t="s">
        <v>98</v>
      </c>
      <c r="H555">
        <v>1400414</v>
      </c>
    </row>
    <row r="556" spans="1:8" x14ac:dyDescent="0.2">
      <c r="A556">
        <v>551</v>
      </c>
      <c r="B556" t="e">
        <f>77-F859</f>
        <v>#VALUE!</v>
      </c>
      <c r="D556" t="s">
        <v>96</v>
      </c>
      <c r="E556">
        <v>1</v>
      </c>
      <c r="F556" t="s">
        <v>97</v>
      </c>
      <c r="G556" t="s">
        <v>98</v>
      </c>
      <c r="H556">
        <v>1400414</v>
      </c>
    </row>
    <row r="557" spans="1:8" x14ac:dyDescent="0.2">
      <c r="A557">
        <v>552</v>
      </c>
      <c r="B557" t="e">
        <f>77-F860</f>
        <v>#VALUE!</v>
      </c>
      <c r="D557" t="s">
        <v>96</v>
      </c>
      <c r="E557">
        <v>1</v>
      </c>
      <c r="F557" t="s">
        <v>97</v>
      </c>
      <c r="G557" t="s">
        <v>98</v>
      </c>
      <c r="H557">
        <v>1400414</v>
      </c>
    </row>
    <row r="558" spans="1:8" x14ac:dyDescent="0.2">
      <c r="A558">
        <v>553</v>
      </c>
      <c r="B558">
        <f>77-F895</f>
        <v>77</v>
      </c>
      <c r="D558" t="s">
        <v>96</v>
      </c>
      <c r="E558">
        <v>1</v>
      </c>
      <c r="F558" t="s">
        <v>97</v>
      </c>
      <c r="G558" t="s">
        <v>98</v>
      </c>
      <c r="H558">
        <v>1400414</v>
      </c>
    </row>
    <row r="559" spans="1:8" x14ac:dyDescent="0.2">
      <c r="A559">
        <v>554</v>
      </c>
      <c r="B559">
        <f>77-F896</f>
        <v>77</v>
      </c>
      <c r="D559" t="s">
        <v>96</v>
      </c>
      <c r="E559">
        <v>1</v>
      </c>
      <c r="F559" t="s">
        <v>97</v>
      </c>
      <c r="G559" t="s">
        <v>98</v>
      </c>
      <c r="H559">
        <v>1400414</v>
      </c>
    </row>
    <row r="560" spans="1:8" x14ac:dyDescent="0.2">
      <c r="A560">
        <v>555</v>
      </c>
      <c r="B560">
        <f>77-F905</f>
        <v>77</v>
      </c>
      <c r="D560" t="s">
        <v>96</v>
      </c>
      <c r="E560">
        <v>1</v>
      </c>
      <c r="F560" t="s">
        <v>99</v>
      </c>
      <c r="G560" t="s">
        <v>98</v>
      </c>
      <c r="H560">
        <v>1400414</v>
      </c>
    </row>
    <row r="561" spans="1:8" x14ac:dyDescent="0.2">
      <c r="A561">
        <v>556</v>
      </c>
      <c r="B561" t="e">
        <f>77-F909</f>
        <v>#VALUE!</v>
      </c>
      <c r="D561" t="s">
        <v>96</v>
      </c>
      <c r="E561">
        <v>1</v>
      </c>
      <c r="F561" t="s">
        <v>99</v>
      </c>
      <c r="G561" t="s">
        <v>98</v>
      </c>
      <c r="H561">
        <v>1400414</v>
      </c>
    </row>
    <row r="562" spans="1:8" x14ac:dyDescent="0.2">
      <c r="A562">
        <v>557</v>
      </c>
      <c r="B562" t="e">
        <f>77-F915</f>
        <v>#VALUE!</v>
      </c>
      <c r="D562" t="s">
        <v>96</v>
      </c>
      <c r="E562">
        <v>1</v>
      </c>
      <c r="F562" t="s">
        <v>99</v>
      </c>
      <c r="G562" t="s">
        <v>98</v>
      </c>
      <c r="H562">
        <v>1400414</v>
      </c>
    </row>
    <row r="563" spans="1:8" x14ac:dyDescent="0.2">
      <c r="A563">
        <v>558</v>
      </c>
      <c r="B563" t="e">
        <f>77-F919</f>
        <v>#VALUE!</v>
      </c>
      <c r="D563" t="s">
        <v>96</v>
      </c>
      <c r="E563">
        <v>1</v>
      </c>
      <c r="F563" t="s">
        <v>99</v>
      </c>
      <c r="G563" t="s">
        <v>98</v>
      </c>
      <c r="H563">
        <v>1400414</v>
      </c>
    </row>
    <row r="564" spans="1:8" x14ac:dyDescent="0.2">
      <c r="A564">
        <v>559</v>
      </c>
      <c r="B564" t="e">
        <f>77-F935</f>
        <v>#VALUE!</v>
      </c>
      <c r="D564" t="s">
        <v>96</v>
      </c>
      <c r="E564">
        <v>1</v>
      </c>
      <c r="F564" t="s">
        <v>99</v>
      </c>
      <c r="G564" t="s">
        <v>98</v>
      </c>
      <c r="H564">
        <v>1400414</v>
      </c>
    </row>
    <row r="565" spans="1:8" x14ac:dyDescent="0.2">
      <c r="A565">
        <v>560</v>
      </c>
      <c r="B565" t="e">
        <f>77-F936</f>
        <v>#VALUE!</v>
      </c>
      <c r="D565" t="s">
        <v>96</v>
      </c>
      <c r="E565">
        <v>1</v>
      </c>
      <c r="F565" t="s">
        <v>97</v>
      </c>
      <c r="G565" t="s">
        <v>98</v>
      </c>
      <c r="H565">
        <v>1400414</v>
      </c>
    </row>
    <row r="566" spans="1:8" x14ac:dyDescent="0.2">
      <c r="A566">
        <v>561</v>
      </c>
      <c r="B566">
        <f>77-F939</f>
        <v>77</v>
      </c>
      <c r="D566" t="s">
        <v>96</v>
      </c>
      <c r="E566">
        <v>1</v>
      </c>
      <c r="F566" t="s">
        <v>97</v>
      </c>
      <c r="G566" t="s">
        <v>98</v>
      </c>
      <c r="H566">
        <v>1400414</v>
      </c>
    </row>
    <row r="567" spans="1:8" x14ac:dyDescent="0.2">
      <c r="A567">
        <v>562</v>
      </c>
      <c r="B567">
        <f>77-F940</f>
        <v>77</v>
      </c>
      <c r="D567" t="s">
        <v>96</v>
      </c>
      <c r="E567">
        <v>1</v>
      </c>
      <c r="F567" t="s">
        <v>97</v>
      </c>
      <c r="G567" t="s">
        <v>98</v>
      </c>
      <c r="H567">
        <v>1400414</v>
      </c>
    </row>
    <row r="568" spans="1:8" x14ac:dyDescent="0.2">
      <c r="A568">
        <v>563</v>
      </c>
      <c r="B568">
        <f>77-F945</f>
        <v>77</v>
      </c>
      <c r="D568" t="s">
        <v>96</v>
      </c>
      <c r="E568">
        <v>1</v>
      </c>
      <c r="F568" t="s">
        <v>322</v>
      </c>
      <c r="G568" t="s">
        <v>98</v>
      </c>
      <c r="H568">
        <v>1400414</v>
      </c>
    </row>
    <row r="569" spans="1:8" x14ac:dyDescent="0.2">
      <c r="A569">
        <v>564</v>
      </c>
      <c r="B569" t="e">
        <f>77-F946</f>
        <v>#VALUE!</v>
      </c>
      <c r="D569" t="s">
        <v>96</v>
      </c>
      <c r="E569">
        <v>1</v>
      </c>
      <c r="F569" t="s">
        <v>322</v>
      </c>
      <c r="G569" t="s">
        <v>98</v>
      </c>
      <c r="H569">
        <v>1400414</v>
      </c>
    </row>
    <row r="570" spans="1:8" x14ac:dyDescent="0.2">
      <c r="A570">
        <v>565</v>
      </c>
      <c r="B570" t="e">
        <f>77-F949</f>
        <v>#VALUE!</v>
      </c>
      <c r="D570" t="s">
        <v>96</v>
      </c>
      <c r="E570">
        <v>1</v>
      </c>
      <c r="F570" t="s">
        <v>323</v>
      </c>
      <c r="G570" t="s">
        <v>98</v>
      </c>
      <c r="H570">
        <v>1400414</v>
      </c>
    </row>
    <row r="571" spans="1:8" x14ac:dyDescent="0.2">
      <c r="A571">
        <v>566</v>
      </c>
      <c r="B571" t="e">
        <f>77-F950</f>
        <v>#VALUE!</v>
      </c>
      <c r="D571" t="s">
        <v>96</v>
      </c>
      <c r="E571">
        <v>1</v>
      </c>
      <c r="F571" t="s">
        <v>324</v>
      </c>
      <c r="G571" t="s">
        <v>98</v>
      </c>
      <c r="H571">
        <v>1400414</v>
      </c>
    </row>
    <row r="572" spans="1:8" x14ac:dyDescent="0.2">
      <c r="A572">
        <v>567</v>
      </c>
      <c r="B572" t="e">
        <f>77-F965</f>
        <v>#VALUE!</v>
      </c>
      <c r="D572" t="s">
        <v>96</v>
      </c>
      <c r="E572">
        <v>1</v>
      </c>
      <c r="F572" t="s">
        <v>325</v>
      </c>
      <c r="G572" t="s">
        <v>98</v>
      </c>
      <c r="H572">
        <v>1400414</v>
      </c>
    </row>
    <row r="573" spans="1:8" x14ac:dyDescent="0.2">
      <c r="A573">
        <v>568</v>
      </c>
      <c r="B573" t="e">
        <f>77-F966</f>
        <v>#VALUE!</v>
      </c>
      <c r="D573" t="s">
        <v>96</v>
      </c>
      <c r="E573">
        <v>1</v>
      </c>
      <c r="F573" t="s">
        <v>325</v>
      </c>
      <c r="G573" t="s">
        <v>98</v>
      </c>
      <c r="H573">
        <v>1400414</v>
      </c>
    </row>
    <row r="574" spans="1:8" x14ac:dyDescent="0.2">
      <c r="A574">
        <v>569</v>
      </c>
      <c r="B574" t="e">
        <f>77-F969</f>
        <v>#VALUE!</v>
      </c>
      <c r="D574" t="s">
        <v>96</v>
      </c>
      <c r="E574">
        <v>1</v>
      </c>
      <c r="F574" t="s">
        <v>326</v>
      </c>
      <c r="G574" t="s">
        <v>98</v>
      </c>
      <c r="H574">
        <v>1400414</v>
      </c>
    </row>
    <row r="575" spans="1:8" x14ac:dyDescent="0.2">
      <c r="A575">
        <v>570</v>
      </c>
      <c r="B575" t="e">
        <f>77-F970</f>
        <v>#VALUE!</v>
      </c>
      <c r="D575" t="s">
        <v>96</v>
      </c>
      <c r="E575">
        <v>1</v>
      </c>
      <c r="F575" t="s">
        <v>326</v>
      </c>
      <c r="G575" t="s">
        <v>98</v>
      </c>
      <c r="H575">
        <v>1400414</v>
      </c>
    </row>
    <row r="576" spans="1:8" x14ac:dyDescent="0.2">
      <c r="A576">
        <v>571</v>
      </c>
      <c r="B576" t="e">
        <f>77-F995</f>
        <v>#VALUE!</v>
      </c>
      <c r="D576" t="s">
        <v>96</v>
      </c>
      <c r="E576">
        <v>1</v>
      </c>
      <c r="F576" t="s">
        <v>97</v>
      </c>
      <c r="G576" t="s">
        <v>98</v>
      </c>
      <c r="H576">
        <v>1400414</v>
      </c>
    </row>
    <row r="577" spans="1:8" x14ac:dyDescent="0.2">
      <c r="A577">
        <v>572</v>
      </c>
      <c r="B577" t="e">
        <f>77-F996</f>
        <v>#VALUE!</v>
      </c>
      <c r="D577" t="s">
        <v>96</v>
      </c>
      <c r="E577">
        <v>1</v>
      </c>
      <c r="F577" t="s">
        <v>97</v>
      </c>
      <c r="G577" t="s">
        <v>98</v>
      </c>
      <c r="H577">
        <v>1400414</v>
      </c>
    </row>
    <row r="578" spans="1:8" x14ac:dyDescent="0.2">
      <c r="A578">
        <v>573</v>
      </c>
      <c r="B578" t="e">
        <f>77-F999</f>
        <v>#VALUE!</v>
      </c>
      <c r="D578" t="s">
        <v>96</v>
      </c>
      <c r="E578">
        <v>1</v>
      </c>
      <c r="F578" t="s">
        <v>97</v>
      </c>
      <c r="G578" t="s">
        <v>98</v>
      </c>
      <c r="H578">
        <v>1400414</v>
      </c>
    </row>
    <row r="579" spans="1:8" x14ac:dyDescent="0.2">
      <c r="A579">
        <v>574</v>
      </c>
      <c r="B579" t="e">
        <f>77-F1000</f>
        <v>#VALUE!</v>
      </c>
      <c r="D579" t="s">
        <v>96</v>
      </c>
      <c r="E579">
        <v>1</v>
      </c>
      <c r="F579" t="s">
        <v>97</v>
      </c>
      <c r="G579" t="s">
        <v>98</v>
      </c>
      <c r="H579">
        <v>1400414</v>
      </c>
    </row>
    <row r="580" spans="1:8" x14ac:dyDescent="0.2">
      <c r="A580">
        <v>575</v>
      </c>
      <c r="B580" t="e">
        <f>77-F1015</f>
        <v>#VALUE!</v>
      </c>
      <c r="D580" t="s">
        <v>96</v>
      </c>
      <c r="E580">
        <v>1</v>
      </c>
      <c r="F580" t="s">
        <v>99</v>
      </c>
      <c r="G580" t="s">
        <v>98</v>
      </c>
      <c r="H580">
        <v>1400414</v>
      </c>
    </row>
    <row r="581" spans="1:8" x14ac:dyDescent="0.2">
      <c r="A581">
        <v>576</v>
      </c>
      <c r="B581" t="e">
        <f>77-F1016</f>
        <v>#VALUE!</v>
      </c>
      <c r="D581" t="s">
        <v>96</v>
      </c>
      <c r="E581">
        <v>1</v>
      </c>
      <c r="F581" t="s">
        <v>97</v>
      </c>
      <c r="G581" t="s">
        <v>98</v>
      </c>
      <c r="H581">
        <v>1400414</v>
      </c>
    </row>
    <row r="582" spans="1:8" x14ac:dyDescent="0.2">
      <c r="A582">
        <v>577</v>
      </c>
      <c r="B582" t="e">
        <f>77-F1019</f>
        <v>#VALUE!</v>
      </c>
      <c r="D582" t="s">
        <v>96</v>
      </c>
      <c r="E582">
        <v>1</v>
      </c>
      <c r="F582" t="s">
        <v>97</v>
      </c>
      <c r="G582" t="s">
        <v>98</v>
      </c>
      <c r="H582">
        <v>1400414</v>
      </c>
    </row>
    <row r="583" spans="1:8" x14ac:dyDescent="0.2">
      <c r="A583">
        <v>578</v>
      </c>
      <c r="B583" t="e">
        <f>77-F1020</f>
        <v>#VALUE!</v>
      </c>
      <c r="D583" t="s">
        <v>96</v>
      </c>
      <c r="E583">
        <v>1</v>
      </c>
      <c r="F583" t="s">
        <v>97</v>
      </c>
      <c r="G583" t="s">
        <v>98</v>
      </c>
      <c r="H583">
        <v>1400414</v>
      </c>
    </row>
    <row r="584" spans="1:8" x14ac:dyDescent="0.2">
      <c r="A584">
        <v>579</v>
      </c>
      <c r="B584">
        <f>2201-H45</f>
        <v>-197940</v>
      </c>
      <c r="D584" t="s">
        <v>272</v>
      </c>
      <c r="E584">
        <v>1</v>
      </c>
      <c r="H584">
        <v>1400414</v>
      </c>
    </row>
    <row r="585" spans="1:8" x14ac:dyDescent="0.2">
      <c r="A585">
        <v>580</v>
      </c>
      <c r="B585">
        <f>2201-S45</f>
        <v>2201</v>
      </c>
      <c r="D585" t="s">
        <v>286</v>
      </c>
      <c r="E585">
        <v>1</v>
      </c>
      <c r="F585" t="s">
        <v>327</v>
      </c>
      <c r="G585" t="s">
        <v>328</v>
      </c>
      <c r="H585">
        <v>1400414</v>
      </c>
    </row>
    <row r="586" spans="1:8" x14ac:dyDescent="0.2">
      <c r="A586">
        <v>581</v>
      </c>
      <c r="B586">
        <f>2201-S55</f>
        <v>2201</v>
      </c>
      <c r="D586" t="s">
        <v>286</v>
      </c>
      <c r="E586">
        <v>1</v>
      </c>
      <c r="F586" t="s">
        <v>329</v>
      </c>
      <c r="G586" t="s">
        <v>330</v>
      </c>
      <c r="H586">
        <v>1400414</v>
      </c>
    </row>
    <row r="587" spans="1:8" x14ac:dyDescent="0.2">
      <c r="A587">
        <v>582</v>
      </c>
      <c r="B587">
        <f>2201-S56</f>
        <v>2201</v>
      </c>
      <c r="D587" t="s">
        <v>286</v>
      </c>
      <c r="E587">
        <v>1</v>
      </c>
      <c r="F587" t="s">
        <v>331</v>
      </c>
      <c r="G587" t="s">
        <v>332</v>
      </c>
      <c r="H587">
        <v>1400414</v>
      </c>
    </row>
    <row r="588" spans="1:8" x14ac:dyDescent="0.2">
      <c r="A588">
        <v>583</v>
      </c>
      <c r="B588">
        <f>2202-H45</f>
        <v>-197939</v>
      </c>
      <c r="D588" t="s">
        <v>272</v>
      </c>
      <c r="E588">
        <v>1</v>
      </c>
      <c r="H588">
        <v>1400414</v>
      </c>
    </row>
    <row r="589" spans="1:8" x14ac:dyDescent="0.2">
      <c r="A589">
        <v>584</v>
      </c>
      <c r="B589">
        <f>2202-S45</f>
        <v>2202</v>
      </c>
      <c r="D589" t="s">
        <v>286</v>
      </c>
      <c r="E589">
        <v>1</v>
      </c>
      <c r="F589" t="s">
        <v>327</v>
      </c>
      <c r="G589" t="s">
        <v>328</v>
      </c>
      <c r="H589">
        <v>1400414</v>
      </c>
    </row>
    <row r="590" spans="1:8" x14ac:dyDescent="0.2">
      <c r="A590">
        <v>585</v>
      </c>
      <c r="B590">
        <f>2202-S55</f>
        <v>2202</v>
      </c>
      <c r="D590" t="s">
        <v>286</v>
      </c>
      <c r="E590">
        <v>1</v>
      </c>
      <c r="F590" t="s">
        <v>329</v>
      </c>
      <c r="G590" t="s">
        <v>330</v>
      </c>
      <c r="H590">
        <v>1400414</v>
      </c>
    </row>
    <row r="591" spans="1:8" x14ac:dyDescent="0.2">
      <c r="A591">
        <v>586</v>
      </c>
      <c r="B591">
        <f>2202-S56</f>
        <v>2202</v>
      </c>
      <c r="D591" t="s">
        <v>286</v>
      </c>
      <c r="E591">
        <v>1</v>
      </c>
      <c r="F591" t="s">
        <v>331</v>
      </c>
      <c r="G591" t="s">
        <v>332</v>
      </c>
      <c r="H591">
        <v>1400414</v>
      </c>
    </row>
    <row r="592" spans="1:8" x14ac:dyDescent="0.2">
      <c r="A592">
        <v>587</v>
      </c>
      <c r="B592" t="e">
        <f>2203-F7</f>
        <v>#VALUE!</v>
      </c>
      <c r="D592" t="s">
        <v>101</v>
      </c>
      <c r="E592">
        <v>1</v>
      </c>
      <c r="G592" t="s">
        <v>58</v>
      </c>
      <c r="H592">
        <v>1400414</v>
      </c>
    </row>
    <row r="593" spans="1:8" x14ac:dyDescent="0.2">
      <c r="A593">
        <v>588</v>
      </c>
      <c r="B593" t="e">
        <f>2203-F10</f>
        <v>#VALUE!</v>
      </c>
      <c r="D593" t="s">
        <v>101</v>
      </c>
      <c r="E593">
        <v>1</v>
      </c>
      <c r="F593" t="s">
        <v>102</v>
      </c>
      <c r="G593" t="s">
        <v>58</v>
      </c>
      <c r="H593">
        <v>1400414</v>
      </c>
    </row>
    <row r="594" spans="1:8" x14ac:dyDescent="0.2">
      <c r="A594">
        <v>589</v>
      </c>
      <c r="B594" t="e">
        <f>2203-F10</f>
        <v>#VALUE!</v>
      </c>
      <c r="D594" t="s">
        <v>52</v>
      </c>
      <c r="E594">
        <v>1</v>
      </c>
      <c r="F594" t="s">
        <v>102</v>
      </c>
      <c r="G594" t="s">
        <v>58</v>
      </c>
      <c r="H594">
        <v>1400414</v>
      </c>
    </row>
    <row r="595" spans="1:8" x14ac:dyDescent="0.2">
      <c r="A595">
        <v>590</v>
      </c>
      <c r="B595">
        <f>2203-H25</f>
        <v>-197928</v>
      </c>
      <c r="D595" t="s">
        <v>272</v>
      </c>
      <c r="E595">
        <v>1</v>
      </c>
      <c r="H595">
        <v>1400414</v>
      </c>
    </row>
    <row r="596" spans="1:8" x14ac:dyDescent="0.2">
      <c r="A596">
        <v>591</v>
      </c>
      <c r="B596">
        <f>2203-K10</f>
        <v>2203</v>
      </c>
      <c r="D596" t="s">
        <v>333</v>
      </c>
      <c r="E596">
        <v>1</v>
      </c>
      <c r="F596" t="s">
        <v>102</v>
      </c>
      <c r="H596">
        <v>1400414</v>
      </c>
    </row>
    <row r="597" spans="1:8" x14ac:dyDescent="0.2">
      <c r="A597">
        <v>592</v>
      </c>
      <c r="B597">
        <f>2203-K11</f>
        <v>2203</v>
      </c>
      <c r="D597" t="s">
        <v>103</v>
      </c>
      <c r="E597">
        <v>1</v>
      </c>
      <c r="F597" t="s">
        <v>104</v>
      </c>
      <c r="H597">
        <v>1400414</v>
      </c>
    </row>
    <row r="598" spans="1:8" x14ac:dyDescent="0.2">
      <c r="A598">
        <v>593</v>
      </c>
      <c r="B598">
        <f>2203-K11</f>
        <v>2203</v>
      </c>
      <c r="D598" t="s">
        <v>105</v>
      </c>
      <c r="E598">
        <v>1</v>
      </c>
      <c r="F598" t="s">
        <v>104</v>
      </c>
      <c r="H598">
        <v>1400414</v>
      </c>
    </row>
    <row r="599" spans="1:8" x14ac:dyDescent="0.2">
      <c r="A599">
        <v>594</v>
      </c>
      <c r="B599">
        <f>2203-K12</f>
        <v>2203</v>
      </c>
      <c r="D599" t="s">
        <v>334</v>
      </c>
      <c r="E599">
        <v>0</v>
      </c>
      <c r="F599" t="s">
        <v>107</v>
      </c>
      <c r="G599" t="s">
        <v>335</v>
      </c>
      <c r="H599">
        <v>1400414</v>
      </c>
    </row>
    <row r="600" spans="1:8" x14ac:dyDescent="0.2">
      <c r="A600">
        <v>595</v>
      </c>
      <c r="B600">
        <f>2203-K20</f>
        <v>2203</v>
      </c>
      <c r="D600" t="s">
        <v>336</v>
      </c>
      <c r="E600">
        <v>1</v>
      </c>
      <c r="F600" t="s">
        <v>337</v>
      </c>
      <c r="G600" t="s">
        <v>338</v>
      </c>
      <c r="H600">
        <v>1400414</v>
      </c>
    </row>
    <row r="601" spans="1:8" x14ac:dyDescent="0.2">
      <c r="A601">
        <v>596</v>
      </c>
      <c r="B601">
        <f>2203-K21</f>
        <v>2203</v>
      </c>
      <c r="D601" t="s">
        <v>339</v>
      </c>
      <c r="E601">
        <v>1</v>
      </c>
      <c r="H601">
        <v>1400414</v>
      </c>
    </row>
    <row r="602" spans="1:8" x14ac:dyDescent="0.2">
      <c r="A602">
        <v>597</v>
      </c>
      <c r="B602">
        <f>2203-K30</f>
        <v>2203</v>
      </c>
      <c r="D602" t="s">
        <v>59</v>
      </c>
      <c r="E602">
        <v>1</v>
      </c>
      <c r="F602" t="s">
        <v>340</v>
      </c>
      <c r="H602">
        <v>1400414</v>
      </c>
    </row>
    <row r="603" spans="1:8" x14ac:dyDescent="0.2">
      <c r="A603">
        <v>598</v>
      </c>
      <c r="B603">
        <f>2203-K30</f>
        <v>2203</v>
      </c>
      <c r="D603" t="s">
        <v>61</v>
      </c>
      <c r="E603">
        <v>1</v>
      </c>
      <c r="F603" t="s">
        <v>340</v>
      </c>
      <c r="H603">
        <v>1400414</v>
      </c>
    </row>
    <row r="604" spans="1:8" x14ac:dyDescent="0.2">
      <c r="A604">
        <v>599</v>
      </c>
      <c r="B604">
        <f>2203-K31</f>
        <v>2203</v>
      </c>
      <c r="D604" t="s">
        <v>341</v>
      </c>
      <c r="E604">
        <v>1</v>
      </c>
      <c r="F604" t="s">
        <v>342</v>
      </c>
      <c r="H604">
        <v>1400414</v>
      </c>
    </row>
    <row r="605" spans="1:8" x14ac:dyDescent="0.2">
      <c r="A605">
        <v>600</v>
      </c>
      <c r="B605">
        <f>2203-K31</f>
        <v>2203</v>
      </c>
      <c r="D605" t="s">
        <v>61</v>
      </c>
      <c r="E605">
        <v>1</v>
      </c>
      <c r="F605" t="s">
        <v>342</v>
      </c>
      <c r="H605">
        <v>1400414</v>
      </c>
    </row>
    <row r="606" spans="1:8" x14ac:dyDescent="0.2">
      <c r="A606">
        <v>601</v>
      </c>
      <c r="B606">
        <f>2203-P6</f>
        <v>2203</v>
      </c>
      <c r="D606" t="s">
        <v>343</v>
      </c>
      <c r="E606">
        <v>1</v>
      </c>
      <c r="G606" t="s">
        <v>344</v>
      </c>
      <c r="H606">
        <v>1400414</v>
      </c>
    </row>
    <row r="607" spans="1:8" x14ac:dyDescent="0.2">
      <c r="A607">
        <v>602</v>
      </c>
      <c r="B607">
        <f>2203-Q3</f>
        <v>2203</v>
      </c>
      <c r="D607" t="s">
        <v>345</v>
      </c>
      <c r="E607">
        <v>1</v>
      </c>
      <c r="F607" t="s">
        <v>346</v>
      </c>
      <c r="G607" t="s">
        <v>347</v>
      </c>
      <c r="H607">
        <v>1400414</v>
      </c>
    </row>
    <row r="608" spans="1:8" x14ac:dyDescent="0.2">
      <c r="A608">
        <v>603</v>
      </c>
      <c r="B608">
        <f>2203-Q3</f>
        <v>2203</v>
      </c>
      <c r="D608" t="s">
        <v>348</v>
      </c>
      <c r="E608">
        <v>1</v>
      </c>
      <c r="F608" t="s">
        <v>346</v>
      </c>
      <c r="G608" t="s">
        <v>347</v>
      </c>
      <c r="H608">
        <v>1400414</v>
      </c>
    </row>
    <row r="609" spans="1:8" x14ac:dyDescent="0.2">
      <c r="A609">
        <v>604</v>
      </c>
      <c r="B609" t="e" cm="1" vm="1">
        <f t="array" ref="B609">2203-_FV(S10,"1")</f>
        <v>#VALUE!</v>
      </c>
      <c r="D609" t="s">
        <v>349</v>
      </c>
      <c r="E609">
        <v>1</v>
      </c>
      <c r="F609" t="s">
        <v>102</v>
      </c>
      <c r="H609">
        <v>1400414</v>
      </c>
    </row>
    <row r="610" spans="1:8" x14ac:dyDescent="0.2">
      <c r="A610">
        <v>605</v>
      </c>
      <c r="B610" t="e" cm="1" vm="1">
        <f t="array" ref="B610">2203-_FV(S10,"1")</f>
        <v>#VALUE!</v>
      </c>
      <c r="D610" t="s">
        <v>350</v>
      </c>
      <c r="E610">
        <v>1</v>
      </c>
      <c r="F610" t="s">
        <v>102</v>
      </c>
      <c r="H610">
        <v>1400414</v>
      </c>
    </row>
    <row r="611" spans="1:8" x14ac:dyDescent="0.2">
      <c r="A611">
        <v>606</v>
      </c>
      <c r="B611" t="e" cm="1" vm="5">
        <f t="array" ref="B611">2203-_FV(S10,"5")</f>
        <v>#VALUE!</v>
      </c>
      <c r="D611" t="s">
        <v>351</v>
      </c>
      <c r="E611">
        <v>1</v>
      </c>
      <c r="F611" t="s">
        <v>102</v>
      </c>
      <c r="G611" t="s">
        <v>352</v>
      </c>
      <c r="H611">
        <v>1400414</v>
      </c>
    </row>
    <row r="612" spans="1:8" x14ac:dyDescent="0.2">
      <c r="A612">
        <v>607</v>
      </c>
      <c r="B612">
        <f>2203-S26</f>
        <v>2203</v>
      </c>
      <c r="D612" t="s">
        <v>286</v>
      </c>
      <c r="E612">
        <v>1</v>
      </c>
      <c r="F612" t="s">
        <v>327</v>
      </c>
      <c r="G612" t="s">
        <v>328</v>
      </c>
      <c r="H612">
        <v>1400414</v>
      </c>
    </row>
    <row r="613" spans="1:8" x14ac:dyDescent="0.2">
      <c r="A613">
        <v>608</v>
      </c>
      <c r="B613">
        <f>2203-S45</f>
        <v>2203</v>
      </c>
      <c r="D613" t="s">
        <v>286</v>
      </c>
      <c r="E613">
        <v>1</v>
      </c>
      <c r="F613" t="s">
        <v>329</v>
      </c>
      <c r="G613" t="s">
        <v>330</v>
      </c>
      <c r="H613">
        <v>1400414</v>
      </c>
    </row>
    <row r="614" spans="1:8" x14ac:dyDescent="0.2">
      <c r="A614">
        <v>609</v>
      </c>
      <c r="B614">
        <f>2203-S46</f>
        <v>2203</v>
      </c>
      <c r="D614" t="s">
        <v>286</v>
      </c>
      <c r="E614">
        <v>1</v>
      </c>
      <c r="F614" t="s">
        <v>331</v>
      </c>
      <c r="G614" t="s">
        <v>332</v>
      </c>
      <c r="H614">
        <v>1400414</v>
      </c>
    </row>
    <row r="615" spans="1:8" x14ac:dyDescent="0.2">
      <c r="A615">
        <v>610</v>
      </c>
      <c r="B615">
        <f>2203-T3</f>
        <v>2203</v>
      </c>
      <c r="D615" t="s">
        <v>353</v>
      </c>
      <c r="E615">
        <v>1</v>
      </c>
      <c r="F615" t="s">
        <v>346</v>
      </c>
      <c r="G615" t="s">
        <v>354</v>
      </c>
      <c r="H615">
        <v>1400414</v>
      </c>
    </row>
    <row r="616" spans="1:8" x14ac:dyDescent="0.2">
      <c r="A616">
        <v>611</v>
      </c>
      <c r="B616">
        <f>2203-U3</f>
        <v>2203</v>
      </c>
      <c r="D616" t="s">
        <v>164</v>
      </c>
      <c r="E616">
        <v>1</v>
      </c>
      <c r="H616">
        <v>1400414</v>
      </c>
    </row>
    <row r="617" spans="1:8" x14ac:dyDescent="0.2">
      <c r="A617">
        <v>612</v>
      </c>
      <c r="B617">
        <f>2203-U8</f>
        <v>2203</v>
      </c>
      <c r="D617" t="s">
        <v>355</v>
      </c>
      <c r="E617">
        <v>1</v>
      </c>
      <c r="H617">
        <v>1400414</v>
      </c>
    </row>
    <row r="618" spans="1:8" x14ac:dyDescent="0.2">
      <c r="A618">
        <v>613</v>
      </c>
      <c r="B618">
        <f>2203-U31</f>
        <v>2203</v>
      </c>
      <c r="D618" t="s">
        <v>356</v>
      </c>
      <c r="E618">
        <v>1</v>
      </c>
      <c r="F618" t="s">
        <v>342</v>
      </c>
      <c r="G618" t="s">
        <v>357</v>
      </c>
      <c r="H618">
        <v>1400414</v>
      </c>
    </row>
    <row r="619" spans="1:8" x14ac:dyDescent="0.2">
      <c r="A619">
        <v>614</v>
      </c>
      <c r="B619">
        <f>2203-U38</f>
        <v>2203</v>
      </c>
      <c r="D619" t="s">
        <v>151</v>
      </c>
      <c r="E619">
        <v>1</v>
      </c>
      <c r="G619" t="s">
        <v>358</v>
      </c>
      <c r="H619">
        <v>1400414</v>
      </c>
    </row>
    <row r="620" spans="1:8" x14ac:dyDescent="0.2">
      <c r="A620">
        <v>615</v>
      </c>
      <c r="B620" t="e">
        <f>2204-F8</f>
        <v>#VALUE!</v>
      </c>
      <c r="D620" t="s">
        <v>101</v>
      </c>
      <c r="E620">
        <v>1</v>
      </c>
      <c r="G620" t="s">
        <v>58</v>
      </c>
      <c r="H620">
        <v>1400414</v>
      </c>
    </row>
    <row r="621" spans="1:8" x14ac:dyDescent="0.2">
      <c r="A621">
        <v>616</v>
      </c>
      <c r="B621" t="e">
        <f>2204-F8</f>
        <v>#VALUE!</v>
      </c>
      <c r="D621" t="s">
        <v>56</v>
      </c>
      <c r="E621">
        <v>1</v>
      </c>
      <c r="G621" t="s">
        <v>58</v>
      </c>
      <c r="H621">
        <v>1400414</v>
      </c>
    </row>
    <row r="622" spans="1:8" x14ac:dyDescent="0.2">
      <c r="A622">
        <v>617</v>
      </c>
      <c r="B622">
        <f>2204-H25</f>
        <v>-197927</v>
      </c>
      <c r="D622" t="s">
        <v>272</v>
      </c>
      <c r="E622">
        <v>1</v>
      </c>
      <c r="H622">
        <v>1400414</v>
      </c>
    </row>
    <row r="623" spans="1:8" x14ac:dyDescent="0.2">
      <c r="A623">
        <v>618</v>
      </c>
      <c r="B623">
        <f>2204-K8</f>
        <v>2204</v>
      </c>
      <c r="D623" t="s">
        <v>359</v>
      </c>
      <c r="E623">
        <v>1</v>
      </c>
      <c r="F623" t="s">
        <v>102</v>
      </c>
      <c r="H623">
        <v>1400414</v>
      </c>
    </row>
    <row r="624" spans="1:8" x14ac:dyDescent="0.2">
      <c r="A624">
        <v>619</v>
      </c>
      <c r="B624">
        <f>2204-K12</f>
        <v>2204</v>
      </c>
      <c r="D624" t="s">
        <v>334</v>
      </c>
      <c r="E624">
        <v>1</v>
      </c>
      <c r="F624" t="s">
        <v>107</v>
      </c>
      <c r="H624">
        <v>1400414</v>
      </c>
    </row>
    <row r="625" spans="1:8" x14ac:dyDescent="0.2">
      <c r="A625">
        <v>620</v>
      </c>
      <c r="B625">
        <f>2204-Q3</f>
        <v>2204</v>
      </c>
      <c r="D625" t="s">
        <v>360</v>
      </c>
      <c r="E625">
        <v>1</v>
      </c>
      <c r="F625" t="s">
        <v>346</v>
      </c>
      <c r="G625" t="s">
        <v>361</v>
      </c>
      <c r="H625">
        <v>1400414</v>
      </c>
    </row>
    <row r="626" spans="1:8" x14ac:dyDescent="0.2">
      <c r="A626">
        <v>621</v>
      </c>
      <c r="B626">
        <f>2204-Q3</f>
        <v>2204</v>
      </c>
      <c r="D626" t="s">
        <v>348</v>
      </c>
      <c r="E626">
        <v>1</v>
      </c>
      <c r="F626" t="s">
        <v>346</v>
      </c>
      <c r="G626" t="s">
        <v>361</v>
      </c>
      <c r="H626">
        <v>1400414</v>
      </c>
    </row>
    <row r="627" spans="1:8" x14ac:dyDescent="0.2">
      <c r="A627">
        <v>622</v>
      </c>
      <c r="B627">
        <f>2204-S8</f>
        <v>2204</v>
      </c>
      <c r="D627" t="s">
        <v>351</v>
      </c>
      <c r="E627">
        <v>1</v>
      </c>
      <c r="F627" t="s">
        <v>102</v>
      </c>
      <c r="G627" t="s">
        <v>352</v>
      </c>
      <c r="H627">
        <v>1400414</v>
      </c>
    </row>
    <row r="628" spans="1:8" x14ac:dyDescent="0.2">
      <c r="A628">
        <v>623</v>
      </c>
      <c r="B628">
        <f>2204-S21</f>
        <v>2204</v>
      </c>
      <c r="D628" t="s">
        <v>286</v>
      </c>
      <c r="E628">
        <v>1</v>
      </c>
      <c r="F628" t="s">
        <v>327</v>
      </c>
      <c r="G628" t="s">
        <v>328</v>
      </c>
      <c r="H628">
        <v>1400414</v>
      </c>
    </row>
    <row r="629" spans="1:8" x14ac:dyDescent="0.2">
      <c r="A629">
        <v>624</v>
      </c>
      <c r="B629" t="e">
        <f>2205-F10</f>
        <v>#VALUE!</v>
      </c>
      <c r="D629" t="s">
        <v>101</v>
      </c>
      <c r="E629">
        <v>1</v>
      </c>
      <c r="F629" t="s">
        <v>102</v>
      </c>
      <c r="G629" t="s">
        <v>58</v>
      </c>
      <c r="H629">
        <v>1400414</v>
      </c>
    </row>
    <row r="630" spans="1:8" x14ac:dyDescent="0.2">
      <c r="A630">
        <v>625</v>
      </c>
      <c r="B630" t="e">
        <f>2205-F10</f>
        <v>#VALUE!</v>
      </c>
      <c r="D630" t="s">
        <v>52</v>
      </c>
      <c r="E630">
        <v>1</v>
      </c>
      <c r="F630" t="s">
        <v>102</v>
      </c>
      <c r="G630" t="s">
        <v>58</v>
      </c>
      <c r="H630">
        <v>1400414</v>
      </c>
    </row>
    <row r="631" spans="1:8" x14ac:dyDescent="0.2">
      <c r="A631">
        <v>626</v>
      </c>
      <c r="B631">
        <f>2205-H25</f>
        <v>-197926</v>
      </c>
      <c r="D631" t="s">
        <v>272</v>
      </c>
      <c r="E631">
        <v>1</v>
      </c>
      <c r="H631">
        <v>1400414</v>
      </c>
    </row>
    <row r="632" spans="1:8" x14ac:dyDescent="0.2">
      <c r="A632">
        <v>627</v>
      </c>
      <c r="B632">
        <f>2205-K10</f>
        <v>2205</v>
      </c>
      <c r="D632" t="s">
        <v>333</v>
      </c>
      <c r="E632">
        <v>1</v>
      </c>
      <c r="F632" t="s">
        <v>102</v>
      </c>
      <c r="H632">
        <v>1400414</v>
      </c>
    </row>
    <row r="633" spans="1:8" x14ac:dyDescent="0.2">
      <c r="A633">
        <v>628</v>
      </c>
      <c r="B633">
        <f>2205-K11</f>
        <v>2205</v>
      </c>
      <c r="D633" t="s">
        <v>103</v>
      </c>
      <c r="E633">
        <v>1</v>
      </c>
      <c r="F633" t="s">
        <v>104</v>
      </c>
      <c r="H633">
        <v>1400414</v>
      </c>
    </row>
    <row r="634" spans="1:8" x14ac:dyDescent="0.2">
      <c r="A634">
        <v>629</v>
      </c>
      <c r="B634">
        <f>2205-K11</f>
        <v>2205</v>
      </c>
      <c r="D634" t="s">
        <v>105</v>
      </c>
      <c r="E634">
        <v>1</v>
      </c>
      <c r="F634" t="s">
        <v>104</v>
      </c>
      <c r="H634">
        <v>1400414</v>
      </c>
    </row>
    <row r="635" spans="1:8" x14ac:dyDescent="0.2">
      <c r="A635">
        <v>630</v>
      </c>
      <c r="B635">
        <f>2205-K12</f>
        <v>2205</v>
      </c>
      <c r="D635" t="s">
        <v>334</v>
      </c>
      <c r="E635">
        <v>1</v>
      </c>
      <c r="F635" t="s">
        <v>107</v>
      </c>
      <c r="H635">
        <v>1400414</v>
      </c>
    </row>
    <row r="636" spans="1:8" x14ac:dyDescent="0.2">
      <c r="A636">
        <v>631</v>
      </c>
      <c r="B636">
        <f>2205-Q3</f>
        <v>2205</v>
      </c>
      <c r="D636" t="s">
        <v>345</v>
      </c>
      <c r="E636">
        <v>1</v>
      </c>
      <c r="F636" t="s">
        <v>346</v>
      </c>
      <c r="G636" t="s">
        <v>347</v>
      </c>
      <c r="H636">
        <v>1400414</v>
      </c>
    </row>
    <row r="637" spans="1:8" x14ac:dyDescent="0.2">
      <c r="A637">
        <v>632</v>
      </c>
      <c r="B637">
        <f>2205-Q3</f>
        <v>2205</v>
      </c>
      <c r="D637" t="s">
        <v>348</v>
      </c>
      <c r="E637">
        <v>1</v>
      </c>
      <c r="F637" t="s">
        <v>346</v>
      </c>
      <c r="G637" t="s">
        <v>347</v>
      </c>
      <c r="H637">
        <v>1400414</v>
      </c>
    </row>
    <row r="638" spans="1:8" x14ac:dyDescent="0.2">
      <c r="A638">
        <v>633</v>
      </c>
      <c r="B638">
        <f>2205-S10</f>
        <v>2205</v>
      </c>
      <c r="D638" t="s">
        <v>351</v>
      </c>
      <c r="E638">
        <v>1</v>
      </c>
      <c r="F638" t="s">
        <v>102</v>
      </c>
      <c r="G638" t="s">
        <v>352</v>
      </c>
      <c r="H638">
        <v>1400414</v>
      </c>
    </row>
    <row r="639" spans="1:8" x14ac:dyDescent="0.2">
      <c r="A639">
        <v>634</v>
      </c>
      <c r="B639">
        <f>2205-S26</f>
        <v>2205</v>
      </c>
      <c r="D639" t="s">
        <v>286</v>
      </c>
      <c r="E639">
        <v>1</v>
      </c>
      <c r="F639" t="s">
        <v>327</v>
      </c>
      <c r="G639" t="s">
        <v>328</v>
      </c>
      <c r="H639">
        <v>1400414</v>
      </c>
    </row>
    <row r="640" spans="1:8" x14ac:dyDescent="0.2">
      <c r="A640">
        <v>635</v>
      </c>
      <c r="B640">
        <f>2205-U3</f>
        <v>2205</v>
      </c>
      <c r="D640" t="s">
        <v>164</v>
      </c>
      <c r="E640">
        <v>1</v>
      </c>
      <c r="H640">
        <v>1400414</v>
      </c>
    </row>
    <row r="641" spans="1:8" x14ac:dyDescent="0.2">
      <c r="A641">
        <v>636</v>
      </c>
      <c r="B641" t="e">
        <f>2207-F8</f>
        <v>#VALUE!</v>
      </c>
      <c r="D641" t="s">
        <v>101</v>
      </c>
      <c r="E641">
        <v>1</v>
      </c>
      <c r="G641" t="s">
        <v>58</v>
      </c>
      <c r="H641">
        <v>1400414</v>
      </c>
    </row>
    <row r="642" spans="1:8" x14ac:dyDescent="0.2">
      <c r="A642">
        <v>637</v>
      </c>
      <c r="B642" t="e">
        <f>2207-F8</f>
        <v>#VALUE!</v>
      </c>
      <c r="D642" t="s">
        <v>52</v>
      </c>
      <c r="E642">
        <v>1</v>
      </c>
      <c r="G642" t="s">
        <v>58</v>
      </c>
      <c r="H642">
        <v>1400414</v>
      </c>
    </row>
    <row r="643" spans="1:8" x14ac:dyDescent="0.2">
      <c r="A643">
        <v>638</v>
      </c>
      <c r="B643">
        <f>2207-H25</f>
        <v>-197924</v>
      </c>
      <c r="D643" t="s">
        <v>272</v>
      </c>
      <c r="E643">
        <v>1</v>
      </c>
      <c r="H643">
        <v>1400414</v>
      </c>
    </row>
    <row r="644" spans="1:8" x14ac:dyDescent="0.2">
      <c r="A644">
        <v>639</v>
      </c>
      <c r="B644">
        <f>2207-K8</f>
        <v>2207</v>
      </c>
      <c r="D644" t="s">
        <v>333</v>
      </c>
      <c r="E644">
        <v>1</v>
      </c>
      <c r="F644" t="s">
        <v>102</v>
      </c>
      <c r="H644">
        <v>1400414</v>
      </c>
    </row>
    <row r="645" spans="1:8" x14ac:dyDescent="0.2">
      <c r="A645">
        <v>640</v>
      </c>
      <c r="B645">
        <f>2207-Q3</f>
        <v>2207</v>
      </c>
      <c r="D645" t="s">
        <v>362</v>
      </c>
      <c r="E645">
        <v>1</v>
      </c>
      <c r="F645" t="s">
        <v>346</v>
      </c>
      <c r="G645" t="s">
        <v>363</v>
      </c>
      <c r="H645">
        <v>1400414</v>
      </c>
    </row>
    <row r="646" spans="1:8" x14ac:dyDescent="0.2">
      <c r="A646">
        <v>641</v>
      </c>
      <c r="B646">
        <f>2207-Q3</f>
        <v>2207</v>
      </c>
      <c r="D646" t="s">
        <v>348</v>
      </c>
      <c r="E646">
        <v>1</v>
      </c>
      <c r="F646" t="s">
        <v>346</v>
      </c>
      <c r="G646" t="s">
        <v>363</v>
      </c>
      <c r="H646">
        <v>1400414</v>
      </c>
    </row>
    <row r="647" spans="1:8" x14ac:dyDescent="0.2">
      <c r="A647">
        <v>642</v>
      </c>
      <c r="B647">
        <f>2207-S8</f>
        <v>2207</v>
      </c>
      <c r="D647" t="s">
        <v>351</v>
      </c>
      <c r="E647">
        <v>1</v>
      </c>
      <c r="F647" t="s">
        <v>102</v>
      </c>
      <c r="G647" t="s">
        <v>352</v>
      </c>
      <c r="H647">
        <v>1400414</v>
      </c>
    </row>
    <row r="648" spans="1:8" x14ac:dyDescent="0.2">
      <c r="A648">
        <v>643</v>
      </c>
      <c r="B648">
        <f>2207-S20</f>
        <v>2207</v>
      </c>
      <c r="D648" t="s">
        <v>286</v>
      </c>
      <c r="E648">
        <v>1</v>
      </c>
      <c r="F648" t="s">
        <v>327</v>
      </c>
      <c r="G648" t="s">
        <v>328</v>
      </c>
      <c r="H648">
        <v>1400414</v>
      </c>
    </row>
    <row r="649" spans="1:8" x14ac:dyDescent="0.2">
      <c r="A649">
        <v>644</v>
      </c>
      <c r="B649" t="e">
        <f>2211-F3</f>
        <v>#VALUE!</v>
      </c>
      <c r="D649" t="s">
        <v>110</v>
      </c>
      <c r="E649">
        <v>1</v>
      </c>
      <c r="F649" t="s">
        <v>111</v>
      </c>
      <c r="G649" t="s">
        <v>112</v>
      </c>
      <c r="H649">
        <v>1400414</v>
      </c>
    </row>
    <row r="650" spans="1:8" x14ac:dyDescent="0.2">
      <c r="A650">
        <v>645</v>
      </c>
      <c r="B650" t="e">
        <f>2211-F3</f>
        <v>#VALUE!</v>
      </c>
      <c r="D650" t="s">
        <v>52</v>
      </c>
      <c r="E650">
        <v>1</v>
      </c>
      <c r="F650" t="s">
        <v>111</v>
      </c>
      <c r="G650" t="s">
        <v>112</v>
      </c>
      <c r="H650">
        <v>1400414</v>
      </c>
    </row>
    <row r="651" spans="1:8" x14ac:dyDescent="0.2">
      <c r="A651">
        <v>646</v>
      </c>
      <c r="B651">
        <f>2211-H25</f>
        <v>-197920</v>
      </c>
      <c r="D651" t="s">
        <v>272</v>
      </c>
      <c r="E651">
        <v>1</v>
      </c>
      <c r="H651">
        <v>1400414</v>
      </c>
    </row>
    <row r="652" spans="1:8" x14ac:dyDescent="0.2">
      <c r="A652">
        <v>647</v>
      </c>
      <c r="B652">
        <f>2211-S16</f>
        <v>2211</v>
      </c>
      <c r="D652" t="s">
        <v>286</v>
      </c>
      <c r="E652">
        <v>1</v>
      </c>
      <c r="F652" t="s">
        <v>364</v>
      </c>
      <c r="H652">
        <v>1400414</v>
      </c>
    </row>
    <row r="653" spans="1:8" x14ac:dyDescent="0.2">
      <c r="A653">
        <v>648</v>
      </c>
      <c r="B653" t="e">
        <f>2212-F3</f>
        <v>#VALUE!</v>
      </c>
      <c r="D653" t="s">
        <v>110</v>
      </c>
      <c r="E653">
        <v>1</v>
      </c>
      <c r="F653" t="s">
        <v>111</v>
      </c>
      <c r="G653" t="s">
        <v>112</v>
      </c>
      <c r="H653">
        <v>1400414</v>
      </c>
    </row>
    <row r="654" spans="1:8" x14ac:dyDescent="0.2">
      <c r="A654">
        <v>649</v>
      </c>
      <c r="B654" t="e">
        <f>2212-F3</f>
        <v>#VALUE!</v>
      </c>
      <c r="D654" t="s">
        <v>52</v>
      </c>
      <c r="E654">
        <v>1</v>
      </c>
      <c r="F654" t="s">
        <v>111</v>
      </c>
      <c r="G654" t="s">
        <v>112</v>
      </c>
      <c r="H654">
        <v>1400414</v>
      </c>
    </row>
    <row r="655" spans="1:8" x14ac:dyDescent="0.2">
      <c r="A655">
        <v>650</v>
      </c>
      <c r="B655" t="e">
        <f>2213-F3</f>
        <v>#VALUE!</v>
      </c>
      <c r="D655" t="s">
        <v>110</v>
      </c>
      <c r="E655">
        <v>1</v>
      </c>
      <c r="F655" t="s">
        <v>111</v>
      </c>
      <c r="G655" t="s">
        <v>112</v>
      </c>
      <c r="H655">
        <v>1400414</v>
      </c>
    </row>
    <row r="656" spans="1:8" x14ac:dyDescent="0.2">
      <c r="A656">
        <v>651</v>
      </c>
      <c r="B656" t="e">
        <f>2213-F3</f>
        <v>#VALUE!</v>
      </c>
      <c r="D656" t="s">
        <v>52</v>
      </c>
      <c r="E656">
        <v>1</v>
      </c>
      <c r="F656" t="s">
        <v>111</v>
      </c>
      <c r="G656" t="s">
        <v>112</v>
      </c>
      <c r="H656">
        <v>1400414</v>
      </c>
    </row>
    <row r="657" spans="1:8" x14ac:dyDescent="0.2">
      <c r="A657">
        <v>652</v>
      </c>
      <c r="B657" t="e">
        <f>2215-F8</f>
        <v>#VALUE!</v>
      </c>
      <c r="D657" t="s">
        <v>101</v>
      </c>
      <c r="E657">
        <v>1</v>
      </c>
      <c r="G657" t="s">
        <v>58</v>
      </c>
      <c r="H657">
        <v>1400414</v>
      </c>
    </row>
    <row r="658" spans="1:8" x14ac:dyDescent="0.2">
      <c r="A658">
        <v>653</v>
      </c>
      <c r="B658" t="e">
        <f>2215-F8</f>
        <v>#VALUE!</v>
      </c>
      <c r="D658" t="s">
        <v>52</v>
      </c>
      <c r="E658">
        <v>1</v>
      </c>
      <c r="G658" t="s">
        <v>58</v>
      </c>
      <c r="H658">
        <v>1400414</v>
      </c>
    </row>
    <row r="659" spans="1:8" x14ac:dyDescent="0.2">
      <c r="A659">
        <v>654</v>
      </c>
      <c r="B659">
        <f>2215-H25</f>
        <v>-197916</v>
      </c>
      <c r="D659" t="s">
        <v>272</v>
      </c>
      <c r="E659">
        <v>1</v>
      </c>
      <c r="H659">
        <v>1400414</v>
      </c>
    </row>
    <row r="660" spans="1:8" x14ac:dyDescent="0.2">
      <c r="A660">
        <v>655</v>
      </c>
      <c r="B660">
        <f>2215-K8</f>
        <v>2215</v>
      </c>
      <c r="D660" t="s">
        <v>333</v>
      </c>
      <c r="E660">
        <v>1</v>
      </c>
      <c r="F660" t="s">
        <v>102</v>
      </c>
      <c r="H660">
        <v>1400414</v>
      </c>
    </row>
    <row r="661" spans="1:8" x14ac:dyDescent="0.2">
      <c r="A661">
        <v>656</v>
      </c>
      <c r="B661">
        <f>2215-Q3</f>
        <v>2215</v>
      </c>
      <c r="D661" t="s">
        <v>365</v>
      </c>
      <c r="E661">
        <v>1</v>
      </c>
      <c r="F661" t="s">
        <v>346</v>
      </c>
      <c r="G661" t="s">
        <v>366</v>
      </c>
      <c r="H661">
        <v>1400414</v>
      </c>
    </row>
    <row r="662" spans="1:8" x14ac:dyDescent="0.2">
      <c r="A662">
        <v>657</v>
      </c>
      <c r="B662">
        <f>2215-Q3</f>
        <v>2215</v>
      </c>
      <c r="D662" t="s">
        <v>348</v>
      </c>
      <c r="E662">
        <v>1</v>
      </c>
      <c r="F662" t="s">
        <v>346</v>
      </c>
      <c r="G662" t="s">
        <v>366</v>
      </c>
      <c r="H662">
        <v>1400414</v>
      </c>
    </row>
    <row r="663" spans="1:8" x14ac:dyDescent="0.2">
      <c r="A663">
        <v>658</v>
      </c>
      <c r="B663">
        <f>2215-S8</f>
        <v>2215</v>
      </c>
      <c r="D663" t="s">
        <v>351</v>
      </c>
      <c r="E663">
        <v>1</v>
      </c>
      <c r="F663" t="s">
        <v>102</v>
      </c>
      <c r="G663" t="s">
        <v>352</v>
      </c>
      <c r="H663">
        <v>1400414</v>
      </c>
    </row>
    <row r="664" spans="1:8" x14ac:dyDescent="0.2">
      <c r="A664">
        <v>659</v>
      </c>
      <c r="B664">
        <f>2215-S20</f>
        <v>2215</v>
      </c>
      <c r="D664" t="s">
        <v>286</v>
      </c>
      <c r="E664">
        <v>1</v>
      </c>
      <c r="F664" t="s">
        <v>327</v>
      </c>
      <c r="G664" t="s">
        <v>328</v>
      </c>
      <c r="H664">
        <v>1400414</v>
      </c>
    </row>
    <row r="665" spans="1:8" x14ac:dyDescent="0.2">
      <c r="A665">
        <v>660</v>
      </c>
      <c r="B665" t="e">
        <f>2216-F10</f>
        <v>#VALUE!</v>
      </c>
      <c r="D665" t="s">
        <v>101</v>
      </c>
      <c r="E665">
        <v>1</v>
      </c>
      <c r="F665" t="s">
        <v>102</v>
      </c>
      <c r="G665" t="s">
        <v>58</v>
      </c>
      <c r="H665">
        <v>1400414</v>
      </c>
    </row>
    <row r="666" spans="1:8" x14ac:dyDescent="0.2">
      <c r="A666">
        <v>661</v>
      </c>
      <c r="B666" t="e">
        <f>2216-F10</f>
        <v>#VALUE!</v>
      </c>
      <c r="D666" t="s">
        <v>52</v>
      </c>
      <c r="E666">
        <v>1</v>
      </c>
      <c r="F666" t="s">
        <v>102</v>
      </c>
      <c r="G666" t="s">
        <v>58</v>
      </c>
      <c r="H666">
        <v>1400414</v>
      </c>
    </row>
    <row r="667" spans="1:8" x14ac:dyDescent="0.2">
      <c r="A667">
        <v>662</v>
      </c>
      <c r="B667">
        <f>2216-K10</f>
        <v>2216</v>
      </c>
      <c r="D667" t="s">
        <v>333</v>
      </c>
      <c r="E667">
        <v>1</v>
      </c>
      <c r="F667" t="s">
        <v>102</v>
      </c>
      <c r="H667">
        <v>1400414</v>
      </c>
    </row>
    <row r="668" spans="1:8" x14ac:dyDescent="0.2">
      <c r="A668">
        <v>663</v>
      </c>
      <c r="B668">
        <f>2216-K20</f>
        <v>2216</v>
      </c>
      <c r="D668" t="s">
        <v>59</v>
      </c>
      <c r="E668">
        <v>1</v>
      </c>
      <c r="F668" t="s">
        <v>367</v>
      </c>
      <c r="H668">
        <v>1400414</v>
      </c>
    </row>
    <row r="669" spans="1:8" x14ac:dyDescent="0.2">
      <c r="A669">
        <v>664</v>
      </c>
      <c r="B669">
        <f>2216-K20</f>
        <v>2216</v>
      </c>
      <c r="D669" t="s">
        <v>61</v>
      </c>
      <c r="E669">
        <v>1</v>
      </c>
      <c r="F669" t="s">
        <v>367</v>
      </c>
      <c r="H669">
        <v>1400414</v>
      </c>
    </row>
    <row r="670" spans="1:8" x14ac:dyDescent="0.2">
      <c r="A670">
        <v>665</v>
      </c>
      <c r="B670">
        <f>2216-K21</f>
        <v>2216</v>
      </c>
      <c r="D670" t="s">
        <v>59</v>
      </c>
      <c r="E670">
        <v>1</v>
      </c>
      <c r="F670" t="s">
        <v>368</v>
      </c>
      <c r="H670">
        <v>1400414</v>
      </c>
    </row>
    <row r="671" spans="1:8" x14ac:dyDescent="0.2">
      <c r="A671">
        <v>666</v>
      </c>
      <c r="B671">
        <f>2216-K21</f>
        <v>2216</v>
      </c>
      <c r="D671" t="s">
        <v>61</v>
      </c>
      <c r="E671">
        <v>1</v>
      </c>
      <c r="F671" t="s">
        <v>368</v>
      </c>
      <c r="H671">
        <v>1400414</v>
      </c>
    </row>
    <row r="672" spans="1:8" x14ac:dyDescent="0.2">
      <c r="A672">
        <v>667</v>
      </c>
      <c r="B672">
        <f>2216-Q3</f>
        <v>2216</v>
      </c>
      <c r="D672" t="s">
        <v>369</v>
      </c>
      <c r="E672">
        <v>1</v>
      </c>
      <c r="F672" t="s">
        <v>346</v>
      </c>
      <c r="G672" t="s">
        <v>370</v>
      </c>
      <c r="H672">
        <v>1400414</v>
      </c>
    </row>
    <row r="673" spans="1:8" x14ac:dyDescent="0.2">
      <c r="A673">
        <v>668</v>
      </c>
      <c r="B673">
        <f>2216-Q3</f>
        <v>2216</v>
      </c>
      <c r="D673" t="s">
        <v>371</v>
      </c>
      <c r="E673">
        <v>1</v>
      </c>
      <c r="F673" t="s">
        <v>346</v>
      </c>
      <c r="G673" t="s">
        <v>370</v>
      </c>
      <c r="H673">
        <v>1400414</v>
      </c>
    </row>
    <row r="674" spans="1:8" x14ac:dyDescent="0.2">
      <c r="A674">
        <v>669</v>
      </c>
      <c r="B674">
        <f>2216-S10</f>
        <v>2216</v>
      </c>
      <c r="D674" t="s">
        <v>351</v>
      </c>
      <c r="E674">
        <v>1</v>
      </c>
      <c r="F674" t="s">
        <v>102</v>
      </c>
      <c r="G674" t="s">
        <v>352</v>
      </c>
      <c r="H674">
        <v>1400414</v>
      </c>
    </row>
    <row r="675" spans="1:8" x14ac:dyDescent="0.2">
      <c r="A675">
        <v>670</v>
      </c>
      <c r="B675" t="e">
        <f>2217-F8</f>
        <v>#VALUE!</v>
      </c>
      <c r="D675" t="s">
        <v>101</v>
      </c>
      <c r="E675">
        <v>1</v>
      </c>
      <c r="G675" t="s">
        <v>58</v>
      </c>
      <c r="H675">
        <v>1400414</v>
      </c>
    </row>
    <row r="676" spans="1:8" x14ac:dyDescent="0.2">
      <c r="A676">
        <v>671</v>
      </c>
      <c r="B676" t="e">
        <f>2217-F8</f>
        <v>#VALUE!</v>
      </c>
      <c r="D676" t="s">
        <v>52</v>
      </c>
      <c r="E676">
        <v>1</v>
      </c>
      <c r="G676" t="s">
        <v>58</v>
      </c>
      <c r="H676">
        <v>1400414</v>
      </c>
    </row>
    <row r="677" spans="1:8" x14ac:dyDescent="0.2">
      <c r="A677">
        <v>672</v>
      </c>
      <c r="B677">
        <f>2217-H25</f>
        <v>-197914</v>
      </c>
      <c r="D677" t="s">
        <v>272</v>
      </c>
      <c r="E677">
        <v>1</v>
      </c>
      <c r="H677">
        <v>1400414</v>
      </c>
    </row>
    <row r="678" spans="1:8" x14ac:dyDescent="0.2">
      <c r="A678">
        <v>673</v>
      </c>
      <c r="B678">
        <f>2217-K8</f>
        <v>2217</v>
      </c>
      <c r="D678" t="s">
        <v>333</v>
      </c>
      <c r="E678">
        <v>1</v>
      </c>
      <c r="F678" t="s">
        <v>102</v>
      </c>
      <c r="H678">
        <v>1400414</v>
      </c>
    </row>
    <row r="679" spans="1:8" x14ac:dyDescent="0.2">
      <c r="A679">
        <v>674</v>
      </c>
      <c r="B679">
        <f>2217-S8</f>
        <v>2217</v>
      </c>
      <c r="D679" t="s">
        <v>351</v>
      </c>
      <c r="E679">
        <v>1</v>
      </c>
      <c r="F679" t="s">
        <v>102</v>
      </c>
      <c r="G679" t="s">
        <v>352</v>
      </c>
      <c r="H679">
        <v>1400414</v>
      </c>
    </row>
    <row r="680" spans="1:8" x14ac:dyDescent="0.2">
      <c r="A680">
        <v>675</v>
      </c>
      <c r="B680">
        <f>2217-S20</f>
        <v>2217</v>
      </c>
      <c r="D680" t="s">
        <v>286</v>
      </c>
      <c r="E680">
        <v>1</v>
      </c>
      <c r="F680" t="s">
        <v>327</v>
      </c>
      <c r="G680" t="s">
        <v>328</v>
      </c>
      <c r="H680">
        <v>1400414</v>
      </c>
    </row>
    <row r="681" spans="1:8" x14ac:dyDescent="0.2">
      <c r="A681">
        <v>676</v>
      </c>
      <c r="B681" t="e">
        <f>2219-F8</f>
        <v>#VALUE!</v>
      </c>
      <c r="D681" t="s">
        <v>101</v>
      </c>
      <c r="E681">
        <v>1</v>
      </c>
      <c r="G681" t="s">
        <v>58</v>
      </c>
      <c r="H681">
        <v>1400414</v>
      </c>
    </row>
    <row r="682" spans="1:8" x14ac:dyDescent="0.2">
      <c r="A682">
        <v>677</v>
      </c>
      <c r="B682" t="e">
        <f>2219-F8</f>
        <v>#VALUE!</v>
      </c>
      <c r="D682" t="s">
        <v>52</v>
      </c>
      <c r="E682">
        <v>1</v>
      </c>
      <c r="G682" t="s">
        <v>58</v>
      </c>
      <c r="H682">
        <v>1400414</v>
      </c>
    </row>
    <row r="683" spans="1:8" x14ac:dyDescent="0.2">
      <c r="A683">
        <v>678</v>
      </c>
      <c r="B683">
        <f>2219-H25</f>
        <v>-197912</v>
      </c>
      <c r="D683" t="s">
        <v>272</v>
      </c>
      <c r="E683">
        <v>1</v>
      </c>
      <c r="H683">
        <v>1400414</v>
      </c>
    </row>
    <row r="684" spans="1:8" x14ac:dyDescent="0.2">
      <c r="A684">
        <v>679</v>
      </c>
      <c r="B684">
        <f>2219-Q3</f>
        <v>2219</v>
      </c>
      <c r="D684" t="s">
        <v>372</v>
      </c>
      <c r="E684">
        <v>1</v>
      </c>
      <c r="F684" t="s">
        <v>346</v>
      </c>
      <c r="G684" t="s">
        <v>373</v>
      </c>
      <c r="H684">
        <v>1400414</v>
      </c>
    </row>
    <row r="685" spans="1:8" x14ac:dyDescent="0.2">
      <c r="A685">
        <v>680</v>
      </c>
      <c r="B685">
        <f>2219-Q3</f>
        <v>2219</v>
      </c>
      <c r="D685" t="s">
        <v>348</v>
      </c>
      <c r="E685">
        <v>1</v>
      </c>
      <c r="F685" t="s">
        <v>346</v>
      </c>
      <c r="G685" t="s">
        <v>373</v>
      </c>
      <c r="H685">
        <v>1400414</v>
      </c>
    </row>
    <row r="686" spans="1:8" x14ac:dyDescent="0.2">
      <c r="A686">
        <v>681</v>
      </c>
      <c r="B686">
        <f>2219-S8</f>
        <v>2219</v>
      </c>
      <c r="D686" t="s">
        <v>351</v>
      </c>
      <c r="E686">
        <v>1</v>
      </c>
      <c r="F686" t="s">
        <v>102</v>
      </c>
      <c r="G686" t="s">
        <v>352</v>
      </c>
      <c r="H686">
        <v>1400414</v>
      </c>
    </row>
    <row r="687" spans="1:8" x14ac:dyDescent="0.2">
      <c r="A687">
        <v>682</v>
      </c>
      <c r="B687">
        <f>2219-S20</f>
        <v>2219</v>
      </c>
      <c r="D687" t="s">
        <v>286</v>
      </c>
      <c r="E687">
        <v>1</v>
      </c>
      <c r="F687" t="s">
        <v>327</v>
      </c>
      <c r="G687" t="s">
        <v>328</v>
      </c>
      <c r="H687">
        <v>1400414</v>
      </c>
    </row>
    <row r="688" spans="1:8" x14ac:dyDescent="0.2">
      <c r="A688">
        <v>683</v>
      </c>
      <c r="B688" t="e">
        <f>7207-F8</f>
        <v>#VALUE!</v>
      </c>
      <c r="D688" t="s">
        <v>101</v>
      </c>
      <c r="E688">
        <v>1</v>
      </c>
      <c r="G688" t="s">
        <v>58</v>
      </c>
      <c r="H688">
        <v>1400414</v>
      </c>
    </row>
    <row r="689" spans="1:8" x14ac:dyDescent="0.2">
      <c r="A689">
        <v>684</v>
      </c>
      <c r="B689" t="e">
        <f>7207-F8</f>
        <v>#VALUE!</v>
      </c>
      <c r="D689" t="s">
        <v>52</v>
      </c>
      <c r="E689">
        <v>1</v>
      </c>
      <c r="G689" t="s">
        <v>58</v>
      </c>
      <c r="H689">
        <v>1400414</v>
      </c>
    </row>
    <row r="690" spans="1:8" x14ac:dyDescent="0.2">
      <c r="A690">
        <v>685</v>
      </c>
      <c r="B690">
        <f>7207-H25</f>
        <v>-192924</v>
      </c>
      <c r="D690" t="s">
        <v>272</v>
      </c>
      <c r="E690">
        <v>1</v>
      </c>
      <c r="H690">
        <v>1400414</v>
      </c>
    </row>
    <row r="691" spans="1:8" x14ac:dyDescent="0.2">
      <c r="A691">
        <v>686</v>
      </c>
      <c r="B691">
        <f>7207-K8</f>
        <v>7207</v>
      </c>
      <c r="D691" t="s">
        <v>333</v>
      </c>
      <c r="E691">
        <v>1</v>
      </c>
      <c r="F691" t="s">
        <v>102</v>
      </c>
      <c r="H691">
        <v>1400414</v>
      </c>
    </row>
    <row r="692" spans="1:8" x14ac:dyDescent="0.2">
      <c r="A692">
        <v>687</v>
      </c>
      <c r="B692">
        <f>7207-Q3</f>
        <v>7207</v>
      </c>
      <c r="D692" t="s">
        <v>374</v>
      </c>
      <c r="E692">
        <v>1</v>
      </c>
      <c r="F692" t="s">
        <v>346</v>
      </c>
      <c r="G692" t="s">
        <v>375</v>
      </c>
      <c r="H692">
        <v>1400414</v>
      </c>
    </row>
    <row r="693" spans="1:8" x14ac:dyDescent="0.2">
      <c r="A693">
        <v>688</v>
      </c>
      <c r="B693">
        <f>7207-Q3</f>
        <v>7207</v>
      </c>
      <c r="D693" t="s">
        <v>348</v>
      </c>
      <c r="E693">
        <v>1</v>
      </c>
      <c r="F693" t="s">
        <v>346</v>
      </c>
      <c r="G693" t="s">
        <v>375</v>
      </c>
      <c r="H693">
        <v>1400414</v>
      </c>
    </row>
    <row r="694" spans="1:8" x14ac:dyDescent="0.2">
      <c r="A694">
        <v>689</v>
      </c>
      <c r="B694">
        <f>7207-S8</f>
        <v>7207</v>
      </c>
      <c r="D694" t="s">
        <v>351</v>
      </c>
      <c r="E694">
        <v>1</v>
      </c>
      <c r="F694" t="s">
        <v>102</v>
      </c>
      <c r="G694" t="s">
        <v>352</v>
      </c>
      <c r="H694">
        <v>1400414</v>
      </c>
    </row>
    <row r="695" spans="1:8" x14ac:dyDescent="0.2">
      <c r="A695">
        <v>690</v>
      </c>
      <c r="B695">
        <f>7207-S20</f>
        <v>7207</v>
      </c>
      <c r="D695" t="s">
        <v>286</v>
      </c>
      <c r="E695">
        <v>1</v>
      </c>
      <c r="F695" t="s">
        <v>327</v>
      </c>
      <c r="G695" t="s">
        <v>328</v>
      </c>
      <c r="H695">
        <v>1400414</v>
      </c>
    </row>
    <row r="696" spans="1:8" x14ac:dyDescent="0.2">
      <c r="A696">
        <v>691</v>
      </c>
      <c r="B696" t="e">
        <f>9103-F8</f>
        <v>#VALUE!</v>
      </c>
      <c r="D696" t="s">
        <v>101</v>
      </c>
      <c r="E696">
        <v>1</v>
      </c>
      <c r="G696" t="s">
        <v>58</v>
      </c>
      <c r="H696">
        <v>1400414</v>
      </c>
    </row>
    <row r="697" spans="1:8" x14ac:dyDescent="0.2">
      <c r="A697">
        <v>692</v>
      </c>
      <c r="B697" t="e">
        <f>9103-F8</f>
        <v>#VALUE!</v>
      </c>
      <c r="D697" t="s">
        <v>52</v>
      </c>
      <c r="E697">
        <v>1</v>
      </c>
      <c r="G697" t="s">
        <v>58</v>
      </c>
      <c r="H697">
        <v>1400414</v>
      </c>
    </row>
    <row r="698" spans="1:8" x14ac:dyDescent="0.2">
      <c r="A698">
        <v>693</v>
      </c>
      <c r="B698">
        <f>9103-H25</f>
        <v>-191028</v>
      </c>
      <c r="D698" t="s">
        <v>272</v>
      </c>
      <c r="E698">
        <v>1</v>
      </c>
      <c r="H698">
        <v>1400414</v>
      </c>
    </row>
    <row r="699" spans="1:8" x14ac:dyDescent="0.2">
      <c r="A699">
        <v>694</v>
      </c>
      <c r="B699">
        <f>9103-K8</f>
        <v>9103</v>
      </c>
      <c r="D699" t="s">
        <v>333</v>
      </c>
      <c r="E699">
        <v>1</v>
      </c>
      <c r="F699" t="s">
        <v>102</v>
      </c>
      <c r="H699">
        <v>1400414</v>
      </c>
    </row>
    <row r="700" spans="1:8" x14ac:dyDescent="0.2">
      <c r="A700">
        <v>695</v>
      </c>
      <c r="B700">
        <f>9103-Q3</f>
        <v>9103</v>
      </c>
      <c r="D700" t="s">
        <v>372</v>
      </c>
      <c r="E700">
        <v>1</v>
      </c>
      <c r="F700" t="s">
        <v>346</v>
      </c>
      <c r="G700" t="s">
        <v>373</v>
      </c>
      <c r="H700">
        <v>1400414</v>
      </c>
    </row>
    <row r="701" spans="1:8" x14ac:dyDescent="0.2">
      <c r="A701">
        <v>696</v>
      </c>
      <c r="B701">
        <f>9103-Q3</f>
        <v>9103</v>
      </c>
      <c r="D701" t="s">
        <v>348</v>
      </c>
      <c r="E701">
        <v>1</v>
      </c>
      <c r="F701" t="s">
        <v>346</v>
      </c>
      <c r="G701" t="s">
        <v>373</v>
      </c>
      <c r="H701">
        <v>1400414</v>
      </c>
    </row>
    <row r="702" spans="1:8" x14ac:dyDescent="0.2">
      <c r="A702">
        <v>697</v>
      </c>
      <c r="B702">
        <f>9103-S8</f>
        <v>9103</v>
      </c>
      <c r="D702" t="s">
        <v>351</v>
      </c>
      <c r="E702">
        <v>1</v>
      </c>
      <c r="F702" t="s">
        <v>102</v>
      </c>
      <c r="G702" t="s">
        <v>352</v>
      </c>
      <c r="H702">
        <v>1400414</v>
      </c>
    </row>
    <row r="703" spans="1:8" x14ac:dyDescent="0.2">
      <c r="A703">
        <v>698</v>
      </c>
      <c r="B703">
        <f>9103-S20</f>
        <v>9103</v>
      </c>
      <c r="D703" t="s">
        <v>286</v>
      </c>
      <c r="E703">
        <v>1</v>
      </c>
      <c r="F703" t="s">
        <v>327</v>
      </c>
      <c r="G703" t="s">
        <v>328</v>
      </c>
      <c r="H703">
        <v>1400414</v>
      </c>
    </row>
    <row r="704" spans="1:8" x14ac:dyDescent="0.2">
      <c r="A704">
        <v>699</v>
      </c>
      <c r="B704" t="e">
        <f>9104-F8</f>
        <v>#VALUE!</v>
      </c>
      <c r="D704" t="s">
        <v>101</v>
      </c>
      <c r="E704">
        <v>1</v>
      </c>
      <c r="G704" t="s">
        <v>58</v>
      </c>
      <c r="H704">
        <v>1400414</v>
      </c>
    </row>
    <row r="705" spans="1:8" x14ac:dyDescent="0.2">
      <c r="A705">
        <v>700</v>
      </c>
      <c r="B705" t="e">
        <f>9104-F8</f>
        <v>#VALUE!</v>
      </c>
      <c r="D705" t="s">
        <v>52</v>
      </c>
      <c r="E705">
        <v>1</v>
      </c>
      <c r="G705" t="s">
        <v>58</v>
      </c>
      <c r="H705">
        <v>1400414</v>
      </c>
    </row>
    <row r="706" spans="1:8" x14ac:dyDescent="0.2">
      <c r="A706">
        <v>701</v>
      </c>
      <c r="B706">
        <f>9104-H25</f>
        <v>-191027</v>
      </c>
      <c r="D706" t="s">
        <v>272</v>
      </c>
      <c r="E706">
        <v>1</v>
      </c>
      <c r="H706">
        <v>1400414</v>
      </c>
    </row>
    <row r="707" spans="1:8" x14ac:dyDescent="0.2">
      <c r="A707">
        <v>702</v>
      </c>
      <c r="B707">
        <f>9104-K8</f>
        <v>9104</v>
      </c>
      <c r="D707" t="s">
        <v>333</v>
      </c>
      <c r="E707">
        <v>1</v>
      </c>
      <c r="F707" t="s">
        <v>102</v>
      </c>
      <c r="H707">
        <v>1400414</v>
      </c>
    </row>
    <row r="708" spans="1:8" x14ac:dyDescent="0.2">
      <c r="A708">
        <v>703</v>
      </c>
      <c r="B708">
        <f>9104-Q3</f>
        <v>9104</v>
      </c>
      <c r="D708" t="s">
        <v>372</v>
      </c>
      <c r="E708">
        <v>1</v>
      </c>
      <c r="F708" t="s">
        <v>346</v>
      </c>
      <c r="G708" t="s">
        <v>373</v>
      </c>
      <c r="H708">
        <v>1400414</v>
      </c>
    </row>
    <row r="709" spans="1:8" x14ac:dyDescent="0.2">
      <c r="A709">
        <v>704</v>
      </c>
      <c r="B709">
        <f>9104-Q3</f>
        <v>9104</v>
      </c>
      <c r="D709" t="s">
        <v>348</v>
      </c>
      <c r="E709">
        <v>1</v>
      </c>
      <c r="F709" t="s">
        <v>346</v>
      </c>
      <c r="G709" t="s">
        <v>373</v>
      </c>
      <c r="H709">
        <v>1400414</v>
      </c>
    </row>
    <row r="710" spans="1:8" x14ac:dyDescent="0.2">
      <c r="A710">
        <v>705</v>
      </c>
      <c r="B710">
        <f>9104-S8</f>
        <v>9104</v>
      </c>
      <c r="D710" t="s">
        <v>351</v>
      </c>
      <c r="E710">
        <v>1</v>
      </c>
      <c r="F710" t="s">
        <v>102</v>
      </c>
      <c r="G710" t="s">
        <v>352</v>
      </c>
      <c r="H710">
        <v>1400414</v>
      </c>
    </row>
    <row r="711" spans="1:8" x14ac:dyDescent="0.2">
      <c r="A711">
        <v>706</v>
      </c>
      <c r="B711">
        <f>9104-S20</f>
        <v>9104</v>
      </c>
      <c r="D711" t="s">
        <v>286</v>
      </c>
      <c r="E711">
        <v>1</v>
      </c>
      <c r="F711" t="s">
        <v>327</v>
      </c>
      <c r="G711" t="s">
        <v>328</v>
      </c>
      <c r="H711">
        <v>1400414</v>
      </c>
    </row>
    <row r="712" spans="1:8" x14ac:dyDescent="0.2">
      <c r="A712">
        <v>707</v>
      </c>
      <c r="B712" t="e">
        <f>9106-F3</f>
        <v>#VALUE!</v>
      </c>
      <c r="D712" t="s">
        <v>110</v>
      </c>
      <c r="E712">
        <v>1</v>
      </c>
      <c r="G712" t="s">
        <v>112</v>
      </c>
      <c r="H712">
        <v>1400414</v>
      </c>
    </row>
    <row r="713" spans="1:8" x14ac:dyDescent="0.2">
      <c r="A713">
        <v>708</v>
      </c>
      <c r="B713" t="e">
        <f>9106-F3</f>
        <v>#VALUE!</v>
      </c>
      <c r="D713" t="s">
        <v>52</v>
      </c>
      <c r="E713">
        <v>1</v>
      </c>
      <c r="G713" t="s">
        <v>112</v>
      </c>
      <c r="H713">
        <v>1400414</v>
      </c>
    </row>
    <row r="714" spans="1:8" x14ac:dyDescent="0.2">
      <c r="A714">
        <v>709</v>
      </c>
      <c r="B714">
        <f>9106-H25</f>
        <v>-191025</v>
      </c>
      <c r="D714" t="s">
        <v>272</v>
      </c>
      <c r="E714">
        <v>1</v>
      </c>
      <c r="H714">
        <v>1400414</v>
      </c>
    </row>
    <row r="715" spans="1:8" x14ac:dyDescent="0.2">
      <c r="A715">
        <v>710</v>
      </c>
      <c r="B715">
        <f>9106-H27</f>
        <v>-191026</v>
      </c>
      <c r="D715" t="s">
        <v>272</v>
      </c>
      <c r="E715">
        <v>1</v>
      </c>
      <c r="H715">
        <v>1400414</v>
      </c>
    </row>
    <row r="716" spans="1:8" x14ac:dyDescent="0.2">
      <c r="A716">
        <v>711</v>
      </c>
      <c r="B716">
        <f>9106-K6</f>
        <v>9106</v>
      </c>
      <c r="D716" t="s">
        <v>376</v>
      </c>
      <c r="E716">
        <v>1</v>
      </c>
      <c r="H716">
        <v>1400414</v>
      </c>
    </row>
    <row r="717" spans="1:8" x14ac:dyDescent="0.2">
      <c r="A717">
        <v>712</v>
      </c>
      <c r="B717">
        <f>9106-K6</f>
        <v>9106</v>
      </c>
      <c r="D717" t="s">
        <v>61</v>
      </c>
      <c r="E717">
        <v>1</v>
      </c>
      <c r="H717">
        <v>1400414</v>
      </c>
    </row>
    <row r="718" spans="1:8" x14ac:dyDescent="0.2">
      <c r="A718">
        <v>713</v>
      </c>
      <c r="B718">
        <f>9106-K7</f>
        <v>9106</v>
      </c>
      <c r="D718" t="s">
        <v>376</v>
      </c>
      <c r="E718">
        <v>1</v>
      </c>
      <c r="H718">
        <v>1400414</v>
      </c>
    </row>
    <row r="719" spans="1:8" x14ac:dyDescent="0.2">
      <c r="A719">
        <v>714</v>
      </c>
      <c r="B719">
        <f>9106-K7</f>
        <v>9106</v>
      </c>
      <c r="D719" t="s">
        <v>61</v>
      </c>
      <c r="E719">
        <v>1</v>
      </c>
      <c r="H719">
        <v>1400414</v>
      </c>
    </row>
    <row r="720" spans="1:8" x14ac:dyDescent="0.2">
      <c r="A720">
        <v>715</v>
      </c>
      <c r="B720">
        <f>9106-S15</f>
        <v>9106</v>
      </c>
      <c r="D720" t="s">
        <v>286</v>
      </c>
      <c r="E720">
        <v>1</v>
      </c>
      <c r="F720" t="s">
        <v>377</v>
      </c>
      <c r="G720" t="s">
        <v>328</v>
      </c>
      <c r="H720">
        <v>1400414</v>
      </c>
    </row>
    <row r="721" spans="1:8" x14ac:dyDescent="0.2">
      <c r="A721">
        <v>716</v>
      </c>
      <c r="B721">
        <f>9106-S16</f>
        <v>9106</v>
      </c>
      <c r="D721" t="s">
        <v>286</v>
      </c>
      <c r="E721">
        <v>1</v>
      </c>
      <c r="F721" t="s">
        <v>378</v>
      </c>
      <c r="G721" t="s">
        <v>328</v>
      </c>
      <c r="H721">
        <v>1400414</v>
      </c>
    </row>
    <row r="722" spans="1:8" x14ac:dyDescent="0.2">
      <c r="A722">
        <v>717</v>
      </c>
      <c r="B722" t="e">
        <f>9110-F8</f>
        <v>#VALUE!</v>
      </c>
      <c r="D722" t="s">
        <v>101</v>
      </c>
      <c r="E722">
        <v>1</v>
      </c>
      <c r="G722" t="s">
        <v>58</v>
      </c>
      <c r="H722">
        <v>1400414</v>
      </c>
    </row>
    <row r="723" spans="1:8" x14ac:dyDescent="0.2">
      <c r="A723">
        <v>718</v>
      </c>
      <c r="B723" t="e">
        <f>9110-F8</f>
        <v>#VALUE!</v>
      </c>
      <c r="D723" t="s">
        <v>52</v>
      </c>
      <c r="E723">
        <v>1</v>
      </c>
      <c r="G723" t="s">
        <v>58</v>
      </c>
      <c r="H723">
        <v>1400414</v>
      </c>
    </row>
    <row r="724" spans="1:8" x14ac:dyDescent="0.2">
      <c r="A724">
        <v>719</v>
      </c>
      <c r="B724">
        <f>9110-H25</f>
        <v>-191021</v>
      </c>
      <c r="D724" t="s">
        <v>272</v>
      </c>
      <c r="E724">
        <v>1</v>
      </c>
      <c r="H724">
        <v>1400414</v>
      </c>
    </row>
    <row r="725" spans="1:8" x14ac:dyDescent="0.2">
      <c r="A725">
        <v>720</v>
      </c>
      <c r="B725">
        <f>9110-K8</f>
        <v>9110</v>
      </c>
      <c r="D725" t="s">
        <v>333</v>
      </c>
      <c r="E725">
        <v>1</v>
      </c>
      <c r="F725" t="s">
        <v>102</v>
      </c>
      <c r="H725">
        <v>1400414</v>
      </c>
    </row>
    <row r="726" spans="1:8" x14ac:dyDescent="0.2">
      <c r="A726">
        <v>721</v>
      </c>
      <c r="B726">
        <f>9110-Q3</f>
        <v>9110</v>
      </c>
      <c r="D726" t="s">
        <v>379</v>
      </c>
      <c r="E726">
        <v>1</v>
      </c>
      <c r="F726" t="s">
        <v>346</v>
      </c>
      <c r="G726" t="s">
        <v>370</v>
      </c>
      <c r="H726">
        <v>1400414</v>
      </c>
    </row>
    <row r="727" spans="1:8" x14ac:dyDescent="0.2">
      <c r="A727">
        <v>722</v>
      </c>
      <c r="B727">
        <f>9110-Q3</f>
        <v>9110</v>
      </c>
      <c r="D727" t="s">
        <v>348</v>
      </c>
      <c r="E727">
        <v>1</v>
      </c>
      <c r="F727" t="s">
        <v>346</v>
      </c>
      <c r="G727" t="s">
        <v>370</v>
      </c>
      <c r="H727">
        <v>1400414</v>
      </c>
    </row>
    <row r="728" spans="1:8" x14ac:dyDescent="0.2">
      <c r="A728">
        <v>723</v>
      </c>
      <c r="B728">
        <f>9110-S8</f>
        <v>9110</v>
      </c>
      <c r="D728" t="s">
        <v>351</v>
      </c>
      <c r="E728">
        <v>1</v>
      </c>
      <c r="F728" t="s">
        <v>102</v>
      </c>
      <c r="G728" t="s">
        <v>352</v>
      </c>
      <c r="H728">
        <v>1400414</v>
      </c>
    </row>
    <row r="729" spans="1:8" x14ac:dyDescent="0.2">
      <c r="A729">
        <v>724</v>
      </c>
      <c r="B729">
        <f>9110-S20</f>
        <v>9110</v>
      </c>
      <c r="D729" t="s">
        <v>286</v>
      </c>
      <c r="E729">
        <v>1</v>
      </c>
      <c r="F729" t="s">
        <v>327</v>
      </c>
      <c r="G729" t="s">
        <v>328</v>
      </c>
      <c r="H729">
        <v>1400414</v>
      </c>
    </row>
    <row r="730" spans="1:8" x14ac:dyDescent="0.2">
      <c r="A730">
        <v>725</v>
      </c>
      <c r="B730" t="e">
        <f>9112-F10</f>
        <v>#VALUE!</v>
      </c>
      <c r="D730" t="s">
        <v>101</v>
      </c>
      <c r="E730">
        <v>1</v>
      </c>
      <c r="G730" t="s">
        <v>58</v>
      </c>
      <c r="H730">
        <v>1400414</v>
      </c>
    </row>
    <row r="731" spans="1:8" x14ac:dyDescent="0.2">
      <c r="A731">
        <v>726</v>
      </c>
      <c r="B731" t="e">
        <f>9112-F10</f>
        <v>#VALUE!</v>
      </c>
      <c r="D731" t="s">
        <v>52</v>
      </c>
      <c r="E731">
        <v>1</v>
      </c>
      <c r="G731" t="s">
        <v>58</v>
      </c>
      <c r="H731">
        <v>1400414</v>
      </c>
    </row>
    <row r="732" spans="1:8" x14ac:dyDescent="0.2">
      <c r="A732">
        <v>727</v>
      </c>
      <c r="B732">
        <f>9112-H25</f>
        <v>-191019</v>
      </c>
      <c r="D732" t="s">
        <v>272</v>
      </c>
      <c r="E732">
        <v>1</v>
      </c>
      <c r="H732">
        <v>1400414</v>
      </c>
    </row>
    <row r="733" spans="1:8" x14ac:dyDescent="0.2">
      <c r="A733">
        <v>728</v>
      </c>
      <c r="B733">
        <f>9112-K10</f>
        <v>9112</v>
      </c>
      <c r="D733" t="s">
        <v>380</v>
      </c>
      <c r="E733">
        <v>1</v>
      </c>
      <c r="H733">
        <v>1400414</v>
      </c>
    </row>
    <row r="734" spans="1:8" x14ac:dyDescent="0.2">
      <c r="A734">
        <v>729</v>
      </c>
      <c r="B734">
        <f>9112-K10</f>
        <v>9112</v>
      </c>
      <c r="D734" t="s">
        <v>381</v>
      </c>
      <c r="E734">
        <v>1</v>
      </c>
      <c r="H734">
        <v>1400414</v>
      </c>
    </row>
    <row r="735" spans="1:8" x14ac:dyDescent="0.2">
      <c r="A735">
        <v>730</v>
      </c>
      <c r="B735">
        <f>9112-K12</f>
        <v>9112</v>
      </c>
      <c r="D735" t="s">
        <v>334</v>
      </c>
      <c r="E735">
        <v>1</v>
      </c>
      <c r="G735" t="s">
        <v>382</v>
      </c>
      <c r="H735">
        <v>1400414</v>
      </c>
    </row>
    <row r="736" spans="1:8" x14ac:dyDescent="0.2">
      <c r="A736">
        <v>731</v>
      </c>
      <c r="B736">
        <f>9112-K20</f>
        <v>9112</v>
      </c>
      <c r="D736" t="s">
        <v>339</v>
      </c>
      <c r="E736">
        <v>1</v>
      </c>
      <c r="H736">
        <v>1400414</v>
      </c>
    </row>
    <row r="737" spans="1:8" x14ac:dyDescent="0.2">
      <c r="A737">
        <v>732</v>
      </c>
      <c r="B737">
        <f>9112-Q3</f>
        <v>9112</v>
      </c>
      <c r="D737" t="s">
        <v>383</v>
      </c>
      <c r="E737">
        <v>1</v>
      </c>
      <c r="F737" t="s">
        <v>346</v>
      </c>
      <c r="G737" t="s">
        <v>384</v>
      </c>
      <c r="H737">
        <v>1400414</v>
      </c>
    </row>
    <row r="738" spans="1:8" x14ac:dyDescent="0.2">
      <c r="A738">
        <v>733</v>
      </c>
      <c r="B738">
        <f>9112-Q3</f>
        <v>9112</v>
      </c>
      <c r="D738" t="s">
        <v>348</v>
      </c>
      <c r="E738">
        <v>1</v>
      </c>
      <c r="F738" t="s">
        <v>346</v>
      </c>
      <c r="G738" t="s">
        <v>384</v>
      </c>
      <c r="H738">
        <v>1400414</v>
      </c>
    </row>
    <row r="739" spans="1:8" x14ac:dyDescent="0.2">
      <c r="A739">
        <v>734</v>
      </c>
      <c r="B739">
        <f>9112-S10</f>
        <v>9112</v>
      </c>
      <c r="D739" t="s">
        <v>351</v>
      </c>
      <c r="E739">
        <v>1</v>
      </c>
      <c r="G739" t="s">
        <v>352</v>
      </c>
      <c r="H739">
        <v>1400414</v>
      </c>
    </row>
    <row r="740" spans="1:8" x14ac:dyDescent="0.2">
      <c r="A740">
        <v>735</v>
      </c>
      <c r="B740">
        <f>9112-S26</f>
        <v>9112</v>
      </c>
      <c r="D740" t="s">
        <v>286</v>
      </c>
      <c r="E740">
        <v>1</v>
      </c>
      <c r="F740" t="s">
        <v>327</v>
      </c>
      <c r="G740" t="s">
        <v>328</v>
      </c>
      <c r="H740">
        <v>1400414</v>
      </c>
    </row>
    <row r="741" spans="1:8" x14ac:dyDescent="0.2">
      <c r="A741">
        <v>736</v>
      </c>
      <c r="B741">
        <f>9112-S45</f>
        <v>9112</v>
      </c>
      <c r="D741" t="s">
        <v>286</v>
      </c>
      <c r="E741">
        <v>1</v>
      </c>
      <c r="F741" t="s">
        <v>329</v>
      </c>
      <c r="G741" t="s">
        <v>330</v>
      </c>
      <c r="H741">
        <v>1400414</v>
      </c>
    </row>
    <row r="742" spans="1:8" x14ac:dyDescent="0.2">
      <c r="A742">
        <v>737</v>
      </c>
      <c r="B742">
        <f>9112-S46</f>
        <v>9112</v>
      </c>
      <c r="D742" t="s">
        <v>286</v>
      </c>
      <c r="E742">
        <v>1</v>
      </c>
      <c r="F742" t="s">
        <v>331</v>
      </c>
      <c r="G742" t="s">
        <v>332</v>
      </c>
      <c r="H742">
        <v>1400414</v>
      </c>
    </row>
    <row r="743" spans="1:8" x14ac:dyDescent="0.2">
      <c r="A743">
        <v>738</v>
      </c>
      <c r="B743">
        <f>9112-U3</f>
        <v>9112</v>
      </c>
      <c r="D743" t="s">
        <v>164</v>
      </c>
      <c r="E743">
        <v>1</v>
      </c>
      <c r="H743">
        <v>1400414</v>
      </c>
    </row>
    <row r="744" spans="1:8" x14ac:dyDescent="0.2">
      <c r="A744">
        <v>739</v>
      </c>
      <c r="B744" t="e">
        <f>9115-F3</f>
        <v>#VALUE!</v>
      </c>
      <c r="D744" t="s">
        <v>110</v>
      </c>
      <c r="E744">
        <v>1</v>
      </c>
      <c r="F744" t="s">
        <v>385</v>
      </c>
      <c r="G744" t="s">
        <v>112</v>
      </c>
      <c r="H744">
        <v>1400414</v>
      </c>
    </row>
    <row r="745" spans="1:8" x14ac:dyDescent="0.2">
      <c r="A745">
        <v>740</v>
      </c>
      <c r="B745" t="e">
        <f>9115-F3</f>
        <v>#VALUE!</v>
      </c>
      <c r="D745" t="s">
        <v>52</v>
      </c>
      <c r="E745">
        <v>1</v>
      </c>
      <c r="F745" t="s">
        <v>385</v>
      </c>
      <c r="G745" t="s">
        <v>112</v>
      </c>
      <c r="H745">
        <v>1400414</v>
      </c>
    </row>
    <row r="746" spans="1:8" x14ac:dyDescent="0.2">
      <c r="A746">
        <v>741</v>
      </c>
      <c r="B746">
        <f>9115-H17</f>
        <v>-190900</v>
      </c>
      <c r="D746" t="s">
        <v>272</v>
      </c>
      <c r="E746">
        <v>1</v>
      </c>
      <c r="H746">
        <v>1400414</v>
      </c>
    </row>
    <row r="747" spans="1:8" x14ac:dyDescent="0.2">
      <c r="A747">
        <v>742</v>
      </c>
      <c r="B747">
        <f>9115-K6</f>
        <v>9115</v>
      </c>
      <c r="D747" t="s">
        <v>386</v>
      </c>
      <c r="E747">
        <v>1</v>
      </c>
      <c r="F747" t="s">
        <v>387</v>
      </c>
      <c r="H747">
        <v>1400414</v>
      </c>
    </row>
    <row r="748" spans="1:8" x14ac:dyDescent="0.2">
      <c r="A748">
        <v>743</v>
      </c>
      <c r="B748">
        <f>9115-K6</f>
        <v>9115</v>
      </c>
      <c r="D748" t="s">
        <v>61</v>
      </c>
      <c r="E748">
        <v>1</v>
      </c>
      <c r="F748" t="s">
        <v>387</v>
      </c>
      <c r="H748">
        <v>1400414</v>
      </c>
    </row>
    <row r="749" spans="1:8" x14ac:dyDescent="0.2">
      <c r="A749">
        <v>744</v>
      </c>
      <c r="B749">
        <f>9115-K15</f>
        <v>9115</v>
      </c>
      <c r="D749" t="s">
        <v>59</v>
      </c>
      <c r="E749">
        <v>1</v>
      </c>
      <c r="F749" t="s">
        <v>367</v>
      </c>
      <c r="H749">
        <v>1400414</v>
      </c>
    </row>
    <row r="750" spans="1:8" x14ac:dyDescent="0.2">
      <c r="A750">
        <v>745</v>
      </c>
      <c r="B750">
        <f>9115-K15</f>
        <v>9115</v>
      </c>
      <c r="D750" t="s">
        <v>61</v>
      </c>
      <c r="E750">
        <v>1</v>
      </c>
      <c r="F750" t="s">
        <v>367</v>
      </c>
      <c r="H750">
        <v>1400414</v>
      </c>
    </row>
    <row r="751" spans="1:8" x14ac:dyDescent="0.2">
      <c r="A751">
        <v>746</v>
      </c>
      <c r="B751">
        <f>9115-K16</f>
        <v>9115</v>
      </c>
      <c r="D751" t="s">
        <v>59</v>
      </c>
      <c r="E751">
        <v>1</v>
      </c>
      <c r="F751" t="s">
        <v>368</v>
      </c>
      <c r="H751">
        <v>1400414</v>
      </c>
    </row>
    <row r="752" spans="1:8" x14ac:dyDescent="0.2">
      <c r="A752">
        <v>747</v>
      </c>
      <c r="B752">
        <f>9115-K16</f>
        <v>9115</v>
      </c>
      <c r="D752" t="s">
        <v>61</v>
      </c>
      <c r="E752">
        <v>1</v>
      </c>
      <c r="F752" t="s">
        <v>368</v>
      </c>
      <c r="H752">
        <v>1400414</v>
      </c>
    </row>
    <row r="753" spans="1:8" x14ac:dyDescent="0.2">
      <c r="A753">
        <v>748</v>
      </c>
      <c r="B753">
        <f>9115-S17</f>
        <v>9115</v>
      </c>
      <c r="D753" t="s">
        <v>286</v>
      </c>
      <c r="E753">
        <v>1</v>
      </c>
      <c r="F753" t="s">
        <v>364</v>
      </c>
      <c r="H753">
        <v>1400414</v>
      </c>
    </row>
    <row r="754" spans="1:8" x14ac:dyDescent="0.2">
      <c r="A754">
        <v>749</v>
      </c>
      <c r="B754" t="e">
        <f>9116-F3</f>
        <v>#VALUE!</v>
      </c>
      <c r="D754" t="s">
        <v>110</v>
      </c>
      <c r="E754">
        <v>1</v>
      </c>
      <c r="F754" t="s">
        <v>385</v>
      </c>
      <c r="G754" t="s">
        <v>112</v>
      </c>
      <c r="H754">
        <v>1400414</v>
      </c>
    </row>
    <row r="755" spans="1:8" x14ac:dyDescent="0.2">
      <c r="A755">
        <v>750</v>
      </c>
      <c r="B755" t="e">
        <f>9116-F3</f>
        <v>#VALUE!</v>
      </c>
      <c r="D755" t="s">
        <v>52</v>
      </c>
      <c r="E755">
        <v>1</v>
      </c>
      <c r="F755" t="s">
        <v>385</v>
      </c>
      <c r="G755" t="s">
        <v>112</v>
      </c>
      <c r="H755">
        <v>1400414</v>
      </c>
    </row>
    <row r="756" spans="1:8" x14ac:dyDescent="0.2">
      <c r="A756">
        <v>751</v>
      </c>
      <c r="B756">
        <f>9116-H17</f>
        <v>-190899</v>
      </c>
      <c r="D756" t="s">
        <v>272</v>
      </c>
      <c r="E756">
        <v>1</v>
      </c>
      <c r="H756">
        <v>1400414</v>
      </c>
    </row>
    <row r="757" spans="1:8" x14ac:dyDescent="0.2">
      <c r="A757">
        <v>752</v>
      </c>
      <c r="B757">
        <f>9116-K6</f>
        <v>9116</v>
      </c>
      <c r="D757" t="s">
        <v>376</v>
      </c>
      <c r="E757">
        <v>1</v>
      </c>
      <c r="F757" t="s">
        <v>387</v>
      </c>
      <c r="H757">
        <v>1400414</v>
      </c>
    </row>
    <row r="758" spans="1:8" x14ac:dyDescent="0.2">
      <c r="A758">
        <v>753</v>
      </c>
      <c r="B758">
        <f>9116-K6</f>
        <v>9116</v>
      </c>
      <c r="D758" t="s">
        <v>61</v>
      </c>
      <c r="E758">
        <v>1</v>
      </c>
      <c r="F758" t="s">
        <v>387</v>
      </c>
      <c r="H758">
        <v>1400414</v>
      </c>
    </row>
    <row r="759" spans="1:8" x14ac:dyDescent="0.2">
      <c r="A759">
        <v>754</v>
      </c>
      <c r="B759">
        <f>9116-K15</f>
        <v>9116</v>
      </c>
      <c r="D759" t="s">
        <v>59</v>
      </c>
      <c r="E759">
        <v>1</v>
      </c>
      <c r="F759" t="s">
        <v>367</v>
      </c>
      <c r="H759">
        <v>1400414</v>
      </c>
    </row>
    <row r="760" spans="1:8" x14ac:dyDescent="0.2">
      <c r="A760">
        <v>755</v>
      </c>
      <c r="B760">
        <f>9116-K15</f>
        <v>9116</v>
      </c>
      <c r="D760" t="s">
        <v>61</v>
      </c>
      <c r="E760">
        <v>1</v>
      </c>
      <c r="F760" t="s">
        <v>367</v>
      </c>
      <c r="H760">
        <v>1400414</v>
      </c>
    </row>
    <row r="761" spans="1:8" x14ac:dyDescent="0.2">
      <c r="A761">
        <v>756</v>
      </c>
      <c r="B761">
        <f>9116-K16</f>
        <v>9116</v>
      </c>
      <c r="D761" t="s">
        <v>59</v>
      </c>
      <c r="E761">
        <v>1</v>
      </c>
      <c r="F761" t="s">
        <v>368</v>
      </c>
      <c r="H761">
        <v>1400414</v>
      </c>
    </row>
    <row r="762" spans="1:8" x14ac:dyDescent="0.2">
      <c r="A762">
        <v>757</v>
      </c>
      <c r="B762">
        <f>9116-K16</f>
        <v>9116</v>
      </c>
      <c r="D762" t="s">
        <v>61</v>
      </c>
      <c r="E762">
        <v>1</v>
      </c>
      <c r="F762" t="s">
        <v>368</v>
      </c>
      <c r="H762">
        <v>1400414</v>
      </c>
    </row>
    <row r="763" spans="1:8" x14ac:dyDescent="0.2">
      <c r="A763">
        <v>758</v>
      </c>
      <c r="B763">
        <f>9116-S17</f>
        <v>9116</v>
      </c>
      <c r="D763" t="s">
        <v>286</v>
      </c>
      <c r="E763">
        <v>1</v>
      </c>
      <c r="F763" t="s">
        <v>364</v>
      </c>
      <c r="H763">
        <v>1400414</v>
      </c>
    </row>
    <row r="764" spans="1:8" x14ac:dyDescent="0.2">
      <c r="A764">
        <v>759</v>
      </c>
      <c r="B764" t="e">
        <f>9133-F8</f>
        <v>#VALUE!</v>
      </c>
      <c r="D764" t="s">
        <v>101</v>
      </c>
      <c r="E764">
        <v>1</v>
      </c>
      <c r="G764" t="s">
        <v>58</v>
      </c>
      <c r="H764">
        <v>1400414</v>
      </c>
    </row>
    <row r="765" spans="1:8" x14ac:dyDescent="0.2">
      <c r="A765">
        <v>760</v>
      </c>
      <c r="B765" t="e">
        <f>9133-F8</f>
        <v>#VALUE!</v>
      </c>
      <c r="D765" t="s">
        <v>52</v>
      </c>
      <c r="E765">
        <v>1</v>
      </c>
      <c r="G765" t="s">
        <v>58</v>
      </c>
      <c r="H765">
        <v>1400414</v>
      </c>
    </row>
    <row r="766" spans="1:8" x14ac:dyDescent="0.2">
      <c r="A766">
        <v>761</v>
      </c>
      <c r="B766">
        <f>9133-H25</f>
        <v>-190998</v>
      </c>
      <c r="D766" t="s">
        <v>272</v>
      </c>
      <c r="E766">
        <v>1</v>
      </c>
      <c r="H766">
        <v>1400414</v>
      </c>
    </row>
    <row r="767" spans="1:8" x14ac:dyDescent="0.2">
      <c r="A767">
        <v>762</v>
      </c>
      <c r="B767">
        <f>9133-K8</f>
        <v>9133</v>
      </c>
      <c r="D767" t="s">
        <v>333</v>
      </c>
      <c r="E767">
        <v>1</v>
      </c>
      <c r="F767" t="s">
        <v>102</v>
      </c>
      <c r="H767">
        <v>1400414</v>
      </c>
    </row>
    <row r="768" spans="1:8" x14ac:dyDescent="0.2">
      <c r="A768">
        <v>763</v>
      </c>
      <c r="B768">
        <f>9133-Q3</f>
        <v>9133</v>
      </c>
      <c r="D768" t="s">
        <v>372</v>
      </c>
      <c r="E768">
        <v>1</v>
      </c>
      <c r="F768" t="s">
        <v>346</v>
      </c>
      <c r="G768" t="s">
        <v>373</v>
      </c>
      <c r="H768">
        <v>1400414</v>
      </c>
    </row>
    <row r="769" spans="1:8" x14ac:dyDescent="0.2">
      <c r="A769">
        <v>764</v>
      </c>
      <c r="B769">
        <f>9133-Q3</f>
        <v>9133</v>
      </c>
      <c r="D769" t="s">
        <v>348</v>
      </c>
      <c r="E769">
        <v>1</v>
      </c>
      <c r="F769" t="s">
        <v>346</v>
      </c>
      <c r="G769" t="s">
        <v>373</v>
      </c>
      <c r="H769">
        <v>1400414</v>
      </c>
    </row>
    <row r="770" spans="1:8" x14ac:dyDescent="0.2">
      <c r="A770">
        <v>765</v>
      </c>
      <c r="B770">
        <f>9133-S8</f>
        <v>9133</v>
      </c>
      <c r="D770" t="s">
        <v>351</v>
      </c>
      <c r="E770">
        <v>1</v>
      </c>
      <c r="F770" t="s">
        <v>102</v>
      </c>
      <c r="G770" t="s">
        <v>352</v>
      </c>
      <c r="H770">
        <v>1400414</v>
      </c>
    </row>
    <row r="771" spans="1:8" x14ac:dyDescent="0.2">
      <c r="A771">
        <v>766</v>
      </c>
      <c r="B771">
        <f>9133-S25</f>
        <v>9133</v>
      </c>
      <c r="D771" t="s">
        <v>286</v>
      </c>
      <c r="E771">
        <v>1</v>
      </c>
      <c r="F771" t="s">
        <v>327</v>
      </c>
      <c r="G771" t="s">
        <v>328</v>
      </c>
      <c r="H771">
        <v>1400414</v>
      </c>
    </row>
    <row r="772" spans="1:8" x14ac:dyDescent="0.2">
      <c r="A772">
        <v>767</v>
      </c>
      <c r="B772" t="e">
        <f>9134-F8</f>
        <v>#VALUE!</v>
      </c>
      <c r="D772" t="s">
        <v>101</v>
      </c>
      <c r="E772">
        <v>1</v>
      </c>
      <c r="G772" t="s">
        <v>58</v>
      </c>
      <c r="H772">
        <v>1400414</v>
      </c>
    </row>
    <row r="773" spans="1:8" x14ac:dyDescent="0.2">
      <c r="A773">
        <v>768</v>
      </c>
      <c r="B773" t="e">
        <f>9134-F8</f>
        <v>#VALUE!</v>
      </c>
      <c r="D773" t="s">
        <v>52</v>
      </c>
      <c r="E773">
        <v>1</v>
      </c>
      <c r="G773" t="s">
        <v>58</v>
      </c>
      <c r="H773">
        <v>1400414</v>
      </c>
    </row>
    <row r="774" spans="1:8" x14ac:dyDescent="0.2">
      <c r="A774">
        <v>769</v>
      </c>
      <c r="B774">
        <f>9134-H25</f>
        <v>-190997</v>
      </c>
      <c r="D774" t="s">
        <v>272</v>
      </c>
      <c r="E774">
        <v>1</v>
      </c>
      <c r="H774">
        <v>1400414</v>
      </c>
    </row>
    <row r="775" spans="1:8" x14ac:dyDescent="0.2">
      <c r="A775">
        <v>770</v>
      </c>
      <c r="B775">
        <f>9134-K8</f>
        <v>9134</v>
      </c>
      <c r="D775" t="s">
        <v>333</v>
      </c>
      <c r="E775">
        <v>1</v>
      </c>
      <c r="F775" t="s">
        <v>102</v>
      </c>
      <c r="H775">
        <v>1400414</v>
      </c>
    </row>
    <row r="776" spans="1:8" x14ac:dyDescent="0.2">
      <c r="A776">
        <v>771</v>
      </c>
      <c r="B776">
        <f>9134-Q3</f>
        <v>9134</v>
      </c>
      <c r="D776" t="s">
        <v>372</v>
      </c>
      <c r="E776">
        <v>1</v>
      </c>
      <c r="F776" t="s">
        <v>346</v>
      </c>
      <c r="G776" t="s">
        <v>373</v>
      </c>
      <c r="H776">
        <v>1400414</v>
      </c>
    </row>
    <row r="777" spans="1:8" x14ac:dyDescent="0.2">
      <c r="A777">
        <v>772</v>
      </c>
      <c r="B777">
        <f>9134-Q3</f>
        <v>9134</v>
      </c>
      <c r="D777" t="s">
        <v>348</v>
      </c>
      <c r="E777">
        <v>1</v>
      </c>
      <c r="F777" t="s">
        <v>346</v>
      </c>
      <c r="G777" t="s">
        <v>373</v>
      </c>
      <c r="H777">
        <v>1400414</v>
      </c>
    </row>
    <row r="778" spans="1:8" x14ac:dyDescent="0.2">
      <c r="A778">
        <v>773</v>
      </c>
      <c r="B778">
        <f>9134-S8</f>
        <v>9134</v>
      </c>
      <c r="D778" t="s">
        <v>351</v>
      </c>
      <c r="E778">
        <v>1</v>
      </c>
      <c r="F778" t="s">
        <v>102</v>
      </c>
      <c r="G778" t="s">
        <v>352</v>
      </c>
      <c r="H778">
        <v>1400414</v>
      </c>
    </row>
    <row r="779" spans="1:8" x14ac:dyDescent="0.2">
      <c r="A779">
        <v>774</v>
      </c>
      <c r="B779">
        <f>9134-S25</f>
        <v>9134</v>
      </c>
      <c r="D779" t="s">
        <v>286</v>
      </c>
      <c r="E779">
        <v>1</v>
      </c>
      <c r="F779" t="s">
        <v>327</v>
      </c>
      <c r="G779" t="s">
        <v>328</v>
      </c>
      <c r="H779">
        <v>1400414</v>
      </c>
    </row>
    <row r="780" spans="1:8" x14ac:dyDescent="0.2">
      <c r="A780">
        <v>775</v>
      </c>
      <c r="B780" t="e">
        <f>9135-F3</f>
        <v>#VALUE!</v>
      </c>
      <c r="D780" t="s">
        <v>110</v>
      </c>
      <c r="E780">
        <v>1</v>
      </c>
      <c r="F780" t="s">
        <v>111</v>
      </c>
      <c r="G780" t="s">
        <v>112</v>
      </c>
      <c r="H780">
        <v>1400414</v>
      </c>
    </row>
    <row r="781" spans="1:8" x14ac:dyDescent="0.2">
      <c r="A781">
        <v>776</v>
      </c>
      <c r="B781" t="e">
        <f>9135-F3</f>
        <v>#VALUE!</v>
      </c>
      <c r="D781" t="s">
        <v>52</v>
      </c>
      <c r="E781">
        <v>1</v>
      </c>
      <c r="F781" t="s">
        <v>111</v>
      </c>
      <c r="G781" t="s">
        <v>112</v>
      </c>
      <c r="H781">
        <v>1400414</v>
      </c>
    </row>
    <row r="782" spans="1:8" x14ac:dyDescent="0.2">
      <c r="A782">
        <v>777</v>
      </c>
      <c r="B782">
        <f>9135-H25</f>
        <v>-190996</v>
      </c>
      <c r="D782" t="s">
        <v>272</v>
      </c>
      <c r="E782">
        <v>1</v>
      </c>
      <c r="H782">
        <v>1400414</v>
      </c>
    </row>
    <row r="783" spans="1:8" x14ac:dyDescent="0.2">
      <c r="A783">
        <v>778</v>
      </c>
      <c r="B783">
        <f>9135-S16</f>
        <v>9135</v>
      </c>
      <c r="D783" t="s">
        <v>286</v>
      </c>
      <c r="E783">
        <v>1</v>
      </c>
      <c r="F783" t="s">
        <v>364</v>
      </c>
      <c r="H783">
        <v>1400414</v>
      </c>
    </row>
    <row r="784" spans="1:8" x14ac:dyDescent="0.2">
      <c r="A784">
        <v>779</v>
      </c>
      <c r="B784" t="e">
        <f>9137-F3</f>
        <v>#VALUE!</v>
      </c>
      <c r="D784" t="s">
        <v>110</v>
      </c>
      <c r="E784">
        <v>1</v>
      </c>
      <c r="F784" t="s">
        <v>111</v>
      </c>
      <c r="G784" t="s">
        <v>112</v>
      </c>
      <c r="H784">
        <v>1400414</v>
      </c>
    </row>
    <row r="785" spans="1:8" x14ac:dyDescent="0.2">
      <c r="A785">
        <v>780</v>
      </c>
      <c r="B785" t="e">
        <f>9137-F3</f>
        <v>#VALUE!</v>
      </c>
      <c r="D785" t="s">
        <v>52</v>
      </c>
      <c r="E785">
        <v>1</v>
      </c>
      <c r="F785" t="s">
        <v>111</v>
      </c>
      <c r="G785" t="s">
        <v>112</v>
      </c>
      <c r="H785">
        <v>1400414</v>
      </c>
    </row>
    <row r="786" spans="1:8" x14ac:dyDescent="0.2">
      <c r="A786">
        <v>781</v>
      </c>
      <c r="B786">
        <f>9137-H25</f>
        <v>-190994</v>
      </c>
      <c r="D786" t="s">
        <v>272</v>
      </c>
      <c r="E786">
        <v>1</v>
      </c>
      <c r="H786">
        <v>1400414</v>
      </c>
    </row>
    <row r="787" spans="1:8" x14ac:dyDescent="0.2">
      <c r="A787">
        <v>782</v>
      </c>
      <c r="B787">
        <f>9137-S16</f>
        <v>9137</v>
      </c>
      <c r="D787" t="s">
        <v>286</v>
      </c>
      <c r="E787">
        <v>1</v>
      </c>
      <c r="F787" t="s">
        <v>364</v>
      </c>
      <c r="H787">
        <v>1400414</v>
      </c>
    </row>
    <row r="788" spans="1:8" x14ac:dyDescent="0.2">
      <c r="A788">
        <v>783</v>
      </c>
      <c r="B788" t="e">
        <f>9138-F3</f>
        <v>#VALUE!</v>
      </c>
      <c r="D788" t="s">
        <v>110</v>
      </c>
      <c r="E788">
        <v>1</v>
      </c>
      <c r="F788" t="s">
        <v>111</v>
      </c>
      <c r="G788" t="s">
        <v>112</v>
      </c>
      <c r="H788">
        <v>1400414</v>
      </c>
    </row>
    <row r="789" spans="1:8" x14ac:dyDescent="0.2">
      <c r="A789">
        <v>784</v>
      </c>
      <c r="B789" t="e">
        <f>9138-F3</f>
        <v>#VALUE!</v>
      </c>
      <c r="D789" t="s">
        <v>52</v>
      </c>
      <c r="E789">
        <v>1</v>
      </c>
      <c r="F789" t="s">
        <v>111</v>
      </c>
      <c r="G789" t="s">
        <v>112</v>
      </c>
      <c r="H789">
        <v>1400414</v>
      </c>
    </row>
    <row r="790" spans="1:8" x14ac:dyDescent="0.2">
      <c r="A790">
        <v>785</v>
      </c>
      <c r="B790">
        <f>9138-H25</f>
        <v>-190993</v>
      </c>
      <c r="D790" t="s">
        <v>272</v>
      </c>
      <c r="E790">
        <v>1</v>
      </c>
      <c r="H790">
        <v>1400414</v>
      </c>
    </row>
    <row r="791" spans="1:8" x14ac:dyDescent="0.2">
      <c r="A791">
        <v>786</v>
      </c>
      <c r="B791">
        <f>9138-S17</f>
        <v>9138</v>
      </c>
      <c r="D791" t="s">
        <v>286</v>
      </c>
      <c r="E791">
        <v>1</v>
      </c>
      <c r="F791" t="s">
        <v>364</v>
      </c>
      <c r="H791">
        <v>1400414</v>
      </c>
    </row>
    <row r="792" spans="1:8" x14ac:dyDescent="0.2">
      <c r="A792">
        <v>787</v>
      </c>
      <c r="B792" t="e">
        <f>22801-F3</f>
        <v>#VALUE!</v>
      </c>
      <c r="D792" t="s">
        <v>101</v>
      </c>
      <c r="E792">
        <v>1</v>
      </c>
      <c r="G792" t="s">
        <v>58</v>
      </c>
      <c r="H792">
        <v>1400414</v>
      </c>
    </row>
    <row r="793" spans="1:8" x14ac:dyDescent="0.2">
      <c r="A793">
        <v>788</v>
      </c>
      <c r="B793" t="e">
        <f>22801-F3</f>
        <v>#VALUE!</v>
      </c>
      <c r="D793" t="s">
        <v>52</v>
      </c>
      <c r="E793">
        <v>1</v>
      </c>
      <c r="G793" t="s">
        <v>58</v>
      </c>
      <c r="H793">
        <v>1400414</v>
      </c>
    </row>
    <row r="794" spans="1:8" x14ac:dyDescent="0.2">
      <c r="A794">
        <v>789</v>
      </c>
      <c r="B794">
        <f>22802-P35</f>
        <v>22802</v>
      </c>
      <c r="D794" t="s">
        <v>388</v>
      </c>
      <c r="E794">
        <v>1</v>
      </c>
      <c r="G794" t="s">
        <v>389</v>
      </c>
      <c r="H794">
        <v>1400414</v>
      </c>
    </row>
    <row r="795" spans="1:8" x14ac:dyDescent="0.2">
      <c r="A795">
        <v>790</v>
      </c>
      <c r="B795" t="e">
        <f>22803-F3</f>
        <v>#VALUE!</v>
      </c>
      <c r="D795" t="s">
        <v>113</v>
      </c>
      <c r="E795">
        <v>1</v>
      </c>
      <c r="F795" t="s">
        <v>97</v>
      </c>
      <c r="G795" t="s">
        <v>114</v>
      </c>
      <c r="H795">
        <v>1400414</v>
      </c>
    </row>
    <row r="796" spans="1:8" x14ac:dyDescent="0.2">
      <c r="A796">
        <v>791</v>
      </c>
      <c r="B796" t="e">
        <f>22805-F3</f>
        <v>#VALUE!</v>
      </c>
      <c r="D796" t="s">
        <v>101</v>
      </c>
      <c r="E796">
        <v>1</v>
      </c>
      <c r="G796" t="s">
        <v>58</v>
      </c>
      <c r="H796">
        <v>1400414</v>
      </c>
    </row>
    <row r="797" spans="1:8" x14ac:dyDescent="0.2">
      <c r="A797">
        <v>792</v>
      </c>
      <c r="B797" t="e">
        <f>22805-F3</f>
        <v>#VALUE!</v>
      </c>
      <c r="D797" t="s">
        <v>52</v>
      </c>
      <c r="E797">
        <v>1</v>
      </c>
      <c r="G797" t="s">
        <v>58</v>
      </c>
      <c r="H797">
        <v>1400414</v>
      </c>
    </row>
    <row r="798" spans="1:8" x14ac:dyDescent="0.2">
      <c r="A798">
        <v>793</v>
      </c>
      <c r="B798">
        <f>22805-U6</f>
        <v>22805</v>
      </c>
      <c r="D798" t="s">
        <v>390</v>
      </c>
      <c r="E798">
        <v>1</v>
      </c>
      <c r="F798" t="s">
        <v>391</v>
      </c>
      <c r="G798" t="s">
        <v>392</v>
      </c>
      <c r="H798">
        <v>1400414</v>
      </c>
    </row>
    <row r="799" spans="1:8" x14ac:dyDescent="0.2">
      <c r="A799">
        <v>794</v>
      </c>
      <c r="B799" t="e">
        <f>22807-F3</f>
        <v>#VALUE!</v>
      </c>
      <c r="D799" t="s">
        <v>101</v>
      </c>
      <c r="E799">
        <v>1</v>
      </c>
      <c r="G799" t="s">
        <v>58</v>
      </c>
      <c r="H799">
        <v>1400414</v>
      </c>
    </row>
    <row r="800" spans="1:8" x14ac:dyDescent="0.2">
      <c r="A800">
        <v>795</v>
      </c>
      <c r="B800" t="e">
        <f>22807-F3</f>
        <v>#VALUE!</v>
      </c>
      <c r="D800" t="s">
        <v>52</v>
      </c>
      <c r="E800">
        <v>1</v>
      </c>
      <c r="G800" t="s">
        <v>58</v>
      </c>
      <c r="H800">
        <v>1400414</v>
      </c>
    </row>
    <row r="801" spans="1:8" x14ac:dyDescent="0.2">
      <c r="A801">
        <v>796</v>
      </c>
      <c r="B801">
        <f>22807-H15</f>
        <v>-177208</v>
      </c>
      <c r="D801" t="s">
        <v>277</v>
      </c>
      <c r="E801">
        <v>1</v>
      </c>
      <c r="H801">
        <v>1400414</v>
      </c>
    </row>
    <row r="802" spans="1:8" x14ac:dyDescent="0.2">
      <c r="A802">
        <v>797</v>
      </c>
      <c r="B802">
        <f>22807-U6</f>
        <v>22807</v>
      </c>
      <c r="D802" t="s">
        <v>390</v>
      </c>
      <c r="E802">
        <v>0</v>
      </c>
      <c r="F802" t="s">
        <v>391</v>
      </c>
      <c r="G802" t="s">
        <v>393</v>
      </c>
      <c r="H802">
        <v>1400414</v>
      </c>
    </row>
    <row r="803" spans="1:8" x14ac:dyDescent="0.2">
      <c r="A803">
        <v>798</v>
      </c>
      <c r="B803" t="e">
        <f>22808-F3</f>
        <v>#VALUE!</v>
      </c>
      <c r="D803" t="s">
        <v>101</v>
      </c>
      <c r="E803">
        <v>1</v>
      </c>
      <c r="G803" t="s">
        <v>58</v>
      </c>
      <c r="H803">
        <v>1400414</v>
      </c>
    </row>
    <row r="804" spans="1:8" x14ac:dyDescent="0.2">
      <c r="A804">
        <v>799</v>
      </c>
      <c r="B804" t="e">
        <f>22808-F3</f>
        <v>#VALUE!</v>
      </c>
      <c r="D804" t="s">
        <v>52</v>
      </c>
      <c r="E804">
        <v>1</v>
      </c>
      <c r="G804" t="s">
        <v>58</v>
      </c>
      <c r="H804">
        <v>1400414</v>
      </c>
    </row>
    <row r="805" spans="1:8" x14ac:dyDescent="0.2">
      <c r="A805">
        <v>800</v>
      </c>
      <c r="B805">
        <f>22808-U3</f>
        <v>22808</v>
      </c>
      <c r="D805" t="s">
        <v>394</v>
      </c>
      <c r="E805">
        <v>1</v>
      </c>
      <c r="F805" t="s">
        <v>117</v>
      </c>
      <c r="G805" t="s">
        <v>395</v>
      </c>
      <c r="H805">
        <v>1400414</v>
      </c>
    </row>
    <row r="806" spans="1:8" x14ac:dyDescent="0.2">
      <c r="A806">
        <v>801</v>
      </c>
      <c r="B806" t="e">
        <f>22809-F3</f>
        <v>#VALUE!</v>
      </c>
      <c r="D806" t="s">
        <v>101</v>
      </c>
      <c r="E806">
        <v>1</v>
      </c>
      <c r="G806" t="s">
        <v>58</v>
      </c>
      <c r="H806">
        <v>1400414</v>
      </c>
    </row>
    <row r="807" spans="1:8" x14ac:dyDescent="0.2">
      <c r="A807">
        <v>802</v>
      </c>
      <c r="B807" t="e">
        <f>22809-F3</f>
        <v>#VALUE!</v>
      </c>
      <c r="D807" t="s">
        <v>52</v>
      </c>
      <c r="E807">
        <v>1</v>
      </c>
      <c r="G807" t="s">
        <v>58</v>
      </c>
      <c r="H807">
        <v>1400414</v>
      </c>
    </row>
    <row r="808" spans="1:8" x14ac:dyDescent="0.2">
      <c r="A808">
        <v>803</v>
      </c>
      <c r="B808">
        <f>22809-H15</f>
        <v>-177206</v>
      </c>
      <c r="D808" t="s">
        <v>277</v>
      </c>
      <c r="E808">
        <v>1</v>
      </c>
      <c r="H808">
        <v>1400414</v>
      </c>
    </row>
    <row r="809" spans="1:8" x14ac:dyDescent="0.2">
      <c r="A809">
        <v>804</v>
      </c>
      <c r="B809">
        <f>22809-U6</f>
        <v>22809</v>
      </c>
      <c r="D809" t="s">
        <v>390</v>
      </c>
      <c r="E809">
        <v>0</v>
      </c>
      <c r="F809" t="s">
        <v>391</v>
      </c>
      <c r="G809" t="s">
        <v>393</v>
      </c>
      <c r="H809">
        <v>1400414</v>
      </c>
    </row>
    <row r="810" spans="1:8" x14ac:dyDescent="0.2">
      <c r="A810">
        <v>805</v>
      </c>
      <c r="B810" t="e">
        <f>22810-F3</f>
        <v>#VALUE!</v>
      </c>
      <c r="D810" t="s">
        <v>101</v>
      </c>
      <c r="E810">
        <v>1</v>
      </c>
      <c r="G810" t="s">
        <v>58</v>
      </c>
      <c r="H810">
        <v>1400414</v>
      </c>
    </row>
    <row r="811" spans="1:8" x14ac:dyDescent="0.2">
      <c r="A811">
        <v>806</v>
      </c>
      <c r="B811" t="e">
        <f>22810-F3</f>
        <v>#VALUE!</v>
      </c>
      <c r="D811" t="s">
        <v>52</v>
      </c>
      <c r="E811">
        <v>1</v>
      </c>
      <c r="G811" t="s">
        <v>58</v>
      </c>
      <c r="H811">
        <v>1400414</v>
      </c>
    </row>
    <row r="812" spans="1:8" x14ac:dyDescent="0.2">
      <c r="A812">
        <v>807</v>
      </c>
      <c r="B812">
        <f>22810-U6</f>
        <v>22810</v>
      </c>
      <c r="D812" t="s">
        <v>116</v>
      </c>
      <c r="E812">
        <v>0</v>
      </c>
      <c r="F812" t="s">
        <v>117</v>
      </c>
      <c r="G812" t="s">
        <v>396</v>
      </c>
      <c r="H812">
        <v>1400414</v>
      </c>
    </row>
    <row r="813" spans="1:8" x14ac:dyDescent="0.2">
      <c r="A813">
        <v>808</v>
      </c>
      <c r="B813" t="e">
        <f>22811-F3</f>
        <v>#VALUE!</v>
      </c>
      <c r="D813" t="s">
        <v>115</v>
      </c>
      <c r="E813">
        <v>1</v>
      </c>
      <c r="G813" t="s">
        <v>114</v>
      </c>
      <c r="H813">
        <v>1400414</v>
      </c>
    </row>
    <row r="814" spans="1:8" x14ac:dyDescent="0.2">
      <c r="A814">
        <v>809</v>
      </c>
      <c r="B814" t="e">
        <f>22812-F3</f>
        <v>#VALUE!</v>
      </c>
      <c r="D814" t="s">
        <v>101</v>
      </c>
      <c r="E814">
        <v>1</v>
      </c>
      <c r="G814" t="s">
        <v>58</v>
      </c>
      <c r="H814">
        <v>1400414</v>
      </c>
    </row>
    <row r="815" spans="1:8" x14ac:dyDescent="0.2">
      <c r="A815">
        <v>810</v>
      </c>
      <c r="B815" t="e">
        <f>22812-F3</f>
        <v>#VALUE!</v>
      </c>
      <c r="D815" t="s">
        <v>52</v>
      </c>
      <c r="E815">
        <v>1</v>
      </c>
      <c r="G815" t="s">
        <v>58</v>
      </c>
      <c r="H815">
        <v>1400414</v>
      </c>
    </row>
    <row r="816" spans="1:8" x14ac:dyDescent="0.2">
      <c r="A816">
        <v>811</v>
      </c>
      <c r="B816">
        <f>22812-U3</f>
        <v>22812</v>
      </c>
      <c r="D816" t="s">
        <v>397</v>
      </c>
      <c r="E816">
        <v>1</v>
      </c>
      <c r="F816" t="s">
        <v>391</v>
      </c>
      <c r="G816" t="s">
        <v>398</v>
      </c>
      <c r="H816">
        <v>1400414</v>
      </c>
    </row>
    <row r="817" spans="1:8" x14ac:dyDescent="0.2">
      <c r="A817">
        <v>812</v>
      </c>
      <c r="B817" t="e">
        <f>22813-F3</f>
        <v>#VALUE!</v>
      </c>
      <c r="D817" t="s">
        <v>115</v>
      </c>
      <c r="E817">
        <v>1</v>
      </c>
      <c r="G817" t="s">
        <v>399</v>
      </c>
      <c r="H817">
        <v>1400414</v>
      </c>
    </row>
    <row r="818" spans="1:8" x14ac:dyDescent="0.2">
      <c r="A818">
        <v>813</v>
      </c>
      <c r="B818">
        <f>22813-H15</f>
        <v>-177202</v>
      </c>
      <c r="D818" t="s">
        <v>277</v>
      </c>
      <c r="E818">
        <v>1</v>
      </c>
      <c r="H818">
        <v>1400414</v>
      </c>
    </row>
    <row r="819" spans="1:8" x14ac:dyDescent="0.2">
      <c r="A819">
        <v>814</v>
      </c>
      <c r="B819">
        <f>22813-H16</f>
        <v>-177202</v>
      </c>
      <c r="D819" t="s">
        <v>277</v>
      </c>
      <c r="E819">
        <v>1</v>
      </c>
      <c r="H819">
        <v>1400414</v>
      </c>
    </row>
    <row r="820" spans="1:8" x14ac:dyDescent="0.2">
      <c r="A820">
        <v>815</v>
      </c>
      <c r="B820">
        <f>22813-H17</f>
        <v>-177202</v>
      </c>
      <c r="D820" t="s">
        <v>277</v>
      </c>
      <c r="E820">
        <v>1</v>
      </c>
      <c r="H820">
        <v>1400414</v>
      </c>
    </row>
    <row r="821" spans="1:8" x14ac:dyDescent="0.2">
      <c r="A821">
        <v>816</v>
      </c>
      <c r="B821" t="e">
        <f>22822-F3</f>
        <v>#VALUE!</v>
      </c>
      <c r="D821" t="s">
        <v>115</v>
      </c>
      <c r="E821">
        <v>1</v>
      </c>
      <c r="G821" t="s">
        <v>114</v>
      </c>
      <c r="H821">
        <v>1400414</v>
      </c>
    </row>
    <row r="822" spans="1:8" x14ac:dyDescent="0.2">
      <c r="A822">
        <v>817</v>
      </c>
      <c r="B822" t="e">
        <f>22823-F3</f>
        <v>#VALUE!</v>
      </c>
      <c r="D822" t="s">
        <v>101</v>
      </c>
      <c r="E822">
        <v>1</v>
      </c>
      <c r="G822" t="s">
        <v>58</v>
      </c>
      <c r="H822">
        <v>1400414</v>
      </c>
    </row>
    <row r="823" spans="1:8" x14ac:dyDescent="0.2">
      <c r="A823">
        <v>818</v>
      </c>
      <c r="B823" t="e">
        <f>22823-F3</f>
        <v>#VALUE!</v>
      </c>
      <c r="D823" t="s">
        <v>52</v>
      </c>
      <c r="E823">
        <v>1</v>
      </c>
      <c r="G823" t="s">
        <v>58</v>
      </c>
      <c r="H823">
        <v>1400414</v>
      </c>
    </row>
    <row r="824" spans="1:8" x14ac:dyDescent="0.2">
      <c r="A824">
        <v>819</v>
      </c>
      <c r="B824">
        <f>22823-K3</f>
        <v>22823</v>
      </c>
      <c r="D824" t="s">
        <v>400</v>
      </c>
      <c r="E824">
        <v>1</v>
      </c>
      <c r="H824">
        <v>1400414</v>
      </c>
    </row>
    <row r="825" spans="1:8" x14ac:dyDescent="0.2">
      <c r="A825">
        <v>820</v>
      </c>
      <c r="B825">
        <f>22823-K3</f>
        <v>22823</v>
      </c>
      <c r="D825" t="s">
        <v>61</v>
      </c>
      <c r="E825">
        <v>1</v>
      </c>
      <c r="H825">
        <v>1400414</v>
      </c>
    </row>
    <row r="826" spans="1:8" x14ac:dyDescent="0.2">
      <c r="A826">
        <v>821</v>
      </c>
      <c r="B826" t="e">
        <f>91802-H3</f>
        <v>#VALUE!</v>
      </c>
      <c r="D826" t="s">
        <v>277</v>
      </c>
      <c r="E826">
        <v>1</v>
      </c>
      <c r="H826">
        <v>1400414</v>
      </c>
    </row>
    <row r="827" spans="1:8" x14ac:dyDescent="0.2">
      <c r="A827">
        <v>822</v>
      </c>
      <c r="B827" t="e">
        <f>91804-F3</f>
        <v>#VALUE!</v>
      </c>
      <c r="D827" t="s">
        <v>101</v>
      </c>
      <c r="E827">
        <v>1</v>
      </c>
      <c r="G827" t="s">
        <v>58</v>
      </c>
      <c r="H827">
        <v>1400414</v>
      </c>
    </row>
    <row r="828" spans="1:8" x14ac:dyDescent="0.2">
      <c r="A828">
        <v>823</v>
      </c>
      <c r="B828" t="e">
        <f>91804-F3</f>
        <v>#VALUE!</v>
      </c>
      <c r="D828" t="s">
        <v>52</v>
      </c>
      <c r="E828">
        <v>1</v>
      </c>
      <c r="G828" t="s">
        <v>58</v>
      </c>
      <c r="H828">
        <v>1400414</v>
      </c>
    </row>
    <row r="829" spans="1:8" x14ac:dyDescent="0.2">
      <c r="A829">
        <v>824</v>
      </c>
      <c r="B829" t="e">
        <f>91808-F3</f>
        <v>#VALUE!</v>
      </c>
      <c r="D829" t="s">
        <v>113</v>
      </c>
      <c r="E829">
        <v>1</v>
      </c>
      <c r="F829" t="s">
        <v>97</v>
      </c>
      <c r="G829" t="s">
        <v>114</v>
      </c>
      <c r="H829">
        <v>1400414</v>
      </c>
    </row>
    <row r="830" spans="1:8" x14ac:dyDescent="0.2">
      <c r="A830">
        <v>825</v>
      </c>
      <c r="B830" t="e">
        <f>91809-F3</f>
        <v>#VALUE!</v>
      </c>
      <c r="D830" t="s">
        <v>113</v>
      </c>
      <c r="E830">
        <v>1</v>
      </c>
      <c r="F830" t="s">
        <v>97</v>
      </c>
      <c r="G830" t="s">
        <v>114</v>
      </c>
      <c r="H830">
        <v>1400414</v>
      </c>
    </row>
    <row r="831" spans="1:8" x14ac:dyDescent="0.2">
      <c r="A831">
        <v>826</v>
      </c>
      <c r="B831" t="e">
        <f>91810-F3</f>
        <v>#VALUE!</v>
      </c>
      <c r="D831" t="s">
        <v>101</v>
      </c>
      <c r="E831">
        <v>1</v>
      </c>
      <c r="G831" t="s">
        <v>58</v>
      </c>
      <c r="H831">
        <v>1400414</v>
      </c>
    </row>
    <row r="832" spans="1:8" x14ac:dyDescent="0.2">
      <c r="A832">
        <v>827</v>
      </c>
      <c r="B832" t="e">
        <f>91810-F3</f>
        <v>#VALUE!</v>
      </c>
      <c r="D832" t="s">
        <v>52</v>
      </c>
      <c r="E832">
        <v>1</v>
      </c>
      <c r="G832" t="s">
        <v>58</v>
      </c>
      <c r="H832">
        <v>1400414</v>
      </c>
    </row>
    <row r="833" spans="1:8" x14ac:dyDescent="0.2">
      <c r="A833">
        <v>828</v>
      </c>
      <c r="B833">
        <f>91810-U3</f>
        <v>91810</v>
      </c>
      <c r="D833" t="s">
        <v>397</v>
      </c>
      <c r="E833">
        <v>1</v>
      </c>
      <c r="F833" t="s">
        <v>391</v>
      </c>
      <c r="G833" t="s">
        <v>398</v>
      </c>
      <c r="H833">
        <v>1400414</v>
      </c>
    </row>
    <row r="834" spans="1:8" x14ac:dyDescent="0.2">
      <c r="A834">
        <v>829</v>
      </c>
      <c r="B834" t="e">
        <f>91813-F3</f>
        <v>#VALUE!</v>
      </c>
      <c r="D834" t="s">
        <v>101</v>
      </c>
      <c r="E834">
        <v>1</v>
      </c>
      <c r="F834" t="s">
        <v>401</v>
      </c>
      <c r="G834" t="s">
        <v>58</v>
      </c>
      <c r="H834">
        <v>1400414</v>
      </c>
    </row>
    <row r="835" spans="1:8" x14ac:dyDescent="0.2">
      <c r="A835">
        <v>830</v>
      </c>
      <c r="B835" t="e">
        <f>91813-F3</f>
        <v>#VALUE!</v>
      </c>
      <c r="D835" t="s">
        <v>52</v>
      </c>
      <c r="E835">
        <v>1</v>
      </c>
      <c r="F835" t="s">
        <v>401</v>
      </c>
      <c r="G835" t="s">
        <v>58</v>
      </c>
      <c r="H835">
        <v>1400414</v>
      </c>
    </row>
    <row r="836" spans="1:8" x14ac:dyDescent="0.2">
      <c r="A836">
        <v>831</v>
      </c>
      <c r="B836">
        <f>91813-P25</f>
        <v>91813</v>
      </c>
      <c r="D836" t="s">
        <v>388</v>
      </c>
      <c r="E836">
        <v>1</v>
      </c>
      <c r="G836" t="s">
        <v>389</v>
      </c>
      <c r="H836">
        <v>1400414</v>
      </c>
    </row>
    <row r="837" spans="1:8" x14ac:dyDescent="0.2">
      <c r="A837">
        <v>832</v>
      </c>
      <c r="B837">
        <f>91813-U27</f>
        <v>91813</v>
      </c>
      <c r="D837" t="s">
        <v>151</v>
      </c>
      <c r="E837">
        <v>1</v>
      </c>
      <c r="G837" t="s">
        <v>358</v>
      </c>
      <c r="H837">
        <v>1400414</v>
      </c>
    </row>
    <row r="838" spans="1:8" x14ac:dyDescent="0.2">
      <c r="A838">
        <v>833</v>
      </c>
      <c r="B838">
        <f>24012-B25</f>
        <v>23957</v>
      </c>
      <c r="D838" t="s">
        <v>192</v>
      </c>
      <c r="E838">
        <v>1</v>
      </c>
      <c r="F838" t="s">
        <v>195</v>
      </c>
      <c r="G838" t="s">
        <v>402</v>
      </c>
      <c r="H838">
        <v>1410000</v>
      </c>
    </row>
    <row r="839" spans="1:8" x14ac:dyDescent="0.2">
      <c r="A839">
        <v>834</v>
      </c>
      <c r="B839">
        <f>24013-B25</f>
        <v>23958</v>
      </c>
      <c r="D839" t="s">
        <v>192</v>
      </c>
      <c r="E839">
        <v>1</v>
      </c>
      <c r="F839" t="s">
        <v>195</v>
      </c>
      <c r="G839" t="s">
        <v>403</v>
      </c>
      <c r="H839">
        <v>1410000</v>
      </c>
    </row>
    <row r="840" spans="1:8" x14ac:dyDescent="0.2">
      <c r="A840">
        <v>835</v>
      </c>
      <c r="B840">
        <f>24022-B25</f>
        <v>23967</v>
      </c>
      <c r="D840" t="s">
        <v>192</v>
      </c>
      <c r="E840">
        <v>1</v>
      </c>
      <c r="F840" t="s">
        <v>195</v>
      </c>
      <c r="G840" t="s">
        <v>404</v>
      </c>
      <c r="H840">
        <v>1410000</v>
      </c>
    </row>
    <row r="841" spans="1:8" x14ac:dyDescent="0.2">
      <c r="A841">
        <v>836</v>
      </c>
      <c r="B841">
        <f>24023-B25</f>
        <v>23968</v>
      </c>
      <c r="D841" t="s">
        <v>192</v>
      </c>
      <c r="E841">
        <v>1</v>
      </c>
      <c r="F841" t="s">
        <v>195</v>
      </c>
      <c r="G841" t="s">
        <v>405</v>
      </c>
      <c r="H841">
        <v>1410000</v>
      </c>
    </row>
    <row r="842" spans="1:8" x14ac:dyDescent="0.2">
      <c r="A842">
        <v>837</v>
      </c>
      <c r="B842" t="e" cm="1" vm="2">
        <f t="array" ref="B842">2203-_FV(S10,"2")</f>
        <v>#VALUE!</v>
      </c>
      <c r="D842" t="s">
        <v>187</v>
      </c>
      <c r="E842">
        <v>1</v>
      </c>
      <c r="F842" t="s">
        <v>102</v>
      </c>
      <c r="H842">
        <v>1410300</v>
      </c>
    </row>
    <row r="843" spans="1:8" x14ac:dyDescent="0.2">
      <c r="A843">
        <v>838</v>
      </c>
      <c r="B843" t="e" cm="1" vm="2">
        <f t="array" ref="B843">2203-_FV(S10,"2")</f>
        <v>#VALUE!</v>
      </c>
      <c r="D843" t="s">
        <v>188</v>
      </c>
      <c r="E843">
        <v>1</v>
      </c>
      <c r="F843" t="s">
        <v>102</v>
      </c>
      <c r="H843">
        <v>1410300</v>
      </c>
    </row>
    <row r="844" spans="1:8" x14ac:dyDescent="0.2">
      <c r="A844">
        <v>839</v>
      </c>
      <c r="B844">
        <f>2203-WS12</f>
        <v>2203</v>
      </c>
      <c r="D844" t="s">
        <v>166</v>
      </c>
      <c r="E844">
        <v>1</v>
      </c>
      <c r="G844" t="s">
        <v>167</v>
      </c>
      <c r="H844">
        <v>1410300</v>
      </c>
    </row>
    <row r="845" spans="1:8" x14ac:dyDescent="0.2">
      <c r="A845">
        <v>840</v>
      </c>
      <c r="B845">
        <f>2207-WS8</f>
        <v>2207</v>
      </c>
      <c r="D845" t="s">
        <v>135</v>
      </c>
      <c r="E845">
        <v>1</v>
      </c>
      <c r="F845" t="s">
        <v>102</v>
      </c>
      <c r="G845" t="s">
        <v>218</v>
      </c>
      <c r="H845">
        <v>1420000</v>
      </c>
    </row>
    <row r="846" spans="1:8" x14ac:dyDescent="0.2">
      <c r="A846">
        <v>841</v>
      </c>
      <c r="B846" t="e">
        <f>22812-B3</f>
        <v>#VALUE!</v>
      </c>
      <c r="D846" t="s">
        <v>151</v>
      </c>
      <c r="E846">
        <v>1</v>
      </c>
      <c r="G846" t="s">
        <v>406</v>
      </c>
      <c r="H846">
        <v>1490200</v>
      </c>
    </row>
    <row r="847" spans="1:8" x14ac:dyDescent="0.2">
      <c r="A847">
        <v>842</v>
      </c>
      <c r="B847" t="e">
        <f>80-F132</f>
        <v>#VALUE!</v>
      </c>
      <c r="D847" t="s">
        <v>23</v>
      </c>
      <c r="E847">
        <v>1</v>
      </c>
      <c r="F847" t="s">
        <v>407</v>
      </c>
      <c r="G847" t="s">
        <v>408</v>
      </c>
      <c r="H847">
        <v>1500011</v>
      </c>
    </row>
    <row r="848" spans="1:8" x14ac:dyDescent="0.2">
      <c r="A848">
        <v>843</v>
      </c>
      <c r="B848">
        <f>80-F133</f>
        <v>80</v>
      </c>
      <c r="D848" t="s">
        <v>23</v>
      </c>
      <c r="E848">
        <v>1</v>
      </c>
      <c r="F848" t="s">
        <v>409</v>
      </c>
      <c r="G848" t="s">
        <v>408</v>
      </c>
      <c r="H848">
        <v>1500011</v>
      </c>
    </row>
    <row r="849" spans="1:8" x14ac:dyDescent="0.2">
      <c r="A849">
        <v>844</v>
      </c>
      <c r="B849">
        <f>80-X138</f>
        <v>80</v>
      </c>
      <c r="D849" t="s">
        <v>410</v>
      </c>
      <c r="E849">
        <v>1</v>
      </c>
      <c r="G849" t="s">
        <v>411</v>
      </c>
      <c r="H849">
        <v>1500011</v>
      </c>
    </row>
    <row r="850" spans="1:8" x14ac:dyDescent="0.2">
      <c r="A850">
        <v>845</v>
      </c>
      <c r="B850">
        <f>80-X138</f>
        <v>80</v>
      </c>
      <c r="D850" t="s">
        <v>410</v>
      </c>
      <c r="E850">
        <v>0</v>
      </c>
      <c r="G850" t="s">
        <v>411</v>
      </c>
      <c r="H850">
        <v>1500011</v>
      </c>
    </row>
    <row r="851" spans="1:8" x14ac:dyDescent="0.2">
      <c r="A851">
        <v>846</v>
      </c>
      <c r="B851">
        <f>47-E25</f>
        <v>46</v>
      </c>
      <c r="D851" t="s">
        <v>158</v>
      </c>
      <c r="E851">
        <v>1</v>
      </c>
      <c r="F851" t="s">
        <v>412</v>
      </c>
      <c r="G851" t="s">
        <v>413</v>
      </c>
      <c r="H851">
        <v>1500101</v>
      </c>
    </row>
    <row r="852" spans="1:8" x14ac:dyDescent="0.2">
      <c r="A852">
        <v>847</v>
      </c>
      <c r="B852">
        <f>47-E26</f>
        <v>46</v>
      </c>
      <c r="D852" t="s">
        <v>158</v>
      </c>
      <c r="E852">
        <v>1</v>
      </c>
      <c r="F852" t="s">
        <v>412</v>
      </c>
      <c r="G852" t="s">
        <v>413</v>
      </c>
      <c r="H852">
        <v>1500101</v>
      </c>
    </row>
    <row r="853" spans="1:8" x14ac:dyDescent="0.2">
      <c r="A853">
        <v>848</v>
      </c>
      <c r="B853">
        <f>47-E29</f>
        <v>45</v>
      </c>
      <c r="D853" t="s">
        <v>414</v>
      </c>
      <c r="E853">
        <v>1</v>
      </c>
      <c r="F853" t="s">
        <v>415</v>
      </c>
      <c r="G853" t="s">
        <v>416</v>
      </c>
      <c r="H853">
        <v>1500101</v>
      </c>
    </row>
    <row r="854" spans="1:8" x14ac:dyDescent="0.2">
      <c r="A854">
        <v>849</v>
      </c>
      <c r="B854" t="e">
        <f>47-F12</f>
        <v>#VALUE!</v>
      </c>
      <c r="D854" t="s">
        <v>417</v>
      </c>
      <c r="E854">
        <v>1</v>
      </c>
      <c r="H854">
        <v>1500101</v>
      </c>
    </row>
    <row r="855" spans="1:8" x14ac:dyDescent="0.2">
      <c r="A855">
        <v>850</v>
      </c>
      <c r="B855" t="e">
        <f>47-F15</f>
        <v>#VALUE!</v>
      </c>
      <c r="D855" t="s">
        <v>417</v>
      </c>
      <c r="E855">
        <v>1</v>
      </c>
      <c r="H855">
        <v>1500101</v>
      </c>
    </row>
    <row r="856" spans="1:8" x14ac:dyDescent="0.2">
      <c r="A856">
        <v>851</v>
      </c>
      <c r="B856">
        <f>47-M31</f>
        <v>47</v>
      </c>
      <c r="D856" t="s">
        <v>418</v>
      </c>
      <c r="E856">
        <v>1</v>
      </c>
      <c r="F856" t="s">
        <v>419</v>
      </c>
      <c r="G856" t="s">
        <v>420</v>
      </c>
      <c r="H856">
        <v>1500101</v>
      </c>
    </row>
    <row r="857" spans="1:8" x14ac:dyDescent="0.2">
      <c r="A857">
        <v>852</v>
      </c>
      <c r="B857">
        <f>47-M31</f>
        <v>47</v>
      </c>
      <c r="D857" t="s">
        <v>421</v>
      </c>
      <c r="E857">
        <v>1</v>
      </c>
      <c r="F857" t="s">
        <v>419</v>
      </c>
      <c r="G857" t="s">
        <v>420</v>
      </c>
      <c r="H857">
        <v>1500101</v>
      </c>
    </row>
    <row r="858" spans="1:8" x14ac:dyDescent="0.2">
      <c r="A858">
        <v>853</v>
      </c>
      <c r="B858">
        <f>47-M32</f>
        <v>47</v>
      </c>
      <c r="D858" t="s">
        <v>418</v>
      </c>
      <c r="E858">
        <v>1</v>
      </c>
      <c r="F858" t="s">
        <v>422</v>
      </c>
      <c r="G858" t="s">
        <v>420</v>
      </c>
      <c r="H858">
        <v>1500101</v>
      </c>
    </row>
    <row r="859" spans="1:8" x14ac:dyDescent="0.2">
      <c r="A859">
        <v>854</v>
      </c>
      <c r="B859">
        <f>47-M32</f>
        <v>47</v>
      </c>
      <c r="D859" t="s">
        <v>421</v>
      </c>
      <c r="E859">
        <v>1</v>
      </c>
      <c r="F859" t="s">
        <v>422</v>
      </c>
      <c r="G859" t="s">
        <v>420</v>
      </c>
      <c r="H859">
        <v>1500101</v>
      </c>
    </row>
    <row r="860" spans="1:8" x14ac:dyDescent="0.2">
      <c r="A860">
        <v>855</v>
      </c>
      <c r="B860">
        <f>47-S12</f>
        <v>47</v>
      </c>
      <c r="D860" t="s">
        <v>423</v>
      </c>
      <c r="E860">
        <v>1</v>
      </c>
      <c r="F860" t="s">
        <v>424</v>
      </c>
      <c r="H860">
        <v>1500101</v>
      </c>
    </row>
    <row r="861" spans="1:8" x14ac:dyDescent="0.2">
      <c r="A861">
        <v>856</v>
      </c>
      <c r="B861">
        <f>47-S25</f>
        <v>47</v>
      </c>
      <c r="D861" t="s">
        <v>425</v>
      </c>
      <c r="E861">
        <v>1</v>
      </c>
      <c r="F861" t="s">
        <v>426</v>
      </c>
      <c r="H861">
        <v>1500101</v>
      </c>
    </row>
    <row r="862" spans="1:8" x14ac:dyDescent="0.2">
      <c r="A862">
        <v>857</v>
      </c>
      <c r="B862">
        <f>47-S26</f>
        <v>47</v>
      </c>
      <c r="D862" t="s">
        <v>425</v>
      </c>
      <c r="E862">
        <v>1</v>
      </c>
      <c r="F862" t="s">
        <v>426</v>
      </c>
      <c r="H862">
        <v>1500101</v>
      </c>
    </row>
    <row r="863" spans="1:8" x14ac:dyDescent="0.2">
      <c r="A863">
        <v>858</v>
      </c>
      <c r="B863">
        <f>47-S29</f>
        <v>47</v>
      </c>
      <c r="D863" t="s">
        <v>427</v>
      </c>
      <c r="E863">
        <v>1</v>
      </c>
      <c r="F863" t="s">
        <v>428</v>
      </c>
      <c r="G863" t="s">
        <v>429</v>
      </c>
      <c r="H863">
        <v>1500101</v>
      </c>
    </row>
    <row r="864" spans="1:8" x14ac:dyDescent="0.2">
      <c r="A864">
        <v>859</v>
      </c>
      <c r="B864">
        <f>47-S31</f>
        <v>47</v>
      </c>
      <c r="D864" t="s">
        <v>430</v>
      </c>
      <c r="E864">
        <v>1</v>
      </c>
      <c r="F864" t="s">
        <v>419</v>
      </c>
      <c r="G864" t="s">
        <v>431</v>
      </c>
      <c r="H864">
        <v>1500101</v>
      </c>
    </row>
    <row r="865" spans="1:8" x14ac:dyDescent="0.2">
      <c r="A865">
        <v>860</v>
      </c>
      <c r="B865">
        <f>47-S32</f>
        <v>47</v>
      </c>
      <c r="D865" t="s">
        <v>430</v>
      </c>
      <c r="E865">
        <v>1</v>
      </c>
      <c r="F865" t="s">
        <v>422</v>
      </c>
      <c r="G865" t="s">
        <v>431</v>
      </c>
      <c r="H865">
        <v>1500101</v>
      </c>
    </row>
    <row r="866" spans="1:8" x14ac:dyDescent="0.2">
      <c r="A866">
        <v>861</v>
      </c>
      <c r="B866" t="e">
        <f>68-A3</f>
        <v>#VALUE!</v>
      </c>
      <c r="D866" t="s">
        <v>432</v>
      </c>
      <c r="E866">
        <v>1</v>
      </c>
      <c r="F866" t="s">
        <v>433</v>
      </c>
      <c r="H866">
        <v>1500101</v>
      </c>
    </row>
    <row r="867" spans="1:8" x14ac:dyDescent="0.2">
      <c r="A867">
        <v>862</v>
      </c>
      <c r="B867" t="e">
        <f>68-A3</f>
        <v>#VALUE!</v>
      </c>
      <c r="D867" t="s">
        <v>434</v>
      </c>
      <c r="E867">
        <v>1</v>
      </c>
      <c r="F867" t="s">
        <v>433</v>
      </c>
      <c r="H867">
        <v>1500101</v>
      </c>
    </row>
    <row r="868" spans="1:8" x14ac:dyDescent="0.2">
      <c r="A868">
        <v>863</v>
      </c>
      <c r="B868" t="e" cm="1" vm="1">
        <f t="array" ref="B868">68-_FV(A3,"1")</f>
        <v>#VALUE!</v>
      </c>
      <c r="D868" t="s">
        <v>435</v>
      </c>
      <c r="E868">
        <v>1</v>
      </c>
      <c r="F868" t="s">
        <v>436</v>
      </c>
      <c r="H868">
        <v>1500101</v>
      </c>
    </row>
    <row r="869" spans="1:8" x14ac:dyDescent="0.2">
      <c r="A869">
        <v>864</v>
      </c>
      <c r="B869" t="e" cm="1" vm="1">
        <f t="array" ref="B869">68-_FV(F3,"1")</f>
        <v>#VALUE!</v>
      </c>
      <c r="D869" t="s">
        <v>437</v>
      </c>
      <c r="E869">
        <v>1</v>
      </c>
      <c r="F869" t="s">
        <v>438</v>
      </c>
      <c r="G869" t="s">
        <v>439</v>
      </c>
      <c r="H869">
        <v>1500101</v>
      </c>
    </row>
    <row r="870" spans="1:8" x14ac:dyDescent="0.2">
      <c r="A870">
        <v>865</v>
      </c>
      <c r="B870" t="e" cm="1" vm="1">
        <f t="array" ref="B870">68-_FV(L3,"1")</f>
        <v>#VALUE!</v>
      </c>
      <c r="D870" t="s">
        <v>432</v>
      </c>
      <c r="E870">
        <v>1</v>
      </c>
      <c r="F870" t="s">
        <v>440</v>
      </c>
      <c r="H870">
        <v>1500101</v>
      </c>
    </row>
    <row r="871" spans="1:8" x14ac:dyDescent="0.2">
      <c r="A871">
        <v>866</v>
      </c>
      <c r="B871" t="e" cm="1" vm="1">
        <f t="array" ref="B871">68-_FV(L3,"1")</f>
        <v>#VALUE!</v>
      </c>
      <c r="D871" t="s">
        <v>434</v>
      </c>
      <c r="E871">
        <v>1</v>
      </c>
      <c r="F871" t="s">
        <v>440</v>
      </c>
      <c r="H871">
        <v>1500101</v>
      </c>
    </row>
    <row r="872" spans="1:8" x14ac:dyDescent="0.2">
      <c r="A872">
        <v>867</v>
      </c>
      <c r="B872" t="e" cm="1" vm="2">
        <f t="array" ref="B872">68-_FV(L3,"2")</f>
        <v>#VALUE!</v>
      </c>
      <c r="D872" t="s">
        <v>432</v>
      </c>
      <c r="E872">
        <v>1</v>
      </c>
      <c r="F872" t="s">
        <v>440</v>
      </c>
      <c r="H872">
        <v>1500101</v>
      </c>
    </row>
    <row r="873" spans="1:8" x14ac:dyDescent="0.2">
      <c r="A873">
        <v>868</v>
      </c>
      <c r="B873" t="e" cm="1" vm="2">
        <f t="array" ref="B873">68-_FV(L3,"2")</f>
        <v>#VALUE!</v>
      </c>
      <c r="D873" t="s">
        <v>434</v>
      </c>
      <c r="E873">
        <v>1</v>
      </c>
      <c r="F873" t="s">
        <v>440</v>
      </c>
      <c r="H873">
        <v>1500101</v>
      </c>
    </row>
    <row r="874" spans="1:8" x14ac:dyDescent="0.2">
      <c r="A874">
        <v>869</v>
      </c>
      <c r="B874">
        <f>75-A21</f>
        <v>59</v>
      </c>
      <c r="D874" t="s">
        <v>12</v>
      </c>
      <c r="E874">
        <v>1</v>
      </c>
      <c r="F874" t="s">
        <v>13</v>
      </c>
      <c r="H874">
        <v>1500131</v>
      </c>
    </row>
    <row r="875" spans="1:8" x14ac:dyDescent="0.2">
      <c r="A875">
        <v>870</v>
      </c>
      <c r="B875">
        <f>75-A25</f>
        <v>55</v>
      </c>
      <c r="D875" t="s">
        <v>12</v>
      </c>
      <c r="E875">
        <v>1</v>
      </c>
      <c r="F875" t="s">
        <v>14</v>
      </c>
      <c r="H875">
        <v>1500131</v>
      </c>
    </row>
    <row r="876" spans="1:8" x14ac:dyDescent="0.2">
      <c r="A876">
        <v>871</v>
      </c>
      <c r="B876">
        <f>75-A115</f>
        <v>-35</v>
      </c>
      <c r="D876" t="s">
        <v>12</v>
      </c>
      <c r="E876">
        <v>1</v>
      </c>
      <c r="F876" t="s">
        <v>13</v>
      </c>
      <c r="H876">
        <v>1500132</v>
      </c>
    </row>
    <row r="877" spans="1:8" x14ac:dyDescent="0.2">
      <c r="A877">
        <v>872</v>
      </c>
      <c r="B877">
        <f>75-A117</f>
        <v>-37</v>
      </c>
      <c r="D877" t="s">
        <v>12</v>
      </c>
      <c r="E877">
        <v>1</v>
      </c>
      <c r="F877" t="s">
        <v>14</v>
      </c>
      <c r="H877">
        <v>1500132</v>
      </c>
    </row>
    <row r="878" spans="1:8" x14ac:dyDescent="0.2">
      <c r="A878">
        <v>873</v>
      </c>
      <c r="B878" t="e">
        <f>23011-B3</f>
        <v>#VALUE!</v>
      </c>
      <c r="D878" t="s">
        <v>192</v>
      </c>
      <c r="E878">
        <v>1</v>
      </c>
      <c r="F878" t="s">
        <v>193</v>
      </c>
      <c r="G878" t="s">
        <v>199</v>
      </c>
      <c r="H878">
        <v>1500300</v>
      </c>
    </row>
    <row r="879" spans="1:8" x14ac:dyDescent="0.2">
      <c r="A879">
        <v>874</v>
      </c>
      <c r="B879" t="e">
        <f>23012-B3</f>
        <v>#VALUE!</v>
      </c>
      <c r="D879" t="s">
        <v>192</v>
      </c>
      <c r="E879">
        <v>1</v>
      </c>
      <c r="F879" t="s">
        <v>195</v>
      </c>
      <c r="G879" t="s">
        <v>441</v>
      </c>
      <c r="H879">
        <v>1500300</v>
      </c>
    </row>
    <row r="880" spans="1:8" x14ac:dyDescent="0.2">
      <c r="A880">
        <v>875</v>
      </c>
      <c r="B880" t="e">
        <f>23021-B3</f>
        <v>#VALUE!</v>
      </c>
      <c r="D880" t="s">
        <v>192</v>
      </c>
      <c r="E880">
        <v>1</v>
      </c>
      <c r="F880" t="s">
        <v>193</v>
      </c>
      <c r="G880" t="s">
        <v>442</v>
      </c>
      <c r="H880">
        <v>1500300</v>
      </c>
    </row>
    <row r="881" spans="1:8" x14ac:dyDescent="0.2">
      <c r="A881">
        <v>876</v>
      </c>
      <c r="B881" t="e">
        <f>23022-B3</f>
        <v>#VALUE!</v>
      </c>
      <c r="D881" t="s">
        <v>192</v>
      </c>
      <c r="E881">
        <v>1</v>
      </c>
      <c r="F881" t="s">
        <v>195</v>
      </c>
      <c r="G881" t="s">
        <v>443</v>
      </c>
      <c r="H881">
        <v>1500300</v>
      </c>
    </row>
    <row r="882" spans="1:8" x14ac:dyDescent="0.2">
      <c r="A882">
        <v>877</v>
      </c>
      <c r="B882" t="e">
        <f>81806-B3</f>
        <v>#VALUE!</v>
      </c>
      <c r="D882" t="s">
        <v>192</v>
      </c>
      <c r="E882">
        <v>1</v>
      </c>
      <c r="F882" t="s">
        <v>193</v>
      </c>
      <c r="G882" t="s">
        <v>444</v>
      </c>
      <c r="H882">
        <v>1500300</v>
      </c>
    </row>
    <row r="883" spans="1:8" x14ac:dyDescent="0.2">
      <c r="A883">
        <v>878</v>
      </c>
      <c r="B883">
        <f>9103-WS8</f>
        <v>9103</v>
      </c>
      <c r="D883" t="s">
        <v>135</v>
      </c>
      <c r="E883">
        <v>1</v>
      </c>
      <c r="F883" t="s">
        <v>102</v>
      </c>
      <c r="G883" t="s">
        <v>218</v>
      </c>
      <c r="H883">
        <v>1500600</v>
      </c>
    </row>
    <row r="884" spans="1:8" x14ac:dyDescent="0.2">
      <c r="A884">
        <v>879</v>
      </c>
      <c r="B884">
        <f>9104-WS8</f>
        <v>9104</v>
      </c>
      <c r="D884" t="s">
        <v>135</v>
      </c>
      <c r="E884">
        <v>1</v>
      </c>
      <c r="F884" t="s">
        <v>102</v>
      </c>
      <c r="G884" t="s">
        <v>218</v>
      </c>
      <c r="H884">
        <v>1500600</v>
      </c>
    </row>
    <row r="885" spans="1:8" x14ac:dyDescent="0.2">
      <c r="A885">
        <v>880</v>
      </c>
      <c r="B885">
        <f>9110-WS8</f>
        <v>9110</v>
      </c>
      <c r="D885" t="s">
        <v>135</v>
      </c>
      <c r="E885">
        <v>1</v>
      </c>
      <c r="F885" t="s">
        <v>102</v>
      </c>
      <c r="G885" t="s">
        <v>218</v>
      </c>
      <c r="H885">
        <v>1500600</v>
      </c>
    </row>
    <row r="886" spans="1:8" x14ac:dyDescent="0.2">
      <c r="A886">
        <v>881</v>
      </c>
      <c r="B886">
        <f>9112-WS10</f>
        <v>9112</v>
      </c>
      <c r="D886" t="s">
        <v>168</v>
      </c>
      <c r="E886">
        <v>1</v>
      </c>
      <c r="G886" t="s">
        <v>169</v>
      </c>
      <c r="H886">
        <v>1500600</v>
      </c>
    </row>
    <row r="887" spans="1:8" x14ac:dyDescent="0.2">
      <c r="A887">
        <v>882</v>
      </c>
      <c r="B887">
        <f>9133-DK3</f>
        <v>9133</v>
      </c>
      <c r="D887" t="s">
        <v>445</v>
      </c>
      <c r="E887">
        <v>1</v>
      </c>
      <c r="H887">
        <v>1500600</v>
      </c>
    </row>
    <row r="888" spans="1:8" x14ac:dyDescent="0.2">
      <c r="A888">
        <v>883</v>
      </c>
      <c r="B888">
        <f>9133-DK3</f>
        <v>9133</v>
      </c>
      <c r="D888" t="s">
        <v>446</v>
      </c>
      <c r="E888">
        <v>1</v>
      </c>
      <c r="H888">
        <v>1500600</v>
      </c>
    </row>
    <row r="889" spans="1:8" x14ac:dyDescent="0.2">
      <c r="A889">
        <v>884</v>
      </c>
      <c r="B889">
        <f>9133-DK3-S19</f>
        <v>9133</v>
      </c>
      <c r="D889" t="s">
        <v>447</v>
      </c>
      <c r="E889">
        <v>1</v>
      </c>
      <c r="F889" t="s">
        <v>448</v>
      </c>
      <c r="H889">
        <v>1500600</v>
      </c>
    </row>
    <row r="890" spans="1:8" x14ac:dyDescent="0.2">
      <c r="A890">
        <v>885</v>
      </c>
      <c r="B890">
        <f>9133-DK3-S19</f>
        <v>9133</v>
      </c>
      <c r="D890" t="s">
        <v>449</v>
      </c>
      <c r="E890">
        <v>1</v>
      </c>
      <c r="F890" t="s">
        <v>448</v>
      </c>
      <c r="H890">
        <v>1500600</v>
      </c>
    </row>
    <row r="891" spans="1:8" x14ac:dyDescent="0.2">
      <c r="A891">
        <v>886</v>
      </c>
      <c r="B891">
        <f>9133-JB3</f>
        <v>9133</v>
      </c>
      <c r="D891" t="s">
        <v>450</v>
      </c>
      <c r="E891">
        <v>1</v>
      </c>
      <c r="H891">
        <v>1500600</v>
      </c>
    </row>
    <row r="892" spans="1:8" x14ac:dyDescent="0.2">
      <c r="A892">
        <v>887</v>
      </c>
      <c r="B892">
        <f>9133-JB3</f>
        <v>9133</v>
      </c>
      <c r="D892" t="s">
        <v>451</v>
      </c>
      <c r="E892">
        <v>4</v>
      </c>
      <c r="H892">
        <v>1500600</v>
      </c>
    </row>
    <row r="893" spans="1:8" x14ac:dyDescent="0.2">
      <c r="A893">
        <v>888</v>
      </c>
      <c r="B893">
        <f>9133-JB3</f>
        <v>9133</v>
      </c>
      <c r="D893" t="s">
        <v>452</v>
      </c>
      <c r="E893">
        <v>2</v>
      </c>
      <c r="H893">
        <v>1500600</v>
      </c>
    </row>
    <row r="894" spans="1:8" x14ac:dyDescent="0.2">
      <c r="A894">
        <v>889</v>
      </c>
      <c r="B894">
        <f>9133-JB3</f>
        <v>9133</v>
      </c>
      <c r="D894" t="s">
        <v>446</v>
      </c>
      <c r="E894">
        <v>3</v>
      </c>
      <c r="H894">
        <v>1500600</v>
      </c>
    </row>
    <row r="895" spans="1:8" x14ac:dyDescent="0.2">
      <c r="A895">
        <v>890</v>
      </c>
      <c r="B895">
        <f>9133-JB3-S20</f>
        <v>9133</v>
      </c>
      <c r="D895" t="s">
        <v>236</v>
      </c>
      <c r="E895">
        <v>0</v>
      </c>
      <c r="G895" t="s">
        <v>453</v>
      </c>
      <c r="H895">
        <v>1500600</v>
      </c>
    </row>
    <row r="896" spans="1:8" x14ac:dyDescent="0.2">
      <c r="A896">
        <v>891</v>
      </c>
      <c r="B896">
        <f>9133-JB3-S21</f>
        <v>9133</v>
      </c>
      <c r="D896" t="s">
        <v>236</v>
      </c>
      <c r="E896">
        <v>0</v>
      </c>
      <c r="G896" t="s">
        <v>453</v>
      </c>
      <c r="H896">
        <v>1500600</v>
      </c>
    </row>
    <row r="897" spans="1:8" x14ac:dyDescent="0.2">
      <c r="A897">
        <v>892</v>
      </c>
      <c r="B897">
        <f>9133-WS8</f>
        <v>9133</v>
      </c>
      <c r="D897" t="s">
        <v>135</v>
      </c>
      <c r="E897">
        <v>1</v>
      </c>
      <c r="F897" t="s">
        <v>102</v>
      </c>
      <c r="G897" t="s">
        <v>218</v>
      </c>
      <c r="H897">
        <v>1500600</v>
      </c>
    </row>
    <row r="898" spans="1:8" x14ac:dyDescent="0.2">
      <c r="A898">
        <v>893</v>
      </c>
      <c r="B898">
        <f>9134-DK3</f>
        <v>9134</v>
      </c>
      <c r="D898" t="s">
        <v>445</v>
      </c>
      <c r="E898">
        <v>1</v>
      </c>
      <c r="H898">
        <v>1500600</v>
      </c>
    </row>
    <row r="899" spans="1:8" x14ac:dyDescent="0.2">
      <c r="A899">
        <v>894</v>
      </c>
      <c r="B899">
        <f>9134-DK3</f>
        <v>9134</v>
      </c>
      <c r="D899" t="s">
        <v>446</v>
      </c>
      <c r="E899">
        <v>1</v>
      </c>
      <c r="H899">
        <v>1500600</v>
      </c>
    </row>
    <row r="900" spans="1:8" x14ac:dyDescent="0.2">
      <c r="A900">
        <v>895</v>
      </c>
      <c r="B900">
        <f>9134-DK3-S19</f>
        <v>9134</v>
      </c>
      <c r="D900" t="s">
        <v>447</v>
      </c>
      <c r="E900">
        <v>1</v>
      </c>
      <c r="F900" t="s">
        <v>448</v>
      </c>
      <c r="H900">
        <v>1500600</v>
      </c>
    </row>
    <row r="901" spans="1:8" x14ac:dyDescent="0.2">
      <c r="A901">
        <v>896</v>
      </c>
      <c r="B901">
        <f>9134-DK3-S19</f>
        <v>9134</v>
      </c>
      <c r="D901" t="s">
        <v>449</v>
      </c>
      <c r="E901">
        <v>1</v>
      </c>
      <c r="F901" t="s">
        <v>448</v>
      </c>
      <c r="H901">
        <v>1500600</v>
      </c>
    </row>
    <row r="902" spans="1:8" x14ac:dyDescent="0.2">
      <c r="A902">
        <v>897</v>
      </c>
      <c r="B902">
        <f>9134-JB3</f>
        <v>9134</v>
      </c>
      <c r="D902" t="s">
        <v>450</v>
      </c>
      <c r="E902">
        <v>1</v>
      </c>
      <c r="H902">
        <v>1500600</v>
      </c>
    </row>
    <row r="903" spans="1:8" x14ac:dyDescent="0.2">
      <c r="A903">
        <v>898</v>
      </c>
      <c r="B903">
        <f>9134-JB3</f>
        <v>9134</v>
      </c>
      <c r="D903" t="s">
        <v>451</v>
      </c>
      <c r="E903">
        <v>4</v>
      </c>
      <c r="H903">
        <v>1500600</v>
      </c>
    </row>
    <row r="904" spans="1:8" x14ac:dyDescent="0.2">
      <c r="A904">
        <v>899</v>
      </c>
      <c r="B904">
        <f>9134-JB3</f>
        <v>9134</v>
      </c>
      <c r="D904" t="s">
        <v>452</v>
      </c>
      <c r="E904">
        <v>2</v>
      </c>
      <c r="H904">
        <v>1500600</v>
      </c>
    </row>
    <row r="905" spans="1:8" x14ac:dyDescent="0.2">
      <c r="A905">
        <v>900</v>
      </c>
      <c r="B905">
        <f>9134-JB3</f>
        <v>9134</v>
      </c>
      <c r="D905" t="s">
        <v>446</v>
      </c>
      <c r="E905">
        <v>3</v>
      </c>
      <c r="H905">
        <v>1500600</v>
      </c>
    </row>
    <row r="906" spans="1:8" x14ac:dyDescent="0.2">
      <c r="A906">
        <v>901</v>
      </c>
      <c r="B906">
        <f>9134-JB3-S20</f>
        <v>9134</v>
      </c>
      <c r="D906" t="s">
        <v>236</v>
      </c>
      <c r="E906">
        <v>0</v>
      </c>
      <c r="G906" t="s">
        <v>453</v>
      </c>
      <c r="H906">
        <v>1500600</v>
      </c>
    </row>
    <row r="907" spans="1:8" x14ac:dyDescent="0.2">
      <c r="A907">
        <v>902</v>
      </c>
      <c r="B907">
        <f>9134-JB3-S21</f>
        <v>9134</v>
      </c>
      <c r="D907" t="s">
        <v>236</v>
      </c>
      <c r="E907">
        <v>0</v>
      </c>
      <c r="G907" t="s">
        <v>453</v>
      </c>
      <c r="H907">
        <v>1500600</v>
      </c>
    </row>
    <row r="908" spans="1:8" x14ac:dyDescent="0.2">
      <c r="A908">
        <v>903</v>
      </c>
      <c r="B908">
        <f>9134-WS8</f>
        <v>9134</v>
      </c>
      <c r="D908" t="s">
        <v>135</v>
      </c>
      <c r="E908">
        <v>1</v>
      </c>
      <c r="F908" t="s">
        <v>102</v>
      </c>
      <c r="G908" t="s">
        <v>218</v>
      </c>
      <c r="H908">
        <v>1500600</v>
      </c>
    </row>
    <row r="909" spans="1:8" x14ac:dyDescent="0.2">
      <c r="A909">
        <v>904</v>
      </c>
      <c r="B909">
        <f>91808-U3</f>
        <v>91808</v>
      </c>
      <c r="D909" t="s">
        <v>454</v>
      </c>
      <c r="E909">
        <v>1</v>
      </c>
      <c r="F909" t="s">
        <v>161</v>
      </c>
      <c r="G909" t="s">
        <v>455</v>
      </c>
      <c r="H909">
        <v>1500600</v>
      </c>
    </row>
    <row r="910" spans="1:8" x14ac:dyDescent="0.2">
      <c r="A910">
        <v>905</v>
      </c>
      <c r="B910">
        <f>91809-U3</f>
        <v>91809</v>
      </c>
      <c r="D910" t="s">
        <v>456</v>
      </c>
      <c r="E910">
        <v>1</v>
      </c>
      <c r="F910" t="s">
        <v>161</v>
      </c>
      <c r="G910" t="s">
        <v>457</v>
      </c>
      <c r="H910">
        <v>1500600</v>
      </c>
    </row>
    <row r="911" spans="1:8" x14ac:dyDescent="0.2">
      <c r="A911">
        <v>906</v>
      </c>
      <c r="B911" t="e">
        <f>91810-B3</f>
        <v>#VALUE!</v>
      </c>
      <c r="D911" t="s">
        <v>151</v>
      </c>
      <c r="E911">
        <v>1</v>
      </c>
      <c r="G911" t="s">
        <v>458</v>
      </c>
      <c r="H911">
        <v>1500600</v>
      </c>
    </row>
    <row r="912" spans="1:8" x14ac:dyDescent="0.2">
      <c r="A912">
        <v>907</v>
      </c>
      <c r="B912">
        <f>91813-U6</f>
        <v>91813</v>
      </c>
      <c r="D912" t="s">
        <v>459</v>
      </c>
      <c r="E912">
        <v>1</v>
      </c>
      <c r="G912" t="s">
        <v>460</v>
      </c>
      <c r="H912">
        <v>1500600</v>
      </c>
    </row>
    <row r="913" spans="1:8" x14ac:dyDescent="0.2">
      <c r="A913">
        <v>908</v>
      </c>
      <c r="B913" t="e">
        <f>91817-B3</f>
        <v>#VALUE!</v>
      </c>
      <c r="D913" t="s">
        <v>461</v>
      </c>
      <c r="E913">
        <v>0</v>
      </c>
      <c r="F913" t="s">
        <v>462</v>
      </c>
      <c r="G913" t="s">
        <v>463</v>
      </c>
      <c r="H913">
        <v>1500600</v>
      </c>
    </row>
    <row r="914" spans="1:8" x14ac:dyDescent="0.2">
      <c r="A914">
        <v>909</v>
      </c>
      <c r="B914">
        <f>45-E25</f>
        <v>44</v>
      </c>
      <c r="D914" t="s">
        <v>158</v>
      </c>
      <c r="E914">
        <v>1</v>
      </c>
      <c r="F914" t="s">
        <v>412</v>
      </c>
      <c r="G914" t="s">
        <v>413</v>
      </c>
      <c r="H914">
        <v>1600501</v>
      </c>
    </row>
    <row r="915" spans="1:8" x14ac:dyDescent="0.2">
      <c r="A915">
        <v>910</v>
      </c>
      <c r="B915">
        <f>45-E29</f>
        <v>43</v>
      </c>
      <c r="D915" t="s">
        <v>414</v>
      </c>
      <c r="E915">
        <v>1</v>
      </c>
      <c r="F915" t="s">
        <v>464</v>
      </c>
      <c r="G915" t="s">
        <v>465</v>
      </c>
      <c r="H915">
        <v>1600501</v>
      </c>
    </row>
    <row r="916" spans="1:8" x14ac:dyDescent="0.2">
      <c r="A916">
        <v>911</v>
      </c>
      <c r="B916">
        <f>45-M31</f>
        <v>45</v>
      </c>
      <c r="D916" t="s">
        <v>418</v>
      </c>
      <c r="E916">
        <v>1</v>
      </c>
      <c r="F916" t="s">
        <v>466</v>
      </c>
      <c r="G916" t="s">
        <v>420</v>
      </c>
      <c r="H916">
        <v>1600501</v>
      </c>
    </row>
    <row r="917" spans="1:8" x14ac:dyDescent="0.2">
      <c r="A917">
        <v>912</v>
      </c>
      <c r="B917">
        <f>45-M31</f>
        <v>45</v>
      </c>
      <c r="D917" t="s">
        <v>421</v>
      </c>
      <c r="E917">
        <v>1</v>
      </c>
      <c r="F917" t="s">
        <v>466</v>
      </c>
      <c r="G917" t="s">
        <v>420</v>
      </c>
      <c r="H917">
        <v>1600501</v>
      </c>
    </row>
    <row r="918" spans="1:8" x14ac:dyDescent="0.2">
      <c r="A918">
        <v>913</v>
      </c>
      <c r="B918">
        <f>45-S25</f>
        <v>45</v>
      </c>
      <c r="D918" t="s">
        <v>425</v>
      </c>
      <c r="E918">
        <v>1</v>
      </c>
      <c r="F918" t="s">
        <v>426</v>
      </c>
      <c r="H918">
        <v>1600501</v>
      </c>
    </row>
    <row r="919" spans="1:8" x14ac:dyDescent="0.2">
      <c r="A919">
        <v>914</v>
      </c>
      <c r="B919">
        <f>45-S29</f>
        <v>45</v>
      </c>
      <c r="D919" t="s">
        <v>427</v>
      </c>
      <c r="E919">
        <v>1</v>
      </c>
      <c r="F919" t="s">
        <v>467</v>
      </c>
      <c r="G919" t="s">
        <v>468</v>
      </c>
      <c r="H919">
        <v>1600501</v>
      </c>
    </row>
    <row r="920" spans="1:8" x14ac:dyDescent="0.2">
      <c r="A920">
        <v>915</v>
      </c>
      <c r="B920">
        <f>45-S31</f>
        <v>45</v>
      </c>
      <c r="D920" t="s">
        <v>430</v>
      </c>
      <c r="E920">
        <v>1</v>
      </c>
      <c r="F920" t="s">
        <v>466</v>
      </c>
      <c r="G920" t="s">
        <v>431</v>
      </c>
      <c r="H920">
        <v>1600501</v>
      </c>
    </row>
    <row r="921" spans="1:8" x14ac:dyDescent="0.2">
      <c r="A921">
        <v>916</v>
      </c>
      <c r="B921">
        <f>13-U3</f>
        <v>13</v>
      </c>
      <c r="D921" t="s">
        <v>469</v>
      </c>
      <c r="E921">
        <v>1</v>
      </c>
      <c r="H921">
        <v>1701200</v>
      </c>
    </row>
    <row r="922" spans="1:8" x14ac:dyDescent="0.2">
      <c r="A922">
        <v>917</v>
      </c>
      <c r="B922">
        <f>13-U3</f>
        <v>13</v>
      </c>
      <c r="D922" t="s">
        <v>469</v>
      </c>
      <c r="E922">
        <v>1</v>
      </c>
      <c r="H922">
        <v>1701200</v>
      </c>
    </row>
    <row r="923" spans="1:8" x14ac:dyDescent="0.2">
      <c r="A923">
        <v>918</v>
      </c>
      <c r="B923">
        <f>60-A2265</f>
        <v>-2200</v>
      </c>
      <c r="D923" t="s">
        <v>470</v>
      </c>
      <c r="E923">
        <v>1</v>
      </c>
      <c r="H923">
        <v>1701200</v>
      </c>
    </row>
    <row r="924" spans="1:8" x14ac:dyDescent="0.2">
      <c r="A924">
        <v>919</v>
      </c>
      <c r="B924">
        <f>60-A2285</f>
        <v>-2220</v>
      </c>
      <c r="D924" t="s">
        <v>470</v>
      </c>
      <c r="E924">
        <v>1</v>
      </c>
      <c r="H924">
        <v>1701200</v>
      </c>
    </row>
    <row r="925" spans="1:8" x14ac:dyDescent="0.2">
      <c r="A925">
        <v>920</v>
      </c>
      <c r="B925">
        <f>60-A2305</f>
        <v>-2240</v>
      </c>
      <c r="D925" t="s">
        <v>470</v>
      </c>
      <c r="E925">
        <v>1</v>
      </c>
      <c r="H925">
        <v>1701200</v>
      </c>
    </row>
    <row r="926" spans="1:8" x14ac:dyDescent="0.2">
      <c r="A926">
        <v>921</v>
      </c>
      <c r="B926">
        <f>60-A2325</f>
        <v>-2260</v>
      </c>
      <c r="D926" t="s">
        <v>470</v>
      </c>
      <c r="E926">
        <v>1</v>
      </c>
      <c r="H926">
        <v>1701200</v>
      </c>
    </row>
    <row r="927" spans="1:8" x14ac:dyDescent="0.2">
      <c r="A927">
        <v>922</v>
      </c>
      <c r="B927">
        <f>60-A2345</f>
        <v>-2280</v>
      </c>
      <c r="D927" t="s">
        <v>470</v>
      </c>
      <c r="E927">
        <v>1</v>
      </c>
      <c r="H927">
        <v>1701200</v>
      </c>
    </row>
    <row r="928" spans="1:8" x14ac:dyDescent="0.2">
      <c r="A928">
        <v>923</v>
      </c>
      <c r="B928">
        <f>60-A2365</f>
        <v>-2300</v>
      </c>
      <c r="D928" t="s">
        <v>470</v>
      </c>
      <c r="E928">
        <v>1</v>
      </c>
      <c r="H928">
        <v>1701200</v>
      </c>
    </row>
    <row r="929" spans="1:8" x14ac:dyDescent="0.2">
      <c r="A929">
        <v>924</v>
      </c>
      <c r="B929">
        <f>60-A2385</f>
        <v>-2320</v>
      </c>
      <c r="D929" t="s">
        <v>470</v>
      </c>
      <c r="E929">
        <v>1</v>
      </c>
      <c r="H929">
        <v>1701200</v>
      </c>
    </row>
    <row r="930" spans="1:8" x14ac:dyDescent="0.2">
      <c r="A930">
        <v>925</v>
      </c>
      <c r="B930">
        <f>76-A9</f>
        <v>72</v>
      </c>
      <c r="D930" t="s">
        <v>12</v>
      </c>
      <c r="E930">
        <v>1</v>
      </c>
      <c r="F930" t="s">
        <v>13</v>
      </c>
      <c r="H930">
        <v>1701231</v>
      </c>
    </row>
    <row r="931" spans="1:8" x14ac:dyDescent="0.2">
      <c r="A931">
        <v>926</v>
      </c>
      <c r="B931">
        <f>76-A11</f>
        <v>70</v>
      </c>
      <c r="D931" t="s">
        <v>12</v>
      </c>
      <c r="E931">
        <v>1</v>
      </c>
      <c r="F931" t="s">
        <v>14</v>
      </c>
      <c r="H931">
        <v>1701231</v>
      </c>
    </row>
    <row r="932" spans="1:8" x14ac:dyDescent="0.2">
      <c r="A932">
        <v>927</v>
      </c>
      <c r="B932">
        <f>76-A15</f>
        <v>66</v>
      </c>
      <c r="D932" t="s">
        <v>12</v>
      </c>
      <c r="E932">
        <v>1</v>
      </c>
      <c r="F932" t="s">
        <v>31</v>
      </c>
      <c r="H932">
        <v>1701231</v>
      </c>
    </row>
    <row r="933" spans="1:8" x14ac:dyDescent="0.2">
      <c r="A933">
        <v>928</v>
      </c>
      <c r="B933">
        <f>76-A29</f>
        <v>52</v>
      </c>
      <c r="D933" t="s">
        <v>308</v>
      </c>
      <c r="E933">
        <v>1</v>
      </c>
      <c r="F933" t="s">
        <v>471</v>
      </c>
      <c r="H933">
        <v>1701231</v>
      </c>
    </row>
    <row r="934" spans="1:8" x14ac:dyDescent="0.2">
      <c r="A934">
        <v>929</v>
      </c>
      <c r="B934">
        <f>76-A29</f>
        <v>52</v>
      </c>
      <c r="D934" t="s">
        <v>83</v>
      </c>
      <c r="E934">
        <v>1</v>
      </c>
      <c r="F934" t="s">
        <v>471</v>
      </c>
      <c r="H934">
        <v>1701231</v>
      </c>
    </row>
    <row r="935" spans="1:8" x14ac:dyDescent="0.2">
      <c r="A935">
        <v>930</v>
      </c>
      <c r="B935">
        <f>76-A31</f>
        <v>50</v>
      </c>
      <c r="D935" t="s">
        <v>308</v>
      </c>
      <c r="E935">
        <v>1</v>
      </c>
      <c r="F935" t="s">
        <v>472</v>
      </c>
      <c r="H935">
        <v>1701231</v>
      </c>
    </row>
    <row r="936" spans="1:8" x14ac:dyDescent="0.2">
      <c r="A936">
        <v>931</v>
      </c>
      <c r="B936">
        <f>76-A31</f>
        <v>50</v>
      </c>
      <c r="D936" t="s">
        <v>83</v>
      </c>
      <c r="E936">
        <v>1</v>
      </c>
      <c r="F936" t="s">
        <v>472</v>
      </c>
      <c r="H936">
        <v>1701231</v>
      </c>
    </row>
    <row r="937" spans="1:8" x14ac:dyDescent="0.2">
      <c r="A937">
        <v>932</v>
      </c>
      <c r="B937" t="e">
        <f>76-F29</f>
        <v>#VALUE!</v>
      </c>
      <c r="D937" t="s">
        <v>96</v>
      </c>
      <c r="E937">
        <v>1</v>
      </c>
      <c r="G937" t="s">
        <v>98</v>
      </c>
      <c r="H937">
        <v>1701231</v>
      </c>
    </row>
    <row r="938" spans="1:8" x14ac:dyDescent="0.2">
      <c r="A938">
        <v>933</v>
      </c>
      <c r="B938" t="e">
        <f>76-F30</f>
        <v>#VALUE!</v>
      </c>
      <c r="D938" t="s">
        <v>96</v>
      </c>
      <c r="E938">
        <v>1</v>
      </c>
      <c r="G938" t="s">
        <v>98</v>
      </c>
      <c r="H938">
        <v>1701231</v>
      </c>
    </row>
    <row r="939" spans="1:8" x14ac:dyDescent="0.2">
      <c r="A939">
        <v>934</v>
      </c>
      <c r="B939" t="e">
        <f>76-F31</f>
        <v>#VALUE!</v>
      </c>
      <c r="D939" t="s">
        <v>96</v>
      </c>
      <c r="E939">
        <v>1</v>
      </c>
      <c r="G939" t="s">
        <v>98</v>
      </c>
      <c r="H939">
        <v>1701231</v>
      </c>
    </row>
    <row r="940" spans="1:8" x14ac:dyDescent="0.2">
      <c r="A940">
        <v>935</v>
      </c>
      <c r="B940">
        <f>76-F32</f>
        <v>76</v>
      </c>
      <c r="D940" t="s">
        <v>96</v>
      </c>
      <c r="E940">
        <v>1</v>
      </c>
      <c r="G940" t="s">
        <v>98</v>
      </c>
      <c r="H940">
        <v>1701231</v>
      </c>
    </row>
    <row r="941" spans="1:8" x14ac:dyDescent="0.2">
      <c r="A941">
        <v>936</v>
      </c>
      <c r="B941">
        <f>76-A109</f>
        <v>-28</v>
      </c>
      <c r="D941" t="s">
        <v>12</v>
      </c>
      <c r="E941">
        <v>1</v>
      </c>
      <c r="F941" t="s">
        <v>13</v>
      </c>
      <c r="H941">
        <v>1701232</v>
      </c>
    </row>
    <row r="942" spans="1:8" x14ac:dyDescent="0.2">
      <c r="A942">
        <v>937</v>
      </c>
      <c r="B942">
        <f>76-A111</f>
        <v>-30</v>
      </c>
      <c r="D942" t="s">
        <v>12</v>
      </c>
      <c r="E942">
        <v>1</v>
      </c>
      <c r="F942" t="s">
        <v>14</v>
      </c>
      <c r="H942">
        <v>1701232</v>
      </c>
    </row>
    <row r="943" spans="1:8" x14ac:dyDescent="0.2">
      <c r="A943">
        <v>938</v>
      </c>
      <c r="B943">
        <f>1301-U3</f>
        <v>1301</v>
      </c>
      <c r="D943" t="s">
        <v>165</v>
      </c>
      <c r="E943">
        <v>1</v>
      </c>
      <c r="H943">
        <v>1900100</v>
      </c>
    </row>
    <row r="944" spans="1:8" x14ac:dyDescent="0.2">
      <c r="A944">
        <v>939</v>
      </c>
      <c r="B944">
        <f>1302-U3</f>
        <v>1302</v>
      </c>
      <c r="D944" t="s">
        <v>165</v>
      </c>
      <c r="E944">
        <v>1</v>
      </c>
      <c r="H944">
        <v>1900100</v>
      </c>
    </row>
    <row r="945" spans="1:8" x14ac:dyDescent="0.2">
      <c r="A945">
        <v>940</v>
      </c>
      <c r="B945">
        <f>1303-U3</f>
        <v>1303</v>
      </c>
      <c r="D945" t="s">
        <v>165</v>
      </c>
      <c r="E945">
        <v>1</v>
      </c>
      <c r="H945">
        <v>1900100</v>
      </c>
    </row>
    <row r="946" spans="1:8" x14ac:dyDescent="0.2">
      <c r="A946">
        <v>941</v>
      </c>
      <c r="B946" t="e">
        <f>80-F12</f>
        <v>#VALUE!</v>
      </c>
      <c r="D946" t="s">
        <v>473</v>
      </c>
      <c r="E946">
        <v>1</v>
      </c>
      <c r="F946" t="s">
        <v>474</v>
      </c>
      <c r="G946" t="s">
        <v>475</v>
      </c>
      <c r="H946">
        <v>1900201</v>
      </c>
    </row>
    <row r="947" spans="1:8" x14ac:dyDescent="0.2">
      <c r="A947">
        <v>942</v>
      </c>
      <c r="B947" t="e">
        <f>80-F15</f>
        <v>#VALUE!</v>
      </c>
      <c r="D947" t="s">
        <v>473</v>
      </c>
      <c r="E947">
        <v>1</v>
      </c>
      <c r="F947" t="s">
        <v>476</v>
      </c>
      <c r="G947" t="s">
        <v>475</v>
      </c>
      <c r="H947">
        <v>1900201</v>
      </c>
    </row>
    <row r="948" spans="1:8" x14ac:dyDescent="0.2">
      <c r="A948">
        <v>943</v>
      </c>
      <c r="B948" t="e">
        <f>80-F17</f>
        <v>#VALUE!</v>
      </c>
      <c r="D948" t="s">
        <v>473</v>
      </c>
      <c r="E948">
        <v>1</v>
      </c>
      <c r="F948" t="s">
        <v>477</v>
      </c>
      <c r="G948" t="s">
        <v>475</v>
      </c>
      <c r="H948">
        <v>1900201</v>
      </c>
    </row>
    <row r="949" spans="1:8" x14ac:dyDescent="0.2">
      <c r="A949">
        <v>944</v>
      </c>
      <c r="B949" t="e">
        <f>80-F19</f>
        <v>#VALUE!</v>
      </c>
      <c r="D949" t="s">
        <v>473</v>
      </c>
      <c r="E949">
        <v>1</v>
      </c>
      <c r="F949" t="s">
        <v>477</v>
      </c>
      <c r="G949" t="s">
        <v>475</v>
      </c>
      <c r="H949">
        <v>1900201</v>
      </c>
    </row>
    <row r="950" spans="1:8" x14ac:dyDescent="0.2">
      <c r="A950">
        <v>945</v>
      </c>
      <c r="B950">
        <f>80-F456</f>
        <v>80</v>
      </c>
      <c r="D950" t="s">
        <v>473</v>
      </c>
      <c r="E950">
        <v>1</v>
      </c>
      <c r="F950" t="s">
        <v>478</v>
      </c>
      <c r="G950" t="s">
        <v>479</v>
      </c>
      <c r="H950">
        <v>1900214</v>
      </c>
    </row>
    <row r="951" spans="1:8" x14ac:dyDescent="0.2">
      <c r="A951">
        <v>946</v>
      </c>
      <c r="B951">
        <f>80-F457</f>
        <v>80</v>
      </c>
      <c r="D951" t="s">
        <v>473</v>
      </c>
      <c r="E951">
        <v>1</v>
      </c>
      <c r="F951" t="s">
        <v>480</v>
      </c>
      <c r="G951" t="s">
        <v>479</v>
      </c>
      <c r="H951">
        <v>1900214</v>
      </c>
    </row>
    <row r="952" spans="1:8" x14ac:dyDescent="0.2">
      <c r="A952">
        <v>947</v>
      </c>
      <c r="B952" t="e">
        <f>80-F458</f>
        <v>#VALUE!</v>
      </c>
      <c r="D952" t="s">
        <v>473</v>
      </c>
      <c r="E952">
        <v>1</v>
      </c>
      <c r="F952" t="s">
        <v>481</v>
      </c>
      <c r="G952" t="s">
        <v>479</v>
      </c>
      <c r="H952">
        <v>1900214</v>
      </c>
    </row>
    <row r="953" spans="1:8" x14ac:dyDescent="0.2">
      <c r="A953">
        <v>948</v>
      </c>
      <c r="B953" t="e">
        <f>80-F460</f>
        <v>#VALUE!</v>
      </c>
      <c r="D953" t="s">
        <v>473</v>
      </c>
      <c r="E953">
        <v>1</v>
      </c>
      <c r="F953" t="s">
        <v>482</v>
      </c>
      <c r="G953" t="s">
        <v>479</v>
      </c>
      <c r="H953">
        <v>1900214</v>
      </c>
    </row>
    <row r="954" spans="1:8" x14ac:dyDescent="0.2">
      <c r="A954">
        <v>949</v>
      </c>
      <c r="B954" t="e">
        <f>80-F461</f>
        <v>#VALUE!</v>
      </c>
      <c r="D954" t="s">
        <v>473</v>
      </c>
      <c r="E954">
        <v>1</v>
      </c>
      <c r="F954" t="s">
        <v>483</v>
      </c>
      <c r="G954" t="s">
        <v>479</v>
      </c>
      <c r="H954">
        <v>1900214</v>
      </c>
    </row>
    <row r="955" spans="1:8" x14ac:dyDescent="0.2">
      <c r="A955">
        <v>950</v>
      </c>
      <c r="B955" t="e">
        <f>80-F476</f>
        <v>#VALUE!</v>
      </c>
      <c r="D955" t="s">
        <v>23</v>
      </c>
      <c r="E955">
        <v>1</v>
      </c>
      <c r="F955" t="s">
        <v>484</v>
      </c>
      <c r="G955" t="s">
        <v>20</v>
      </c>
      <c r="H955">
        <v>1900214</v>
      </c>
    </row>
    <row r="956" spans="1:8" x14ac:dyDescent="0.2">
      <c r="A956">
        <v>951</v>
      </c>
      <c r="B956" t="e">
        <f>80-F477</f>
        <v>#VALUE!</v>
      </c>
      <c r="D956" t="s">
        <v>23</v>
      </c>
      <c r="E956">
        <v>1</v>
      </c>
      <c r="F956" t="s">
        <v>485</v>
      </c>
      <c r="G956" t="s">
        <v>20</v>
      </c>
      <c r="H956">
        <v>1900214</v>
      </c>
    </row>
    <row r="957" spans="1:8" x14ac:dyDescent="0.2">
      <c r="A957">
        <v>952</v>
      </c>
      <c r="B957" t="e">
        <f>80-F478</f>
        <v>#VALUE!</v>
      </c>
      <c r="D957" t="s">
        <v>23</v>
      </c>
      <c r="E957">
        <v>1</v>
      </c>
      <c r="F957" t="s">
        <v>486</v>
      </c>
      <c r="G957" t="s">
        <v>20</v>
      </c>
      <c r="H957">
        <v>1900214</v>
      </c>
    </row>
    <row r="958" spans="1:8" x14ac:dyDescent="0.2">
      <c r="A958">
        <v>953</v>
      </c>
      <c r="B958" t="e">
        <f>80-F479</f>
        <v>#VALUE!</v>
      </c>
      <c r="D958" t="s">
        <v>23</v>
      </c>
      <c r="E958">
        <v>1</v>
      </c>
      <c r="F958" t="s">
        <v>487</v>
      </c>
      <c r="G958" t="s">
        <v>20</v>
      </c>
      <c r="H958">
        <v>1900214</v>
      </c>
    </row>
    <row r="959" spans="1:8" x14ac:dyDescent="0.2">
      <c r="A959">
        <v>954</v>
      </c>
      <c r="B959" t="e">
        <f>80-F480</f>
        <v>#VALUE!</v>
      </c>
      <c r="D959" t="s">
        <v>23</v>
      </c>
      <c r="E959">
        <v>1</v>
      </c>
      <c r="F959" t="s">
        <v>488</v>
      </c>
      <c r="G959" t="s">
        <v>20</v>
      </c>
      <c r="H959">
        <v>1900214</v>
      </c>
    </row>
    <row r="960" spans="1:8" x14ac:dyDescent="0.2">
      <c r="A960">
        <v>955</v>
      </c>
      <c r="B960" t="e">
        <f>80-F481</f>
        <v>#VALUE!</v>
      </c>
      <c r="D960" t="s">
        <v>23</v>
      </c>
      <c r="E960">
        <v>1</v>
      </c>
      <c r="F960" t="s">
        <v>489</v>
      </c>
      <c r="G960" t="s">
        <v>20</v>
      </c>
      <c r="H960">
        <v>1900214</v>
      </c>
    </row>
    <row r="961" spans="1:8" x14ac:dyDescent="0.2">
      <c r="A961">
        <v>956</v>
      </c>
      <c r="B961" t="e">
        <f>80-F482</f>
        <v>#VALUE!</v>
      </c>
      <c r="D961" t="s">
        <v>23</v>
      </c>
      <c r="E961">
        <v>1</v>
      </c>
      <c r="F961" t="s">
        <v>490</v>
      </c>
      <c r="G961" t="s">
        <v>20</v>
      </c>
      <c r="H961">
        <v>1900214</v>
      </c>
    </row>
    <row r="962" spans="1:8" x14ac:dyDescent="0.2">
      <c r="A962">
        <v>957</v>
      </c>
      <c r="B962">
        <f>60-H305</f>
        <v>-210740</v>
      </c>
      <c r="D962" t="s">
        <v>491</v>
      </c>
      <c r="E962">
        <v>1</v>
      </c>
      <c r="F962" t="s">
        <v>492</v>
      </c>
      <c r="G962" t="s">
        <v>493</v>
      </c>
      <c r="H962">
        <v>1900401</v>
      </c>
    </row>
    <row r="963" spans="1:8" x14ac:dyDescent="0.2">
      <c r="A963">
        <v>958</v>
      </c>
      <c r="B963">
        <f>60-H305</f>
        <v>-210740</v>
      </c>
      <c r="D963" t="s">
        <v>494</v>
      </c>
      <c r="E963">
        <v>1</v>
      </c>
      <c r="F963" t="s">
        <v>492</v>
      </c>
      <c r="G963" t="s">
        <v>493</v>
      </c>
      <c r="H963">
        <v>1900401</v>
      </c>
    </row>
    <row r="964" spans="1:8" x14ac:dyDescent="0.2">
      <c r="A964">
        <v>959</v>
      </c>
      <c r="B964">
        <f>60-H305</f>
        <v>-210740</v>
      </c>
      <c r="D964" t="s">
        <v>495</v>
      </c>
      <c r="E964">
        <v>1</v>
      </c>
      <c r="F964" t="s">
        <v>492</v>
      </c>
      <c r="G964" t="s">
        <v>493</v>
      </c>
      <c r="H964">
        <v>1900401</v>
      </c>
    </row>
    <row r="965" spans="1:8" x14ac:dyDescent="0.2">
      <c r="A965">
        <v>960</v>
      </c>
      <c r="B965">
        <f>60-H305</f>
        <v>-210740</v>
      </c>
      <c r="D965" t="s">
        <v>496</v>
      </c>
      <c r="E965">
        <v>1</v>
      </c>
      <c r="F965" t="s">
        <v>492</v>
      </c>
      <c r="G965" t="s">
        <v>493</v>
      </c>
      <c r="H965">
        <v>1900401</v>
      </c>
    </row>
    <row r="966" spans="1:8" x14ac:dyDescent="0.2">
      <c r="A966">
        <v>961</v>
      </c>
      <c r="B966">
        <f>60-H305</f>
        <v>-210740</v>
      </c>
      <c r="D966" t="s">
        <v>74</v>
      </c>
      <c r="E966">
        <v>1</v>
      </c>
      <c r="F966" t="s">
        <v>492</v>
      </c>
      <c r="G966" t="s">
        <v>493</v>
      </c>
      <c r="H966">
        <v>1900401</v>
      </c>
    </row>
    <row r="967" spans="1:8" x14ac:dyDescent="0.2">
      <c r="A967">
        <v>962</v>
      </c>
      <c r="B967">
        <f>1301-K10</f>
        <v>1301</v>
      </c>
      <c r="D967" t="s">
        <v>497</v>
      </c>
      <c r="E967">
        <v>1</v>
      </c>
      <c r="F967" t="s">
        <v>102</v>
      </c>
      <c r="H967">
        <v>1900401</v>
      </c>
    </row>
    <row r="968" spans="1:8" x14ac:dyDescent="0.2">
      <c r="A968">
        <v>963</v>
      </c>
      <c r="B968">
        <f>1301-Q3</f>
        <v>1301</v>
      </c>
      <c r="D968" t="s">
        <v>498</v>
      </c>
      <c r="E968">
        <v>0</v>
      </c>
      <c r="F968" t="s">
        <v>346</v>
      </c>
      <c r="G968" t="s">
        <v>499</v>
      </c>
      <c r="H968">
        <v>1900401</v>
      </c>
    </row>
    <row r="969" spans="1:8" x14ac:dyDescent="0.2">
      <c r="A969">
        <v>964</v>
      </c>
      <c r="B969">
        <f>1301-Q3</f>
        <v>1301</v>
      </c>
      <c r="D969" t="s">
        <v>500</v>
      </c>
      <c r="E969">
        <v>1</v>
      </c>
      <c r="F969" t="s">
        <v>346</v>
      </c>
      <c r="G969" t="s">
        <v>499</v>
      </c>
      <c r="H969">
        <v>1900401</v>
      </c>
    </row>
    <row r="970" spans="1:8" x14ac:dyDescent="0.2">
      <c r="A970">
        <v>965</v>
      </c>
      <c r="B970">
        <f>1301-Q3</f>
        <v>1301</v>
      </c>
      <c r="D970" t="s">
        <v>501</v>
      </c>
      <c r="E970">
        <v>0</v>
      </c>
      <c r="F970" t="s">
        <v>346</v>
      </c>
      <c r="G970" t="s">
        <v>499</v>
      </c>
      <c r="H970">
        <v>1900401</v>
      </c>
    </row>
    <row r="971" spans="1:8" x14ac:dyDescent="0.2">
      <c r="A971">
        <v>966</v>
      </c>
      <c r="B971">
        <f>1303-K10</f>
        <v>1303</v>
      </c>
      <c r="D971" t="s">
        <v>497</v>
      </c>
      <c r="E971">
        <v>1</v>
      </c>
      <c r="F971" t="s">
        <v>102</v>
      </c>
      <c r="H971">
        <v>1900401</v>
      </c>
    </row>
    <row r="972" spans="1:8" x14ac:dyDescent="0.2">
      <c r="A972">
        <v>967</v>
      </c>
      <c r="B972">
        <f>1303-Q3</f>
        <v>1303</v>
      </c>
      <c r="D972" t="s">
        <v>498</v>
      </c>
      <c r="E972">
        <v>0</v>
      </c>
      <c r="F972" t="s">
        <v>346</v>
      </c>
      <c r="G972" t="s">
        <v>499</v>
      </c>
      <c r="H972">
        <v>1900401</v>
      </c>
    </row>
    <row r="973" spans="1:8" x14ac:dyDescent="0.2">
      <c r="A973">
        <v>968</v>
      </c>
      <c r="B973">
        <f>1303-Q3</f>
        <v>1303</v>
      </c>
      <c r="D973" t="s">
        <v>500</v>
      </c>
      <c r="E973">
        <v>1</v>
      </c>
      <c r="F973" t="s">
        <v>346</v>
      </c>
      <c r="G973" t="s">
        <v>499</v>
      </c>
      <c r="H973">
        <v>1900401</v>
      </c>
    </row>
    <row r="974" spans="1:8" x14ac:dyDescent="0.2">
      <c r="A974">
        <v>969</v>
      </c>
      <c r="B974">
        <f>1303-Q3</f>
        <v>1303</v>
      </c>
      <c r="D974" t="s">
        <v>501</v>
      </c>
      <c r="E974">
        <v>0</v>
      </c>
      <c r="F974" t="s">
        <v>346</v>
      </c>
      <c r="G974" t="s">
        <v>499</v>
      </c>
      <c r="H974">
        <v>1900401</v>
      </c>
    </row>
    <row r="975" spans="1:8" x14ac:dyDescent="0.2">
      <c r="A975">
        <v>970</v>
      </c>
      <c r="B975">
        <f>1409-K10</f>
        <v>1409</v>
      </c>
      <c r="D975" t="s">
        <v>497</v>
      </c>
      <c r="E975">
        <v>1</v>
      </c>
      <c r="F975" t="s">
        <v>102</v>
      </c>
      <c r="H975">
        <v>1900401</v>
      </c>
    </row>
    <row r="976" spans="1:8" x14ac:dyDescent="0.2">
      <c r="A976">
        <v>971</v>
      </c>
      <c r="B976">
        <f>1409-Q3</f>
        <v>1409</v>
      </c>
      <c r="D976" t="s">
        <v>502</v>
      </c>
      <c r="E976">
        <v>0</v>
      </c>
      <c r="F976" t="s">
        <v>346</v>
      </c>
      <c r="G976" t="s">
        <v>499</v>
      </c>
      <c r="H976">
        <v>1900401</v>
      </c>
    </row>
    <row r="977" spans="1:8" x14ac:dyDescent="0.2">
      <c r="A977">
        <v>972</v>
      </c>
      <c r="B977">
        <f>1409-Q3</f>
        <v>1409</v>
      </c>
      <c r="D977" t="s">
        <v>501</v>
      </c>
      <c r="E977">
        <v>0</v>
      </c>
      <c r="F977" t="s">
        <v>346</v>
      </c>
      <c r="G977" t="s">
        <v>499</v>
      </c>
      <c r="H977">
        <v>1900401</v>
      </c>
    </row>
    <row r="978" spans="1:8" x14ac:dyDescent="0.2">
      <c r="A978">
        <v>973</v>
      </c>
      <c r="B978">
        <f>1409-Q3</f>
        <v>1409</v>
      </c>
      <c r="D978" t="s">
        <v>500</v>
      </c>
      <c r="E978">
        <v>1</v>
      </c>
      <c r="F978" t="s">
        <v>346</v>
      </c>
      <c r="G978" t="s">
        <v>499</v>
      </c>
      <c r="H978">
        <v>1900401</v>
      </c>
    </row>
    <row r="979" spans="1:8" x14ac:dyDescent="0.2">
      <c r="A979">
        <v>974</v>
      </c>
      <c r="B979">
        <f>2201-K10</f>
        <v>2201</v>
      </c>
      <c r="D979" t="s">
        <v>503</v>
      </c>
      <c r="E979">
        <v>1</v>
      </c>
      <c r="F979" t="s">
        <v>102</v>
      </c>
      <c r="H979">
        <v>1900401</v>
      </c>
    </row>
    <row r="980" spans="1:8" x14ac:dyDescent="0.2">
      <c r="A980">
        <v>975</v>
      </c>
      <c r="B980">
        <f>2201-Q3</f>
        <v>2201</v>
      </c>
      <c r="D980" t="s">
        <v>345</v>
      </c>
      <c r="E980">
        <v>1</v>
      </c>
      <c r="F980" t="s">
        <v>346</v>
      </c>
      <c r="G980" t="s">
        <v>347</v>
      </c>
      <c r="H980">
        <v>1900401</v>
      </c>
    </row>
    <row r="981" spans="1:8" x14ac:dyDescent="0.2">
      <c r="A981">
        <v>976</v>
      </c>
      <c r="B981">
        <f>2201-Q3</f>
        <v>2201</v>
      </c>
      <c r="D981" t="s">
        <v>348</v>
      </c>
      <c r="E981">
        <v>1</v>
      </c>
      <c r="F981" t="s">
        <v>346</v>
      </c>
      <c r="G981" t="s">
        <v>347</v>
      </c>
      <c r="H981">
        <v>1900401</v>
      </c>
    </row>
    <row r="982" spans="1:8" x14ac:dyDescent="0.2">
      <c r="A982">
        <v>977</v>
      </c>
      <c r="B982">
        <f>2201-S10</f>
        <v>2201</v>
      </c>
      <c r="D982" t="s">
        <v>351</v>
      </c>
      <c r="E982">
        <v>1</v>
      </c>
      <c r="F982" t="s">
        <v>102</v>
      </c>
      <c r="H982">
        <v>1900401</v>
      </c>
    </row>
    <row r="983" spans="1:8" x14ac:dyDescent="0.2">
      <c r="A983">
        <v>978</v>
      </c>
      <c r="B983" t="e">
        <f>41-F128</f>
        <v>#VALUE!</v>
      </c>
      <c r="D983" t="s">
        <v>504</v>
      </c>
      <c r="E983">
        <v>1</v>
      </c>
      <c r="G983" t="s">
        <v>58</v>
      </c>
      <c r="H983">
        <v>1900402</v>
      </c>
    </row>
    <row r="984" spans="1:8" x14ac:dyDescent="0.2">
      <c r="A984">
        <v>979</v>
      </c>
      <c r="B984" t="e">
        <f>41-F128</f>
        <v>#VALUE!</v>
      </c>
      <c r="D984" t="s">
        <v>56</v>
      </c>
      <c r="E984">
        <v>1</v>
      </c>
      <c r="G984" t="s">
        <v>58</v>
      </c>
      <c r="H984">
        <v>1900402</v>
      </c>
    </row>
    <row r="985" spans="1:8" x14ac:dyDescent="0.2">
      <c r="A985">
        <v>980</v>
      </c>
      <c r="B985" t="e">
        <f>41-F130</f>
        <v>#VALUE!</v>
      </c>
      <c r="D985" t="s">
        <v>504</v>
      </c>
      <c r="E985">
        <v>1</v>
      </c>
      <c r="G985" t="s">
        <v>58</v>
      </c>
      <c r="H985">
        <v>1900402</v>
      </c>
    </row>
    <row r="986" spans="1:8" x14ac:dyDescent="0.2">
      <c r="A986">
        <v>981</v>
      </c>
      <c r="B986" t="e">
        <f>41-F130</f>
        <v>#VALUE!</v>
      </c>
      <c r="D986" t="s">
        <v>56</v>
      </c>
      <c r="E986">
        <v>1</v>
      </c>
      <c r="G986" t="s">
        <v>58</v>
      </c>
      <c r="H986">
        <v>1900402</v>
      </c>
    </row>
    <row r="987" spans="1:8" x14ac:dyDescent="0.2">
      <c r="A987">
        <v>982</v>
      </c>
      <c r="B987" t="e">
        <f>41-F132</f>
        <v>#VALUE!</v>
      </c>
      <c r="D987" t="s">
        <v>504</v>
      </c>
      <c r="E987">
        <v>1</v>
      </c>
      <c r="G987" t="s">
        <v>58</v>
      </c>
      <c r="H987">
        <v>1900402</v>
      </c>
    </row>
    <row r="988" spans="1:8" x14ac:dyDescent="0.2">
      <c r="A988">
        <v>983</v>
      </c>
      <c r="B988" t="e">
        <f>41-F132</f>
        <v>#VALUE!</v>
      </c>
      <c r="D988" t="s">
        <v>56</v>
      </c>
      <c r="E988">
        <v>1</v>
      </c>
      <c r="G988" t="s">
        <v>58</v>
      </c>
      <c r="H988">
        <v>1900402</v>
      </c>
    </row>
    <row r="989" spans="1:8" x14ac:dyDescent="0.2">
      <c r="A989">
        <v>984</v>
      </c>
      <c r="B989">
        <f>41-F135</f>
        <v>41</v>
      </c>
      <c r="D989" t="s">
        <v>505</v>
      </c>
      <c r="E989">
        <v>1</v>
      </c>
      <c r="F989" t="s">
        <v>506</v>
      </c>
      <c r="G989" t="s">
        <v>507</v>
      </c>
      <c r="H989">
        <v>1900402</v>
      </c>
    </row>
    <row r="990" spans="1:8" x14ac:dyDescent="0.2">
      <c r="A990">
        <v>985</v>
      </c>
      <c r="B990">
        <f>41-F135</f>
        <v>41</v>
      </c>
      <c r="D990" t="s">
        <v>56</v>
      </c>
      <c r="E990">
        <v>1</v>
      </c>
      <c r="F990" t="s">
        <v>506</v>
      </c>
      <c r="G990" t="s">
        <v>507</v>
      </c>
      <c r="H990">
        <v>1900402</v>
      </c>
    </row>
    <row r="991" spans="1:8" x14ac:dyDescent="0.2">
      <c r="A991">
        <v>986</v>
      </c>
      <c r="B991">
        <f>41-F136</f>
        <v>41</v>
      </c>
      <c r="D991" t="s">
        <v>508</v>
      </c>
      <c r="E991">
        <v>1</v>
      </c>
      <c r="F991" t="s">
        <v>509</v>
      </c>
      <c r="G991" t="s">
        <v>20</v>
      </c>
      <c r="H991">
        <v>1900402</v>
      </c>
    </row>
    <row r="992" spans="1:8" x14ac:dyDescent="0.2">
      <c r="A992">
        <v>987</v>
      </c>
      <c r="B992">
        <f>41-F136</f>
        <v>41</v>
      </c>
      <c r="D992" t="s">
        <v>56</v>
      </c>
      <c r="E992">
        <v>1</v>
      </c>
      <c r="F992" t="s">
        <v>509</v>
      </c>
      <c r="G992" t="s">
        <v>20</v>
      </c>
      <c r="H992">
        <v>1900402</v>
      </c>
    </row>
    <row r="993" spans="1:8" x14ac:dyDescent="0.2">
      <c r="A993">
        <v>988</v>
      </c>
      <c r="B993">
        <f>41-F137</f>
        <v>41</v>
      </c>
      <c r="D993" t="s">
        <v>508</v>
      </c>
      <c r="E993">
        <v>1</v>
      </c>
      <c r="F993" t="s">
        <v>510</v>
      </c>
      <c r="G993" t="s">
        <v>20</v>
      </c>
      <c r="H993">
        <v>1900402</v>
      </c>
    </row>
    <row r="994" spans="1:8" x14ac:dyDescent="0.2">
      <c r="A994">
        <v>989</v>
      </c>
      <c r="B994">
        <f>41-F137</f>
        <v>41</v>
      </c>
      <c r="D994" t="s">
        <v>56</v>
      </c>
      <c r="E994">
        <v>1</v>
      </c>
      <c r="F994" t="s">
        <v>510</v>
      </c>
      <c r="G994" t="s">
        <v>20</v>
      </c>
      <c r="H994">
        <v>1900402</v>
      </c>
    </row>
    <row r="995" spans="1:8" x14ac:dyDescent="0.2">
      <c r="A995">
        <v>990</v>
      </c>
      <c r="B995">
        <f>41-F138</f>
        <v>41</v>
      </c>
      <c r="D995" t="s">
        <v>508</v>
      </c>
      <c r="E995">
        <v>1</v>
      </c>
      <c r="F995" t="s">
        <v>511</v>
      </c>
      <c r="G995" t="s">
        <v>20</v>
      </c>
      <c r="H995">
        <v>1900402</v>
      </c>
    </row>
    <row r="996" spans="1:8" x14ac:dyDescent="0.2">
      <c r="A996">
        <v>991</v>
      </c>
      <c r="B996">
        <f>41-F138</f>
        <v>41</v>
      </c>
      <c r="D996" t="s">
        <v>56</v>
      </c>
      <c r="E996">
        <v>1</v>
      </c>
      <c r="F996" t="s">
        <v>511</v>
      </c>
      <c r="G996" t="s">
        <v>20</v>
      </c>
      <c r="H996">
        <v>1900402</v>
      </c>
    </row>
    <row r="997" spans="1:8" x14ac:dyDescent="0.2">
      <c r="A997">
        <v>992</v>
      </c>
      <c r="B997">
        <f>41-F139</f>
        <v>41</v>
      </c>
      <c r="D997" t="s">
        <v>512</v>
      </c>
      <c r="E997">
        <v>1</v>
      </c>
      <c r="F997" t="s">
        <v>511</v>
      </c>
      <c r="G997" t="s">
        <v>507</v>
      </c>
      <c r="H997">
        <v>1900402</v>
      </c>
    </row>
    <row r="998" spans="1:8" x14ac:dyDescent="0.2">
      <c r="A998">
        <v>993</v>
      </c>
      <c r="B998">
        <f>41-F139</f>
        <v>41</v>
      </c>
      <c r="D998" t="s">
        <v>56</v>
      </c>
      <c r="E998">
        <v>1</v>
      </c>
      <c r="F998" t="s">
        <v>511</v>
      </c>
      <c r="G998" t="s">
        <v>507</v>
      </c>
      <c r="H998">
        <v>1900402</v>
      </c>
    </row>
    <row r="999" spans="1:8" x14ac:dyDescent="0.2">
      <c r="A999">
        <v>994</v>
      </c>
      <c r="B999">
        <f>41-F140</f>
        <v>41</v>
      </c>
      <c r="D999" t="s">
        <v>513</v>
      </c>
      <c r="E999">
        <v>1</v>
      </c>
      <c r="F999" t="s">
        <v>511</v>
      </c>
      <c r="G999" t="s">
        <v>514</v>
      </c>
      <c r="H999">
        <v>1900402</v>
      </c>
    </row>
    <row r="1000" spans="1:8" x14ac:dyDescent="0.2">
      <c r="A1000">
        <v>995</v>
      </c>
      <c r="B1000">
        <f>41-F140</f>
        <v>41</v>
      </c>
      <c r="D1000" t="s">
        <v>56</v>
      </c>
      <c r="E1000">
        <v>1</v>
      </c>
      <c r="F1000" t="s">
        <v>511</v>
      </c>
      <c r="G1000" t="s">
        <v>514</v>
      </c>
      <c r="H1000">
        <v>1900402</v>
      </c>
    </row>
    <row r="1001" spans="1:8" x14ac:dyDescent="0.2">
      <c r="A1001">
        <v>996</v>
      </c>
      <c r="B1001" t="e">
        <f>41-F145</f>
        <v>#VALUE!</v>
      </c>
      <c r="D1001" t="s">
        <v>512</v>
      </c>
      <c r="E1001">
        <v>1</v>
      </c>
      <c r="F1001" t="s">
        <v>515</v>
      </c>
      <c r="G1001" t="s">
        <v>507</v>
      </c>
      <c r="H1001">
        <v>1900402</v>
      </c>
    </row>
    <row r="1002" spans="1:8" x14ac:dyDescent="0.2">
      <c r="A1002">
        <v>997</v>
      </c>
      <c r="B1002" t="e">
        <f>41-F145</f>
        <v>#VALUE!</v>
      </c>
      <c r="D1002" t="s">
        <v>56</v>
      </c>
      <c r="E1002">
        <v>1</v>
      </c>
      <c r="F1002" t="s">
        <v>515</v>
      </c>
      <c r="G1002" t="s">
        <v>507</v>
      </c>
      <c r="H1002">
        <v>1900402</v>
      </c>
    </row>
    <row r="1003" spans="1:8" x14ac:dyDescent="0.2">
      <c r="A1003">
        <v>998</v>
      </c>
      <c r="B1003" t="e">
        <f>41-F146</f>
        <v>#VALUE!</v>
      </c>
      <c r="D1003" t="s">
        <v>512</v>
      </c>
      <c r="E1003">
        <v>1</v>
      </c>
      <c r="F1003" t="s">
        <v>516</v>
      </c>
      <c r="G1003" t="s">
        <v>507</v>
      </c>
      <c r="H1003">
        <v>1900402</v>
      </c>
    </row>
    <row r="1004" spans="1:8" x14ac:dyDescent="0.2">
      <c r="A1004">
        <v>999</v>
      </c>
      <c r="B1004" t="e">
        <f>41-F146</f>
        <v>#VALUE!</v>
      </c>
      <c r="D1004" t="s">
        <v>56</v>
      </c>
      <c r="E1004">
        <v>1</v>
      </c>
      <c r="F1004" t="s">
        <v>516</v>
      </c>
      <c r="G1004" t="s">
        <v>507</v>
      </c>
      <c r="H1004">
        <v>1900402</v>
      </c>
    </row>
    <row r="1005" spans="1:8" x14ac:dyDescent="0.2">
      <c r="A1005">
        <v>1000</v>
      </c>
      <c r="B1005" t="e">
        <f>41-F147</f>
        <v>#VALUE!</v>
      </c>
      <c r="D1005" t="s">
        <v>512</v>
      </c>
      <c r="E1005">
        <v>1</v>
      </c>
      <c r="F1005" t="s">
        <v>517</v>
      </c>
      <c r="G1005" t="s">
        <v>507</v>
      </c>
      <c r="H1005">
        <v>1900402</v>
      </c>
    </row>
    <row r="1006" spans="1:8" x14ac:dyDescent="0.2">
      <c r="A1006">
        <v>1001</v>
      </c>
      <c r="B1006" t="e">
        <f>41-F147</f>
        <v>#VALUE!</v>
      </c>
      <c r="D1006" t="s">
        <v>56</v>
      </c>
      <c r="E1006">
        <v>1</v>
      </c>
      <c r="F1006" t="s">
        <v>517</v>
      </c>
      <c r="G1006" t="s">
        <v>507</v>
      </c>
      <c r="H1006">
        <v>1900402</v>
      </c>
    </row>
    <row r="1007" spans="1:8" x14ac:dyDescent="0.2">
      <c r="A1007">
        <v>1002</v>
      </c>
      <c r="B1007" t="e">
        <f>41-F148</f>
        <v>#VALUE!</v>
      </c>
      <c r="D1007" t="s">
        <v>512</v>
      </c>
      <c r="E1007">
        <v>1</v>
      </c>
      <c r="F1007" t="s">
        <v>518</v>
      </c>
      <c r="G1007" t="s">
        <v>507</v>
      </c>
      <c r="H1007">
        <v>1900402</v>
      </c>
    </row>
    <row r="1008" spans="1:8" x14ac:dyDescent="0.2">
      <c r="A1008">
        <v>1003</v>
      </c>
      <c r="B1008" t="e">
        <f>41-F148</f>
        <v>#VALUE!</v>
      </c>
      <c r="D1008" t="s">
        <v>56</v>
      </c>
      <c r="E1008">
        <v>1</v>
      </c>
      <c r="F1008" t="s">
        <v>518</v>
      </c>
      <c r="G1008" t="s">
        <v>507</v>
      </c>
      <c r="H1008">
        <v>1900402</v>
      </c>
    </row>
    <row r="1009" spans="1:8" x14ac:dyDescent="0.2">
      <c r="A1009">
        <v>1004</v>
      </c>
      <c r="B1009">
        <f>41-F149</f>
        <v>41</v>
      </c>
      <c r="D1009" t="s">
        <v>512</v>
      </c>
      <c r="E1009">
        <v>1</v>
      </c>
      <c r="F1009" t="s">
        <v>519</v>
      </c>
      <c r="G1009" t="s">
        <v>507</v>
      </c>
      <c r="H1009">
        <v>1900402</v>
      </c>
    </row>
    <row r="1010" spans="1:8" x14ac:dyDescent="0.2">
      <c r="A1010">
        <v>1005</v>
      </c>
      <c r="B1010">
        <f>41-F149</f>
        <v>41</v>
      </c>
      <c r="D1010" t="s">
        <v>56</v>
      </c>
      <c r="E1010">
        <v>1</v>
      </c>
      <c r="F1010" t="s">
        <v>519</v>
      </c>
      <c r="G1010" t="s">
        <v>507</v>
      </c>
      <c r="H1010">
        <v>1900402</v>
      </c>
    </row>
    <row r="1011" spans="1:8" x14ac:dyDescent="0.2">
      <c r="A1011">
        <v>1006</v>
      </c>
      <c r="B1011">
        <f>41-F150</f>
        <v>41</v>
      </c>
      <c r="D1011" t="s">
        <v>512</v>
      </c>
      <c r="E1011">
        <v>1</v>
      </c>
      <c r="F1011" t="s">
        <v>511</v>
      </c>
      <c r="G1011" t="s">
        <v>507</v>
      </c>
      <c r="H1011">
        <v>1900402</v>
      </c>
    </row>
    <row r="1012" spans="1:8" x14ac:dyDescent="0.2">
      <c r="A1012">
        <v>1007</v>
      </c>
      <c r="B1012">
        <f>41-F150</f>
        <v>41</v>
      </c>
      <c r="D1012" t="s">
        <v>56</v>
      </c>
      <c r="E1012">
        <v>1</v>
      </c>
      <c r="F1012" t="s">
        <v>511</v>
      </c>
      <c r="G1012" t="s">
        <v>507</v>
      </c>
      <c r="H1012">
        <v>1900402</v>
      </c>
    </row>
    <row r="1013" spans="1:8" x14ac:dyDescent="0.2">
      <c r="A1013">
        <v>1008</v>
      </c>
      <c r="B1013">
        <f>41-F151</f>
        <v>41</v>
      </c>
      <c r="D1013" t="s">
        <v>512</v>
      </c>
      <c r="E1013">
        <v>1</v>
      </c>
      <c r="F1013" t="s">
        <v>511</v>
      </c>
      <c r="G1013" t="s">
        <v>507</v>
      </c>
      <c r="H1013">
        <v>1900402</v>
      </c>
    </row>
    <row r="1014" spans="1:8" x14ac:dyDescent="0.2">
      <c r="A1014">
        <v>1009</v>
      </c>
      <c r="B1014">
        <f>41-F151</f>
        <v>41</v>
      </c>
      <c r="D1014" t="s">
        <v>56</v>
      </c>
      <c r="E1014">
        <v>1</v>
      </c>
      <c r="F1014" t="s">
        <v>511</v>
      </c>
      <c r="G1014" t="s">
        <v>507</v>
      </c>
      <c r="H1014">
        <v>1900402</v>
      </c>
    </row>
    <row r="1015" spans="1:8" x14ac:dyDescent="0.2">
      <c r="A1015">
        <v>1010</v>
      </c>
      <c r="B1015" t="e">
        <f>41-F152</f>
        <v>#VALUE!</v>
      </c>
      <c r="D1015" t="s">
        <v>512</v>
      </c>
      <c r="E1015">
        <v>1</v>
      </c>
      <c r="F1015" t="s">
        <v>511</v>
      </c>
      <c r="G1015" t="s">
        <v>507</v>
      </c>
      <c r="H1015">
        <v>1900402</v>
      </c>
    </row>
    <row r="1016" spans="1:8" x14ac:dyDescent="0.2">
      <c r="A1016">
        <v>1011</v>
      </c>
      <c r="B1016" t="e">
        <f>41-F152</f>
        <v>#VALUE!</v>
      </c>
      <c r="D1016" t="s">
        <v>56</v>
      </c>
      <c r="E1016">
        <v>1</v>
      </c>
      <c r="F1016" t="s">
        <v>511</v>
      </c>
      <c r="G1016" t="s">
        <v>507</v>
      </c>
      <c r="H1016">
        <v>1900402</v>
      </c>
    </row>
    <row r="1017" spans="1:8" x14ac:dyDescent="0.2">
      <c r="A1017">
        <v>1012</v>
      </c>
      <c r="B1017" t="e">
        <f>41-F155</f>
        <v>#VALUE!</v>
      </c>
      <c r="D1017" t="s">
        <v>505</v>
      </c>
      <c r="E1017">
        <v>1</v>
      </c>
      <c r="F1017" t="s">
        <v>511</v>
      </c>
      <c r="G1017" t="s">
        <v>507</v>
      </c>
      <c r="H1017">
        <v>1900402</v>
      </c>
    </row>
    <row r="1018" spans="1:8" x14ac:dyDescent="0.2">
      <c r="A1018">
        <v>1013</v>
      </c>
      <c r="B1018" t="e">
        <f>41-F155</f>
        <v>#VALUE!</v>
      </c>
      <c r="D1018" t="s">
        <v>52</v>
      </c>
      <c r="E1018">
        <v>1</v>
      </c>
      <c r="F1018" t="s">
        <v>511</v>
      </c>
      <c r="G1018" t="s">
        <v>507</v>
      </c>
      <c r="H1018">
        <v>1900402</v>
      </c>
    </row>
    <row r="1019" spans="1:8" x14ac:dyDescent="0.2">
      <c r="A1019">
        <v>1014</v>
      </c>
      <c r="B1019" t="e">
        <f>41-F156</f>
        <v>#VALUE!</v>
      </c>
      <c r="D1019" t="s">
        <v>520</v>
      </c>
      <c r="E1019">
        <v>1</v>
      </c>
      <c r="F1019" t="s">
        <v>511</v>
      </c>
      <c r="G1019" t="s">
        <v>507</v>
      </c>
      <c r="H1019">
        <v>1900402</v>
      </c>
    </row>
    <row r="1020" spans="1:8" x14ac:dyDescent="0.2">
      <c r="A1020">
        <v>1015</v>
      </c>
      <c r="B1020" t="e">
        <f>41-F156</f>
        <v>#VALUE!</v>
      </c>
      <c r="D1020" t="s">
        <v>52</v>
      </c>
      <c r="E1020">
        <v>1</v>
      </c>
      <c r="F1020" t="s">
        <v>511</v>
      </c>
      <c r="G1020" t="s">
        <v>507</v>
      </c>
      <c r="H1020">
        <v>1900402</v>
      </c>
    </row>
    <row r="1021" spans="1:8" x14ac:dyDescent="0.2">
      <c r="A1021">
        <v>1016</v>
      </c>
      <c r="B1021" t="e">
        <f>41-F157</f>
        <v>#VALUE!</v>
      </c>
      <c r="D1021" t="s">
        <v>520</v>
      </c>
      <c r="E1021">
        <v>1</v>
      </c>
      <c r="F1021" t="s">
        <v>511</v>
      </c>
      <c r="G1021" t="s">
        <v>514</v>
      </c>
      <c r="H1021">
        <v>1900402</v>
      </c>
    </row>
    <row r="1022" spans="1:8" x14ac:dyDescent="0.2">
      <c r="A1022">
        <v>1017</v>
      </c>
      <c r="B1022" t="e">
        <f>41-F157</f>
        <v>#VALUE!</v>
      </c>
      <c r="D1022" t="s">
        <v>52</v>
      </c>
      <c r="E1022">
        <v>1</v>
      </c>
      <c r="F1022" t="s">
        <v>511</v>
      </c>
      <c r="G1022" t="s">
        <v>514</v>
      </c>
      <c r="H1022">
        <v>1900402</v>
      </c>
    </row>
    <row r="1023" spans="1:8" x14ac:dyDescent="0.2">
      <c r="A1023">
        <v>1018</v>
      </c>
      <c r="B1023" t="e">
        <f>41-F158</f>
        <v>#VALUE!</v>
      </c>
      <c r="D1023" t="s">
        <v>520</v>
      </c>
      <c r="E1023">
        <v>1</v>
      </c>
      <c r="F1023" t="s">
        <v>511</v>
      </c>
      <c r="G1023" t="s">
        <v>514</v>
      </c>
      <c r="H1023">
        <v>1900402</v>
      </c>
    </row>
    <row r="1024" spans="1:8" x14ac:dyDescent="0.2">
      <c r="A1024">
        <v>1019</v>
      </c>
      <c r="B1024" t="e">
        <f>41-F158</f>
        <v>#VALUE!</v>
      </c>
      <c r="D1024" t="s">
        <v>52</v>
      </c>
      <c r="E1024">
        <v>1</v>
      </c>
      <c r="F1024" t="s">
        <v>511</v>
      </c>
      <c r="G1024" t="s">
        <v>514</v>
      </c>
      <c r="H1024">
        <v>1900402</v>
      </c>
    </row>
    <row r="1025" spans="1:8" x14ac:dyDescent="0.2">
      <c r="A1025">
        <v>1020</v>
      </c>
      <c r="B1025">
        <f>41-K128</f>
        <v>41</v>
      </c>
      <c r="D1025" t="s">
        <v>521</v>
      </c>
      <c r="E1025">
        <v>1</v>
      </c>
      <c r="G1025" t="s">
        <v>522</v>
      </c>
      <c r="H1025">
        <v>1900402</v>
      </c>
    </row>
    <row r="1026" spans="1:8" x14ac:dyDescent="0.2">
      <c r="A1026">
        <v>1021</v>
      </c>
      <c r="B1026">
        <f>41-Q25</f>
        <v>41</v>
      </c>
      <c r="D1026" t="s">
        <v>28</v>
      </c>
      <c r="E1026">
        <v>1</v>
      </c>
      <c r="F1026" t="s">
        <v>523</v>
      </c>
      <c r="G1026" t="s">
        <v>524</v>
      </c>
      <c r="H1026">
        <v>1900402</v>
      </c>
    </row>
    <row r="1027" spans="1:8" x14ac:dyDescent="0.2">
      <c r="A1027">
        <v>1022</v>
      </c>
      <c r="B1027">
        <f>41-Q125</f>
        <v>41</v>
      </c>
      <c r="D1027" t="s">
        <v>525</v>
      </c>
      <c r="E1027">
        <v>1</v>
      </c>
      <c r="F1027" t="s">
        <v>523</v>
      </c>
      <c r="G1027" t="s">
        <v>524</v>
      </c>
      <c r="H1027">
        <v>1900402</v>
      </c>
    </row>
    <row r="1028" spans="1:8" x14ac:dyDescent="0.2">
      <c r="A1028">
        <v>1023</v>
      </c>
      <c r="B1028">
        <f>41-S3</f>
        <v>41</v>
      </c>
      <c r="D1028" t="s">
        <v>28</v>
      </c>
      <c r="E1028">
        <v>1</v>
      </c>
      <c r="F1028" t="s">
        <v>526</v>
      </c>
      <c r="G1028" t="s">
        <v>527</v>
      </c>
      <c r="H1028">
        <v>1900402</v>
      </c>
    </row>
    <row r="1029" spans="1:8" x14ac:dyDescent="0.2">
      <c r="A1029">
        <v>1024</v>
      </c>
      <c r="B1029">
        <f>1151-H25</f>
        <v>-198980</v>
      </c>
      <c r="D1029" t="s">
        <v>491</v>
      </c>
      <c r="E1029">
        <v>1</v>
      </c>
      <c r="F1029" t="s">
        <v>528</v>
      </c>
      <c r="G1029" t="s">
        <v>493</v>
      </c>
      <c r="H1029">
        <v>1900402</v>
      </c>
    </row>
    <row r="1030" spans="1:8" x14ac:dyDescent="0.2">
      <c r="A1030">
        <v>1025</v>
      </c>
      <c r="B1030">
        <f>1151-H25</f>
        <v>-198980</v>
      </c>
      <c r="D1030" t="s">
        <v>494</v>
      </c>
      <c r="E1030">
        <v>1</v>
      </c>
      <c r="F1030" t="s">
        <v>528</v>
      </c>
      <c r="G1030" t="s">
        <v>493</v>
      </c>
      <c r="H1030">
        <v>1900402</v>
      </c>
    </row>
    <row r="1031" spans="1:8" x14ac:dyDescent="0.2">
      <c r="A1031">
        <v>1026</v>
      </c>
      <c r="B1031">
        <f>1151-H25</f>
        <v>-198980</v>
      </c>
      <c r="D1031" t="s">
        <v>495</v>
      </c>
      <c r="E1031">
        <v>1</v>
      </c>
      <c r="F1031" t="s">
        <v>528</v>
      </c>
      <c r="G1031" t="s">
        <v>493</v>
      </c>
      <c r="H1031">
        <v>1900402</v>
      </c>
    </row>
    <row r="1032" spans="1:8" x14ac:dyDescent="0.2">
      <c r="A1032">
        <v>1027</v>
      </c>
      <c r="B1032">
        <f>1151-H25</f>
        <v>-198980</v>
      </c>
      <c r="D1032" t="s">
        <v>496</v>
      </c>
      <c r="E1032">
        <v>1</v>
      </c>
      <c r="F1032" t="s">
        <v>528</v>
      </c>
      <c r="G1032" t="s">
        <v>493</v>
      </c>
      <c r="H1032">
        <v>1900402</v>
      </c>
    </row>
    <row r="1033" spans="1:8" x14ac:dyDescent="0.2">
      <c r="A1033">
        <v>1028</v>
      </c>
      <c r="B1033">
        <f>1151-H25</f>
        <v>-198980</v>
      </c>
      <c r="D1033" t="s">
        <v>74</v>
      </c>
      <c r="E1033">
        <v>1</v>
      </c>
      <c r="F1033" t="s">
        <v>528</v>
      </c>
      <c r="G1033" t="s">
        <v>493</v>
      </c>
      <c r="H1033">
        <v>1900402</v>
      </c>
    </row>
    <row r="1034" spans="1:8" x14ac:dyDescent="0.2">
      <c r="A1034">
        <v>1029</v>
      </c>
      <c r="B1034">
        <f>1151-K8</f>
        <v>1151</v>
      </c>
      <c r="D1034" t="s">
        <v>529</v>
      </c>
      <c r="E1034">
        <v>1</v>
      </c>
      <c r="F1034" t="s">
        <v>102</v>
      </c>
      <c r="H1034">
        <v>1900402</v>
      </c>
    </row>
    <row r="1035" spans="1:8" x14ac:dyDescent="0.2">
      <c r="A1035">
        <v>1030</v>
      </c>
      <c r="B1035">
        <f>1151-K8</f>
        <v>1151</v>
      </c>
      <c r="D1035" t="s">
        <v>381</v>
      </c>
      <c r="E1035">
        <v>1</v>
      </c>
      <c r="F1035" t="s">
        <v>102</v>
      </c>
      <c r="H1035">
        <v>1900402</v>
      </c>
    </row>
    <row r="1036" spans="1:8" x14ac:dyDescent="0.2">
      <c r="A1036">
        <v>1031</v>
      </c>
      <c r="B1036">
        <f>1151-K9</f>
        <v>1151</v>
      </c>
      <c r="D1036" t="s">
        <v>529</v>
      </c>
      <c r="E1036">
        <v>1</v>
      </c>
      <c r="H1036">
        <v>1900402</v>
      </c>
    </row>
    <row r="1037" spans="1:8" x14ac:dyDescent="0.2">
      <c r="A1037">
        <v>1032</v>
      </c>
      <c r="B1037">
        <f>1151-K9</f>
        <v>1151</v>
      </c>
      <c r="D1037" t="s">
        <v>381</v>
      </c>
      <c r="E1037">
        <v>1</v>
      </c>
      <c r="H1037">
        <v>1900402</v>
      </c>
    </row>
    <row r="1038" spans="1:8" x14ac:dyDescent="0.2">
      <c r="A1038">
        <v>1033</v>
      </c>
      <c r="B1038">
        <f>1151-Q3</f>
        <v>1151</v>
      </c>
      <c r="D1038" t="s">
        <v>530</v>
      </c>
      <c r="E1038">
        <v>1</v>
      </c>
      <c r="F1038" t="s">
        <v>346</v>
      </c>
      <c r="G1038" t="s">
        <v>531</v>
      </c>
      <c r="H1038">
        <v>1900402</v>
      </c>
    </row>
    <row r="1039" spans="1:8" x14ac:dyDescent="0.2">
      <c r="A1039">
        <v>1034</v>
      </c>
      <c r="B1039">
        <f>1151-Q3</f>
        <v>1151</v>
      </c>
      <c r="D1039" t="s">
        <v>348</v>
      </c>
      <c r="E1039">
        <v>1</v>
      </c>
      <c r="F1039" t="s">
        <v>346</v>
      </c>
      <c r="G1039" t="s">
        <v>531</v>
      </c>
      <c r="H1039">
        <v>1900402</v>
      </c>
    </row>
    <row r="1040" spans="1:8" x14ac:dyDescent="0.2">
      <c r="A1040">
        <v>1035</v>
      </c>
      <c r="B1040">
        <f>1151-S8</f>
        <v>1151</v>
      </c>
      <c r="D1040" t="s">
        <v>151</v>
      </c>
      <c r="E1040">
        <v>1</v>
      </c>
      <c r="F1040" t="s">
        <v>102</v>
      </c>
      <c r="G1040" t="s">
        <v>352</v>
      </c>
      <c r="H1040">
        <v>1900402</v>
      </c>
    </row>
    <row r="1041" spans="1:8" x14ac:dyDescent="0.2">
      <c r="A1041">
        <v>1036</v>
      </c>
      <c r="B1041">
        <f>1152-H25</f>
        <v>-198979</v>
      </c>
      <c r="D1041" t="s">
        <v>491</v>
      </c>
      <c r="E1041">
        <v>1</v>
      </c>
      <c r="F1041" t="s">
        <v>528</v>
      </c>
      <c r="G1041" t="s">
        <v>493</v>
      </c>
      <c r="H1041">
        <v>1900402</v>
      </c>
    </row>
    <row r="1042" spans="1:8" x14ac:dyDescent="0.2">
      <c r="A1042">
        <v>1037</v>
      </c>
      <c r="B1042">
        <f>1152-H25</f>
        <v>-198979</v>
      </c>
      <c r="D1042" t="s">
        <v>494</v>
      </c>
      <c r="E1042">
        <v>1</v>
      </c>
      <c r="F1042" t="s">
        <v>528</v>
      </c>
      <c r="G1042" t="s">
        <v>493</v>
      </c>
      <c r="H1042">
        <v>1900402</v>
      </c>
    </row>
    <row r="1043" spans="1:8" x14ac:dyDescent="0.2">
      <c r="A1043">
        <v>1038</v>
      </c>
      <c r="B1043">
        <f>1152-H25</f>
        <v>-198979</v>
      </c>
      <c r="D1043" t="s">
        <v>495</v>
      </c>
      <c r="E1043">
        <v>1</v>
      </c>
      <c r="F1043" t="s">
        <v>528</v>
      </c>
      <c r="G1043" t="s">
        <v>493</v>
      </c>
      <c r="H1043">
        <v>1900402</v>
      </c>
    </row>
    <row r="1044" spans="1:8" x14ac:dyDescent="0.2">
      <c r="A1044">
        <v>1039</v>
      </c>
      <c r="B1044">
        <f>1152-H25</f>
        <v>-198979</v>
      </c>
      <c r="D1044" t="s">
        <v>496</v>
      </c>
      <c r="E1044">
        <v>1</v>
      </c>
      <c r="F1044" t="s">
        <v>528</v>
      </c>
      <c r="G1044" t="s">
        <v>493</v>
      </c>
      <c r="H1044">
        <v>1900402</v>
      </c>
    </row>
    <row r="1045" spans="1:8" x14ac:dyDescent="0.2">
      <c r="A1045">
        <v>1040</v>
      </c>
      <c r="B1045">
        <f>1152-H25</f>
        <v>-198979</v>
      </c>
      <c r="D1045" t="s">
        <v>74</v>
      </c>
      <c r="E1045">
        <v>1</v>
      </c>
      <c r="F1045" t="s">
        <v>528</v>
      </c>
      <c r="G1045" t="s">
        <v>493</v>
      </c>
      <c r="H1045">
        <v>1900402</v>
      </c>
    </row>
    <row r="1046" spans="1:8" x14ac:dyDescent="0.2">
      <c r="A1046">
        <v>1041</v>
      </c>
      <c r="B1046">
        <f>1152-K8</f>
        <v>1152</v>
      </c>
      <c r="D1046" t="s">
        <v>529</v>
      </c>
      <c r="E1046">
        <v>1</v>
      </c>
      <c r="F1046" t="s">
        <v>102</v>
      </c>
      <c r="H1046">
        <v>1900402</v>
      </c>
    </row>
    <row r="1047" spans="1:8" x14ac:dyDescent="0.2">
      <c r="A1047">
        <v>1042</v>
      </c>
      <c r="B1047">
        <f>1152-K8</f>
        <v>1152</v>
      </c>
      <c r="D1047" t="s">
        <v>381</v>
      </c>
      <c r="E1047">
        <v>1</v>
      </c>
      <c r="F1047" t="s">
        <v>102</v>
      </c>
      <c r="H1047">
        <v>1900402</v>
      </c>
    </row>
    <row r="1048" spans="1:8" x14ac:dyDescent="0.2">
      <c r="A1048">
        <v>1043</v>
      </c>
      <c r="B1048">
        <f>1152-K9</f>
        <v>1152</v>
      </c>
      <c r="D1048" t="s">
        <v>529</v>
      </c>
      <c r="E1048">
        <v>1</v>
      </c>
      <c r="H1048">
        <v>1900402</v>
      </c>
    </row>
    <row r="1049" spans="1:8" x14ac:dyDescent="0.2">
      <c r="A1049">
        <v>1044</v>
      </c>
      <c r="B1049">
        <f>1152-K9</f>
        <v>1152</v>
      </c>
      <c r="D1049" t="s">
        <v>381</v>
      </c>
      <c r="E1049">
        <v>1</v>
      </c>
      <c r="H1049">
        <v>1900402</v>
      </c>
    </row>
    <row r="1050" spans="1:8" x14ac:dyDescent="0.2">
      <c r="A1050">
        <v>1045</v>
      </c>
      <c r="B1050">
        <f>1152-Q3</f>
        <v>1152</v>
      </c>
      <c r="D1050" t="s">
        <v>530</v>
      </c>
      <c r="E1050">
        <v>1</v>
      </c>
      <c r="F1050" t="s">
        <v>346</v>
      </c>
      <c r="G1050" t="s">
        <v>531</v>
      </c>
      <c r="H1050">
        <v>1900402</v>
      </c>
    </row>
    <row r="1051" spans="1:8" x14ac:dyDescent="0.2">
      <c r="A1051">
        <v>1046</v>
      </c>
      <c r="B1051">
        <f>1152-Q3</f>
        <v>1152</v>
      </c>
      <c r="D1051" t="s">
        <v>348</v>
      </c>
      <c r="E1051">
        <v>1</v>
      </c>
      <c r="F1051" t="s">
        <v>346</v>
      </c>
      <c r="G1051" t="s">
        <v>531</v>
      </c>
      <c r="H1051">
        <v>1900402</v>
      </c>
    </row>
    <row r="1052" spans="1:8" x14ac:dyDescent="0.2">
      <c r="A1052">
        <v>1047</v>
      </c>
      <c r="B1052">
        <f>1152-S8</f>
        <v>1152</v>
      </c>
      <c r="D1052" t="s">
        <v>151</v>
      </c>
      <c r="E1052">
        <v>1</v>
      </c>
      <c r="F1052" t="s">
        <v>102</v>
      </c>
      <c r="G1052" t="s">
        <v>352</v>
      </c>
      <c r="H1052">
        <v>1900402</v>
      </c>
    </row>
    <row r="1053" spans="1:8" x14ac:dyDescent="0.2">
      <c r="A1053">
        <v>1048</v>
      </c>
      <c r="B1053" t="e" cm="1" vm="1">
        <f t="array" ref="B1053">1201-_FV(S3,"1")</f>
        <v>#VALUE!</v>
      </c>
      <c r="D1053" t="s">
        <v>532</v>
      </c>
      <c r="E1053">
        <v>1</v>
      </c>
      <c r="F1053" t="s">
        <v>346</v>
      </c>
      <c r="G1053" t="s">
        <v>533</v>
      </c>
      <c r="H1053">
        <v>1900402</v>
      </c>
    </row>
    <row r="1054" spans="1:8" x14ac:dyDescent="0.2">
      <c r="A1054">
        <v>1049</v>
      </c>
      <c r="B1054" t="e">
        <f>1203-F7</f>
        <v>#VALUE!</v>
      </c>
      <c r="D1054" t="s">
        <v>101</v>
      </c>
      <c r="E1054">
        <v>1</v>
      </c>
      <c r="G1054" t="s">
        <v>58</v>
      </c>
      <c r="H1054">
        <v>1900402</v>
      </c>
    </row>
    <row r="1055" spans="1:8" x14ac:dyDescent="0.2">
      <c r="A1055">
        <v>1050</v>
      </c>
      <c r="B1055" t="e">
        <f>1203-F10</f>
        <v>#VALUE!</v>
      </c>
      <c r="D1055" t="s">
        <v>101</v>
      </c>
      <c r="E1055">
        <v>1</v>
      </c>
      <c r="G1055" t="s">
        <v>58</v>
      </c>
      <c r="H1055">
        <v>1900402</v>
      </c>
    </row>
    <row r="1056" spans="1:8" x14ac:dyDescent="0.2">
      <c r="A1056">
        <v>1051</v>
      </c>
      <c r="B1056" t="e">
        <f>1203-F10</f>
        <v>#VALUE!</v>
      </c>
      <c r="D1056" t="s">
        <v>52</v>
      </c>
      <c r="E1056">
        <v>1</v>
      </c>
      <c r="G1056" t="s">
        <v>58</v>
      </c>
      <c r="H1056">
        <v>1900402</v>
      </c>
    </row>
    <row r="1057" spans="1:8" x14ac:dyDescent="0.2">
      <c r="A1057">
        <v>1052</v>
      </c>
      <c r="B1057">
        <f>1203-H15</f>
        <v>-198812</v>
      </c>
      <c r="D1057" t="s">
        <v>491</v>
      </c>
      <c r="E1057">
        <v>1</v>
      </c>
      <c r="F1057" t="s">
        <v>528</v>
      </c>
      <c r="G1057" t="s">
        <v>493</v>
      </c>
      <c r="H1057">
        <v>1900402</v>
      </c>
    </row>
    <row r="1058" spans="1:8" x14ac:dyDescent="0.2">
      <c r="A1058">
        <v>1053</v>
      </c>
      <c r="B1058">
        <f>1203-H15</f>
        <v>-198812</v>
      </c>
      <c r="D1058" t="s">
        <v>494</v>
      </c>
      <c r="E1058">
        <v>1</v>
      </c>
      <c r="F1058" t="s">
        <v>528</v>
      </c>
      <c r="G1058" t="s">
        <v>493</v>
      </c>
      <c r="H1058">
        <v>1900402</v>
      </c>
    </row>
    <row r="1059" spans="1:8" x14ac:dyDescent="0.2">
      <c r="A1059">
        <v>1054</v>
      </c>
      <c r="B1059">
        <f>1203-H15</f>
        <v>-198812</v>
      </c>
      <c r="D1059" t="s">
        <v>495</v>
      </c>
      <c r="E1059">
        <v>1</v>
      </c>
      <c r="F1059" t="s">
        <v>528</v>
      </c>
      <c r="G1059" t="s">
        <v>493</v>
      </c>
      <c r="H1059">
        <v>1900402</v>
      </c>
    </row>
    <row r="1060" spans="1:8" x14ac:dyDescent="0.2">
      <c r="A1060">
        <v>1055</v>
      </c>
      <c r="B1060">
        <f>1203-H15</f>
        <v>-198812</v>
      </c>
      <c r="D1060" t="s">
        <v>496</v>
      </c>
      <c r="E1060">
        <v>1</v>
      </c>
      <c r="F1060" t="s">
        <v>528</v>
      </c>
      <c r="G1060" t="s">
        <v>493</v>
      </c>
      <c r="H1060">
        <v>1900402</v>
      </c>
    </row>
    <row r="1061" spans="1:8" x14ac:dyDescent="0.2">
      <c r="A1061">
        <v>1056</v>
      </c>
      <c r="B1061">
        <f>1203-H15</f>
        <v>-198812</v>
      </c>
      <c r="D1061" t="s">
        <v>74</v>
      </c>
      <c r="E1061">
        <v>1</v>
      </c>
      <c r="F1061" t="s">
        <v>528</v>
      </c>
      <c r="G1061" t="s">
        <v>493</v>
      </c>
      <c r="H1061">
        <v>1900402</v>
      </c>
    </row>
    <row r="1062" spans="1:8" x14ac:dyDescent="0.2">
      <c r="A1062">
        <v>1057</v>
      </c>
      <c r="B1062">
        <f>1203-K10</f>
        <v>1203</v>
      </c>
      <c r="D1062" t="s">
        <v>333</v>
      </c>
      <c r="E1062">
        <v>1</v>
      </c>
      <c r="F1062" t="s">
        <v>102</v>
      </c>
      <c r="H1062">
        <v>1900402</v>
      </c>
    </row>
    <row r="1063" spans="1:8" x14ac:dyDescent="0.2">
      <c r="A1063">
        <v>1058</v>
      </c>
      <c r="B1063">
        <f>1203-K12</f>
        <v>1203</v>
      </c>
      <c r="D1063" t="s">
        <v>534</v>
      </c>
      <c r="E1063">
        <v>1</v>
      </c>
      <c r="F1063" t="s">
        <v>107</v>
      </c>
      <c r="G1063" t="s">
        <v>535</v>
      </c>
      <c r="H1063">
        <v>1900402</v>
      </c>
    </row>
    <row r="1064" spans="1:8" x14ac:dyDescent="0.2">
      <c r="A1064">
        <v>1059</v>
      </c>
      <c r="B1064">
        <f>1203-K16</f>
        <v>1203</v>
      </c>
      <c r="D1064" t="s">
        <v>59</v>
      </c>
      <c r="E1064">
        <v>1</v>
      </c>
      <c r="F1064" t="s">
        <v>536</v>
      </c>
      <c r="H1064">
        <v>1900402</v>
      </c>
    </row>
    <row r="1065" spans="1:8" x14ac:dyDescent="0.2">
      <c r="A1065">
        <v>1060</v>
      </c>
      <c r="B1065">
        <f>1203-K16</f>
        <v>1203</v>
      </c>
      <c r="D1065" t="s">
        <v>61</v>
      </c>
      <c r="E1065">
        <v>1</v>
      </c>
      <c r="F1065" t="s">
        <v>536</v>
      </c>
      <c r="H1065">
        <v>1900402</v>
      </c>
    </row>
    <row r="1066" spans="1:8" x14ac:dyDescent="0.2">
      <c r="A1066">
        <v>1061</v>
      </c>
      <c r="B1066">
        <f>1203-P6</f>
        <v>1203</v>
      </c>
      <c r="D1066" t="s">
        <v>343</v>
      </c>
      <c r="E1066">
        <v>1</v>
      </c>
      <c r="G1066" t="s">
        <v>537</v>
      </c>
      <c r="H1066">
        <v>1900402</v>
      </c>
    </row>
    <row r="1067" spans="1:8" x14ac:dyDescent="0.2">
      <c r="A1067">
        <v>1062</v>
      </c>
      <c r="B1067">
        <f>1203-Q3</f>
        <v>1203</v>
      </c>
      <c r="D1067" t="s">
        <v>530</v>
      </c>
      <c r="E1067">
        <v>1</v>
      </c>
      <c r="F1067" t="s">
        <v>346</v>
      </c>
      <c r="G1067" t="s">
        <v>538</v>
      </c>
      <c r="H1067">
        <v>1900402</v>
      </c>
    </row>
    <row r="1068" spans="1:8" x14ac:dyDescent="0.2">
      <c r="A1068">
        <v>1063</v>
      </c>
      <c r="B1068">
        <f>1203-Q3</f>
        <v>1203</v>
      </c>
      <c r="D1068" t="s">
        <v>348</v>
      </c>
      <c r="E1068">
        <v>1</v>
      </c>
      <c r="F1068" t="s">
        <v>346</v>
      </c>
      <c r="G1068" t="s">
        <v>538</v>
      </c>
      <c r="H1068">
        <v>1900402</v>
      </c>
    </row>
    <row r="1069" spans="1:8" x14ac:dyDescent="0.2">
      <c r="A1069">
        <v>1064</v>
      </c>
      <c r="B1069">
        <f>1203-S10</f>
        <v>1203</v>
      </c>
      <c r="D1069" t="s">
        <v>351</v>
      </c>
      <c r="E1069">
        <v>1</v>
      </c>
      <c r="F1069" t="s">
        <v>102</v>
      </c>
      <c r="G1069" t="s">
        <v>352</v>
      </c>
      <c r="H1069">
        <v>1900402</v>
      </c>
    </row>
    <row r="1070" spans="1:8" x14ac:dyDescent="0.2">
      <c r="A1070">
        <v>1065</v>
      </c>
      <c r="B1070">
        <f>1203-T3</f>
        <v>1203</v>
      </c>
      <c r="D1070" t="s">
        <v>353</v>
      </c>
      <c r="E1070">
        <v>1</v>
      </c>
      <c r="H1070">
        <v>1900402</v>
      </c>
    </row>
    <row r="1071" spans="1:8" x14ac:dyDescent="0.2">
      <c r="A1071">
        <v>1066</v>
      </c>
      <c r="B1071">
        <f>1203-U7</f>
        <v>1203</v>
      </c>
      <c r="D1071" t="s">
        <v>355</v>
      </c>
      <c r="E1071">
        <v>1</v>
      </c>
      <c r="H1071">
        <v>1900402</v>
      </c>
    </row>
    <row r="1072" spans="1:8" x14ac:dyDescent="0.2">
      <c r="A1072">
        <v>1067</v>
      </c>
      <c r="B1072" t="e">
        <f>1205-F7</f>
        <v>#VALUE!</v>
      </c>
      <c r="D1072" t="s">
        <v>101</v>
      </c>
      <c r="E1072">
        <v>1</v>
      </c>
      <c r="G1072" t="s">
        <v>58</v>
      </c>
      <c r="H1072">
        <v>1900402</v>
      </c>
    </row>
    <row r="1073" spans="1:8" x14ac:dyDescent="0.2">
      <c r="A1073">
        <v>1068</v>
      </c>
      <c r="B1073" t="e">
        <f>1205-F10</f>
        <v>#VALUE!</v>
      </c>
      <c r="D1073" t="s">
        <v>101</v>
      </c>
      <c r="E1073">
        <v>1</v>
      </c>
      <c r="G1073" t="s">
        <v>58</v>
      </c>
      <c r="H1073">
        <v>1900402</v>
      </c>
    </row>
    <row r="1074" spans="1:8" x14ac:dyDescent="0.2">
      <c r="A1074">
        <v>1069</v>
      </c>
      <c r="B1074" t="e">
        <f>1205-F10</f>
        <v>#VALUE!</v>
      </c>
      <c r="D1074" t="s">
        <v>52</v>
      </c>
      <c r="E1074">
        <v>1</v>
      </c>
      <c r="G1074" t="s">
        <v>58</v>
      </c>
      <c r="H1074">
        <v>1900402</v>
      </c>
    </row>
    <row r="1075" spans="1:8" x14ac:dyDescent="0.2">
      <c r="A1075">
        <v>1070</v>
      </c>
      <c r="B1075">
        <f>1205-H15</f>
        <v>-198810</v>
      </c>
      <c r="D1075" t="s">
        <v>491</v>
      </c>
      <c r="E1075">
        <v>1</v>
      </c>
      <c r="F1075" t="s">
        <v>528</v>
      </c>
      <c r="G1075" t="s">
        <v>493</v>
      </c>
      <c r="H1075">
        <v>1900402</v>
      </c>
    </row>
    <row r="1076" spans="1:8" x14ac:dyDescent="0.2">
      <c r="A1076">
        <v>1071</v>
      </c>
      <c r="B1076">
        <f>1205-H15</f>
        <v>-198810</v>
      </c>
      <c r="D1076" t="s">
        <v>494</v>
      </c>
      <c r="E1076">
        <v>1</v>
      </c>
      <c r="F1076" t="s">
        <v>528</v>
      </c>
      <c r="G1076" t="s">
        <v>493</v>
      </c>
      <c r="H1076">
        <v>1900402</v>
      </c>
    </row>
    <row r="1077" spans="1:8" x14ac:dyDescent="0.2">
      <c r="A1077">
        <v>1072</v>
      </c>
      <c r="B1077">
        <f>1205-H15</f>
        <v>-198810</v>
      </c>
      <c r="D1077" t="s">
        <v>495</v>
      </c>
      <c r="E1077">
        <v>1</v>
      </c>
      <c r="F1077" t="s">
        <v>528</v>
      </c>
      <c r="G1077" t="s">
        <v>493</v>
      </c>
      <c r="H1077">
        <v>1900402</v>
      </c>
    </row>
    <row r="1078" spans="1:8" x14ac:dyDescent="0.2">
      <c r="A1078">
        <v>1073</v>
      </c>
      <c r="B1078">
        <f>1205-H15</f>
        <v>-198810</v>
      </c>
      <c r="D1078" t="s">
        <v>496</v>
      </c>
      <c r="E1078">
        <v>1</v>
      </c>
      <c r="F1078" t="s">
        <v>528</v>
      </c>
      <c r="G1078" t="s">
        <v>493</v>
      </c>
      <c r="H1078">
        <v>1900402</v>
      </c>
    </row>
    <row r="1079" spans="1:8" x14ac:dyDescent="0.2">
      <c r="A1079">
        <v>1074</v>
      </c>
      <c r="B1079">
        <f>1205-H15</f>
        <v>-198810</v>
      </c>
      <c r="D1079" t="s">
        <v>74</v>
      </c>
      <c r="E1079">
        <v>1</v>
      </c>
      <c r="F1079" t="s">
        <v>528</v>
      </c>
      <c r="G1079" t="s">
        <v>493</v>
      </c>
      <c r="H1079">
        <v>1900402</v>
      </c>
    </row>
    <row r="1080" spans="1:8" x14ac:dyDescent="0.2">
      <c r="A1080">
        <v>1075</v>
      </c>
      <c r="B1080">
        <f>1205-K11</f>
        <v>1205</v>
      </c>
      <c r="D1080" t="s">
        <v>333</v>
      </c>
      <c r="E1080">
        <v>1</v>
      </c>
      <c r="H1080">
        <v>1900402</v>
      </c>
    </row>
    <row r="1081" spans="1:8" x14ac:dyDescent="0.2">
      <c r="A1081">
        <v>1076</v>
      </c>
      <c r="B1081">
        <f>1205-K12</f>
        <v>1205</v>
      </c>
      <c r="D1081" t="s">
        <v>534</v>
      </c>
      <c r="E1081">
        <v>1</v>
      </c>
      <c r="F1081" t="s">
        <v>535</v>
      </c>
      <c r="H1081">
        <v>1900402</v>
      </c>
    </row>
    <row r="1082" spans="1:8" x14ac:dyDescent="0.2">
      <c r="A1082">
        <v>1077</v>
      </c>
      <c r="B1082">
        <f>1205-K16</f>
        <v>1205</v>
      </c>
      <c r="D1082" t="s">
        <v>59</v>
      </c>
      <c r="E1082">
        <v>1</v>
      </c>
      <c r="F1082" t="s">
        <v>536</v>
      </c>
      <c r="H1082">
        <v>1900402</v>
      </c>
    </row>
    <row r="1083" spans="1:8" x14ac:dyDescent="0.2">
      <c r="A1083">
        <v>1078</v>
      </c>
      <c r="B1083">
        <f>1205-K16</f>
        <v>1205</v>
      </c>
      <c r="D1083" t="s">
        <v>61</v>
      </c>
      <c r="E1083">
        <v>1</v>
      </c>
      <c r="F1083" t="s">
        <v>536</v>
      </c>
      <c r="H1083">
        <v>1900402</v>
      </c>
    </row>
    <row r="1084" spans="1:8" x14ac:dyDescent="0.2">
      <c r="A1084">
        <v>1079</v>
      </c>
      <c r="B1084">
        <f>1205-P6</f>
        <v>1205</v>
      </c>
      <c r="D1084" t="s">
        <v>343</v>
      </c>
      <c r="E1084">
        <v>1</v>
      </c>
      <c r="G1084" t="s">
        <v>539</v>
      </c>
      <c r="H1084">
        <v>1900402</v>
      </c>
    </row>
    <row r="1085" spans="1:8" x14ac:dyDescent="0.2">
      <c r="A1085">
        <v>1080</v>
      </c>
      <c r="B1085">
        <f>1205-Q3</f>
        <v>1205</v>
      </c>
      <c r="D1085" t="s">
        <v>374</v>
      </c>
      <c r="E1085">
        <v>1</v>
      </c>
      <c r="F1085" t="s">
        <v>346</v>
      </c>
      <c r="G1085" t="s">
        <v>375</v>
      </c>
      <c r="H1085">
        <v>1900402</v>
      </c>
    </row>
    <row r="1086" spans="1:8" x14ac:dyDescent="0.2">
      <c r="A1086">
        <v>1081</v>
      </c>
      <c r="B1086">
        <f>1205-Q3</f>
        <v>1205</v>
      </c>
      <c r="D1086" t="s">
        <v>348</v>
      </c>
      <c r="E1086">
        <v>1</v>
      </c>
      <c r="F1086" t="s">
        <v>346</v>
      </c>
      <c r="G1086" t="s">
        <v>375</v>
      </c>
      <c r="H1086">
        <v>1900402</v>
      </c>
    </row>
    <row r="1087" spans="1:8" x14ac:dyDescent="0.2">
      <c r="A1087">
        <v>1082</v>
      </c>
      <c r="B1087">
        <f>1205-S11</f>
        <v>1205</v>
      </c>
      <c r="D1087" t="s">
        <v>351</v>
      </c>
      <c r="E1087">
        <v>1</v>
      </c>
      <c r="G1087" t="s">
        <v>540</v>
      </c>
      <c r="H1087">
        <v>1900402</v>
      </c>
    </row>
    <row r="1088" spans="1:8" x14ac:dyDescent="0.2">
      <c r="A1088">
        <v>1083</v>
      </c>
      <c r="B1088">
        <f>1205-T3</f>
        <v>1205</v>
      </c>
      <c r="D1088" t="s">
        <v>353</v>
      </c>
      <c r="E1088">
        <v>1</v>
      </c>
      <c r="H1088">
        <v>1900402</v>
      </c>
    </row>
    <row r="1089" spans="1:8" x14ac:dyDescent="0.2">
      <c r="A1089">
        <v>1084</v>
      </c>
      <c r="B1089">
        <f>1205-U7</f>
        <v>1205</v>
      </c>
      <c r="D1089" t="s">
        <v>355</v>
      </c>
      <c r="E1089">
        <v>1</v>
      </c>
      <c r="H1089">
        <v>1900402</v>
      </c>
    </row>
    <row r="1090" spans="1:8" x14ac:dyDescent="0.2">
      <c r="A1090">
        <v>1085</v>
      </c>
      <c r="B1090" t="e">
        <f>1207-F7</f>
        <v>#VALUE!</v>
      </c>
      <c r="D1090" t="s">
        <v>504</v>
      </c>
      <c r="E1090">
        <v>1</v>
      </c>
      <c r="G1090" t="s">
        <v>58</v>
      </c>
      <c r="H1090">
        <v>1900402</v>
      </c>
    </row>
    <row r="1091" spans="1:8" x14ac:dyDescent="0.2">
      <c r="A1091">
        <v>1086</v>
      </c>
      <c r="B1091" t="e">
        <f>1207-F7</f>
        <v>#VALUE!</v>
      </c>
      <c r="D1091" t="s">
        <v>52</v>
      </c>
      <c r="E1091">
        <v>1</v>
      </c>
      <c r="G1091" t="s">
        <v>58</v>
      </c>
      <c r="H1091">
        <v>1900402</v>
      </c>
    </row>
    <row r="1092" spans="1:8" x14ac:dyDescent="0.2">
      <c r="A1092">
        <v>1087</v>
      </c>
      <c r="B1092">
        <f>1207-H15</f>
        <v>-198808</v>
      </c>
      <c r="D1092" t="s">
        <v>491</v>
      </c>
      <c r="E1092">
        <v>1</v>
      </c>
      <c r="F1092" t="s">
        <v>528</v>
      </c>
      <c r="G1092" t="s">
        <v>493</v>
      </c>
      <c r="H1092">
        <v>1900402</v>
      </c>
    </row>
    <row r="1093" spans="1:8" x14ac:dyDescent="0.2">
      <c r="A1093">
        <v>1088</v>
      </c>
      <c r="B1093">
        <f>1207-H15</f>
        <v>-198808</v>
      </c>
      <c r="D1093" t="s">
        <v>494</v>
      </c>
      <c r="E1093">
        <v>1</v>
      </c>
      <c r="F1093" t="s">
        <v>528</v>
      </c>
      <c r="G1093" t="s">
        <v>493</v>
      </c>
      <c r="H1093">
        <v>1900402</v>
      </c>
    </row>
    <row r="1094" spans="1:8" x14ac:dyDescent="0.2">
      <c r="A1094">
        <v>1089</v>
      </c>
      <c r="B1094">
        <f>1207-H15</f>
        <v>-198808</v>
      </c>
      <c r="D1094" t="s">
        <v>495</v>
      </c>
      <c r="E1094">
        <v>1</v>
      </c>
      <c r="F1094" t="s">
        <v>528</v>
      </c>
      <c r="G1094" t="s">
        <v>493</v>
      </c>
      <c r="H1094">
        <v>1900402</v>
      </c>
    </row>
    <row r="1095" spans="1:8" x14ac:dyDescent="0.2">
      <c r="A1095">
        <v>1090</v>
      </c>
      <c r="B1095">
        <f>1207-H15</f>
        <v>-198808</v>
      </c>
      <c r="D1095" t="s">
        <v>496</v>
      </c>
      <c r="E1095">
        <v>1</v>
      </c>
      <c r="F1095" t="s">
        <v>528</v>
      </c>
      <c r="G1095" t="s">
        <v>493</v>
      </c>
      <c r="H1095">
        <v>1900402</v>
      </c>
    </row>
    <row r="1096" spans="1:8" x14ac:dyDescent="0.2">
      <c r="A1096">
        <v>1091</v>
      </c>
      <c r="B1096">
        <f>1207-H15</f>
        <v>-198808</v>
      </c>
      <c r="D1096" t="s">
        <v>74</v>
      </c>
      <c r="E1096">
        <v>1</v>
      </c>
      <c r="F1096" t="s">
        <v>528</v>
      </c>
      <c r="G1096" t="s">
        <v>493</v>
      </c>
      <c r="H1096">
        <v>1900402</v>
      </c>
    </row>
    <row r="1097" spans="1:8" x14ac:dyDescent="0.2">
      <c r="A1097">
        <v>1092</v>
      </c>
      <c r="B1097">
        <f>1207-K10</f>
        <v>1207</v>
      </c>
      <c r="D1097" t="s">
        <v>541</v>
      </c>
      <c r="E1097">
        <v>1</v>
      </c>
      <c r="F1097" t="s">
        <v>102</v>
      </c>
      <c r="H1097">
        <v>1900402</v>
      </c>
    </row>
    <row r="1098" spans="1:8" x14ac:dyDescent="0.2">
      <c r="A1098">
        <v>1093</v>
      </c>
      <c r="B1098" t="e" cm="1" vm="1">
        <f t="array" ref="B1098">1207-_FV(P7,"1")</f>
        <v>#VALUE!</v>
      </c>
      <c r="D1098" t="s">
        <v>542</v>
      </c>
      <c r="E1098">
        <v>1</v>
      </c>
      <c r="H1098">
        <v>1900402</v>
      </c>
    </row>
    <row r="1099" spans="1:8" x14ac:dyDescent="0.2">
      <c r="A1099">
        <v>1094</v>
      </c>
      <c r="B1099" t="e" cm="1" vm="2">
        <f t="array" ref="B1099">1207-_FV(P7,"2")</f>
        <v>#VALUE!</v>
      </c>
      <c r="D1099" t="s">
        <v>543</v>
      </c>
      <c r="E1099">
        <v>1</v>
      </c>
      <c r="H1099">
        <v>1900402</v>
      </c>
    </row>
    <row r="1100" spans="1:8" x14ac:dyDescent="0.2">
      <c r="A1100">
        <v>1095</v>
      </c>
      <c r="B1100">
        <f>1207-Q3</f>
        <v>1207</v>
      </c>
      <c r="D1100" t="s">
        <v>498</v>
      </c>
      <c r="E1100">
        <v>1</v>
      </c>
      <c r="F1100" t="s">
        <v>346</v>
      </c>
      <c r="G1100" t="s">
        <v>544</v>
      </c>
      <c r="H1100">
        <v>1900402</v>
      </c>
    </row>
    <row r="1101" spans="1:8" x14ac:dyDescent="0.2">
      <c r="A1101">
        <v>1096</v>
      </c>
      <c r="B1101">
        <f>1207-Q3</f>
        <v>1207</v>
      </c>
      <c r="D1101" t="s">
        <v>501</v>
      </c>
      <c r="E1101">
        <v>1</v>
      </c>
      <c r="F1101" t="s">
        <v>346</v>
      </c>
      <c r="G1101" t="s">
        <v>544</v>
      </c>
      <c r="H1101">
        <v>1900402</v>
      </c>
    </row>
    <row r="1102" spans="1:8" x14ac:dyDescent="0.2">
      <c r="A1102">
        <v>1097</v>
      </c>
      <c r="B1102">
        <f>1207-S10</f>
        <v>1207</v>
      </c>
      <c r="D1102" t="s">
        <v>351</v>
      </c>
      <c r="E1102">
        <v>1</v>
      </c>
      <c r="F1102" t="s">
        <v>102</v>
      </c>
      <c r="G1102" t="s">
        <v>545</v>
      </c>
      <c r="H1102">
        <v>1900402</v>
      </c>
    </row>
    <row r="1103" spans="1:8" x14ac:dyDescent="0.2">
      <c r="A1103">
        <v>1098</v>
      </c>
      <c r="B1103" t="e" cm="1" vm="1">
        <f t="array" ref="B1103">1207-_FV(T3,"1")</f>
        <v>#VALUE!</v>
      </c>
      <c r="D1103" t="s">
        <v>546</v>
      </c>
      <c r="E1103">
        <v>1</v>
      </c>
      <c r="F1103" t="s">
        <v>346</v>
      </c>
      <c r="H1103">
        <v>1900402</v>
      </c>
    </row>
    <row r="1104" spans="1:8" x14ac:dyDescent="0.2">
      <c r="A1104">
        <v>1099</v>
      </c>
      <c r="B1104" t="e" cm="1" vm="2">
        <f t="array" ref="B1104">1207-_FV(T3,"2")</f>
        <v>#VALUE!</v>
      </c>
      <c r="D1104" t="s">
        <v>546</v>
      </c>
      <c r="E1104">
        <v>1</v>
      </c>
      <c r="H1104">
        <v>1900402</v>
      </c>
    </row>
    <row r="1105" spans="1:8" x14ac:dyDescent="0.2">
      <c r="A1105">
        <v>1100</v>
      </c>
      <c r="B1105">
        <f>1207-U8</f>
        <v>1207</v>
      </c>
      <c r="D1105" t="s">
        <v>547</v>
      </c>
      <c r="E1105">
        <v>1</v>
      </c>
      <c r="G1105" t="s">
        <v>548</v>
      </c>
      <c r="H1105">
        <v>1900402</v>
      </c>
    </row>
    <row r="1106" spans="1:8" x14ac:dyDescent="0.2">
      <c r="A1106">
        <v>1101</v>
      </c>
      <c r="B1106">
        <f>1223-H25</f>
        <v>-198908</v>
      </c>
      <c r="D1106" t="s">
        <v>491</v>
      </c>
      <c r="E1106">
        <v>1</v>
      </c>
      <c r="F1106" t="s">
        <v>528</v>
      </c>
      <c r="G1106" t="s">
        <v>493</v>
      </c>
      <c r="H1106">
        <v>1900402</v>
      </c>
    </row>
    <row r="1107" spans="1:8" x14ac:dyDescent="0.2">
      <c r="A1107">
        <v>1102</v>
      </c>
      <c r="B1107">
        <f>1223-H25</f>
        <v>-198908</v>
      </c>
      <c r="D1107" t="s">
        <v>494</v>
      </c>
      <c r="E1107">
        <v>1</v>
      </c>
      <c r="F1107" t="s">
        <v>528</v>
      </c>
      <c r="G1107" t="s">
        <v>493</v>
      </c>
      <c r="H1107">
        <v>1900402</v>
      </c>
    </row>
    <row r="1108" spans="1:8" x14ac:dyDescent="0.2">
      <c r="A1108">
        <v>1103</v>
      </c>
      <c r="B1108">
        <f>1223-H25</f>
        <v>-198908</v>
      </c>
      <c r="D1108" t="s">
        <v>495</v>
      </c>
      <c r="E1108">
        <v>1</v>
      </c>
      <c r="F1108" t="s">
        <v>528</v>
      </c>
      <c r="G1108" t="s">
        <v>493</v>
      </c>
      <c r="H1108">
        <v>1900402</v>
      </c>
    </row>
    <row r="1109" spans="1:8" x14ac:dyDescent="0.2">
      <c r="A1109">
        <v>1104</v>
      </c>
      <c r="B1109">
        <f>1223-H25</f>
        <v>-198908</v>
      </c>
      <c r="D1109" t="s">
        <v>496</v>
      </c>
      <c r="E1109">
        <v>1</v>
      </c>
      <c r="F1109" t="s">
        <v>528</v>
      </c>
      <c r="G1109" t="s">
        <v>493</v>
      </c>
      <c r="H1109">
        <v>1900402</v>
      </c>
    </row>
    <row r="1110" spans="1:8" x14ac:dyDescent="0.2">
      <c r="A1110">
        <v>1105</v>
      </c>
      <c r="B1110">
        <f>1223-H25</f>
        <v>-198908</v>
      </c>
      <c r="D1110" t="s">
        <v>74</v>
      </c>
      <c r="E1110">
        <v>1</v>
      </c>
      <c r="F1110" t="s">
        <v>528</v>
      </c>
      <c r="G1110" t="s">
        <v>493</v>
      </c>
      <c r="H1110">
        <v>1900402</v>
      </c>
    </row>
    <row r="1111" spans="1:8" x14ac:dyDescent="0.2">
      <c r="A1111">
        <v>1106</v>
      </c>
      <c r="B1111">
        <f>1223-K8</f>
        <v>1223</v>
      </c>
      <c r="D1111" t="s">
        <v>333</v>
      </c>
      <c r="E1111">
        <v>1</v>
      </c>
      <c r="F1111" t="s">
        <v>102</v>
      </c>
      <c r="H1111">
        <v>1900402</v>
      </c>
    </row>
    <row r="1112" spans="1:8" x14ac:dyDescent="0.2">
      <c r="A1112">
        <v>1107</v>
      </c>
      <c r="B1112">
        <f>1223-Q3</f>
        <v>1223</v>
      </c>
      <c r="D1112" t="s">
        <v>379</v>
      </c>
      <c r="E1112">
        <v>1</v>
      </c>
      <c r="F1112" t="s">
        <v>346</v>
      </c>
      <c r="G1112" t="s">
        <v>370</v>
      </c>
      <c r="H1112">
        <v>1900402</v>
      </c>
    </row>
    <row r="1113" spans="1:8" x14ac:dyDescent="0.2">
      <c r="A1113">
        <v>1108</v>
      </c>
      <c r="B1113">
        <f>1223-Q3</f>
        <v>1223</v>
      </c>
      <c r="D1113" t="s">
        <v>348</v>
      </c>
      <c r="E1113">
        <v>1</v>
      </c>
      <c r="F1113" t="s">
        <v>346</v>
      </c>
      <c r="G1113" t="s">
        <v>370</v>
      </c>
      <c r="H1113">
        <v>1900402</v>
      </c>
    </row>
    <row r="1114" spans="1:8" x14ac:dyDescent="0.2">
      <c r="A1114">
        <v>1109</v>
      </c>
      <c r="B1114">
        <f>1223-S8</f>
        <v>1223</v>
      </c>
      <c r="D1114" t="s">
        <v>351</v>
      </c>
      <c r="E1114">
        <v>1</v>
      </c>
      <c r="F1114" t="s">
        <v>102</v>
      </c>
      <c r="G1114" t="s">
        <v>352</v>
      </c>
      <c r="H1114">
        <v>1900402</v>
      </c>
    </row>
    <row r="1115" spans="1:8" x14ac:dyDescent="0.2">
      <c r="A1115">
        <v>1110</v>
      </c>
      <c r="B1115" t="e">
        <f>1306-F10</f>
        <v>#VALUE!</v>
      </c>
      <c r="D1115" t="s">
        <v>101</v>
      </c>
      <c r="E1115">
        <v>1</v>
      </c>
      <c r="F1115" t="s">
        <v>102</v>
      </c>
      <c r="G1115" t="s">
        <v>58</v>
      </c>
      <c r="H1115">
        <v>1900402</v>
      </c>
    </row>
    <row r="1116" spans="1:8" x14ac:dyDescent="0.2">
      <c r="A1116">
        <v>1111</v>
      </c>
      <c r="B1116" t="e">
        <f>1306-F10</f>
        <v>#VALUE!</v>
      </c>
      <c r="D1116" t="s">
        <v>52</v>
      </c>
      <c r="E1116">
        <v>1</v>
      </c>
      <c r="F1116" t="s">
        <v>102</v>
      </c>
      <c r="G1116" t="s">
        <v>58</v>
      </c>
      <c r="H1116">
        <v>1900402</v>
      </c>
    </row>
    <row r="1117" spans="1:8" x14ac:dyDescent="0.2">
      <c r="A1117">
        <v>1112</v>
      </c>
      <c r="B1117">
        <f>1306-H15</f>
        <v>-198709</v>
      </c>
      <c r="D1117" t="s">
        <v>491</v>
      </c>
      <c r="E1117">
        <v>1</v>
      </c>
      <c r="F1117" t="s">
        <v>528</v>
      </c>
      <c r="G1117" t="s">
        <v>493</v>
      </c>
      <c r="H1117">
        <v>1900402</v>
      </c>
    </row>
    <row r="1118" spans="1:8" x14ac:dyDescent="0.2">
      <c r="A1118">
        <v>1113</v>
      </c>
      <c r="B1118">
        <f>1306-H15</f>
        <v>-198709</v>
      </c>
      <c r="D1118" t="s">
        <v>494</v>
      </c>
      <c r="E1118">
        <v>1</v>
      </c>
      <c r="F1118" t="s">
        <v>528</v>
      </c>
      <c r="G1118" t="s">
        <v>493</v>
      </c>
      <c r="H1118">
        <v>1900402</v>
      </c>
    </row>
    <row r="1119" spans="1:8" x14ac:dyDescent="0.2">
      <c r="A1119">
        <v>1114</v>
      </c>
      <c r="B1119">
        <f>1306-H15</f>
        <v>-198709</v>
      </c>
      <c r="D1119" t="s">
        <v>495</v>
      </c>
      <c r="E1119">
        <v>1</v>
      </c>
      <c r="F1119" t="s">
        <v>528</v>
      </c>
      <c r="G1119" t="s">
        <v>493</v>
      </c>
      <c r="H1119">
        <v>1900402</v>
      </c>
    </row>
    <row r="1120" spans="1:8" x14ac:dyDescent="0.2">
      <c r="A1120">
        <v>1115</v>
      </c>
      <c r="B1120">
        <f>1306-H15</f>
        <v>-198709</v>
      </c>
      <c r="D1120" t="s">
        <v>496</v>
      </c>
      <c r="E1120">
        <v>1</v>
      </c>
      <c r="F1120" t="s">
        <v>528</v>
      </c>
      <c r="G1120" t="s">
        <v>493</v>
      </c>
      <c r="H1120">
        <v>1900402</v>
      </c>
    </row>
    <row r="1121" spans="1:8" x14ac:dyDescent="0.2">
      <c r="A1121">
        <v>1116</v>
      </c>
      <c r="B1121">
        <f>1306-H15</f>
        <v>-198709</v>
      </c>
      <c r="D1121" t="s">
        <v>74</v>
      </c>
      <c r="E1121">
        <v>1</v>
      </c>
      <c r="F1121" t="s">
        <v>528</v>
      </c>
      <c r="G1121" t="s">
        <v>493</v>
      </c>
      <c r="H1121">
        <v>1900402</v>
      </c>
    </row>
    <row r="1122" spans="1:8" x14ac:dyDescent="0.2">
      <c r="A1122">
        <v>1117</v>
      </c>
      <c r="B1122">
        <f>1306-K10</f>
        <v>1306</v>
      </c>
      <c r="D1122" t="s">
        <v>333</v>
      </c>
      <c r="E1122">
        <v>1</v>
      </c>
      <c r="F1122" t="s">
        <v>102</v>
      </c>
      <c r="H1122">
        <v>1900402</v>
      </c>
    </row>
    <row r="1123" spans="1:8" x14ac:dyDescent="0.2">
      <c r="A1123">
        <v>1118</v>
      </c>
      <c r="B1123">
        <f>1306-K20</f>
        <v>1306</v>
      </c>
      <c r="D1123" t="s">
        <v>59</v>
      </c>
      <c r="E1123">
        <v>1</v>
      </c>
      <c r="F1123" t="s">
        <v>367</v>
      </c>
      <c r="H1123">
        <v>1900402</v>
      </c>
    </row>
    <row r="1124" spans="1:8" x14ac:dyDescent="0.2">
      <c r="A1124">
        <v>1119</v>
      </c>
      <c r="B1124">
        <f>1306-K20</f>
        <v>1306</v>
      </c>
      <c r="D1124" t="s">
        <v>61</v>
      </c>
      <c r="E1124">
        <v>1</v>
      </c>
      <c r="F1124" t="s">
        <v>367</v>
      </c>
      <c r="H1124">
        <v>1900402</v>
      </c>
    </row>
    <row r="1125" spans="1:8" x14ac:dyDescent="0.2">
      <c r="A1125">
        <v>1120</v>
      </c>
      <c r="B1125">
        <f>1306-K21</f>
        <v>1306</v>
      </c>
      <c r="D1125" t="s">
        <v>59</v>
      </c>
      <c r="E1125">
        <v>1</v>
      </c>
      <c r="F1125" t="s">
        <v>368</v>
      </c>
      <c r="H1125">
        <v>1900402</v>
      </c>
    </row>
    <row r="1126" spans="1:8" x14ac:dyDescent="0.2">
      <c r="A1126">
        <v>1121</v>
      </c>
      <c r="B1126">
        <f>1306-K21</f>
        <v>1306</v>
      </c>
      <c r="D1126" t="s">
        <v>61</v>
      </c>
      <c r="E1126">
        <v>1</v>
      </c>
      <c r="F1126" t="s">
        <v>368</v>
      </c>
      <c r="H1126">
        <v>1900402</v>
      </c>
    </row>
    <row r="1127" spans="1:8" x14ac:dyDescent="0.2">
      <c r="A1127">
        <v>1122</v>
      </c>
      <c r="B1127">
        <f>1306-Q3</f>
        <v>1306</v>
      </c>
      <c r="D1127" t="s">
        <v>379</v>
      </c>
      <c r="E1127">
        <v>1</v>
      </c>
      <c r="F1127" t="s">
        <v>346</v>
      </c>
      <c r="G1127" t="s">
        <v>370</v>
      </c>
      <c r="H1127">
        <v>1900402</v>
      </c>
    </row>
    <row r="1128" spans="1:8" x14ac:dyDescent="0.2">
      <c r="A1128">
        <v>1123</v>
      </c>
      <c r="B1128">
        <f>1306-Q3</f>
        <v>1306</v>
      </c>
      <c r="D1128" t="s">
        <v>348</v>
      </c>
      <c r="E1128">
        <v>1</v>
      </c>
      <c r="F1128" t="s">
        <v>346</v>
      </c>
      <c r="G1128" t="s">
        <v>370</v>
      </c>
      <c r="H1128">
        <v>1900402</v>
      </c>
    </row>
    <row r="1129" spans="1:8" x14ac:dyDescent="0.2">
      <c r="A1129">
        <v>1124</v>
      </c>
      <c r="B1129">
        <f>1306-S10</f>
        <v>1306</v>
      </c>
      <c r="D1129" t="s">
        <v>351</v>
      </c>
      <c r="E1129">
        <v>1</v>
      </c>
      <c r="F1129" t="s">
        <v>102</v>
      </c>
      <c r="G1129" t="s">
        <v>352</v>
      </c>
      <c r="H1129">
        <v>1900402</v>
      </c>
    </row>
    <row r="1130" spans="1:8" x14ac:dyDescent="0.2">
      <c r="A1130">
        <v>1125</v>
      </c>
      <c r="B1130" t="e">
        <f>1311-F7</f>
        <v>#VALUE!</v>
      </c>
      <c r="D1130" t="s">
        <v>101</v>
      </c>
      <c r="E1130">
        <v>1</v>
      </c>
      <c r="G1130" t="s">
        <v>58</v>
      </c>
      <c r="H1130">
        <v>1900402</v>
      </c>
    </row>
    <row r="1131" spans="1:8" x14ac:dyDescent="0.2">
      <c r="A1131">
        <v>1126</v>
      </c>
      <c r="B1131" t="e">
        <f>1311-F10</f>
        <v>#VALUE!</v>
      </c>
      <c r="D1131" t="s">
        <v>101</v>
      </c>
      <c r="E1131">
        <v>1</v>
      </c>
      <c r="G1131" t="s">
        <v>58</v>
      </c>
      <c r="H1131">
        <v>1900402</v>
      </c>
    </row>
    <row r="1132" spans="1:8" x14ac:dyDescent="0.2">
      <c r="A1132">
        <v>1127</v>
      </c>
      <c r="B1132" t="e">
        <f>1311-F10</f>
        <v>#VALUE!</v>
      </c>
      <c r="D1132" t="s">
        <v>52</v>
      </c>
      <c r="E1132">
        <v>1</v>
      </c>
      <c r="G1132" t="s">
        <v>58</v>
      </c>
      <c r="H1132">
        <v>1900402</v>
      </c>
    </row>
    <row r="1133" spans="1:8" x14ac:dyDescent="0.2">
      <c r="A1133">
        <v>1128</v>
      </c>
      <c r="B1133">
        <f>1311-H15</f>
        <v>-198704</v>
      </c>
      <c r="D1133" t="s">
        <v>491</v>
      </c>
      <c r="E1133">
        <v>1</v>
      </c>
      <c r="F1133" t="s">
        <v>528</v>
      </c>
      <c r="G1133" t="s">
        <v>493</v>
      </c>
      <c r="H1133">
        <v>1900402</v>
      </c>
    </row>
    <row r="1134" spans="1:8" x14ac:dyDescent="0.2">
      <c r="A1134">
        <v>1129</v>
      </c>
      <c r="B1134">
        <f>1311-H15</f>
        <v>-198704</v>
      </c>
      <c r="D1134" t="s">
        <v>494</v>
      </c>
      <c r="E1134">
        <v>1</v>
      </c>
      <c r="F1134" t="s">
        <v>528</v>
      </c>
      <c r="G1134" t="s">
        <v>493</v>
      </c>
      <c r="H1134">
        <v>1900402</v>
      </c>
    </row>
    <row r="1135" spans="1:8" x14ac:dyDescent="0.2">
      <c r="A1135">
        <v>1130</v>
      </c>
      <c r="B1135">
        <f>1311-H15</f>
        <v>-198704</v>
      </c>
      <c r="D1135" t="s">
        <v>495</v>
      </c>
      <c r="E1135">
        <v>1</v>
      </c>
      <c r="F1135" t="s">
        <v>528</v>
      </c>
      <c r="G1135" t="s">
        <v>493</v>
      </c>
      <c r="H1135">
        <v>1900402</v>
      </c>
    </row>
    <row r="1136" spans="1:8" x14ac:dyDescent="0.2">
      <c r="A1136">
        <v>1131</v>
      </c>
      <c r="B1136">
        <f>1311-H15</f>
        <v>-198704</v>
      </c>
      <c r="D1136" t="s">
        <v>496</v>
      </c>
      <c r="E1136">
        <v>1</v>
      </c>
      <c r="F1136" t="s">
        <v>528</v>
      </c>
      <c r="G1136" t="s">
        <v>493</v>
      </c>
      <c r="H1136">
        <v>1900402</v>
      </c>
    </row>
    <row r="1137" spans="1:8" x14ac:dyDescent="0.2">
      <c r="A1137">
        <v>1132</v>
      </c>
      <c r="B1137">
        <f>1311-H15</f>
        <v>-198704</v>
      </c>
      <c r="D1137" t="s">
        <v>74</v>
      </c>
      <c r="E1137">
        <v>1</v>
      </c>
      <c r="F1137" t="s">
        <v>528</v>
      </c>
      <c r="G1137" t="s">
        <v>493</v>
      </c>
      <c r="H1137">
        <v>1900402</v>
      </c>
    </row>
    <row r="1138" spans="1:8" x14ac:dyDescent="0.2">
      <c r="A1138">
        <v>1133</v>
      </c>
      <c r="B1138">
        <f>1311-K11</f>
        <v>1311</v>
      </c>
      <c r="D1138" t="s">
        <v>333</v>
      </c>
      <c r="E1138">
        <v>1</v>
      </c>
      <c r="H1138">
        <v>1900402</v>
      </c>
    </row>
    <row r="1139" spans="1:8" x14ac:dyDescent="0.2">
      <c r="A1139">
        <v>1134</v>
      </c>
      <c r="B1139">
        <f>1311-K12</f>
        <v>1311</v>
      </c>
      <c r="D1139" t="s">
        <v>534</v>
      </c>
      <c r="E1139">
        <v>1</v>
      </c>
      <c r="F1139" t="s">
        <v>535</v>
      </c>
      <c r="H1139">
        <v>1900402</v>
      </c>
    </row>
    <row r="1140" spans="1:8" x14ac:dyDescent="0.2">
      <c r="A1140">
        <v>1135</v>
      </c>
      <c r="B1140">
        <f>1311-K16</f>
        <v>1311</v>
      </c>
      <c r="D1140" t="s">
        <v>59</v>
      </c>
      <c r="E1140">
        <v>1</v>
      </c>
      <c r="F1140" t="s">
        <v>536</v>
      </c>
      <c r="H1140">
        <v>1900402</v>
      </c>
    </row>
    <row r="1141" spans="1:8" x14ac:dyDescent="0.2">
      <c r="A1141">
        <v>1136</v>
      </c>
      <c r="B1141">
        <f>1311-K16</f>
        <v>1311</v>
      </c>
      <c r="D1141" t="s">
        <v>61</v>
      </c>
      <c r="E1141">
        <v>1</v>
      </c>
      <c r="F1141" t="s">
        <v>536</v>
      </c>
      <c r="H1141">
        <v>1900402</v>
      </c>
    </row>
    <row r="1142" spans="1:8" x14ac:dyDescent="0.2">
      <c r="A1142">
        <v>1137</v>
      </c>
      <c r="B1142">
        <f>1311-P6</f>
        <v>1311</v>
      </c>
      <c r="D1142" t="s">
        <v>343</v>
      </c>
      <c r="E1142">
        <v>1</v>
      </c>
      <c r="G1142" t="s">
        <v>539</v>
      </c>
      <c r="H1142">
        <v>1900402</v>
      </c>
    </row>
    <row r="1143" spans="1:8" x14ac:dyDescent="0.2">
      <c r="A1143">
        <v>1138</v>
      </c>
      <c r="B1143">
        <f>1311-Q3</f>
        <v>1311</v>
      </c>
      <c r="D1143" t="s">
        <v>374</v>
      </c>
      <c r="E1143">
        <v>1</v>
      </c>
      <c r="F1143" t="s">
        <v>346</v>
      </c>
      <c r="G1143" t="s">
        <v>375</v>
      </c>
      <c r="H1143">
        <v>1900402</v>
      </c>
    </row>
    <row r="1144" spans="1:8" x14ac:dyDescent="0.2">
      <c r="A1144">
        <v>1139</v>
      </c>
      <c r="B1144">
        <f>1311-Q3</f>
        <v>1311</v>
      </c>
      <c r="D1144" t="s">
        <v>348</v>
      </c>
      <c r="E1144">
        <v>1</v>
      </c>
      <c r="F1144" t="s">
        <v>346</v>
      </c>
      <c r="G1144" t="s">
        <v>375</v>
      </c>
      <c r="H1144">
        <v>1900402</v>
      </c>
    </row>
    <row r="1145" spans="1:8" x14ac:dyDescent="0.2">
      <c r="A1145">
        <v>1140</v>
      </c>
      <c r="B1145">
        <f>1311-S11</f>
        <v>1311</v>
      </c>
      <c r="D1145" t="s">
        <v>351</v>
      </c>
      <c r="E1145">
        <v>1</v>
      </c>
      <c r="G1145" t="s">
        <v>540</v>
      </c>
      <c r="H1145">
        <v>1900402</v>
      </c>
    </row>
    <row r="1146" spans="1:8" x14ac:dyDescent="0.2">
      <c r="A1146">
        <v>1141</v>
      </c>
      <c r="B1146">
        <f>1311-T3</f>
        <v>1311</v>
      </c>
      <c r="D1146" t="s">
        <v>353</v>
      </c>
      <c r="E1146">
        <v>1</v>
      </c>
      <c r="H1146">
        <v>1900402</v>
      </c>
    </row>
    <row r="1147" spans="1:8" x14ac:dyDescent="0.2">
      <c r="A1147">
        <v>1142</v>
      </c>
      <c r="B1147">
        <f>1311-U7</f>
        <v>1311</v>
      </c>
      <c r="D1147" t="s">
        <v>355</v>
      </c>
      <c r="E1147">
        <v>1</v>
      </c>
      <c r="H1147">
        <v>1900402</v>
      </c>
    </row>
    <row r="1148" spans="1:8" x14ac:dyDescent="0.2">
      <c r="A1148">
        <v>1143</v>
      </c>
      <c r="B1148" t="e">
        <f>1312-F7</f>
        <v>#VALUE!</v>
      </c>
      <c r="D1148" t="s">
        <v>101</v>
      </c>
      <c r="E1148">
        <v>1</v>
      </c>
      <c r="G1148" t="s">
        <v>58</v>
      </c>
      <c r="H1148">
        <v>1900402</v>
      </c>
    </row>
    <row r="1149" spans="1:8" x14ac:dyDescent="0.2">
      <c r="A1149">
        <v>1144</v>
      </c>
      <c r="B1149" t="e">
        <f>1312-F10</f>
        <v>#VALUE!</v>
      </c>
      <c r="D1149" t="s">
        <v>101</v>
      </c>
      <c r="E1149">
        <v>1</v>
      </c>
      <c r="G1149" t="s">
        <v>58</v>
      </c>
      <c r="H1149">
        <v>1900402</v>
      </c>
    </row>
    <row r="1150" spans="1:8" x14ac:dyDescent="0.2">
      <c r="A1150">
        <v>1145</v>
      </c>
      <c r="B1150" t="e">
        <f>1312-F10</f>
        <v>#VALUE!</v>
      </c>
      <c r="D1150" t="s">
        <v>52</v>
      </c>
      <c r="E1150">
        <v>1</v>
      </c>
      <c r="G1150" t="s">
        <v>58</v>
      </c>
      <c r="H1150">
        <v>1900402</v>
      </c>
    </row>
    <row r="1151" spans="1:8" x14ac:dyDescent="0.2">
      <c r="A1151">
        <v>1146</v>
      </c>
      <c r="B1151">
        <f>1312-H15</f>
        <v>-198703</v>
      </c>
      <c r="D1151" t="s">
        <v>491</v>
      </c>
      <c r="E1151">
        <v>1</v>
      </c>
      <c r="F1151" t="s">
        <v>528</v>
      </c>
      <c r="G1151" t="s">
        <v>493</v>
      </c>
      <c r="H1151">
        <v>1900402</v>
      </c>
    </row>
    <row r="1152" spans="1:8" x14ac:dyDescent="0.2">
      <c r="A1152">
        <v>1147</v>
      </c>
      <c r="B1152">
        <f>1312-H15</f>
        <v>-198703</v>
      </c>
      <c r="D1152" t="s">
        <v>494</v>
      </c>
      <c r="E1152">
        <v>1</v>
      </c>
      <c r="F1152" t="s">
        <v>528</v>
      </c>
      <c r="G1152" t="s">
        <v>493</v>
      </c>
      <c r="H1152">
        <v>1900402</v>
      </c>
    </row>
    <row r="1153" spans="1:8" x14ac:dyDescent="0.2">
      <c r="A1153">
        <v>1148</v>
      </c>
      <c r="B1153">
        <f>1312-H15</f>
        <v>-198703</v>
      </c>
      <c r="D1153" t="s">
        <v>495</v>
      </c>
      <c r="E1153">
        <v>1</v>
      </c>
      <c r="F1153" t="s">
        <v>528</v>
      </c>
      <c r="G1153" t="s">
        <v>493</v>
      </c>
      <c r="H1153">
        <v>1900402</v>
      </c>
    </row>
    <row r="1154" spans="1:8" x14ac:dyDescent="0.2">
      <c r="A1154">
        <v>1149</v>
      </c>
      <c r="B1154">
        <f>1312-H15</f>
        <v>-198703</v>
      </c>
      <c r="D1154" t="s">
        <v>496</v>
      </c>
      <c r="E1154">
        <v>1</v>
      </c>
      <c r="F1154" t="s">
        <v>528</v>
      </c>
      <c r="G1154" t="s">
        <v>493</v>
      </c>
      <c r="H1154">
        <v>1900402</v>
      </c>
    </row>
    <row r="1155" spans="1:8" x14ac:dyDescent="0.2">
      <c r="A1155">
        <v>1150</v>
      </c>
      <c r="B1155">
        <f>1312-H15</f>
        <v>-198703</v>
      </c>
      <c r="D1155" t="s">
        <v>74</v>
      </c>
      <c r="E1155">
        <v>1</v>
      </c>
      <c r="F1155" t="s">
        <v>528</v>
      </c>
      <c r="G1155" t="s">
        <v>493</v>
      </c>
      <c r="H1155">
        <v>1900402</v>
      </c>
    </row>
    <row r="1156" spans="1:8" x14ac:dyDescent="0.2">
      <c r="A1156">
        <v>1151</v>
      </c>
      <c r="B1156">
        <f>1312-K11</f>
        <v>1312</v>
      </c>
      <c r="D1156" t="s">
        <v>333</v>
      </c>
      <c r="E1156">
        <v>1</v>
      </c>
      <c r="H1156">
        <v>1900402</v>
      </c>
    </row>
    <row r="1157" spans="1:8" x14ac:dyDescent="0.2">
      <c r="A1157">
        <v>1152</v>
      </c>
      <c r="B1157">
        <f>1312-K12</f>
        <v>1312</v>
      </c>
      <c r="D1157" t="s">
        <v>534</v>
      </c>
      <c r="E1157">
        <v>0</v>
      </c>
      <c r="F1157" t="s">
        <v>535</v>
      </c>
      <c r="H1157">
        <v>1900402</v>
      </c>
    </row>
    <row r="1158" spans="1:8" x14ac:dyDescent="0.2">
      <c r="A1158">
        <v>1153</v>
      </c>
      <c r="B1158">
        <f>1312-K16</f>
        <v>1312</v>
      </c>
      <c r="D1158" t="s">
        <v>59</v>
      </c>
      <c r="E1158">
        <v>1</v>
      </c>
      <c r="F1158" t="s">
        <v>536</v>
      </c>
      <c r="H1158">
        <v>1900402</v>
      </c>
    </row>
    <row r="1159" spans="1:8" x14ac:dyDescent="0.2">
      <c r="A1159">
        <v>1154</v>
      </c>
      <c r="B1159">
        <f>1312-K16</f>
        <v>1312</v>
      </c>
      <c r="D1159" t="s">
        <v>61</v>
      </c>
      <c r="E1159">
        <v>1</v>
      </c>
      <c r="F1159" t="s">
        <v>536</v>
      </c>
      <c r="H1159">
        <v>1900402</v>
      </c>
    </row>
    <row r="1160" spans="1:8" x14ac:dyDescent="0.2">
      <c r="A1160">
        <v>1155</v>
      </c>
      <c r="B1160">
        <f>1312-P6</f>
        <v>1312</v>
      </c>
      <c r="D1160" t="s">
        <v>343</v>
      </c>
      <c r="E1160">
        <v>1</v>
      </c>
      <c r="G1160" t="s">
        <v>539</v>
      </c>
      <c r="H1160">
        <v>1900402</v>
      </c>
    </row>
    <row r="1161" spans="1:8" x14ac:dyDescent="0.2">
      <c r="A1161">
        <v>1156</v>
      </c>
      <c r="B1161">
        <f>1312-Q3</f>
        <v>1312</v>
      </c>
      <c r="D1161" t="s">
        <v>374</v>
      </c>
      <c r="E1161">
        <v>1</v>
      </c>
      <c r="F1161" t="s">
        <v>346</v>
      </c>
      <c r="G1161" t="s">
        <v>375</v>
      </c>
      <c r="H1161">
        <v>1900402</v>
      </c>
    </row>
    <row r="1162" spans="1:8" x14ac:dyDescent="0.2">
      <c r="A1162">
        <v>1157</v>
      </c>
      <c r="B1162">
        <f>1312-Q3</f>
        <v>1312</v>
      </c>
      <c r="D1162" t="s">
        <v>348</v>
      </c>
      <c r="E1162">
        <v>1</v>
      </c>
      <c r="F1162" t="s">
        <v>346</v>
      </c>
      <c r="G1162" t="s">
        <v>375</v>
      </c>
      <c r="H1162">
        <v>1900402</v>
      </c>
    </row>
    <row r="1163" spans="1:8" x14ac:dyDescent="0.2">
      <c r="A1163">
        <v>1158</v>
      </c>
      <c r="B1163">
        <f>1312-S11</f>
        <v>1312</v>
      </c>
      <c r="D1163" t="s">
        <v>351</v>
      </c>
      <c r="E1163">
        <v>1</v>
      </c>
      <c r="G1163" t="s">
        <v>540</v>
      </c>
      <c r="H1163">
        <v>1900402</v>
      </c>
    </row>
    <row r="1164" spans="1:8" x14ac:dyDescent="0.2">
      <c r="A1164">
        <v>1159</v>
      </c>
      <c r="B1164">
        <f>1312-T3</f>
        <v>1312</v>
      </c>
      <c r="D1164" t="s">
        <v>353</v>
      </c>
      <c r="E1164">
        <v>1</v>
      </c>
      <c r="H1164">
        <v>1900402</v>
      </c>
    </row>
    <row r="1165" spans="1:8" x14ac:dyDescent="0.2">
      <c r="A1165">
        <v>1160</v>
      </c>
      <c r="B1165">
        <f>1312-U7</f>
        <v>1312</v>
      </c>
      <c r="D1165" t="s">
        <v>355</v>
      </c>
      <c r="E1165">
        <v>1</v>
      </c>
      <c r="H1165">
        <v>1900402</v>
      </c>
    </row>
    <row r="1166" spans="1:8" x14ac:dyDescent="0.2">
      <c r="A1166">
        <v>1161</v>
      </c>
      <c r="B1166" t="e">
        <f>1313-F7</f>
        <v>#VALUE!</v>
      </c>
      <c r="D1166" t="s">
        <v>101</v>
      </c>
      <c r="E1166">
        <v>1</v>
      </c>
      <c r="G1166" t="s">
        <v>58</v>
      </c>
      <c r="H1166">
        <v>1900402</v>
      </c>
    </row>
    <row r="1167" spans="1:8" x14ac:dyDescent="0.2">
      <c r="A1167">
        <v>1162</v>
      </c>
      <c r="B1167" t="e">
        <f>1313-F10</f>
        <v>#VALUE!</v>
      </c>
      <c r="D1167" t="s">
        <v>101</v>
      </c>
      <c r="E1167">
        <v>1</v>
      </c>
      <c r="G1167" t="s">
        <v>58</v>
      </c>
      <c r="H1167">
        <v>1900402</v>
      </c>
    </row>
    <row r="1168" spans="1:8" x14ac:dyDescent="0.2">
      <c r="A1168">
        <v>1163</v>
      </c>
      <c r="B1168" t="e">
        <f>1313-F10</f>
        <v>#VALUE!</v>
      </c>
      <c r="D1168" t="s">
        <v>52</v>
      </c>
      <c r="E1168">
        <v>1</v>
      </c>
      <c r="G1168" t="s">
        <v>58</v>
      </c>
      <c r="H1168">
        <v>1900402</v>
      </c>
    </row>
    <row r="1169" spans="1:8" x14ac:dyDescent="0.2">
      <c r="A1169">
        <v>1164</v>
      </c>
      <c r="B1169">
        <f>1313-H15</f>
        <v>-198702</v>
      </c>
      <c r="D1169" t="s">
        <v>491</v>
      </c>
      <c r="E1169">
        <v>1</v>
      </c>
      <c r="F1169" t="s">
        <v>528</v>
      </c>
      <c r="G1169" t="s">
        <v>493</v>
      </c>
      <c r="H1169">
        <v>1900402</v>
      </c>
    </row>
    <row r="1170" spans="1:8" x14ac:dyDescent="0.2">
      <c r="A1170">
        <v>1165</v>
      </c>
      <c r="B1170">
        <f>1313-H15</f>
        <v>-198702</v>
      </c>
      <c r="D1170" t="s">
        <v>494</v>
      </c>
      <c r="E1170">
        <v>1</v>
      </c>
      <c r="F1170" t="s">
        <v>528</v>
      </c>
      <c r="G1170" t="s">
        <v>493</v>
      </c>
      <c r="H1170">
        <v>1900402</v>
      </c>
    </row>
    <row r="1171" spans="1:8" x14ac:dyDescent="0.2">
      <c r="A1171">
        <v>1166</v>
      </c>
      <c r="B1171">
        <f>1313-H15</f>
        <v>-198702</v>
      </c>
      <c r="D1171" t="s">
        <v>495</v>
      </c>
      <c r="E1171">
        <v>1</v>
      </c>
      <c r="F1171" t="s">
        <v>528</v>
      </c>
      <c r="G1171" t="s">
        <v>493</v>
      </c>
      <c r="H1171">
        <v>1900402</v>
      </c>
    </row>
    <row r="1172" spans="1:8" x14ac:dyDescent="0.2">
      <c r="A1172">
        <v>1167</v>
      </c>
      <c r="B1172">
        <f>1313-H15</f>
        <v>-198702</v>
      </c>
      <c r="D1172" t="s">
        <v>496</v>
      </c>
      <c r="E1172">
        <v>1</v>
      </c>
      <c r="F1172" t="s">
        <v>528</v>
      </c>
      <c r="G1172" t="s">
        <v>493</v>
      </c>
      <c r="H1172">
        <v>1900402</v>
      </c>
    </row>
    <row r="1173" spans="1:8" x14ac:dyDescent="0.2">
      <c r="A1173">
        <v>1168</v>
      </c>
      <c r="B1173">
        <f>1313-H15</f>
        <v>-198702</v>
      </c>
      <c r="D1173" t="s">
        <v>74</v>
      </c>
      <c r="E1173">
        <v>1</v>
      </c>
      <c r="F1173" t="s">
        <v>528</v>
      </c>
      <c r="G1173" t="s">
        <v>493</v>
      </c>
      <c r="H1173">
        <v>1900402</v>
      </c>
    </row>
    <row r="1174" spans="1:8" x14ac:dyDescent="0.2">
      <c r="A1174">
        <v>1169</v>
      </c>
      <c r="B1174">
        <f>1313-K11</f>
        <v>1313</v>
      </c>
      <c r="D1174" t="s">
        <v>333</v>
      </c>
      <c r="E1174">
        <v>1</v>
      </c>
      <c r="H1174">
        <v>1900402</v>
      </c>
    </row>
    <row r="1175" spans="1:8" x14ac:dyDescent="0.2">
      <c r="A1175">
        <v>1170</v>
      </c>
      <c r="B1175">
        <f>1313-K12</f>
        <v>1313</v>
      </c>
      <c r="D1175" t="s">
        <v>534</v>
      </c>
      <c r="E1175">
        <v>0</v>
      </c>
      <c r="F1175" t="s">
        <v>535</v>
      </c>
      <c r="H1175">
        <v>1900402</v>
      </c>
    </row>
    <row r="1176" spans="1:8" x14ac:dyDescent="0.2">
      <c r="A1176">
        <v>1171</v>
      </c>
      <c r="B1176">
        <f>1313-K16</f>
        <v>1313</v>
      </c>
      <c r="D1176" t="s">
        <v>59</v>
      </c>
      <c r="E1176">
        <v>1</v>
      </c>
      <c r="F1176" t="s">
        <v>536</v>
      </c>
      <c r="H1176">
        <v>1900402</v>
      </c>
    </row>
    <row r="1177" spans="1:8" x14ac:dyDescent="0.2">
      <c r="A1177">
        <v>1172</v>
      </c>
      <c r="B1177">
        <f>1313-K16</f>
        <v>1313</v>
      </c>
      <c r="D1177" t="s">
        <v>61</v>
      </c>
      <c r="E1177">
        <v>1</v>
      </c>
      <c r="F1177" t="s">
        <v>536</v>
      </c>
      <c r="H1177">
        <v>1900402</v>
      </c>
    </row>
    <row r="1178" spans="1:8" x14ac:dyDescent="0.2">
      <c r="A1178">
        <v>1173</v>
      </c>
      <c r="B1178">
        <f>1313-P6</f>
        <v>1313</v>
      </c>
      <c r="D1178" t="s">
        <v>343</v>
      </c>
      <c r="E1178">
        <v>1</v>
      </c>
      <c r="G1178" t="s">
        <v>539</v>
      </c>
      <c r="H1178">
        <v>1900402</v>
      </c>
    </row>
    <row r="1179" spans="1:8" x14ac:dyDescent="0.2">
      <c r="A1179">
        <v>1174</v>
      </c>
      <c r="B1179">
        <f>1313-Q3</f>
        <v>1313</v>
      </c>
      <c r="D1179" t="s">
        <v>374</v>
      </c>
      <c r="E1179">
        <v>1</v>
      </c>
      <c r="F1179" t="s">
        <v>346</v>
      </c>
      <c r="G1179" t="s">
        <v>375</v>
      </c>
      <c r="H1179">
        <v>1900402</v>
      </c>
    </row>
    <row r="1180" spans="1:8" x14ac:dyDescent="0.2">
      <c r="A1180">
        <v>1175</v>
      </c>
      <c r="B1180">
        <f>1313-Q3</f>
        <v>1313</v>
      </c>
      <c r="D1180" t="s">
        <v>348</v>
      </c>
      <c r="E1180">
        <v>1</v>
      </c>
      <c r="F1180" t="s">
        <v>346</v>
      </c>
      <c r="G1180" t="s">
        <v>375</v>
      </c>
      <c r="H1180">
        <v>1900402</v>
      </c>
    </row>
    <row r="1181" spans="1:8" x14ac:dyDescent="0.2">
      <c r="A1181">
        <v>1176</v>
      </c>
      <c r="B1181">
        <f>1313-S11</f>
        <v>1313</v>
      </c>
      <c r="D1181" t="s">
        <v>351</v>
      </c>
      <c r="E1181">
        <v>1</v>
      </c>
      <c r="G1181" t="s">
        <v>540</v>
      </c>
      <c r="H1181">
        <v>1900402</v>
      </c>
    </row>
    <row r="1182" spans="1:8" x14ac:dyDescent="0.2">
      <c r="A1182">
        <v>1177</v>
      </c>
      <c r="B1182">
        <f>1313-T3</f>
        <v>1313</v>
      </c>
      <c r="D1182" t="s">
        <v>353</v>
      </c>
      <c r="E1182">
        <v>1</v>
      </c>
      <c r="H1182">
        <v>1900402</v>
      </c>
    </row>
    <row r="1183" spans="1:8" x14ac:dyDescent="0.2">
      <c r="A1183">
        <v>1178</v>
      </c>
      <c r="B1183">
        <f>1313-U7</f>
        <v>1313</v>
      </c>
      <c r="D1183" t="s">
        <v>355</v>
      </c>
      <c r="E1183">
        <v>1</v>
      </c>
      <c r="H1183">
        <v>1900402</v>
      </c>
    </row>
    <row r="1184" spans="1:8" x14ac:dyDescent="0.2">
      <c r="A1184">
        <v>1179</v>
      </c>
      <c r="B1184">
        <f>1403-H35</f>
        <v>-198738</v>
      </c>
      <c r="D1184" t="s">
        <v>491</v>
      </c>
      <c r="E1184">
        <v>1</v>
      </c>
      <c r="F1184" t="s">
        <v>528</v>
      </c>
      <c r="G1184" t="s">
        <v>493</v>
      </c>
      <c r="H1184">
        <v>1900402</v>
      </c>
    </row>
    <row r="1185" spans="1:8" x14ac:dyDescent="0.2">
      <c r="A1185">
        <v>1180</v>
      </c>
      <c r="B1185">
        <f>1403-H35</f>
        <v>-198738</v>
      </c>
      <c r="D1185" t="s">
        <v>494</v>
      </c>
      <c r="E1185">
        <v>1</v>
      </c>
      <c r="F1185" t="s">
        <v>528</v>
      </c>
      <c r="G1185" t="s">
        <v>493</v>
      </c>
      <c r="H1185">
        <v>1900402</v>
      </c>
    </row>
    <row r="1186" spans="1:8" x14ac:dyDescent="0.2">
      <c r="A1186">
        <v>1181</v>
      </c>
      <c r="B1186">
        <f>1403-H35</f>
        <v>-198738</v>
      </c>
      <c r="D1186" t="s">
        <v>495</v>
      </c>
      <c r="E1186">
        <v>1</v>
      </c>
      <c r="F1186" t="s">
        <v>528</v>
      </c>
      <c r="G1186" t="s">
        <v>493</v>
      </c>
      <c r="H1186">
        <v>1900402</v>
      </c>
    </row>
    <row r="1187" spans="1:8" x14ac:dyDescent="0.2">
      <c r="A1187">
        <v>1182</v>
      </c>
      <c r="B1187">
        <f>1403-H35</f>
        <v>-198738</v>
      </c>
      <c r="D1187" t="s">
        <v>496</v>
      </c>
      <c r="E1187">
        <v>1</v>
      </c>
      <c r="F1187" t="s">
        <v>528</v>
      </c>
      <c r="G1187" t="s">
        <v>493</v>
      </c>
      <c r="H1187">
        <v>1900402</v>
      </c>
    </row>
    <row r="1188" spans="1:8" x14ac:dyDescent="0.2">
      <c r="A1188">
        <v>1183</v>
      </c>
      <c r="B1188">
        <f>1403-H35</f>
        <v>-198738</v>
      </c>
      <c r="D1188" t="s">
        <v>74</v>
      </c>
      <c r="E1188">
        <v>1</v>
      </c>
      <c r="F1188" t="s">
        <v>528</v>
      </c>
      <c r="G1188" t="s">
        <v>493</v>
      </c>
      <c r="H1188">
        <v>1900402</v>
      </c>
    </row>
    <row r="1189" spans="1:8" x14ac:dyDescent="0.2">
      <c r="A1189">
        <v>1184</v>
      </c>
      <c r="B1189">
        <f>1403-K15</f>
        <v>1403</v>
      </c>
      <c r="D1189" t="s">
        <v>333</v>
      </c>
      <c r="E1189">
        <v>1</v>
      </c>
      <c r="F1189" t="s">
        <v>102</v>
      </c>
      <c r="H1189">
        <v>1900402</v>
      </c>
    </row>
    <row r="1190" spans="1:8" x14ac:dyDescent="0.2">
      <c r="A1190">
        <v>1185</v>
      </c>
      <c r="B1190">
        <f>1403-Q3</f>
        <v>1403</v>
      </c>
      <c r="D1190" t="s">
        <v>383</v>
      </c>
      <c r="E1190">
        <v>1</v>
      </c>
      <c r="F1190" t="s">
        <v>346</v>
      </c>
      <c r="G1190" t="s">
        <v>384</v>
      </c>
      <c r="H1190">
        <v>1900402</v>
      </c>
    </row>
    <row r="1191" spans="1:8" x14ac:dyDescent="0.2">
      <c r="A1191">
        <v>1186</v>
      </c>
      <c r="B1191">
        <f>1403-Q3</f>
        <v>1403</v>
      </c>
      <c r="D1191" t="s">
        <v>348</v>
      </c>
      <c r="E1191">
        <v>1</v>
      </c>
      <c r="F1191" t="s">
        <v>346</v>
      </c>
      <c r="G1191" t="s">
        <v>384</v>
      </c>
      <c r="H1191">
        <v>1900402</v>
      </c>
    </row>
    <row r="1192" spans="1:8" x14ac:dyDescent="0.2">
      <c r="A1192">
        <v>1187</v>
      </c>
      <c r="B1192">
        <f>1403-S15</f>
        <v>1403</v>
      </c>
      <c r="D1192" t="s">
        <v>351</v>
      </c>
      <c r="E1192">
        <v>1</v>
      </c>
      <c r="F1192" t="s">
        <v>102</v>
      </c>
      <c r="G1192" t="s">
        <v>352</v>
      </c>
      <c r="H1192">
        <v>1900402</v>
      </c>
    </row>
    <row r="1193" spans="1:8" x14ac:dyDescent="0.2">
      <c r="A1193">
        <v>1188</v>
      </c>
      <c r="B1193" t="e">
        <f>1407-F7</f>
        <v>#VALUE!</v>
      </c>
      <c r="D1193" t="s">
        <v>101</v>
      </c>
      <c r="E1193">
        <v>1</v>
      </c>
      <c r="G1193" t="s">
        <v>58</v>
      </c>
      <c r="H1193">
        <v>1900402</v>
      </c>
    </row>
    <row r="1194" spans="1:8" x14ac:dyDescent="0.2">
      <c r="A1194">
        <v>1189</v>
      </c>
      <c r="B1194">
        <f>1407-H15</f>
        <v>-198608</v>
      </c>
      <c r="D1194" t="s">
        <v>491</v>
      </c>
      <c r="E1194">
        <v>1</v>
      </c>
      <c r="F1194" t="s">
        <v>528</v>
      </c>
      <c r="G1194" t="s">
        <v>493</v>
      </c>
      <c r="H1194">
        <v>1900402</v>
      </c>
    </row>
    <row r="1195" spans="1:8" x14ac:dyDescent="0.2">
      <c r="A1195">
        <v>1190</v>
      </c>
      <c r="B1195">
        <f>1407-H15</f>
        <v>-198608</v>
      </c>
      <c r="D1195" t="s">
        <v>494</v>
      </c>
      <c r="E1195">
        <v>1</v>
      </c>
      <c r="F1195" t="s">
        <v>528</v>
      </c>
      <c r="G1195" t="s">
        <v>493</v>
      </c>
      <c r="H1195">
        <v>1900402</v>
      </c>
    </row>
    <row r="1196" spans="1:8" x14ac:dyDescent="0.2">
      <c r="A1196">
        <v>1191</v>
      </c>
      <c r="B1196">
        <f>1407-H15</f>
        <v>-198608</v>
      </c>
      <c r="D1196" t="s">
        <v>495</v>
      </c>
      <c r="E1196">
        <v>1</v>
      </c>
      <c r="F1196" t="s">
        <v>528</v>
      </c>
      <c r="G1196" t="s">
        <v>493</v>
      </c>
      <c r="H1196">
        <v>1900402</v>
      </c>
    </row>
    <row r="1197" spans="1:8" x14ac:dyDescent="0.2">
      <c r="A1197">
        <v>1192</v>
      </c>
      <c r="B1197">
        <f>1407-H15</f>
        <v>-198608</v>
      </c>
      <c r="D1197" t="s">
        <v>496</v>
      </c>
      <c r="E1197">
        <v>1</v>
      </c>
      <c r="F1197" t="s">
        <v>528</v>
      </c>
      <c r="G1197" t="s">
        <v>493</v>
      </c>
      <c r="H1197">
        <v>1900402</v>
      </c>
    </row>
    <row r="1198" spans="1:8" x14ac:dyDescent="0.2">
      <c r="A1198">
        <v>1193</v>
      </c>
      <c r="B1198">
        <f>1407-H15</f>
        <v>-198608</v>
      </c>
      <c r="D1198" t="s">
        <v>74</v>
      </c>
      <c r="E1198">
        <v>1</v>
      </c>
      <c r="F1198" t="s">
        <v>528</v>
      </c>
      <c r="G1198" t="s">
        <v>493</v>
      </c>
      <c r="H1198">
        <v>1900402</v>
      </c>
    </row>
    <row r="1199" spans="1:8" x14ac:dyDescent="0.2">
      <c r="A1199">
        <v>1194</v>
      </c>
      <c r="B1199">
        <f>1407-K10</f>
        <v>1407</v>
      </c>
      <c r="D1199" t="s">
        <v>549</v>
      </c>
      <c r="E1199">
        <v>1</v>
      </c>
      <c r="F1199" t="s">
        <v>102</v>
      </c>
      <c r="H1199">
        <v>1900402</v>
      </c>
    </row>
    <row r="1200" spans="1:8" x14ac:dyDescent="0.2">
      <c r="A1200">
        <v>1195</v>
      </c>
      <c r="B1200">
        <f>1407-P6</f>
        <v>1407</v>
      </c>
      <c r="D1200" t="s">
        <v>343</v>
      </c>
      <c r="E1200">
        <v>1</v>
      </c>
      <c r="G1200" t="s">
        <v>550</v>
      </c>
      <c r="H1200">
        <v>1900402</v>
      </c>
    </row>
    <row r="1201" spans="1:8" x14ac:dyDescent="0.2">
      <c r="A1201">
        <v>1196</v>
      </c>
      <c r="B1201">
        <f>1407-Q3</f>
        <v>1407</v>
      </c>
      <c r="D1201" t="s">
        <v>551</v>
      </c>
      <c r="E1201">
        <v>1</v>
      </c>
      <c r="F1201" t="s">
        <v>346</v>
      </c>
      <c r="G1201" t="s">
        <v>552</v>
      </c>
      <c r="H1201">
        <v>1900402</v>
      </c>
    </row>
    <row r="1202" spans="1:8" x14ac:dyDescent="0.2">
      <c r="A1202">
        <v>1197</v>
      </c>
      <c r="B1202">
        <f>1407-Q3</f>
        <v>1407</v>
      </c>
      <c r="D1202" t="s">
        <v>348</v>
      </c>
      <c r="E1202">
        <v>1</v>
      </c>
      <c r="F1202" t="s">
        <v>346</v>
      </c>
      <c r="G1202" t="s">
        <v>552</v>
      </c>
      <c r="H1202">
        <v>1900402</v>
      </c>
    </row>
    <row r="1203" spans="1:8" x14ac:dyDescent="0.2">
      <c r="A1203">
        <v>1198</v>
      </c>
      <c r="B1203">
        <f>1407-S10</f>
        <v>1407</v>
      </c>
      <c r="D1203" t="s">
        <v>351</v>
      </c>
      <c r="E1203">
        <v>1</v>
      </c>
      <c r="F1203" t="s">
        <v>102</v>
      </c>
      <c r="G1203" t="s">
        <v>545</v>
      </c>
      <c r="H1203">
        <v>1900402</v>
      </c>
    </row>
    <row r="1204" spans="1:8" x14ac:dyDescent="0.2">
      <c r="A1204">
        <v>1199</v>
      </c>
      <c r="B1204">
        <f>1407-T3</f>
        <v>1407</v>
      </c>
      <c r="D1204" t="s">
        <v>553</v>
      </c>
      <c r="E1204">
        <v>1</v>
      </c>
      <c r="F1204" t="s">
        <v>346</v>
      </c>
      <c r="H1204">
        <v>1900402</v>
      </c>
    </row>
    <row r="1205" spans="1:8" x14ac:dyDescent="0.2">
      <c r="A1205">
        <v>1200</v>
      </c>
      <c r="B1205">
        <f>1407-U7</f>
        <v>1407</v>
      </c>
      <c r="D1205" t="s">
        <v>355</v>
      </c>
      <c r="E1205">
        <v>1</v>
      </c>
      <c r="H1205">
        <v>1900402</v>
      </c>
    </row>
    <row r="1206" spans="1:8" x14ac:dyDescent="0.2">
      <c r="A1206">
        <v>1201</v>
      </c>
      <c r="B1206">
        <f>1410-K10</f>
        <v>1410</v>
      </c>
      <c r="D1206" t="s">
        <v>497</v>
      </c>
      <c r="E1206">
        <v>1</v>
      </c>
      <c r="F1206" t="s">
        <v>102</v>
      </c>
      <c r="H1206">
        <v>1900402</v>
      </c>
    </row>
    <row r="1207" spans="1:8" x14ac:dyDescent="0.2">
      <c r="A1207">
        <v>1202</v>
      </c>
      <c r="B1207">
        <f>1410-Q3</f>
        <v>1410</v>
      </c>
      <c r="D1207" t="s">
        <v>502</v>
      </c>
      <c r="E1207">
        <v>0</v>
      </c>
      <c r="F1207" t="s">
        <v>346</v>
      </c>
      <c r="G1207" t="s">
        <v>499</v>
      </c>
      <c r="H1207">
        <v>1900402</v>
      </c>
    </row>
    <row r="1208" spans="1:8" x14ac:dyDescent="0.2">
      <c r="A1208">
        <v>1203</v>
      </c>
      <c r="B1208">
        <f>1410-Q3</f>
        <v>1410</v>
      </c>
      <c r="D1208" t="s">
        <v>500</v>
      </c>
      <c r="E1208">
        <v>1</v>
      </c>
      <c r="F1208" t="s">
        <v>346</v>
      </c>
      <c r="G1208" t="s">
        <v>499</v>
      </c>
      <c r="H1208">
        <v>1900402</v>
      </c>
    </row>
    <row r="1209" spans="1:8" x14ac:dyDescent="0.2">
      <c r="A1209">
        <v>1204</v>
      </c>
      <c r="B1209">
        <f>1410-Q3</f>
        <v>1410</v>
      </c>
      <c r="D1209" t="s">
        <v>501</v>
      </c>
      <c r="E1209">
        <v>0</v>
      </c>
      <c r="F1209" t="s">
        <v>346</v>
      </c>
      <c r="G1209" t="s">
        <v>499</v>
      </c>
      <c r="H1209">
        <v>1900402</v>
      </c>
    </row>
    <row r="1210" spans="1:8" x14ac:dyDescent="0.2">
      <c r="A1210">
        <v>1205</v>
      </c>
      <c r="B1210" t="e">
        <f>1431-F3</f>
        <v>#VALUE!</v>
      </c>
      <c r="D1210" t="s">
        <v>554</v>
      </c>
      <c r="E1210">
        <v>1</v>
      </c>
      <c r="F1210" t="s">
        <v>346</v>
      </c>
      <c r="G1210" t="s">
        <v>514</v>
      </c>
      <c r="H1210">
        <v>1900402</v>
      </c>
    </row>
    <row r="1211" spans="1:8" x14ac:dyDescent="0.2">
      <c r="A1211">
        <v>1206</v>
      </c>
      <c r="B1211" t="e">
        <f>1431-F3</f>
        <v>#VALUE!</v>
      </c>
      <c r="D1211" t="s">
        <v>555</v>
      </c>
      <c r="E1211">
        <v>1</v>
      </c>
      <c r="F1211" t="s">
        <v>346</v>
      </c>
      <c r="G1211" t="s">
        <v>514</v>
      </c>
      <c r="H1211">
        <v>1900402</v>
      </c>
    </row>
    <row r="1212" spans="1:8" x14ac:dyDescent="0.2">
      <c r="A1212">
        <v>1207</v>
      </c>
      <c r="B1212" t="e">
        <f>1431-F3</f>
        <v>#VALUE!</v>
      </c>
      <c r="D1212" t="s">
        <v>56</v>
      </c>
      <c r="E1212">
        <v>1</v>
      </c>
      <c r="F1212" t="s">
        <v>346</v>
      </c>
      <c r="G1212" t="s">
        <v>514</v>
      </c>
      <c r="H1212">
        <v>1900402</v>
      </c>
    </row>
    <row r="1213" spans="1:8" x14ac:dyDescent="0.2">
      <c r="A1213">
        <v>1208</v>
      </c>
      <c r="B1213" t="e">
        <f>1431-F3</f>
        <v>#VALUE!</v>
      </c>
      <c r="D1213" t="s">
        <v>555</v>
      </c>
      <c r="E1213">
        <v>1</v>
      </c>
      <c r="F1213" t="s">
        <v>346</v>
      </c>
      <c r="G1213" t="s">
        <v>514</v>
      </c>
      <c r="H1213">
        <v>1900402</v>
      </c>
    </row>
    <row r="1214" spans="1:8" x14ac:dyDescent="0.2">
      <c r="A1214">
        <v>1209</v>
      </c>
      <c r="B1214" t="e">
        <f>1431-F3</f>
        <v>#VALUE!</v>
      </c>
      <c r="D1214" t="s">
        <v>556</v>
      </c>
      <c r="E1214">
        <v>1</v>
      </c>
      <c r="F1214" t="s">
        <v>346</v>
      </c>
      <c r="G1214" t="s">
        <v>514</v>
      </c>
      <c r="H1214">
        <v>1900402</v>
      </c>
    </row>
    <row r="1215" spans="1:8" x14ac:dyDescent="0.2">
      <c r="A1215">
        <v>1210</v>
      </c>
      <c r="B1215" t="e">
        <f>1431-F7</f>
        <v>#VALUE!</v>
      </c>
      <c r="D1215" t="s">
        <v>554</v>
      </c>
      <c r="E1215">
        <v>1</v>
      </c>
      <c r="G1215" t="s">
        <v>514</v>
      </c>
      <c r="H1215">
        <v>1900402</v>
      </c>
    </row>
    <row r="1216" spans="1:8" x14ac:dyDescent="0.2">
      <c r="A1216">
        <v>1211</v>
      </c>
      <c r="B1216" t="e">
        <f>1431-F7</f>
        <v>#VALUE!</v>
      </c>
      <c r="D1216" t="s">
        <v>555</v>
      </c>
      <c r="E1216">
        <v>1</v>
      </c>
      <c r="G1216" t="s">
        <v>514</v>
      </c>
      <c r="H1216">
        <v>1900402</v>
      </c>
    </row>
    <row r="1217" spans="1:8" x14ac:dyDescent="0.2">
      <c r="A1217">
        <v>1212</v>
      </c>
      <c r="B1217" t="e">
        <f>1431-F7</f>
        <v>#VALUE!</v>
      </c>
      <c r="D1217" t="s">
        <v>56</v>
      </c>
      <c r="E1217">
        <v>1</v>
      </c>
      <c r="G1217" t="s">
        <v>514</v>
      </c>
      <c r="H1217">
        <v>1900402</v>
      </c>
    </row>
    <row r="1218" spans="1:8" x14ac:dyDescent="0.2">
      <c r="A1218">
        <v>1213</v>
      </c>
      <c r="B1218" t="e">
        <f>1431-F7</f>
        <v>#VALUE!</v>
      </c>
      <c r="D1218" t="s">
        <v>555</v>
      </c>
      <c r="E1218">
        <v>1</v>
      </c>
      <c r="G1218" t="s">
        <v>514</v>
      </c>
      <c r="H1218">
        <v>1900402</v>
      </c>
    </row>
    <row r="1219" spans="1:8" x14ac:dyDescent="0.2">
      <c r="A1219">
        <v>1214</v>
      </c>
      <c r="B1219" t="e">
        <f>1431-F7</f>
        <v>#VALUE!</v>
      </c>
      <c r="D1219" t="s">
        <v>556</v>
      </c>
      <c r="E1219">
        <v>1</v>
      </c>
      <c r="G1219" t="s">
        <v>514</v>
      </c>
      <c r="H1219">
        <v>1900402</v>
      </c>
    </row>
    <row r="1220" spans="1:8" x14ac:dyDescent="0.2">
      <c r="A1220">
        <v>1215</v>
      </c>
      <c r="B1220" t="e">
        <f>1431-F9</f>
        <v>#VALUE!</v>
      </c>
      <c r="D1220" t="s">
        <v>554</v>
      </c>
      <c r="E1220">
        <v>1</v>
      </c>
      <c r="G1220" t="s">
        <v>514</v>
      </c>
      <c r="H1220">
        <v>1900402</v>
      </c>
    </row>
    <row r="1221" spans="1:8" x14ac:dyDescent="0.2">
      <c r="A1221">
        <v>1216</v>
      </c>
      <c r="B1221" t="e">
        <f>1431-F9</f>
        <v>#VALUE!</v>
      </c>
      <c r="D1221" t="s">
        <v>555</v>
      </c>
      <c r="E1221">
        <v>1</v>
      </c>
      <c r="G1221" t="s">
        <v>514</v>
      </c>
      <c r="H1221">
        <v>1900402</v>
      </c>
    </row>
    <row r="1222" spans="1:8" x14ac:dyDescent="0.2">
      <c r="A1222">
        <v>1217</v>
      </c>
      <c r="B1222" t="e">
        <f>1431-F9</f>
        <v>#VALUE!</v>
      </c>
      <c r="D1222" t="s">
        <v>56</v>
      </c>
      <c r="E1222">
        <v>1</v>
      </c>
      <c r="G1222" t="s">
        <v>514</v>
      </c>
      <c r="H1222">
        <v>1900402</v>
      </c>
    </row>
    <row r="1223" spans="1:8" x14ac:dyDescent="0.2">
      <c r="A1223">
        <v>1218</v>
      </c>
      <c r="B1223" t="e">
        <f>1431-F9</f>
        <v>#VALUE!</v>
      </c>
      <c r="D1223" t="s">
        <v>555</v>
      </c>
      <c r="E1223">
        <v>1</v>
      </c>
      <c r="G1223" t="s">
        <v>514</v>
      </c>
      <c r="H1223">
        <v>1900402</v>
      </c>
    </row>
    <row r="1224" spans="1:8" x14ac:dyDescent="0.2">
      <c r="A1224">
        <v>1219</v>
      </c>
      <c r="B1224" t="e">
        <f>1431-F9</f>
        <v>#VALUE!</v>
      </c>
      <c r="D1224" t="s">
        <v>556</v>
      </c>
      <c r="E1224">
        <v>1</v>
      </c>
      <c r="G1224" t="s">
        <v>514</v>
      </c>
      <c r="H1224">
        <v>1900402</v>
      </c>
    </row>
    <row r="1225" spans="1:8" x14ac:dyDescent="0.2">
      <c r="A1225">
        <v>1220</v>
      </c>
      <c r="B1225">
        <f>1431-F11</f>
        <v>1431</v>
      </c>
      <c r="D1225" t="s">
        <v>554</v>
      </c>
      <c r="E1225">
        <v>1</v>
      </c>
      <c r="G1225" t="s">
        <v>514</v>
      </c>
      <c r="H1225">
        <v>1900402</v>
      </c>
    </row>
    <row r="1226" spans="1:8" x14ac:dyDescent="0.2">
      <c r="A1226">
        <v>1221</v>
      </c>
      <c r="B1226">
        <f>1431-F11</f>
        <v>1431</v>
      </c>
      <c r="D1226" t="s">
        <v>555</v>
      </c>
      <c r="E1226">
        <v>1</v>
      </c>
      <c r="G1226" t="s">
        <v>514</v>
      </c>
      <c r="H1226">
        <v>1900402</v>
      </c>
    </row>
    <row r="1227" spans="1:8" x14ac:dyDescent="0.2">
      <c r="A1227">
        <v>1222</v>
      </c>
      <c r="B1227">
        <f>1431-F11</f>
        <v>1431</v>
      </c>
      <c r="D1227" t="s">
        <v>56</v>
      </c>
      <c r="E1227">
        <v>1</v>
      </c>
      <c r="G1227" t="s">
        <v>514</v>
      </c>
      <c r="H1227">
        <v>1900402</v>
      </c>
    </row>
    <row r="1228" spans="1:8" x14ac:dyDescent="0.2">
      <c r="A1228">
        <v>1223</v>
      </c>
      <c r="B1228">
        <f>1431-F11</f>
        <v>1431</v>
      </c>
      <c r="D1228" t="s">
        <v>555</v>
      </c>
      <c r="E1228">
        <v>1</v>
      </c>
      <c r="G1228" t="s">
        <v>514</v>
      </c>
      <c r="H1228">
        <v>1900402</v>
      </c>
    </row>
    <row r="1229" spans="1:8" x14ac:dyDescent="0.2">
      <c r="A1229">
        <v>1224</v>
      </c>
      <c r="B1229">
        <f>1431-F11</f>
        <v>1431</v>
      </c>
      <c r="D1229" t="s">
        <v>556</v>
      </c>
      <c r="E1229">
        <v>1</v>
      </c>
      <c r="G1229" t="s">
        <v>514</v>
      </c>
      <c r="H1229">
        <v>1900402</v>
      </c>
    </row>
    <row r="1230" spans="1:8" x14ac:dyDescent="0.2">
      <c r="A1230">
        <v>1225</v>
      </c>
      <c r="B1230" t="e">
        <f>1431-F15</f>
        <v>#VALUE!</v>
      </c>
      <c r="D1230" t="s">
        <v>101</v>
      </c>
      <c r="E1230">
        <v>1</v>
      </c>
      <c r="G1230" t="s">
        <v>58</v>
      </c>
      <c r="H1230">
        <v>1900402</v>
      </c>
    </row>
    <row r="1231" spans="1:8" x14ac:dyDescent="0.2">
      <c r="A1231">
        <v>1226</v>
      </c>
      <c r="B1231" t="e">
        <f>1431-F15</f>
        <v>#VALUE!</v>
      </c>
      <c r="D1231" t="s">
        <v>52</v>
      </c>
      <c r="E1231">
        <v>1</v>
      </c>
      <c r="G1231" t="s">
        <v>58</v>
      </c>
      <c r="H1231">
        <v>1900402</v>
      </c>
    </row>
    <row r="1232" spans="1:8" x14ac:dyDescent="0.2">
      <c r="A1232">
        <v>1227</v>
      </c>
      <c r="B1232">
        <f>1431-H25</f>
        <v>-198700</v>
      </c>
      <c r="D1232" t="s">
        <v>491</v>
      </c>
      <c r="E1232">
        <v>1</v>
      </c>
      <c r="F1232" t="s">
        <v>528</v>
      </c>
      <c r="G1232" t="s">
        <v>493</v>
      </c>
      <c r="H1232">
        <v>1900402</v>
      </c>
    </row>
    <row r="1233" spans="1:8" x14ac:dyDescent="0.2">
      <c r="A1233">
        <v>1228</v>
      </c>
      <c r="B1233">
        <f>1431-H25</f>
        <v>-198700</v>
      </c>
      <c r="D1233" t="s">
        <v>494</v>
      </c>
      <c r="E1233">
        <v>1</v>
      </c>
      <c r="F1233" t="s">
        <v>528</v>
      </c>
      <c r="G1233" t="s">
        <v>493</v>
      </c>
      <c r="H1233">
        <v>1900402</v>
      </c>
    </row>
    <row r="1234" spans="1:8" x14ac:dyDescent="0.2">
      <c r="A1234">
        <v>1229</v>
      </c>
      <c r="B1234">
        <f>1431-H25</f>
        <v>-198700</v>
      </c>
      <c r="D1234" t="s">
        <v>495</v>
      </c>
      <c r="E1234">
        <v>1</v>
      </c>
      <c r="F1234" t="s">
        <v>528</v>
      </c>
      <c r="G1234" t="s">
        <v>493</v>
      </c>
      <c r="H1234">
        <v>1900402</v>
      </c>
    </row>
    <row r="1235" spans="1:8" x14ac:dyDescent="0.2">
      <c r="A1235">
        <v>1230</v>
      </c>
      <c r="B1235">
        <f>1431-H25</f>
        <v>-198700</v>
      </c>
      <c r="D1235" t="s">
        <v>496</v>
      </c>
      <c r="E1235">
        <v>1</v>
      </c>
      <c r="F1235" t="s">
        <v>528</v>
      </c>
      <c r="G1235" t="s">
        <v>493</v>
      </c>
      <c r="H1235">
        <v>1900402</v>
      </c>
    </row>
    <row r="1236" spans="1:8" x14ac:dyDescent="0.2">
      <c r="A1236">
        <v>1231</v>
      </c>
      <c r="B1236">
        <f>1431-H25</f>
        <v>-198700</v>
      </c>
      <c r="D1236" t="s">
        <v>74</v>
      </c>
      <c r="E1236">
        <v>1</v>
      </c>
      <c r="F1236" t="s">
        <v>528</v>
      </c>
      <c r="G1236" t="s">
        <v>493</v>
      </c>
      <c r="H1236">
        <v>1900402</v>
      </c>
    </row>
    <row r="1237" spans="1:8" x14ac:dyDescent="0.2">
      <c r="A1237">
        <v>1232</v>
      </c>
      <c r="B1237">
        <f>1431-K15</f>
        <v>1431</v>
      </c>
      <c r="D1237" t="s">
        <v>380</v>
      </c>
      <c r="E1237">
        <v>1</v>
      </c>
      <c r="F1237" t="s">
        <v>102</v>
      </c>
      <c r="H1237">
        <v>1900402</v>
      </c>
    </row>
    <row r="1238" spans="1:8" x14ac:dyDescent="0.2">
      <c r="A1238">
        <v>1233</v>
      </c>
      <c r="B1238">
        <f>1431-K15</f>
        <v>1431</v>
      </c>
      <c r="D1238" t="s">
        <v>557</v>
      </c>
      <c r="E1238">
        <v>1</v>
      </c>
      <c r="F1238" t="s">
        <v>102</v>
      </c>
      <c r="H1238">
        <v>1900402</v>
      </c>
    </row>
    <row r="1239" spans="1:8" x14ac:dyDescent="0.2">
      <c r="A1239">
        <v>1234</v>
      </c>
      <c r="B1239">
        <f>1431-K16</f>
        <v>1431</v>
      </c>
      <c r="D1239" t="s">
        <v>380</v>
      </c>
      <c r="E1239">
        <v>1</v>
      </c>
      <c r="H1239">
        <v>1900402</v>
      </c>
    </row>
    <row r="1240" spans="1:8" x14ac:dyDescent="0.2">
      <c r="A1240">
        <v>1235</v>
      </c>
      <c r="B1240">
        <f>1431-K16</f>
        <v>1431</v>
      </c>
      <c r="D1240" t="s">
        <v>557</v>
      </c>
      <c r="E1240">
        <v>1</v>
      </c>
      <c r="H1240">
        <v>1900402</v>
      </c>
    </row>
    <row r="1241" spans="1:8" x14ac:dyDescent="0.2">
      <c r="A1241">
        <v>1236</v>
      </c>
      <c r="B1241">
        <f>1431-K17</f>
        <v>1431</v>
      </c>
      <c r="D1241" t="s">
        <v>380</v>
      </c>
      <c r="E1241">
        <v>1</v>
      </c>
      <c r="H1241">
        <v>1900402</v>
      </c>
    </row>
    <row r="1242" spans="1:8" x14ac:dyDescent="0.2">
      <c r="A1242">
        <v>1237</v>
      </c>
      <c r="B1242">
        <f>1431-K17</f>
        <v>1431</v>
      </c>
      <c r="D1242" t="s">
        <v>557</v>
      </c>
      <c r="E1242">
        <v>1</v>
      </c>
      <c r="H1242">
        <v>1900402</v>
      </c>
    </row>
    <row r="1243" spans="1:8" x14ac:dyDescent="0.2">
      <c r="A1243">
        <v>1238</v>
      </c>
      <c r="B1243">
        <f>1431-K18</f>
        <v>1431</v>
      </c>
      <c r="D1243" t="s">
        <v>380</v>
      </c>
      <c r="E1243">
        <v>1</v>
      </c>
      <c r="H1243">
        <v>1900402</v>
      </c>
    </row>
    <row r="1244" spans="1:8" x14ac:dyDescent="0.2">
      <c r="A1244">
        <v>1239</v>
      </c>
      <c r="B1244">
        <f>1431-K18</f>
        <v>1431</v>
      </c>
      <c r="D1244" t="s">
        <v>557</v>
      </c>
      <c r="E1244">
        <v>1</v>
      </c>
      <c r="H1244">
        <v>1900402</v>
      </c>
    </row>
    <row r="1245" spans="1:8" x14ac:dyDescent="0.2">
      <c r="A1245">
        <v>1240</v>
      </c>
      <c r="B1245">
        <f>1431-K26</f>
        <v>1431</v>
      </c>
      <c r="D1245" t="s">
        <v>59</v>
      </c>
      <c r="E1245">
        <v>1</v>
      </c>
      <c r="F1245" t="s">
        <v>536</v>
      </c>
      <c r="H1245">
        <v>1900402</v>
      </c>
    </row>
    <row r="1246" spans="1:8" x14ac:dyDescent="0.2">
      <c r="A1246">
        <v>1241</v>
      </c>
      <c r="B1246">
        <f>1431-K26</f>
        <v>1431</v>
      </c>
      <c r="D1246" t="s">
        <v>61</v>
      </c>
      <c r="E1246">
        <v>1</v>
      </c>
      <c r="F1246" t="s">
        <v>536</v>
      </c>
      <c r="H1246">
        <v>1900402</v>
      </c>
    </row>
    <row r="1247" spans="1:8" x14ac:dyDescent="0.2">
      <c r="A1247">
        <v>1242</v>
      </c>
      <c r="B1247">
        <f>1431-S15</f>
        <v>1431</v>
      </c>
      <c r="D1247" t="s">
        <v>351</v>
      </c>
      <c r="E1247">
        <v>1</v>
      </c>
      <c r="F1247" t="s">
        <v>102</v>
      </c>
      <c r="G1247" t="s">
        <v>352</v>
      </c>
      <c r="H1247">
        <v>1900402</v>
      </c>
    </row>
    <row r="1248" spans="1:8" x14ac:dyDescent="0.2">
      <c r="A1248">
        <v>1243</v>
      </c>
      <c r="B1248">
        <f>1433-H25</f>
        <v>-198698</v>
      </c>
      <c r="D1248" t="s">
        <v>491</v>
      </c>
      <c r="E1248">
        <v>1</v>
      </c>
      <c r="F1248" t="s">
        <v>528</v>
      </c>
      <c r="G1248" t="s">
        <v>493</v>
      </c>
      <c r="H1248">
        <v>1900402</v>
      </c>
    </row>
    <row r="1249" spans="1:8" x14ac:dyDescent="0.2">
      <c r="A1249">
        <v>1244</v>
      </c>
      <c r="B1249">
        <f>1433-H25</f>
        <v>-198698</v>
      </c>
      <c r="D1249" t="s">
        <v>494</v>
      </c>
      <c r="E1249">
        <v>1</v>
      </c>
      <c r="F1249" t="s">
        <v>528</v>
      </c>
      <c r="G1249" t="s">
        <v>493</v>
      </c>
      <c r="H1249">
        <v>1900402</v>
      </c>
    </row>
    <row r="1250" spans="1:8" x14ac:dyDescent="0.2">
      <c r="A1250">
        <v>1245</v>
      </c>
      <c r="B1250">
        <f>1433-H25</f>
        <v>-198698</v>
      </c>
      <c r="D1250" t="s">
        <v>495</v>
      </c>
      <c r="E1250">
        <v>1</v>
      </c>
      <c r="F1250" t="s">
        <v>528</v>
      </c>
      <c r="G1250" t="s">
        <v>493</v>
      </c>
      <c r="H1250">
        <v>1900402</v>
      </c>
    </row>
    <row r="1251" spans="1:8" x14ac:dyDescent="0.2">
      <c r="A1251">
        <v>1246</v>
      </c>
      <c r="B1251">
        <f>1433-H25</f>
        <v>-198698</v>
      </c>
      <c r="D1251" t="s">
        <v>496</v>
      </c>
      <c r="E1251">
        <v>1</v>
      </c>
      <c r="F1251" t="s">
        <v>528</v>
      </c>
      <c r="G1251" t="s">
        <v>493</v>
      </c>
      <c r="H1251">
        <v>1900402</v>
      </c>
    </row>
    <row r="1252" spans="1:8" x14ac:dyDescent="0.2">
      <c r="A1252">
        <v>1247</v>
      </c>
      <c r="B1252">
        <f>1433-H25</f>
        <v>-198698</v>
      </c>
      <c r="D1252" t="s">
        <v>74</v>
      </c>
      <c r="E1252">
        <v>1</v>
      </c>
      <c r="F1252" t="s">
        <v>528</v>
      </c>
      <c r="G1252" t="s">
        <v>493</v>
      </c>
      <c r="H1252">
        <v>1900402</v>
      </c>
    </row>
    <row r="1253" spans="1:8" x14ac:dyDescent="0.2">
      <c r="A1253">
        <v>1248</v>
      </c>
      <c r="B1253">
        <f>1433-K8</f>
        <v>1433</v>
      </c>
      <c r="D1253" t="s">
        <v>333</v>
      </c>
      <c r="E1253">
        <v>1</v>
      </c>
      <c r="F1253" t="s">
        <v>102</v>
      </c>
      <c r="H1253">
        <v>1900402</v>
      </c>
    </row>
    <row r="1254" spans="1:8" x14ac:dyDescent="0.2">
      <c r="A1254">
        <v>1249</v>
      </c>
      <c r="B1254">
        <f>1433-Q3</f>
        <v>1433</v>
      </c>
      <c r="D1254" t="s">
        <v>365</v>
      </c>
      <c r="E1254">
        <v>1</v>
      </c>
      <c r="F1254" t="s">
        <v>346</v>
      </c>
      <c r="G1254" t="s">
        <v>366</v>
      </c>
      <c r="H1254">
        <v>1900402</v>
      </c>
    </row>
    <row r="1255" spans="1:8" x14ac:dyDescent="0.2">
      <c r="A1255">
        <v>1250</v>
      </c>
      <c r="B1255">
        <f>1433-Q3</f>
        <v>1433</v>
      </c>
      <c r="D1255" t="s">
        <v>348</v>
      </c>
      <c r="E1255">
        <v>1</v>
      </c>
      <c r="F1255" t="s">
        <v>346</v>
      </c>
      <c r="G1255" t="s">
        <v>366</v>
      </c>
      <c r="H1255">
        <v>1900402</v>
      </c>
    </row>
    <row r="1256" spans="1:8" x14ac:dyDescent="0.2">
      <c r="A1256">
        <v>1251</v>
      </c>
      <c r="B1256">
        <f>1433-S8</f>
        <v>1433</v>
      </c>
      <c r="D1256" t="s">
        <v>351</v>
      </c>
      <c r="E1256">
        <v>1</v>
      </c>
      <c r="F1256" t="s">
        <v>102</v>
      </c>
      <c r="G1256" t="s">
        <v>352</v>
      </c>
      <c r="H1256">
        <v>1900402</v>
      </c>
    </row>
    <row r="1257" spans="1:8" x14ac:dyDescent="0.2">
      <c r="A1257">
        <v>1252</v>
      </c>
      <c r="B1257">
        <f>1501-K10</f>
        <v>1501</v>
      </c>
      <c r="D1257" t="s">
        <v>333</v>
      </c>
      <c r="E1257">
        <v>1</v>
      </c>
      <c r="F1257" t="s">
        <v>102</v>
      </c>
      <c r="H1257">
        <v>1900402</v>
      </c>
    </row>
    <row r="1258" spans="1:8" x14ac:dyDescent="0.2">
      <c r="A1258">
        <v>1253</v>
      </c>
      <c r="B1258">
        <f>1501-Q3</f>
        <v>1501</v>
      </c>
      <c r="D1258" t="s">
        <v>345</v>
      </c>
      <c r="E1258">
        <v>1</v>
      </c>
      <c r="F1258" t="s">
        <v>346</v>
      </c>
      <c r="G1258" t="s">
        <v>347</v>
      </c>
      <c r="H1258">
        <v>1900402</v>
      </c>
    </row>
    <row r="1259" spans="1:8" x14ac:dyDescent="0.2">
      <c r="A1259">
        <v>1254</v>
      </c>
      <c r="B1259">
        <f>1501-Q3</f>
        <v>1501</v>
      </c>
      <c r="D1259" t="s">
        <v>348</v>
      </c>
      <c r="E1259">
        <v>1</v>
      </c>
      <c r="F1259" t="s">
        <v>346</v>
      </c>
      <c r="G1259" t="s">
        <v>347</v>
      </c>
      <c r="H1259">
        <v>1900402</v>
      </c>
    </row>
    <row r="1260" spans="1:8" x14ac:dyDescent="0.2">
      <c r="A1260">
        <v>1255</v>
      </c>
      <c r="B1260">
        <f>1501-S10</f>
        <v>1501</v>
      </c>
      <c r="D1260" t="s">
        <v>351</v>
      </c>
      <c r="E1260">
        <v>1</v>
      </c>
      <c r="F1260" t="s">
        <v>102</v>
      </c>
      <c r="G1260" t="s">
        <v>352</v>
      </c>
      <c r="H1260">
        <v>1900402</v>
      </c>
    </row>
    <row r="1261" spans="1:8" x14ac:dyDescent="0.2">
      <c r="A1261">
        <v>1256</v>
      </c>
      <c r="B1261">
        <f>1503-H25</f>
        <v>-198628</v>
      </c>
      <c r="D1261" t="s">
        <v>491</v>
      </c>
      <c r="E1261">
        <v>1</v>
      </c>
      <c r="F1261" t="s">
        <v>528</v>
      </c>
      <c r="G1261" t="s">
        <v>493</v>
      </c>
      <c r="H1261">
        <v>1900402</v>
      </c>
    </row>
    <row r="1262" spans="1:8" x14ac:dyDescent="0.2">
      <c r="A1262">
        <v>1257</v>
      </c>
      <c r="B1262">
        <f>1503-H25</f>
        <v>-198628</v>
      </c>
      <c r="D1262" t="s">
        <v>494</v>
      </c>
      <c r="E1262">
        <v>1</v>
      </c>
      <c r="F1262" t="s">
        <v>528</v>
      </c>
      <c r="G1262" t="s">
        <v>493</v>
      </c>
      <c r="H1262">
        <v>1900402</v>
      </c>
    </row>
    <row r="1263" spans="1:8" x14ac:dyDescent="0.2">
      <c r="A1263">
        <v>1258</v>
      </c>
      <c r="B1263">
        <f>1503-H25</f>
        <v>-198628</v>
      </c>
      <c r="D1263" t="s">
        <v>495</v>
      </c>
      <c r="E1263">
        <v>1</v>
      </c>
      <c r="F1263" t="s">
        <v>528</v>
      </c>
      <c r="G1263" t="s">
        <v>493</v>
      </c>
      <c r="H1263">
        <v>1900402</v>
      </c>
    </row>
    <row r="1264" spans="1:8" x14ac:dyDescent="0.2">
      <c r="A1264">
        <v>1259</v>
      </c>
      <c r="B1264">
        <f>1503-H25</f>
        <v>-198628</v>
      </c>
      <c r="D1264" t="s">
        <v>496</v>
      </c>
      <c r="E1264">
        <v>1</v>
      </c>
      <c r="F1264" t="s">
        <v>528</v>
      </c>
      <c r="G1264" t="s">
        <v>493</v>
      </c>
      <c r="H1264">
        <v>1900402</v>
      </c>
    </row>
    <row r="1265" spans="1:8" x14ac:dyDescent="0.2">
      <c r="A1265">
        <v>1260</v>
      </c>
      <c r="B1265">
        <f>1503-H25</f>
        <v>-198628</v>
      </c>
      <c r="D1265" t="s">
        <v>74</v>
      </c>
      <c r="E1265">
        <v>1</v>
      </c>
      <c r="F1265" t="s">
        <v>528</v>
      </c>
      <c r="G1265" t="s">
        <v>493</v>
      </c>
      <c r="H1265">
        <v>1900402</v>
      </c>
    </row>
    <row r="1266" spans="1:8" x14ac:dyDescent="0.2">
      <c r="A1266">
        <v>1261</v>
      </c>
      <c r="B1266">
        <f>1503-K8</f>
        <v>1503</v>
      </c>
      <c r="D1266" t="s">
        <v>333</v>
      </c>
      <c r="E1266">
        <v>1</v>
      </c>
      <c r="F1266" t="s">
        <v>102</v>
      </c>
      <c r="H1266">
        <v>1900402</v>
      </c>
    </row>
    <row r="1267" spans="1:8" x14ac:dyDescent="0.2">
      <c r="A1267">
        <v>1262</v>
      </c>
      <c r="B1267">
        <f>1503-Q3</f>
        <v>1503</v>
      </c>
      <c r="D1267" t="s">
        <v>558</v>
      </c>
      <c r="E1267">
        <v>1</v>
      </c>
      <c r="F1267" t="s">
        <v>346</v>
      </c>
      <c r="G1267" t="s">
        <v>366</v>
      </c>
      <c r="H1267">
        <v>1900402</v>
      </c>
    </row>
    <row r="1268" spans="1:8" x14ac:dyDescent="0.2">
      <c r="A1268">
        <v>1263</v>
      </c>
      <c r="B1268">
        <f>1503-Q3</f>
        <v>1503</v>
      </c>
      <c r="D1268" t="s">
        <v>348</v>
      </c>
      <c r="E1268">
        <v>1</v>
      </c>
      <c r="F1268" t="s">
        <v>346</v>
      </c>
      <c r="G1268" t="s">
        <v>366</v>
      </c>
      <c r="H1268">
        <v>1900402</v>
      </c>
    </row>
    <row r="1269" spans="1:8" x14ac:dyDescent="0.2">
      <c r="A1269">
        <v>1264</v>
      </c>
      <c r="B1269">
        <f>1503-S8</f>
        <v>1503</v>
      </c>
      <c r="D1269" t="s">
        <v>351</v>
      </c>
      <c r="E1269">
        <v>1</v>
      </c>
      <c r="F1269" t="s">
        <v>102</v>
      </c>
      <c r="G1269" t="s">
        <v>352</v>
      </c>
      <c r="H1269">
        <v>1900402</v>
      </c>
    </row>
    <row r="1270" spans="1:8" x14ac:dyDescent="0.2">
      <c r="A1270">
        <v>1265</v>
      </c>
      <c r="B1270">
        <f>1505-H25</f>
        <v>-198626</v>
      </c>
      <c r="D1270" t="s">
        <v>491</v>
      </c>
      <c r="E1270">
        <v>1</v>
      </c>
      <c r="F1270" t="s">
        <v>528</v>
      </c>
      <c r="G1270" t="s">
        <v>493</v>
      </c>
      <c r="H1270">
        <v>1900402</v>
      </c>
    </row>
    <row r="1271" spans="1:8" x14ac:dyDescent="0.2">
      <c r="A1271">
        <v>1266</v>
      </c>
      <c r="B1271">
        <f>1505-H25</f>
        <v>-198626</v>
      </c>
      <c r="D1271" t="s">
        <v>494</v>
      </c>
      <c r="E1271">
        <v>1</v>
      </c>
      <c r="F1271" t="s">
        <v>528</v>
      </c>
      <c r="G1271" t="s">
        <v>493</v>
      </c>
      <c r="H1271">
        <v>1900402</v>
      </c>
    </row>
    <row r="1272" spans="1:8" x14ac:dyDescent="0.2">
      <c r="A1272">
        <v>1267</v>
      </c>
      <c r="B1272">
        <f>1505-H25</f>
        <v>-198626</v>
      </c>
      <c r="D1272" t="s">
        <v>495</v>
      </c>
      <c r="E1272">
        <v>1</v>
      </c>
      <c r="F1272" t="s">
        <v>528</v>
      </c>
      <c r="G1272" t="s">
        <v>493</v>
      </c>
      <c r="H1272">
        <v>1900402</v>
      </c>
    </row>
    <row r="1273" spans="1:8" x14ac:dyDescent="0.2">
      <c r="A1273">
        <v>1268</v>
      </c>
      <c r="B1273">
        <f>1505-H25</f>
        <v>-198626</v>
      </c>
      <c r="D1273" t="s">
        <v>496</v>
      </c>
      <c r="E1273">
        <v>1</v>
      </c>
      <c r="F1273" t="s">
        <v>528</v>
      </c>
      <c r="G1273" t="s">
        <v>493</v>
      </c>
      <c r="H1273">
        <v>1900402</v>
      </c>
    </row>
    <row r="1274" spans="1:8" x14ac:dyDescent="0.2">
      <c r="A1274">
        <v>1269</v>
      </c>
      <c r="B1274">
        <f>1505-H25</f>
        <v>-198626</v>
      </c>
      <c r="D1274" t="s">
        <v>74</v>
      </c>
      <c r="E1274">
        <v>1</v>
      </c>
      <c r="F1274" t="s">
        <v>528</v>
      </c>
      <c r="G1274" t="s">
        <v>493</v>
      </c>
      <c r="H1274">
        <v>1900402</v>
      </c>
    </row>
    <row r="1275" spans="1:8" x14ac:dyDescent="0.2">
      <c r="A1275">
        <v>1270</v>
      </c>
      <c r="B1275">
        <f>1505-K8</f>
        <v>1505</v>
      </c>
      <c r="D1275" t="s">
        <v>333</v>
      </c>
      <c r="E1275">
        <v>1</v>
      </c>
      <c r="F1275" t="s">
        <v>102</v>
      </c>
      <c r="H1275">
        <v>1900402</v>
      </c>
    </row>
    <row r="1276" spans="1:8" x14ac:dyDescent="0.2">
      <c r="A1276">
        <v>1271</v>
      </c>
      <c r="B1276">
        <f>1505-Q3</f>
        <v>1505</v>
      </c>
      <c r="D1276" t="s">
        <v>365</v>
      </c>
      <c r="E1276">
        <v>1</v>
      </c>
      <c r="F1276" t="s">
        <v>346</v>
      </c>
      <c r="G1276" t="s">
        <v>373</v>
      </c>
      <c r="H1276">
        <v>1900402</v>
      </c>
    </row>
    <row r="1277" spans="1:8" x14ac:dyDescent="0.2">
      <c r="A1277">
        <v>1272</v>
      </c>
      <c r="B1277">
        <f>1505-Q3</f>
        <v>1505</v>
      </c>
      <c r="D1277" t="s">
        <v>348</v>
      </c>
      <c r="E1277">
        <v>1</v>
      </c>
      <c r="F1277" t="s">
        <v>346</v>
      </c>
      <c r="G1277" t="s">
        <v>373</v>
      </c>
      <c r="H1277">
        <v>1900402</v>
      </c>
    </row>
    <row r="1278" spans="1:8" x14ac:dyDescent="0.2">
      <c r="A1278">
        <v>1273</v>
      </c>
      <c r="B1278">
        <f>1505-S8</f>
        <v>1505</v>
      </c>
      <c r="D1278" t="s">
        <v>351</v>
      </c>
      <c r="E1278">
        <v>1</v>
      </c>
      <c r="F1278" t="s">
        <v>102</v>
      </c>
      <c r="G1278" t="s">
        <v>352</v>
      </c>
      <c r="H1278">
        <v>1900402</v>
      </c>
    </row>
    <row r="1279" spans="1:8" x14ac:dyDescent="0.2">
      <c r="A1279">
        <v>1274</v>
      </c>
      <c r="B1279">
        <f>1513-H15</f>
        <v>-198502</v>
      </c>
      <c r="D1279" t="s">
        <v>491</v>
      </c>
      <c r="E1279">
        <v>1</v>
      </c>
      <c r="F1279" t="s">
        <v>528</v>
      </c>
      <c r="G1279" t="s">
        <v>493</v>
      </c>
      <c r="H1279">
        <v>1900402</v>
      </c>
    </row>
    <row r="1280" spans="1:8" x14ac:dyDescent="0.2">
      <c r="A1280">
        <v>1275</v>
      </c>
      <c r="B1280">
        <f>1513-H15</f>
        <v>-198502</v>
      </c>
      <c r="D1280" t="s">
        <v>494</v>
      </c>
      <c r="E1280">
        <v>1</v>
      </c>
      <c r="F1280" t="s">
        <v>528</v>
      </c>
      <c r="G1280" t="s">
        <v>493</v>
      </c>
      <c r="H1280">
        <v>1900402</v>
      </c>
    </row>
    <row r="1281" spans="1:8" x14ac:dyDescent="0.2">
      <c r="A1281">
        <v>1276</v>
      </c>
      <c r="B1281">
        <f>1513-H15</f>
        <v>-198502</v>
      </c>
      <c r="D1281" t="s">
        <v>495</v>
      </c>
      <c r="E1281">
        <v>1</v>
      </c>
      <c r="F1281" t="s">
        <v>528</v>
      </c>
      <c r="G1281" t="s">
        <v>493</v>
      </c>
      <c r="H1281">
        <v>1900402</v>
      </c>
    </row>
    <row r="1282" spans="1:8" x14ac:dyDescent="0.2">
      <c r="A1282">
        <v>1277</v>
      </c>
      <c r="B1282">
        <f>1513-H15</f>
        <v>-198502</v>
      </c>
      <c r="D1282" t="s">
        <v>496</v>
      </c>
      <c r="E1282">
        <v>1</v>
      </c>
      <c r="F1282" t="s">
        <v>528</v>
      </c>
      <c r="G1282" t="s">
        <v>493</v>
      </c>
      <c r="H1282">
        <v>1900402</v>
      </c>
    </row>
    <row r="1283" spans="1:8" x14ac:dyDescent="0.2">
      <c r="A1283">
        <v>1278</v>
      </c>
      <c r="B1283">
        <f>1513-H15</f>
        <v>-198502</v>
      </c>
      <c r="D1283" t="s">
        <v>74</v>
      </c>
      <c r="E1283">
        <v>1</v>
      </c>
      <c r="F1283" t="s">
        <v>528</v>
      </c>
      <c r="G1283" t="s">
        <v>493</v>
      </c>
      <c r="H1283">
        <v>1900402</v>
      </c>
    </row>
    <row r="1284" spans="1:8" x14ac:dyDescent="0.2">
      <c r="A1284">
        <v>1279</v>
      </c>
      <c r="B1284">
        <f>1513-K10</f>
        <v>1513</v>
      </c>
      <c r="D1284" t="s">
        <v>333</v>
      </c>
      <c r="E1284">
        <v>1</v>
      </c>
      <c r="F1284" t="s">
        <v>102</v>
      </c>
      <c r="H1284">
        <v>1900402</v>
      </c>
    </row>
    <row r="1285" spans="1:8" x14ac:dyDescent="0.2">
      <c r="A1285">
        <v>1280</v>
      </c>
      <c r="B1285">
        <f>1513-Q3</f>
        <v>1513</v>
      </c>
      <c r="D1285" t="s">
        <v>379</v>
      </c>
      <c r="E1285">
        <v>1</v>
      </c>
      <c r="F1285" t="s">
        <v>346</v>
      </c>
      <c r="G1285" t="s">
        <v>370</v>
      </c>
      <c r="H1285">
        <v>1900402</v>
      </c>
    </row>
    <row r="1286" spans="1:8" x14ac:dyDescent="0.2">
      <c r="A1286">
        <v>1281</v>
      </c>
      <c r="B1286">
        <f>1513-Q3</f>
        <v>1513</v>
      </c>
      <c r="D1286" t="s">
        <v>348</v>
      </c>
      <c r="E1286">
        <v>1</v>
      </c>
      <c r="F1286" t="s">
        <v>346</v>
      </c>
      <c r="G1286" t="s">
        <v>370</v>
      </c>
      <c r="H1286">
        <v>1900402</v>
      </c>
    </row>
    <row r="1287" spans="1:8" x14ac:dyDescent="0.2">
      <c r="A1287">
        <v>1282</v>
      </c>
      <c r="B1287">
        <f>1513-S10</f>
        <v>1513</v>
      </c>
      <c r="D1287" t="s">
        <v>351</v>
      </c>
      <c r="E1287">
        <v>1</v>
      </c>
      <c r="F1287" t="s">
        <v>102</v>
      </c>
      <c r="G1287" t="s">
        <v>352</v>
      </c>
      <c r="H1287">
        <v>1900402</v>
      </c>
    </row>
    <row r="1288" spans="1:8" x14ac:dyDescent="0.2">
      <c r="A1288">
        <v>1283</v>
      </c>
      <c r="B1288">
        <f>1518-H25</f>
        <v>-198613</v>
      </c>
      <c r="D1288" t="s">
        <v>491</v>
      </c>
      <c r="E1288">
        <v>1</v>
      </c>
      <c r="F1288" t="s">
        <v>528</v>
      </c>
      <c r="G1288" t="s">
        <v>493</v>
      </c>
      <c r="H1288">
        <v>1900402</v>
      </c>
    </row>
    <row r="1289" spans="1:8" x14ac:dyDescent="0.2">
      <c r="A1289">
        <v>1284</v>
      </c>
      <c r="B1289">
        <f>1518-H25</f>
        <v>-198613</v>
      </c>
      <c r="D1289" t="s">
        <v>494</v>
      </c>
      <c r="E1289">
        <v>1</v>
      </c>
      <c r="F1289" t="s">
        <v>528</v>
      </c>
      <c r="G1289" t="s">
        <v>493</v>
      </c>
      <c r="H1289">
        <v>1900402</v>
      </c>
    </row>
    <row r="1290" spans="1:8" x14ac:dyDescent="0.2">
      <c r="A1290">
        <v>1285</v>
      </c>
      <c r="B1290">
        <f>1518-H25</f>
        <v>-198613</v>
      </c>
      <c r="D1290" t="s">
        <v>495</v>
      </c>
      <c r="E1290">
        <v>1</v>
      </c>
      <c r="F1290" t="s">
        <v>528</v>
      </c>
      <c r="G1290" t="s">
        <v>493</v>
      </c>
      <c r="H1290">
        <v>1900402</v>
      </c>
    </row>
    <row r="1291" spans="1:8" x14ac:dyDescent="0.2">
      <c r="A1291">
        <v>1286</v>
      </c>
      <c r="B1291">
        <f>1518-H25</f>
        <v>-198613</v>
      </c>
      <c r="D1291" t="s">
        <v>496</v>
      </c>
      <c r="E1291">
        <v>1</v>
      </c>
      <c r="F1291" t="s">
        <v>528</v>
      </c>
      <c r="G1291" t="s">
        <v>493</v>
      </c>
      <c r="H1291">
        <v>1900402</v>
      </c>
    </row>
    <row r="1292" spans="1:8" x14ac:dyDescent="0.2">
      <c r="A1292">
        <v>1287</v>
      </c>
      <c r="B1292">
        <f>1518-H25</f>
        <v>-198613</v>
      </c>
      <c r="D1292" t="s">
        <v>74</v>
      </c>
      <c r="E1292">
        <v>1</v>
      </c>
      <c r="F1292" t="s">
        <v>528</v>
      </c>
      <c r="G1292" t="s">
        <v>493</v>
      </c>
      <c r="H1292">
        <v>1900402</v>
      </c>
    </row>
    <row r="1293" spans="1:8" x14ac:dyDescent="0.2">
      <c r="A1293">
        <v>1288</v>
      </c>
      <c r="B1293">
        <f>1518-K8</f>
        <v>1518</v>
      </c>
      <c r="D1293" t="s">
        <v>333</v>
      </c>
      <c r="E1293">
        <v>1</v>
      </c>
      <c r="F1293" t="s">
        <v>102</v>
      </c>
      <c r="H1293">
        <v>1900402</v>
      </c>
    </row>
    <row r="1294" spans="1:8" x14ac:dyDescent="0.2">
      <c r="A1294">
        <v>1289</v>
      </c>
      <c r="B1294">
        <f>1518-Q3</f>
        <v>1518</v>
      </c>
      <c r="D1294" t="s">
        <v>374</v>
      </c>
      <c r="E1294">
        <v>1</v>
      </c>
      <c r="F1294" t="s">
        <v>346</v>
      </c>
      <c r="G1294" t="s">
        <v>375</v>
      </c>
      <c r="H1294">
        <v>1900402</v>
      </c>
    </row>
    <row r="1295" spans="1:8" x14ac:dyDescent="0.2">
      <c r="A1295">
        <v>1290</v>
      </c>
      <c r="B1295">
        <f>1518-Q3</f>
        <v>1518</v>
      </c>
      <c r="D1295" t="s">
        <v>348</v>
      </c>
      <c r="E1295">
        <v>1</v>
      </c>
      <c r="F1295" t="s">
        <v>346</v>
      </c>
      <c r="G1295" t="s">
        <v>375</v>
      </c>
      <c r="H1295">
        <v>1900402</v>
      </c>
    </row>
    <row r="1296" spans="1:8" x14ac:dyDescent="0.2">
      <c r="A1296">
        <v>1291</v>
      </c>
      <c r="B1296">
        <f>1518-S8</f>
        <v>1518</v>
      </c>
      <c r="D1296" t="s">
        <v>351</v>
      </c>
      <c r="E1296">
        <v>1</v>
      </c>
      <c r="F1296" t="s">
        <v>102</v>
      </c>
      <c r="G1296" t="s">
        <v>352</v>
      </c>
      <c r="H1296">
        <v>1900402</v>
      </c>
    </row>
    <row r="1297" spans="1:8" x14ac:dyDescent="0.2">
      <c r="A1297">
        <v>1292</v>
      </c>
      <c r="B1297">
        <f>2201-H15</f>
        <v>-197814</v>
      </c>
      <c r="D1297" t="s">
        <v>491</v>
      </c>
      <c r="E1297">
        <v>1</v>
      </c>
      <c r="F1297" t="s">
        <v>528</v>
      </c>
      <c r="G1297" t="s">
        <v>493</v>
      </c>
      <c r="H1297">
        <v>1900402</v>
      </c>
    </row>
    <row r="1298" spans="1:8" x14ac:dyDescent="0.2">
      <c r="A1298">
        <v>1293</v>
      </c>
      <c r="B1298">
        <f>2201-H15</f>
        <v>-197814</v>
      </c>
      <c r="D1298" t="s">
        <v>494</v>
      </c>
      <c r="E1298">
        <v>1</v>
      </c>
      <c r="F1298" t="s">
        <v>528</v>
      </c>
      <c r="G1298" t="s">
        <v>493</v>
      </c>
      <c r="H1298">
        <v>1900402</v>
      </c>
    </row>
    <row r="1299" spans="1:8" x14ac:dyDescent="0.2">
      <c r="A1299">
        <v>1294</v>
      </c>
      <c r="B1299">
        <f>2201-H15</f>
        <v>-197814</v>
      </c>
      <c r="D1299" t="s">
        <v>495</v>
      </c>
      <c r="E1299">
        <v>1</v>
      </c>
      <c r="F1299" t="s">
        <v>528</v>
      </c>
      <c r="G1299" t="s">
        <v>493</v>
      </c>
      <c r="H1299">
        <v>1900402</v>
      </c>
    </row>
    <row r="1300" spans="1:8" x14ac:dyDescent="0.2">
      <c r="A1300">
        <v>1295</v>
      </c>
      <c r="B1300">
        <f>2201-H15</f>
        <v>-197814</v>
      </c>
      <c r="D1300" t="s">
        <v>496</v>
      </c>
      <c r="E1300">
        <v>1</v>
      </c>
      <c r="F1300" t="s">
        <v>528</v>
      </c>
      <c r="G1300" t="s">
        <v>493</v>
      </c>
      <c r="H1300">
        <v>1900402</v>
      </c>
    </row>
    <row r="1301" spans="1:8" x14ac:dyDescent="0.2">
      <c r="A1301">
        <v>1296</v>
      </c>
      <c r="B1301">
        <f>2201-H15</f>
        <v>-197814</v>
      </c>
      <c r="D1301" t="s">
        <v>74</v>
      </c>
      <c r="E1301">
        <v>1</v>
      </c>
      <c r="F1301" t="s">
        <v>528</v>
      </c>
      <c r="G1301" t="s">
        <v>493</v>
      </c>
      <c r="H1301">
        <v>1900402</v>
      </c>
    </row>
    <row r="1302" spans="1:8" x14ac:dyDescent="0.2">
      <c r="A1302">
        <v>1297</v>
      </c>
      <c r="B1302">
        <f>2206-H25</f>
        <v>-197925</v>
      </c>
      <c r="D1302" t="s">
        <v>491</v>
      </c>
      <c r="E1302">
        <v>1</v>
      </c>
      <c r="F1302" t="s">
        <v>528</v>
      </c>
      <c r="G1302" t="s">
        <v>493</v>
      </c>
      <c r="H1302">
        <v>1900402</v>
      </c>
    </row>
    <row r="1303" spans="1:8" x14ac:dyDescent="0.2">
      <c r="A1303">
        <v>1298</v>
      </c>
      <c r="B1303">
        <f>2206-H25</f>
        <v>-197925</v>
      </c>
      <c r="D1303" t="s">
        <v>494</v>
      </c>
      <c r="E1303">
        <v>1</v>
      </c>
      <c r="F1303" t="s">
        <v>528</v>
      </c>
      <c r="G1303" t="s">
        <v>493</v>
      </c>
      <c r="H1303">
        <v>1900402</v>
      </c>
    </row>
    <row r="1304" spans="1:8" x14ac:dyDescent="0.2">
      <c r="A1304">
        <v>1299</v>
      </c>
      <c r="B1304">
        <f>2206-H25</f>
        <v>-197925</v>
      </c>
      <c r="D1304" t="s">
        <v>495</v>
      </c>
      <c r="E1304">
        <v>1</v>
      </c>
      <c r="F1304" t="s">
        <v>528</v>
      </c>
      <c r="G1304" t="s">
        <v>493</v>
      </c>
      <c r="H1304">
        <v>1900402</v>
      </c>
    </row>
    <row r="1305" spans="1:8" x14ac:dyDescent="0.2">
      <c r="A1305">
        <v>1300</v>
      </c>
      <c r="B1305">
        <f>2206-H25</f>
        <v>-197925</v>
      </c>
      <c r="D1305" t="s">
        <v>496</v>
      </c>
      <c r="E1305">
        <v>1</v>
      </c>
      <c r="F1305" t="s">
        <v>528</v>
      </c>
      <c r="G1305" t="s">
        <v>493</v>
      </c>
      <c r="H1305">
        <v>1900402</v>
      </c>
    </row>
    <row r="1306" spans="1:8" x14ac:dyDescent="0.2">
      <c r="A1306">
        <v>1301</v>
      </c>
      <c r="B1306">
        <f>2206-H25</f>
        <v>-197925</v>
      </c>
      <c r="D1306" t="s">
        <v>74</v>
      </c>
      <c r="E1306">
        <v>1</v>
      </c>
      <c r="F1306" t="s">
        <v>528</v>
      </c>
      <c r="G1306" t="s">
        <v>493</v>
      </c>
      <c r="H1306">
        <v>1900402</v>
      </c>
    </row>
    <row r="1307" spans="1:8" x14ac:dyDescent="0.2">
      <c r="A1307">
        <v>1302</v>
      </c>
      <c r="B1307">
        <f>2206-K8</f>
        <v>2206</v>
      </c>
      <c r="D1307" t="s">
        <v>333</v>
      </c>
      <c r="E1307">
        <v>1</v>
      </c>
      <c r="F1307" t="s">
        <v>102</v>
      </c>
      <c r="H1307">
        <v>1900402</v>
      </c>
    </row>
    <row r="1308" spans="1:8" x14ac:dyDescent="0.2">
      <c r="A1308">
        <v>1303</v>
      </c>
      <c r="B1308">
        <f>2206-Q3</f>
        <v>2206</v>
      </c>
      <c r="D1308" t="s">
        <v>365</v>
      </c>
      <c r="E1308">
        <v>1</v>
      </c>
      <c r="F1308" t="s">
        <v>346</v>
      </c>
      <c r="G1308" t="s">
        <v>366</v>
      </c>
      <c r="H1308">
        <v>1900402</v>
      </c>
    </row>
    <row r="1309" spans="1:8" x14ac:dyDescent="0.2">
      <c r="A1309">
        <v>1304</v>
      </c>
      <c r="B1309">
        <f>2206-Q3</f>
        <v>2206</v>
      </c>
      <c r="D1309" t="s">
        <v>348</v>
      </c>
      <c r="E1309">
        <v>1</v>
      </c>
      <c r="F1309" t="s">
        <v>346</v>
      </c>
      <c r="G1309" t="s">
        <v>366</v>
      </c>
      <c r="H1309">
        <v>1900402</v>
      </c>
    </row>
    <row r="1310" spans="1:8" x14ac:dyDescent="0.2">
      <c r="A1310">
        <v>1305</v>
      </c>
      <c r="B1310">
        <f>2206-S8</f>
        <v>2206</v>
      </c>
      <c r="D1310" t="s">
        <v>351</v>
      </c>
      <c r="E1310">
        <v>1</v>
      </c>
      <c r="F1310" t="s">
        <v>102</v>
      </c>
      <c r="G1310" t="s">
        <v>352</v>
      </c>
      <c r="H1310">
        <v>1900402</v>
      </c>
    </row>
    <row r="1311" spans="1:8" x14ac:dyDescent="0.2">
      <c r="A1311">
        <v>1306</v>
      </c>
      <c r="B1311">
        <f>2208-H25</f>
        <v>-197923</v>
      </c>
      <c r="D1311" t="s">
        <v>491</v>
      </c>
      <c r="E1311">
        <v>1</v>
      </c>
      <c r="F1311" t="s">
        <v>528</v>
      </c>
      <c r="G1311" t="s">
        <v>493</v>
      </c>
      <c r="H1311">
        <v>1900402</v>
      </c>
    </row>
    <row r="1312" spans="1:8" x14ac:dyDescent="0.2">
      <c r="A1312">
        <v>1307</v>
      </c>
      <c r="B1312">
        <f>2208-H25</f>
        <v>-197923</v>
      </c>
      <c r="D1312" t="s">
        <v>494</v>
      </c>
      <c r="E1312">
        <v>1</v>
      </c>
      <c r="F1312" t="s">
        <v>528</v>
      </c>
      <c r="G1312" t="s">
        <v>493</v>
      </c>
      <c r="H1312">
        <v>1900402</v>
      </c>
    </row>
    <row r="1313" spans="1:8" x14ac:dyDescent="0.2">
      <c r="A1313">
        <v>1308</v>
      </c>
      <c r="B1313">
        <f>2208-H25</f>
        <v>-197923</v>
      </c>
      <c r="D1313" t="s">
        <v>495</v>
      </c>
      <c r="E1313">
        <v>1</v>
      </c>
      <c r="F1313" t="s">
        <v>528</v>
      </c>
      <c r="G1313" t="s">
        <v>493</v>
      </c>
      <c r="H1313">
        <v>1900402</v>
      </c>
    </row>
    <row r="1314" spans="1:8" x14ac:dyDescent="0.2">
      <c r="A1314">
        <v>1309</v>
      </c>
      <c r="B1314">
        <f>2208-H25</f>
        <v>-197923</v>
      </c>
      <c r="D1314" t="s">
        <v>496</v>
      </c>
      <c r="E1314">
        <v>1</v>
      </c>
      <c r="F1314" t="s">
        <v>528</v>
      </c>
      <c r="G1314" t="s">
        <v>493</v>
      </c>
      <c r="H1314">
        <v>1900402</v>
      </c>
    </row>
    <row r="1315" spans="1:8" x14ac:dyDescent="0.2">
      <c r="A1315">
        <v>1310</v>
      </c>
      <c r="B1315">
        <f>2208-H25</f>
        <v>-197923</v>
      </c>
      <c r="D1315" t="s">
        <v>74</v>
      </c>
      <c r="E1315">
        <v>1</v>
      </c>
      <c r="F1315" t="s">
        <v>528</v>
      </c>
      <c r="G1315" t="s">
        <v>493</v>
      </c>
      <c r="H1315">
        <v>1900402</v>
      </c>
    </row>
    <row r="1316" spans="1:8" x14ac:dyDescent="0.2">
      <c r="A1316">
        <v>1311</v>
      </c>
      <c r="B1316">
        <f>2208-K8</f>
        <v>2208</v>
      </c>
      <c r="D1316" t="s">
        <v>333</v>
      </c>
      <c r="E1316">
        <v>1</v>
      </c>
      <c r="F1316" t="s">
        <v>102</v>
      </c>
      <c r="H1316">
        <v>1900402</v>
      </c>
    </row>
    <row r="1317" spans="1:8" x14ac:dyDescent="0.2">
      <c r="A1317">
        <v>1312</v>
      </c>
      <c r="B1317">
        <f>2208-Q3</f>
        <v>2208</v>
      </c>
      <c r="D1317" t="s">
        <v>383</v>
      </c>
      <c r="E1317">
        <v>1</v>
      </c>
      <c r="F1317" t="s">
        <v>346</v>
      </c>
      <c r="G1317" t="s">
        <v>384</v>
      </c>
      <c r="H1317">
        <v>1900402</v>
      </c>
    </row>
    <row r="1318" spans="1:8" x14ac:dyDescent="0.2">
      <c r="A1318">
        <v>1313</v>
      </c>
      <c r="B1318">
        <f>2208-Q3</f>
        <v>2208</v>
      </c>
      <c r="D1318" t="s">
        <v>348</v>
      </c>
      <c r="E1318">
        <v>1</v>
      </c>
      <c r="F1318" t="s">
        <v>346</v>
      </c>
      <c r="G1318" t="s">
        <v>384</v>
      </c>
      <c r="H1318">
        <v>1900402</v>
      </c>
    </row>
    <row r="1319" spans="1:8" x14ac:dyDescent="0.2">
      <c r="A1319">
        <v>1314</v>
      </c>
      <c r="B1319">
        <f>2208-S8</f>
        <v>2208</v>
      </c>
      <c r="D1319" t="s">
        <v>351</v>
      </c>
      <c r="E1319">
        <v>1</v>
      </c>
      <c r="F1319" t="s">
        <v>102</v>
      </c>
      <c r="G1319" t="s">
        <v>352</v>
      </c>
      <c r="H1319">
        <v>1900402</v>
      </c>
    </row>
    <row r="1320" spans="1:8" x14ac:dyDescent="0.2">
      <c r="A1320">
        <v>1315</v>
      </c>
      <c r="B1320">
        <f>2208-X3</f>
        <v>2208</v>
      </c>
      <c r="D1320" t="s">
        <v>559</v>
      </c>
      <c r="E1320">
        <v>1</v>
      </c>
      <c r="G1320" t="s">
        <v>408</v>
      </c>
      <c r="H1320">
        <v>1900402</v>
      </c>
    </row>
    <row r="1321" spans="1:8" x14ac:dyDescent="0.2">
      <c r="A1321">
        <v>1316</v>
      </c>
      <c r="B1321">
        <f>2208-X3</f>
        <v>2208</v>
      </c>
      <c r="D1321" t="s">
        <v>560</v>
      </c>
      <c r="E1321">
        <v>1</v>
      </c>
      <c r="G1321" t="s">
        <v>408</v>
      </c>
      <c r="H1321">
        <v>1900402</v>
      </c>
    </row>
    <row r="1322" spans="1:8" x14ac:dyDescent="0.2">
      <c r="A1322">
        <v>1317</v>
      </c>
      <c r="B1322" t="e">
        <f>42-F128</f>
        <v>#VALUE!</v>
      </c>
      <c r="D1322" t="s">
        <v>504</v>
      </c>
      <c r="E1322">
        <v>1</v>
      </c>
      <c r="G1322" t="s">
        <v>58</v>
      </c>
      <c r="H1322">
        <v>1900403</v>
      </c>
    </row>
    <row r="1323" spans="1:8" x14ac:dyDescent="0.2">
      <c r="A1323">
        <v>1318</v>
      </c>
      <c r="B1323" t="e">
        <f>42-F128</f>
        <v>#VALUE!</v>
      </c>
      <c r="D1323" t="s">
        <v>56</v>
      </c>
      <c r="E1323">
        <v>1</v>
      </c>
      <c r="G1323" t="s">
        <v>58</v>
      </c>
      <c r="H1323">
        <v>1900403</v>
      </c>
    </row>
    <row r="1324" spans="1:8" x14ac:dyDescent="0.2">
      <c r="A1324">
        <v>1319</v>
      </c>
      <c r="B1324" t="e">
        <f>42-F130</f>
        <v>#VALUE!</v>
      </c>
      <c r="D1324" t="s">
        <v>504</v>
      </c>
      <c r="E1324">
        <v>1</v>
      </c>
      <c r="G1324" t="s">
        <v>58</v>
      </c>
      <c r="H1324">
        <v>1900403</v>
      </c>
    </row>
    <row r="1325" spans="1:8" x14ac:dyDescent="0.2">
      <c r="A1325">
        <v>1320</v>
      </c>
      <c r="B1325" t="e">
        <f>42-F130</f>
        <v>#VALUE!</v>
      </c>
      <c r="D1325" t="s">
        <v>56</v>
      </c>
      <c r="E1325">
        <v>1</v>
      </c>
      <c r="G1325" t="s">
        <v>58</v>
      </c>
      <c r="H1325">
        <v>1900403</v>
      </c>
    </row>
    <row r="1326" spans="1:8" x14ac:dyDescent="0.2">
      <c r="A1326">
        <v>1321</v>
      </c>
      <c r="B1326" t="e">
        <f>42-F132</f>
        <v>#VALUE!</v>
      </c>
      <c r="D1326" t="s">
        <v>504</v>
      </c>
      <c r="E1326">
        <v>1</v>
      </c>
      <c r="G1326" t="s">
        <v>58</v>
      </c>
      <c r="H1326">
        <v>1900403</v>
      </c>
    </row>
    <row r="1327" spans="1:8" x14ac:dyDescent="0.2">
      <c r="A1327">
        <v>1322</v>
      </c>
      <c r="B1327" t="e">
        <f>42-F132</f>
        <v>#VALUE!</v>
      </c>
      <c r="D1327" t="s">
        <v>56</v>
      </c>
      <c r="E1327">
        <v>1</v>
      </c>
      <c r="G1327" t="s">
        <v>58</v>
      </c>
      <c r="H1327">
        <v>1900403</v>
      </c>
    </row>
    <row r="1328" spans="1:8" x14ac:dyDescent="0.2">
      <c r="A1328">
        <v>1323</v>
      </c>
      <c r="B1328">
        <f>42-F135</f>
        <v>42</v>
      </c>
      <c r="D1328" t="s">
        <v>505</v>
      </c>
      <c r="E1328">
        <v>1</v>
      </c>
      <c r="F1328" t="s">
        <v>561</v>
      </c>
      <c r="G1328" t="s">
        <v>507</v>
      </c>
      <c r="H1328">
        <v>1900403</v>
      </c>
    </row>
    <row r="1329" spans="1:8" x14ac:dyDescent="0.2">
      <c r="A1329">
        <v>1324</v>
      </c>
      <c r="B1329">
        <f>42-F135</f>
        <v>42</v>
      </c>
      <c r="D1329" t="s">
        <v>56</v>
      </c>
      <c r="E1329">
        <v>1</v>
      </c>
      <c r="F1329" t="s">
        <v>561</v>
      </c>
      <c r="G1329" t="s">
        <v>507</v>
      </c>
      <c r="H1329">
        <v>1900403</v>
      </c>
    </row>
    <row r="1330" spans="1:8" x14ac:dyDescent="0.2">
      <c r="A1330">
        <v>1325</v>
      </c>
      <c r="B1330">
        <f>42-F136</f>
        <v>42</v>
      </c>
      <c r="D1330" t="s">
        <v>562</v>
      </c>
      <c r="E1330">
        <v>1</v>
      </c>
      <c r="F1330" t="s">
        <v>563</v>
      </c>
      <c r="G1330" t="s">
        <v>20</v>
      </c>
      <c r="H1330">
        <v>1900403</v>
      </c>
    </row>
    <row r="1331" spans="1:8" x14ac:dyDescent="0.2">
      <c r="A1331">
        <v>1326</v>
      </c>
      <c r="B1331">
        <f>42-F136</f>
        <v>42</v>
      </c>
      <c r="D1331" t="s">
        <v>564</v>
      </c>
      <c r="E1331">
        <v>1</v>
      </c>
      <c r="F1331" t="s">
        <v>563</v>
      </c>
      <c r="G1331" t="s">
        <v>20</v>
      </c>
      <c r="H1331">
        <v>1900403</v>
      </c>
    </row>
    <row r="1332" spans="1:8" x14ac:dyDescent="0.2">
      <c r="A1332">
        <v>1327</v>
      </c>
      <c r="B1332">
        <f>42-F136</f>
        <v>42</v>
      </c>
      <c r="D1332" t="s">
        <v>52</v>
      </c>
      <c r="E1332">
        <v>1</v>
      </c>
      <c r="F1332" t="s">
        <v>563</v>
      </c>
      <c r="G1332" t="s">
        <v>20</v>
      </c>
      <c r="H1332">
        <v>1900403</v>
      </c>
    </row>
    <row r="1333" spans="1:8" x14ac:dyDescent="0.2">
      <c r="A1333">
        <v>1328</v>
      </c>
      <c r="B1333">
        <f>42-F137</f>
        <v>42</v>
      </c>
      <c r="D1333" t="s">
        <v>562</v>
      </c>
      <c r="E1333">
        <v>1</v>
      </c>
      <c r="F1333" t="s">
        <v>565</v>
      </c>
      <c r="G1333" t="s">
        <v>20</v>
      </c>
      <c r="H1333">
        <v>1900403</v>
      </c>
    </row>
    <row r="1334" spans="1:8" x14ac:dyDescent="0.2">
      <c r="A1334">
        <v>1329</v>
      </c>
      <c r="B1334">
        <f>42-F137</f>
        <v>42</v>
      </c>
      <c r="D1334" t="s">
        <v>564</v>
      </c>
      <c r="E1334">
        <v>1</v>
      </c>
      <c r="F1334" t="s">
        <v>565</v>
      </c>
      <c r="G1334" t="s">
        <v>20</v>
      </c>
      <c r="H1334">
        <v>1900403</v>
      </c>
    </row>
    <row r="1335" spans="1:8" x14ac:dyDescent="0.2">
      <c r="A1335">
        <v>1330</v>
      </c>
      <c r="B1335">
        <f>42-F137</f>
        <v>42</v>
      </c>
      <c r="D1335" t="s">
        <v>52</v>
      </c>
      <c r="E1335">
        <v>1</v>
      </c>
      <c r="F1335" t="s">
        <v>565</v>
      </c>
      <c r="G1335" t="s">
        <v>20</v>
      </c>
      <c r="H1335">
        <v>1900403</v>
      </c>
    </row>
    <row r="1336" spans="1:8" x14ac:dyDescent="0.2">
      <c r="A1336">
        <v>1331</v>
      </c>
      <c r="B1336">
        <f>42-F138</f>
        <v>42</v>
      </c>
      <c r="D1336" t="s">
        <v>562</v>
      </c>
      <c r="E1336">
        <v>1</v>
      </c>
      <c r="F1336" t="s">
        <v>511</v>
      </c>
      <c r="G1336" t="s">
        <v>20</v>
      </c>
      <c r="H1336">
        <v>1900403</v>
      </c>
    </row>
    <row r="1337" spans="1:8" x14ac:dyDescent="0.2">
      <c r="A1337">
        <v>1332</v>
      </c>
      <c r="B1337">
        <f>42-F138</f>
        <v>42</v>
      </c>
      <c r="D1337" t="s">
        <v>564</v>
      </c>
      <c r="E1337">
        <v>1</v>
      </c>
      <c r="F1337" t="s">
        <v>511</v>
      </c>
      <c r="G1337" t="s">
        <v>20</v>
      </c>
      <c r="H1337">
        <v>1900403</v>
      </c>
    </row>
    <row r="1338" spans="1:8" x14ac:dyDescent="0.2">
      <c r="A1338">
        <v>1333</v>
      </c>
      <c r="B1338">
        <f>42-F138</f>
        <v>42</v>
      </c>
      <c r="D1338" t="s">
        <v>52</v>
      </c>
      <c r="E1338">
        <v>1</v>
      </c>
      <c r="F1338" t="s">
        <v>511</v>
      </c>
      <c r="G1338" t="s">
        <v>20</v>
      </c>
      <c r="H1338">
        <v>1900403</v>
      </c>
    </row>
    <row r="1339" spans="1:8" x14ac:dyDescent="0.2">
      <c r="A1339">
        <v>1334</v>
      </c>
      <c r="B1339">
        <f>42-F139</f>
        <v>42</v>
      </c>
      <c r="D1339" t="s">
        <v>505</v>
      </c>
      <c r="E1339">
        <v>1</v>
      </c>
      <c r="F1339" t="s">
        <v>511</v>
      </c>
      <c r="G1339" t="s">
        <v>507</v>
      </c>
      <c r="H1339">
        <v>1900403</v>
      </c>
    </row>
    <row r="1340" spans="1:8" x14ac:dyDescent="0.2">
      <c r="A1340">
        <v>1335</v>
      </c>
      <c r="B1340">
        <f>42-F139</f>
        <v>42</v>
      </c>
      <c r="D1340" t="s">
        <v>56</v>
      </c>
      <c r="E1340">
        <v>1</v>
      </c>
      <c r="F1340" t="s">
        <v>511</v>
      </c>
      <c r="G1340" t="s">
        <v>507</v>
      </c>
      <c r="H1340">
        <v>1900403</v>
      </c>
    </row>
    <row r="1341" spans="1:8" x14ac:dyDescent="0.2">
      <c r="A1341">
        <v>1336</v>
      </c>
      <c r="B1341">
        <f>42-F140</f>
        <v>42</v>
      </c>
      <c r="D1341" t="s">
        <v>520</v>
      </c>
      <c r="E1341">
        <v>1</v>
      </c>
      <c r="F1341" t="s">
        <v>511</v>
      </c>
      <c r="G1341" t="s">
        <v>514</v>
      </c>
      <c r="H1341">
        <v>1900403</v>
      </c>
    </row>
    <row r="1342" spans="1:8" x14ac:dyDescent="0.2">
      <c r="A1342">
        <v>1337</v>
      </c>
      <c r="B1342">
        <f>42-F140</f>
        <v>42</v>
      </c>
      <c r="D1342" t="s">
        <v>56</v>
      </c>
      <c r="E1342">
        <v>1</v>
      </c>
      <c r="F1342" t="s">
        <v>511</v>
      </c>
      <c r="G1342" t="s">
        <v>514</v>
      </c>
      <c r="H1342">
        <v>1900403</v>
      </c>
    </row>
    <row r="1343" spans="1:8" x14ac:dyDescent="0.2">
      <c r="A1343">
        <v>1338</v>
      </c>
      <c r="B1343" t="e">
        <f>42-F145</f>
        <v>#VALUE!</v>
      </c>
      <c r="D1343" t="s">
        <v>505</v>
      </c>
      <c r="E1343">
        <v>1</v>
      </c>
      <c r="F1343" t="s">
        <v>515</v>
      </c>
      <c r="G1343" t="s">
        <v>507</v>
      </c>
      <c r="H1343">
        <v>1900403</v>
      </c>
    </row>
    <row r="1344" spans="1:8" x14ac:dyDescent="0.2">
      <c r="A1344">
        <v>1339</v>
      </c>
      <c r="B1344" t="e">
        <f>42-F145</f>
        <v>#VALUE!</v>
      </c>
      <c r="D1344" t="s">
        <v>56</v>
      </c>
      <c r="E1344">
        <v>1</v>
      </c>
      <c r="F1344" t="s">
        <v>515</v>
      </c>
      <c r="G1344" t="s">
        <v>507</v>
      </c>
      <c r="H1344">
        <v>1900403</v>
      </c>
    </row>
    <row r="1345" spans="1:8" x14ac:dyDescent="0.2">
      <c r="A1345">
        <v>1340</v>
      </c>
      <c r="B1345" t="e">
        <f>42-F146</f>
        <v>#VALUE!</v>
      </c>
      <c r="D1345" t="s">
        <v>505</v>
      </c>
      <c r="E1345">
        <v>1</v>
      </c>
      <c r="F1345" t="s">
        <v>516</v>
      </c>
      <c r="G1345" t="s">
        <v>507</v>
      </c>
      <c r="H1345">
        <v>1900403</v>
      </c>
    </row>
    <row r="1346" spans="1:8" x14ac:dyDescent="0.2">
      <c r="A1346">
        <v>1341</v>
      </c>
      <c r="B1346" t="e">
        <f>42-F146</f>
        <v>#VALUE!</v>
      </c>
      <c r="D1346" t="s">
        <v>56</v>
      </c>
      <c r="E1346">
        <v>1</v>
      </c>
      <c r="F1346" t="s">
        <v>516</v>
      </c>
      <c r="G1346" t="s">
        <v>507</v>
      </c>
      <c r="H1346">
        <v>1900403</v>
      </c>
    </row>
    <row r="1347" spans="1:8" x14ac:dyDescent="0.2">
      <c r="A1347">
        <v>1342</v>
      </c>
      <c r="B1347" t="e">
        <f>42-F147</f>
        <v>#VALUE!</v>
      </c>
      <c r="D1347" t="s">
        <v>505</v>
      </c>
      <c r="E1347">
        <v>1</v>
      </c>
      <c r="F1347" t="s">
        <v>517</v>
      </c>
      <c r="G1347" t="s">
        <v>507</v>
      </c>
      <c r="H1347">
        <v>1900403</v>
      </c>
    </row>
    <row r="1348" spans="1:8" x14ac:dyDescent="0.2">
      <c r="A1348">
        <v>1343</v>
      </c>
      <c r="B1348" t="e">
        <f>42-F147</f>
        <v>#VALUE!</v>
      </c>
      <c r="D1348" t="s">
        <v>56</v>
      </c>
      <c r="E1348">
        <v>1</v>
      </c>
      <c r="F1348" t="s">
        <v>517</v>
      </c>
      <c r="G1348" t="s">
        <v>507</v>
      </c>
      <c r="H1348">
        <v>1900403</v>
      </c>
    </row>
    <row r="1349" spans="1:8" x14ac:dyDescent="0.2">
      <c r="A1349">
        <v>1344</v>
      </c>
      <c r="B1349" t="e">
        <f>42-F148</f>
        <v>#VALUE!</v>
      </c>
      <c r="D1349" t="s">
        <v>505</v>
      </c>
      <c r="E1349">
        <v>1</v>
      </c>
      <c r="F1349" t="s">
        <v>518</v>
      </c>
      <c r="G1349" t="s">
        <v>507</v>
      </c>
      <c r="H1349">
        <v>1900403</v>
      </c>
    </row>
    <row r="1350" spans="1:8" x14ac:dyDescent="0.2">
      <c r="A1350">
        <v>1345</v>
      </c>
      <c r="B1350" t="e">
        <f>42-F148</f>
        <v>#VALUE!</v>
      </c>
      <c r="D1350" t="s">
        <v>56</v>
      </c>
      <c r="E1350">
        <v>1</v>
      </c>
      <c r="F1350" t="s">
        <v>518</v>
      </c>
      <c r="G1350" t="s">
        <v>507</v>
      </c>
      <c r="H1350">
        <v>1900403</v>
      </c>
    </row>
    <row r="1351" spans="1:8" x14ac:dyDescent="0.2">
      <c r="A1351">
        <v>1346</v>
      </c>
      <c r="B1351">
        <f>42-F149</f>
        <v>42</v>
      </c>
      <c r="D1351" t="s">
        <v>505</v>
      </c>
      <c r="E1351">
        <v>1</v>
      </c>
      <c r="F1351" t="s">
        <v>511</v>
      </c>
      <c r="G1351" t="s">
        <v>507</v>
      </c>
      <c r="H1351">
        <v>1900403</v>
      </c>
    </row>
    <row r="1352" spans="1:8" x14ac:dyDescent="0.2">
      <c r="A1352">
        <v>1347</v>
      </c>
      <c r="B1352">
        <f>42-F149</f>
        <v>42</v>
      </c>
      <c r="D1352" t="s">
        <v>56</v>
      </c>
      <c r="E1352">
        <v>1</v>
      </c>
      <c r="F1352" t="s">
        <v>511</v>
      </c>
      <c r="G1352" t="s">
        <v>507</v>
      </c>
      <c r="H1352">
        <v>1900403</v>
      </c>
    </row>
    <row r="1353" spans="1:8" x14ac:dyDescent="0.2">
      <c r="A1353">
        <v>1348</v>
      </c>
      <c r="B1353">
        <f>42-F150</f>
        <v>42</v>
      </c>
      <c r="D1353" t="s">
        <v>505</v>
      </c>
      <c r="E1353">
        <v>1</v>
      </c>
      <c r="F1353" t="s">
        <v>511</v>
      </c>
      <c r="G1353" t="s">
        <v>507</v>
      </c>
      <c r="H1353">
        <v>1900403</v>
      </c>
    </row>
    <row r="1354" spans="1:8" x14ac:dyDescent="0.2">
      <c r="A1354">
        <v>1349</v>
      </c>
      <c r="B1354">
        <f>42-F150</f>
        <v>42</v>
      </c>
      <c r="D1354" t="s">
        <v>56</v>
      </c>
      <c r="E1354">
        <v>1</v>
      </c>
      <c r="F1354" t="s">
        <v>511</v>
      </c>
      <c r="G1354" t="s">
        <v>507</v>
      </c>
      <c r="H1354">
        <v>1900403</v>
      </c>
    </row>
    <row r="1355" spans="1:8" x14ac:dyDescent="0.2">
      <c r="A1355">
        <v>1350</v>
      </c>
      <c r="B1355">
        <f>42-F151</f>
        <v>42</v>
      </c>
      <c r="D1355" t="s">
        <v>505</v>
      </c>
      <c r="E1355">
        <v>1</v>
      </c>
      <c r="F1355" t="s">
        <v>511</v>
      </c>
      <c r="G1355" t="s">
        <v>507</v>
      </c>
      <c r="H1355">
        <v>1900403</v>
      </c>
    </row>
    <row r="1356" spans="1:8" x14ac:dyDescent="0.2">
      <c r="A1356">
        <v>1351</v>
      </c>
      <c r="B1356">
        <f>42-F151</f>
        <v>42</v>
      </c>
      <c r="D1356" t="s">
        <v>56</v>
      </c>
      <c r="E1356">
        <v>1</v>
      </c>
      <c r="F1356" t="s">
        <v>511</v>
      </c>
      <c r="G1356" t="s">
        <v>507</v>
      </c>
      <c r="H1356">
        <v>1900403</v>
      </c>
    </row>
    <row r="1357" spans="1:8" x14ac:dyDescent="0.2">
      <c r="A1357">
        <v>1352</v>
      </c>
      <c r="B1357" t="e">
        <f>42-F155</f>
        <v>#VALUE!</v>
      </c>
      <c r="D1357" t="s">
        <v>505</v>
      </c>
      <c r="E1357">
        <v>1</v>
      </c>
      <c r="F1357" t="s">
        <v>511</v>
      </c>
      <c r="G1357" t="s">
        <v>507</v>
      </c>
      <c r="H1357">
        <v>1900403</v>
      </c>
    </row>
    <row r="1358" spans="1:8" x14ac:dyDescent="0.2">
      <c r="A1358">
        <v>1353</v>
      </c>
      <c r="B1358" t="e">
        <f>42-F155</f>
        <v>#VALUE!</v>
      </c>
      <c r="D1358" t="s">
        <v>52</v>
      </c>
      <c r="E1358">
        <v>1</v>
      </c>
      <c r="F1358" t="s">
        <v>511</v>
      </c>
      <c r="G1358" t="s">
        <v>507</v>
      </c>
      <c r="H1358">
        <v>1900403</v>
      </c>
    </row>
    <row r="1359" spans="1:8" x14ac:dyDescent="0.2">
      <c r="A1359">
        <v>1354</v>
      </c>
      <c r="B1359" t="e">
        <f>42-F156</f>
        <v>#VALUE!</v>
      </c>
      <c r="D1359" t="s">
        <v>505</v>
      </c>
      <c r="E1359">
        <v>1</v>
      </c>
      <c r="F1359" t="s">
        <v>511</v>
      </c>
      <c r="G1359" t="s">
        <v>507</v>
      </c>
      <c r="H1359">
        <v>1900403</v>
      </c>
    </row>
    <row r="1360" spans="1:8" x14ac:dyDescent="0.2">
      <c r="A1360">
        <v>1355</v>
      </c>
      <c r="B1360" t="e">
        <f>42-F156</f>
        <v>#VALUE!</v>
      </c>
      <c r="D1360" t="s">
        <v>52</v>
      </c>
      <c r="E1360">
        <v>1</v>
      </c>
      <c r="F1360" t="s">
        <v>511</v>
      </c>
      <c r="G1360" t="s">
        <v>507</v>
      </c>
      <c r="H1360">
        <v>1900403</v>
      </c>
    </row>
    <row r="1361" spans="1:8" x14ac:dyDescent="0.2">
      <c r="A1361">
        <v>1356</v>
      </c>
      <c r="B1361">
        <f>42-K128</f>
        <v>42</v>
      </c>
      <c r="D1361" t="s">
        <v>521</v>
      </c>
      <c r="E1361">
        <v>1</v>
      </c>
      <c r="G1361" t="s">
        <v>522</v>
      </c>
      <c r="H1361">
        <v>1900403</v>
      </c>
    </row>
    <row r="1362" spans="1:8" x14ac:dyDescent="0.2">
      <c r="A1362">
        <v>1357</v>
      </c>
      <c r="B1362">
        <f>42-Q25</f>
        <v>42</v>
      </c>
      <c r="D1362" t="s">
        <v>28</v>
      </c>
      <c r="E1362">
        <v>1</v>
      </c>
      <c r="F1362" t="s">
        <v>523</v>
      </c>
      <c r="G1362" t="s">
        <v>524</v>
      </c>
      <c r="H1362">
        <v>1900403</v>
      </c>
    </row>
    <row r="1363" spans="1:8" x14ac:dyDescent="0.2">
      <c r="A1363">
        <v>1358</v>
      </c>
      <c r="B1363">
        <f>42-Q125</f>
        <v>42</v>
      </c>
      <c r="D1363" t="s">
        <v>525</v>
      </c>
      <c r="E1363">
        <v>1</v>
      </c>
      <c r="F1363" t="s">
        <v>523</v>
      </c>
      <c r="G1363" t="s">
        <v>524</v>
      </c>
      <c r="H1363">
        <v>1900403</v>
      </c>
    </row>
    <row r="1364" spans="1:8" x14ac:dyDescent="0.2">
      <c r="A1364">
        <v>1359</v>
      </c>
      <c r="B1364">
        <f>42-S3</f>
        <v>42</v>
      </c>
      <c r="D1364" t="s">
        <v>28</v>
      </c>
      <c r="E1364">
        <v>1</v>
      </c>
      <c r="F1364" t="s">
        <v>526</v>
      </c>
      <c r="G1364" t="s">
        <v>527</v>
      </c>
      <c r="H1364">
        <v>1900403</v>
      </c>
    </row>
    <row r="1365" spans="1:8" x14ac:dyDescent="0.2">
      <c r="A1365">
        <v>1360</v>
      </c>
      <c r="B1365" t="e">
        <f>1202-F7</f>
        <v>#VALUE!</v>
      </c>
      <c r="D1365" t="s">
        <v>101</v>
      </c>
      <c r="E1365">
        <v>1</v>
      </c>
      <c r="G1365" t="s">
        <v>58</v>
      </c>
      <c r="H1365">
        <v>1900403</v>
      </c>
    </row>
    <row r="1366" spans="1:8" x14ac:dyDescent="0.2">
      <c r="A1366">
        <v>1361</v>
      </c>
      <c r="B1366" t="e">
        <f>1202-F10</f>
        <v>#VALUE!</v>
      </c>
      <c r="D1366" t="s">
        <v>101</v>
      </c>
      <c r="E1366">
        <v>1</v>
      </c>
      <c r="G1366" t="s">
        <v>58</v>
      </c>
      <c r="H1366">
        <v>1900403</v>
      </c>
    </row>
    <row r="1367" spans="1:8" x14ac:dyDescent="0.2">
      <c r="A1367">
        <v>1362</v>
      </c>
      <c r="B1367" t="e">
        <f>1202-F10</f>
        <v>#VALUE!</v>
      </c>
      <c r="D1367" t="s">
        <v>52</v>
      </c>
      <c r="E1367">
        <v>1</v>
      </c>
      <c r="G1367" t="s">
        <v>58</v>
      </c>
      <c r="H1367">
        <v>1900403</v>
      </c>
    </row>
    <row r="1368" spans="1:8" x14ac:dyDescent="0.2">
      <c r="A1368">
        <v>1363</v>
      </c>
      <c r="B1368">
        <f>1202-H15</f>
        <v>-198813</v>
      </c>
      <c r="D1368" t="s">
        <v>491</v>
      </c>
      <c r="E1368">
        <v>1</v>
      </c>
      <c r="F1368" t="s">
        <v>528</v>
      </c>
      <c r="G1368" t="s">
        <v>493</v>
      </c>
      <c r="H1368">
        <v>1900403</v>
      </c>
    </row>
    <row r="1369" spans="1:8" x14ac:dyDescent="0.2">
      <c r="A1369">
        <v>1364</v>
      </c>
      <c r="B1369">
        <f>1202-H15</f>
        <v>-198813</v>
      </c>
      <c r="D1369" t="s">
        <v>494</v>
      </c>
      <c r="E1369">
        <v>1</v>
      </c>
      <c r="F1369" t="s">
        <v>528</v>
      </c>
      <c r="G1369" t="s">
        <v>493</v>
      </c>
      <c r="H1369">
        <v>1900403</v>
      </c>
    </row>
    <row r="1370" spans="1:8" x14ac:dyDescent="0.2">
      <c r="A1370">
        <v>1365</v>
      </c>
      <c r="B1370">
        <f>1202-H15</f>
        <v>-198813</v>
      </c>
      <c r="D1370" t="s">
        <v>495</v>
      </c>
      <c r="E1370">
        <v>1</v>
      </c>
      <c r="F1370" t="s">
        <v>528</v>
      </c>
      <c r="G1370" t="s">
        <v>493</v>
      </c>
      <c r="H1370">
        <v>1900403</v>
      </c>
    </row>
    <row r="1371" spans="1:8" x14ac:dyDescent="0.2">
      <c r="A1371">
        <v>1366</v>
      </c>
      <c r="B1371">
        <f>1202-H15</f>
        <v>-198813</v>
      </c>
      <c r="D1371" t="s">
        <v>496</v>
      </c>
      <c r="E1371">
        <v>1</v>
      </c>
      <c r="F1371" t="s">
        <v>528</v>
      </c>
      <c r="G1371" t="s">
        <v>493</v>
      </c>
      <c r="H1371">
        <v>1900403</v>
      </c>
    </row>
    <row r="1372" spans="1:8" x14ac:dyDescent="0.2">
      <c r="A1372">
        <v>1367</v>
      </c>
      <c r="B1372">
        <f>1202-H15</f>
        <v>-198813</v>
      </c>
      <c r="D1372" t="s">
        <v>74</v>
      </c>
      <c r="E1372">
        <v>1</v>
      </c>
      <c r="F1372" t="s">
        <v>528</v>
      </c>
      <c r="G1372" t="s">
        <v>493</v>
      </c>
      <c r="H1372">
        <v>1900403</v>
      </c>
    </row>
    <row r="1373" spans="1:8" x14ac:dyDescent="0.2">
      <c r="A1373">
        <v>1368</v>
      </c>
      <c r="B1373">
        <f>1202-K10</f>
        <v>1202</v>
      </c>
      <c r="D1373" t="s">
        <v>333</v>
      </c>
      <c r="E1373">
        <v>1</v>
      </c>
      <c r="F1373" t="s">
        <v>102</v>
      </c>
      <c r="H1373">
        <v>1900403</v>
      </c>
    </row>
    <row r="1374" spans="1:8" x14ac:dyDescent="0.2">
      <c r="A1374">
        <v>1369</v>
      </c>
      <c r="B1374">
        <f>1202-K12</f>
        <v>1202</v>
      </c>
      <c r="D1374" t="s">
        <v>534</v>
      </c>
      <c r="E1374">
        <v>1</v>
      </c>
      <c r="F1374" t="s">
        <v>107</v>
      </c>
      <c r="G1374" t="s">
        <v>535</v>
      </c>
      <c r="H1374">
        <v>1900403</v>
      </c>
    </row>
    <row r="1375" spans="1:8" x14ac:dyDescent="0.2">
      <c r="A1375">
        <v>1370</v>
      </c>
      <c r="B1375">
        <f>1202-K16</f>
        <v>1202</v>
      </c>
      <c r="D1375" t="s">
        <v>59</v>
      </c>
      <c r="E1375">
        <v>1</v>
      </c>
      <c r="F1375" t="s">
        <v>536</v>
      </c>
      <c r="H1375">
        <v>1900403</v>
      </c>
    </row>
    <row r="1376" spans="1:8" x14ac:dyDescent="0.2">
      <c r="A1376">
        <v>1371</v>
      </c>
      <c r="B1376">
        <f>1202-K16</f>
        <v>1202</v>
      </c>
      <c r="D1376" t="s">
        <v>61</v>
      </c>
      <c r="E1376">
        <v>1</v>
      </c>
      <c r="F1376" t="s">
        <v>536</v>
      </c>
      <c r="H1376">
        <v>1900403</v>
      </c>
    </row>
    <row r="1377" spans="1:8" x14ac:dyDescent="0.2">
      <c r="A1377">
        <v>1372</v>
      </c>
      <c r="B1377">
        <f>1202-P6</f>
        <v>1202</v>
      </c>
      <c r="D1377" t="s">
        <v>343</v>
      </c>
      <c r="E1377">
        <v>1</v>
      </c>
      <c r="G1377" t="s">
        <v>537</v>
      </c>
      <c r="H1377">
        <v>1900403</v>
      </c>
    </row>
    <row r="1378" spans="1:8" x14ac:dyDescent="0.2">
      <c r="A1378">
        <v>1373</v>
      </c>
      <c r="B1378">
        <f>1202-Q3</f>
        <v>1202</v>
      </c>
      <c r="D1378" t="s">
        <v>530</v>
      </c>
      <c r="E1378">
        <v>1</v>
      </c>
      <c r="F1378" t="s">
        <v>346</v>
      </c>
      <c r="G1378" t="s">
        <v>531</v>
      </c>
      <c r="H1378">
        <v>1900403</v>
      </c>
    </row>
    <row r="1379" spans="1:8" x14ac:dyDescent="0.2">
      <c r="A1379">
        <v>1374</v>
      </c>
      <c r="B1379">
        <f>1202-Q3</f>
        <v>1202</v>
      </c>
      <c r="D1379" t="s">
        <v>348</v>
      </c>
      <c r="E1379">
        <v>1</v>
      </c>
      <c r="F1379" t="s">
        <v>346</v>
      </c>
      <c r="G1379" t="s">
        <v>531</v>
      </c>
      <c r="H1379">
        <v>1900403</v>
      </c>
    </row>
    <row r="1380" spans="1:8" x14ac:dyDescent="0.2">
      <c r="A1380">
        <v>1375</v>
      </c>
      <c r="B1380">
        <f>1202-S10</f>
        <v>1202</v>
      </c>
      <c r="D1380" t="s">
        <v>351</v>
      </c>
      <c r="E1380">
        <v>1</v>
      </c>
      <c r="F1380" t="s">
        <v>102</v>
      </c>
      <c r="G1380" t="s">
        <v>352</v>
      </c>
      <c r="H1380">
        <v>1900403</v>
      </c>
    </row>
    <row r="1381" spans="1:8" x14ac:dyDescent="0.2">
      <c r="A1381">
        <v>1376</v>
      </c>
      <c r="B1381">
        <f>1202-T3</f>
        <v>1202</v>
      </c>
      <c r="D1381" t="s">
        <v>353</v>
      </c>
      <c r="E1381">
        <v>1</v>
      </c>
      <c r="H1381">
        <v>1900403</v>
      </c>
    </row>
    <row r="1382" spans="1:8" x14ac:dyDescent="0.2">
      <c r="A1382">
        <v>1377</v>
      </c>
      <c r="B1382">
        <f>1202-U7</f>
        <v>1202</v>
      </c>
      <c r="D1382" t="s">
        <v>355</v>
      </c>
      <c r="E1382">
        <v>1</v>
      </c>
      <c r="H1382">
        <v>1900403</v>
      </c>
    </row>
    <row r="1383" spans="1:8" x14ac:dyDescent="0.2">
      <c r="A1383">
        <v>1378</v>
      </c>
      <c r="B1383" t="e">
        <f>1204-F7</f>
        <v>#VALUE!</v>
      </c>
      <c r="D1383" t="s">
        <v>101</v>
      </c>
      <c r="E1383">
        <v>1</v>
      </c>
      <c r="G1383" t="s">
        <v>58</v>
      </c>
      <c r="H1383">
        <v>1900403</v>
      </c>
    </row>
    <row r="1384" spans="1:8" x14ac:dyDescent="0.2">
      <c r="A1384">
        <v>1379</v>
      </c>
      <c r="B1384" t="e">
        <f>1204-F10</f>
        <v>#VALUE!</v>
      </c>
      <c r="D1384" t="s">
        <v>101</v>
      </c>
      <c r="E1384">
        <v>1</v>
      </c>
      <c r="G1384" t="s">
        <v>58</v>
      </c>
      <c r="H1384">
        <v>1900403</v>
      </c>
    </row>
    <row r="1385" spans="1:8" x14ac:dyDescent="0.2">
      <c r="A1385">
        <v>1380</v>
      </c>
      <c r="B1385" t="e">
        <f>1204-F10</f>
        <v>#VALUE!</v>
      </c>
      <c r="D1385" t="s">
        <v>52</v>
      </c>
      <c r="E1385">
        <v>1</v>
      </c>
      <c r="G1385" t="s">
        <v>58</v>
      </c>
      <c r="H1385">
        <v>1900403</v>
      </c>
    </row>
    <row r="1386" spans="1:8" x14ac:dyDescent="0.2">
      <c r="A1386">
        <v>1381</v>
      </c>
      <c r="B1386">
        <f>1204-H15</f>
        <v>-198811</v>
      </c>
      <c r="D1386" t="s">
        <v>491</v>
      </c>
      <c r="E1386">
        <v>1</v>
      </c>
      <c r="F1386" t="s">
        <v>528</v>
      </c>
      <c r="G1386" t="s">
        <v>493</v>
      </c>
      <c r="H1386">
        <v>1900403</v>
      </c>
    </row>
    <row r="1387" spans="1:8" x14ac:dyDescent="0.2">
      <c r="A1387">
        <v>1382</v>
      </c>
      <c r="B1387">
        <f>1204-H15</f>
        <v>-198811</v>
      </c>
      <c r="D1387" t="s">
        <v>494</v>
      </c>
      <c r="E1387">
        <v>1</v>
      </c>
      <c r="F1387" t="s">
        <v>528</v>
      </c>
      <c r="G1387" t="s">
        <v>493</v>
      </c>
      <c r="H1387">
        <v>1900403</v>
      </c>
    </row>
    <row r="1388" spans="1:8" x14ac:dyDescent="0.2">
      <c r="A1388">
        <v>1383</v>
      </c>
      <c r="B1388">
        <f>1204-H15</f>
        <v>-198811</v>
      </c>
      <c r="D1388" t="s">
        <v>495</v>
      </c>
      <c r="E1388">
        <v>1</v>
      </c>
      <c r="F1388" t="s">
        <v>528</v>
      </c>
      <c r="G1388" t="s">
        <v>493</v>
      </c>
      <c r="H1388">
        <v>1900403</v>
      </c>
    </row>
    <row r="1389" spans="1:8" x14ac:dyDescent="0.2">
      <c r="A1389">
        <v>1384</v>
      </c>
      <c r="B1389">
        <f>1204-H15</f>
        <v>-198811</v>
      </c>
      <c r="D1389" t="s">
        <v>496</v>
      </c>
      <c r="E1389">
        <v>1</v>
      </c>
      <c r="F1389" t="s">
        <v>528</v>
      </c>
      <c r="G1389" t="s">
        <v>493</v>
      </c>
      <c r="H1389">
        <v>1900403</v>
      </c>
    </row>
    <row r="1390" spans="1:8" x14ac:dyDescent="0.2">
      <c r="A1390">
        <v>1385</v>
      </c>
      <c r="B1390">
        <f>1204-H15</f>
        <v>-198811</v>
      </c>
      <c r="D1390" t="s">
        <v>74</v>
      </c>
      <c r="E1390">
        <v>1</v>
      </c>
      <c r="F1390" t="s">
        <v>528</v>
      </c>
      <c r="G1390" t="s">
        <v>493</v>
      </c>
      <c r="H1390">
        <v>1900403</v>
      </c>
    </row>
    <row r="1391" spans="1:8" x14ac:dyDescent="0.2">
      <c r="A1391">
        <v>1386</v>
      </c>
      <c r="B1391">
        <f>1204-K10</f>
        <v>1204</v>
      </c>
      <c r="D1391" t="s">
        <v>333</v>
      </c>
      <c r="E1391">
        <v>1</v>
      </c>
      <c r="F1391" t="s">
        <v>102</v>
      </c>
      <c r="H1391">
        <v>1900403</v>
      </c>
    </row>
    <row r="1392" spans="1:8" x14ac:dyDescent="0.2">
      <c r="A1392">
        <v>1387</v>
      </c>
      <c r="B1392">
        <f>1204-K12</f>
        <v>1204</v>
      </c>
      <c r="D1392" t="s">
        <v>534</v>
      </c>
      <c r="E1392">
        <v>1</v>
      </c>
      <c r="F1392" t="s">
        <v>107</v>
      </c>
      <c r="G1392" t="s">
        <v>535</v>
      </c>
      <c r="H1392">
        <v>1900403</v>
      </c>
    </row>
    <row r="1393" spans="1:8" x14ac:dyDescent="0.2">
      <c r="A1393">
        <v>1388</v>
      </c>
      <c r="B1393">
        <f>1204-K16</f>
        <v>1204</v>
      </c>
      <c r="D1393" t="s">
        <v>59</v>
      </c>
      <c r="E1393">
        <v>1</v>
      </c>
      <c r="F1393" t="s">
        <v>536</v>
      </c>
      <c r="H1393">
        <v>1900403</v>
      </c>
    </row>
    <row r="1394" spans="1:8" x14ac:dyDescent="0.2">
      <c r="A1394">
        <v>1389</v>
      </c>
      <c r="B1394">
        <f>1204-K16</f>
        <v>1204</v>
      </c>
      <c r="D1394" t="s">
        <v>61</v>
      </c>
      <c r="E1394">
        <v>1</v>
      </c>
      <c r="F1394" t="s">
        <v>536</v>
      </c>
      <c r="H1394">
        <v>1900403</v>
      </c>
    </row>
    <row r="1395" spans="1:8" x14ac:dyDescent="0.2">
      <c r="A1395">
        <v>1390</v>
      </c>
      <c r="B1395">
        <f>1204-P6</f>
        <v>1204</v>
      </c>
      <c r="D1395" t="s">
        <v>343</v>
      </c>
      <c r="E1395">
        <v>1</v>
      </c>
      <c r="G1395" t="s">
        <v>537</v>
      </c>
      <c r="H1395">
        <v>1900403</v>
      </c>
    </row>
    <row r="1396" spans="1:8" x14ac:dyDescent="0.2">
      <c r="A1396">
        <v>1391</v>
      </c>
      <c r="B1396">
        <f>1204-Q3</f>
        <v>1204</v>
      </c>
      <c r="D1396" t="s">
        <v>530</v>
      </c>
      <c r="E1396">
        <v>1</v>
      </c>
      <c r="F1396" t="s">
        <v>346</v>
      </c>
      <c r="G1396" t="s">
        <v>531</v>
      </c>
      <c r="H1396">
        <v>1900403</v>
      </c>
    </row>
    <row r="1397" spans="1:8" x14ac:dyDescent="0.2">
      <c r="A1397">
        <v>1392</v>
      </c>
      <c r="B1397">
        <f>1204-Q3</f>
        <v>1204</v>
      </c>
      <c r="D1397" t="s">
        <v>348</v>
      </c>
      <c r="E1397">
        <v>1</v>
      </c>
      <c r="F1397" t="s">
        <v>346</v>
      </c>
      <c r="G1397" t="s">
        <v>531</v>
      </c>
      <c r="H1397">
        <v>1900403</v>
      </c>
    </row>
    <row r="1398" spans="1:8" x14ac:dyDescent="0.2">
      <c r="A1398">
        <v>1393</v>
      </c>
      <c r="B1398">
        <f>1204-S10</f>
        <v>1204</v>
      </c>
      <c r="D1398" t="s">
        <v>351</v>
      </c>
      <c r="E1398">
        <v>1</v>
      </c>
      <c r="F1398" t="s">
        <v>102</v>
      </c>
      <c r="G1398" t="s">
        <v>352</v>
      </c>
      <c r="H1398">
        <v>1900403</v>
      </c>
    </row>
    <row r="1399" spans="1:8" x14ac:dyDescent="0.2">
      <c r="A1399">
        <v>1394</v>
      </c>
      <c r="B1399">
        <f>1204-T3</f>
        <v>1204</v>
      </c>
      <c r="D1399" t="s">
        <v>353</v>
      </c>
      <c r="E1399">
        <v>1</v>
      </c>
      <c r="H1399">
        <v>1900403</v>
      </c>
    </row>
    <row r="1400" spans="1:8" x14ac:dyDescent="0.2">
      <c r="A1400">
        <v>1395</v>
      </c>
      <c r="B1400">
        <f>1204-U7</f>
        <v>1204</v>
      </c>
      <c r="D1400" t="s">
        <v>355</v>
      </c>
      <c r="E1400">
        <v>1</v>
      </c>
      <c r="H1400">
        <v>1900403</v>
      </c>
    </row>
    <row r="1401" spans="1:8" x14ac:dyDescent="0.2">
      <c r="A1401">
        <v>1396</v>
      </c>
      <c r="B1401" t="e">
        <f>1206-F7</f>
        <v>#VALUE!</v>
      </c>
      <c r="D1401" t="s">
        <v>101</v>
      </c>
      <c r="E1401">
        <v>1</v>
      </c>
      <c r="G1401" t="s">
        <v>58</v>
      </c>
      <c r="H1401">
        <v>1900403</v>
      </c>
    </row>
    <row r="1402" spans="1:8" x14ac:dyDescent="0.2">
      <c r="A1402">
        <v>1397</v>
      </c>
      <c r="B1402" t="e">
        <f>1206-F10</f>
        <v>#VALUE!</v>
      </c>
      <c r="D1402" t="s">
        <v>101</v>
      </c>
      <c r="E1402">
        <v>1</v>
      </c>
      <c r="G1402" t="s">
        <v>58</v>
      </c>
      <c r="H1402">
        <v>1900403</v>
      </c>
    </row>
    <row r="1403" spans="1:8" x14ac:dyDescent="0.2">
      <c r="A1403">
        <v>1398</v>
      </c>
      <c r="B1403" t="e">
        <f>1206-F10</f>
        <v>#VALUE!</v>
      </c>
      <c r="D1403" t="s">
        <v>52</v>
      </c>
      <c r="E1403">
        <v>1</v>
      </c>
      <c r="G1403" t="s">
        <v>58</v>
      </c>
      <c r="H1403">
        <v>1900403</v>
      </c>
    </row>
    <row r="1404" spans="1:8" x14ac:dyDescent="0.2">
      <c r="A1404">
        <v>1399</v>
      </c>
      <c r="B1404">
        <f>1206-H15</f>
        <v>-198809</v>
      </c>
      <c r="D1404" t="s">
        <v>491</v>
      </c>
      <c r="E1404">
        <v>1</v>
      </c>
      <c r="F1404" t="s">
        <v>528</v>
      </c>
      <c r="G1404" t="s">
        <v>493</v>
      </c>
      <c r="H1404">
        <v>1900403</v>
      </c>
    </row>
    <row r="1405" spans="1:8" x14ac:dyDescent="0.2">
      <c r="A1405">
        <v>1400</v>
      </c>
      <c r="B1405">
        <f>1206-H15</f>
        <v>-198809</v>
      </c>
      <c r="D1405" t="s">
        <v>494</v>
      </c>
      <c r="E1405">
        <v>1</v>
      </c>
      <c r="F1405" t="s">
        <v>528</v>
      </c>
      <c r="G1405" t="s">
        <v>493</v>
      </c>
      <c r="H1405">
        <v>1900403</v>
      </c>
    </row>
    <row r="1406" spans="1:8" x14ac:dyDescent="0.2">
      <c r="A1406">
        <v>1401</v>
      </c>
      <c r="B1406">
        <f>1206-H15</f>
        <v>-198809</v>
      </c>
      <c r="D1406" t="s">
        <v>495</v>
      </c>
      <c r="E1406">
        <v>1</v>
      </c>
      <c r="F1406" t="s">
        <v>528</v>
      </c>
      <c r="G1406" t="s">
        <v>493</v>
      </c>
      <c r="H1406">
        <v>1900403</v>
      </c>
    </row>
    <row r="1407" spans="1:8" x14ac:dyDescent="0.2">
      <c r="A1407">
        <v>1402</v>
      </c>
      <c r="B1407">
        <f>1206-H15</f>
        <v>-198809</v>
      </c>
      <c r="D1407" t="s">
        <v>496</v>
      </c>
      <c r="E1407">
        <v>1</v>
      </c>
      <c r="F1407" t="s">
        <v>528</v>
      </c>
      <c r="G1407" t="s">
        <v>493</v>
      </c>
      <c r="H1407">
        <v>1900403</v>
      </c>
    </row>
    <row r="1408" spans="1:8" x14ac:dyDescent="0.2">
      <c r="A1408">
        <v>1403</v>
      </c>
      <c r="B1408">
        <f>1206-H15</f>
        <v>-198809</v>
      </c>
      <c r="D1408" t="s">
        <v>74</v>
      </c>
      <c r="E1408">
        <v>1</v>
      </c>
      <c r="F1408" t="s">
        <v>528</v>
      </c>
      <c r="G1408" t="s">
        <v>493</v>
      </c>
      <c r="H1408">
        <v>1900403</v>
      </c>
    </row>
    <row r="1409" spans="1:8" x14ac:dyDescent="0.2">
      <c r="A1409">
        <v>1404</v>
      </c>
      <c r="B1409">
        <f>1206-K11</f>
        <v>1206</v>
      </c>
      <c r="D1409" t="s">
        <v>333</v>
      </c>
      <c r="E1409">
        <v>1</v>
      </c>
      <c r="H1409">
        <v>1900403</v>
      </c>
    </row>
    <row r="1410" spans="1:8" x14ac:dyDescent="0.2">
      <c r="A1410">
        <v>1405</v>
      </c>
      <c r="B1410">
        <f>1206-K12</f>
        <v>1206</v>
      </c>
      <c r="D1410" t="s">
        <v>534</v>
      </c>
      <c r="E1410">
        <v>1</v>
      </c>
      <c r="F1410" t="s">
        <v>535</v>
      </c>
      <c r="H1410">
        <v>1900403</v>
      </c>
    </row>
    <row r="1411" spans="1:8" x14ac:dyDescent="0.2">
      <c r="A1411">
        <v>1406</v>
      </c>
      <c r="B1411">
        <f>1206-K16</f>
        <v>1206</v>
      </c>
      <c r="D1411" t="s">
        <v>59</v>
      </c>
      <c r="E1411">
        <v>1</v>
      </c>
      <c r="F1411" t="s">
        <v>536</v>
      </c>
      <c r="H1411">
        <v>1900403</v>
      </c>
    </row>
    <row r="1412" spans="1:8" x14ac:dyDescent="0.2">
      <c r="A1412">
        <v>1407</v>
      </c>
      <c r="B1412">
        <f>1206-K16</f>
        <v>1206</v>
      </c>
      <c r="D1412" t="s">
        <v>61</v>
      </c>
      <c r="E1412">
        <v>1</v>
      </c>
      <c r="F1412" t="s">
        <v>536</v>
      </c>
      <c r="H1412">
        <v>1900403</v>
      </c>
    </row>
    <row r="1413" spans="1:8" x14ac:dyDescent="0.2">
      <c r="A1413">
        <v>1408</v>
      </c>
      <c r="B1413">
        <f>1206-P6</f>
        <v>1206</v>
      </c>
      <c r="D1413" t="s">
        <v>343</v>
      </c>
      <c r="E1413">
        <v>1</v>
      </c>
      <c r="G1413" t="s">
        <v>539</v>
      </c>
      <c r="H1413">
        <v>1900403</v>
      </c>
    </row>
    <row r="1414" spans="1:8" x14ac:dyDescent="0.2">
      <c r="A1414">
        <v>1409</v>
      </c>
      <c r="B1414">
        <f>1206-Q3</f>
        <v>1206</v>
      </c>
      <c r="D1414" t="s">
        <v>374</v>
      </c>
      <c r="E1414">
        <v>1</v>
      </c>
      <c r="F1414" t="s">
        <v>346</v>
      </c>
      <c r="G1414" t="s">
        <v>375</v>
      </c>
      <c r="H1414">
        <v>1900403</v>
      </c>
    </row>
    <row r="1415" spans="1:8" x14ac:dyDescent="0.2">
      <c r="A1415">
        <v>1410</v>
      </c>
      <c r="B1415">
        <f>1206-Q3</f>
        <v>1206</v>
      </c>
      <c r="D1415" t="s">
        <v>348</v>
      </c>
      <c r="E1415">
        <v>1</v>
      </c>
      <c r="F1415" t="s">
        <v>346</v>
      </c>
      <c r="G1415" t="s">
        <v>375</v>
      </c>
      <c r="H1415">
        <v>1900403</v>
      </c>
    </row>
    <row r="1416" spans="1:8" x14ac:dyDescent="0.2">
      <c r="A1416">
        <v>1411</v>
      </c>
      <c r="B1416">
        <f>1206-S11</f>
        <v>1206</v>
      </c>
      <c r="D1416" t="s">
        <v>351</v>
      </c>
      <c r="E1416">
        <v>1</v>
      </c>
      <c r="G1416" t="s">
        <v>540</v>
      </c>
      <c r="H1416">
        <v>1900403</v>
      </c>
    </row>
    <row r="1417" spans="1:8" x14ac:dyDescent="0.2">
      <c r="A1417">
        <v>1412</v>
      </c>
      <c r="B1417">
        <f>1206-T3</f>
        <v>1206</v>
      </c>
      <c r="D1417" t="s">
        <v>353</v>
      </c>
      <c r="E1417">
        <v>1</v>
      </c>
      <c r="H1417">
        <v>1900403</v>
      </c>
    </row>
    <row r="1418" spans="1:8" x14ac:dyDescent="0.2">
      <c r="A1418">
        <v>1413</v>
      </c>
      <c r="B1418">
        <f>1206-U7</f>
        <v>1206</v>
      </c>
      <c r="D1418" t="s">
        <v>355</v>
      </c>
      <c r="E1418">
        <v>1</v>
      </c>
      <c r="H1418">
        <v>1900403</v>
      </c>
    </row>
    <row r="1419" spans="1:8" x14ac:dyDescent="0.2">
      <c r="A1419">
        <v>1414</v>
      </c>
      <c r="B1419" t="e">
        <f>1208-F7</f>
        <v>#VALUE!</v>
      </c>
      <c r="D1419" t="s">
        <v>504</v>
      </c>
      <c r="E1419">
        <v>1</v>
      </c>
      <c r="G1419" t="s">
        <v>58</v>
      </c>
      <c r="H1419">
        <v>1900403</v>
      </c>
    </row>
    <row r="1420" spans="1:8" x14ac:dyDescent="0.2">
      <c r="A1420">
        <v>1415</v>
      </c>
      <c r="B1420" t="e">
        <f>1208-F7</f>
        <v>#VALUE!</v>
      </c>
      <c r="D1420" t="s">
        <v>52</v>
      </c>
      <c r="E1420">
        <v>1</v>
      </c>
      <c r="G1420" t="s">
        <v>58</v>
      </c>
      <c r="H1420">
        <v>1900403</v>
      </c>
    </row>
    <row r="1421" spans="1:8" x14ac:dyDescent="0.2">
      <c r="A1421">
        <v>1416</v>
      </c>
      <c r="B1421">
        <f>1208-H15</f>
        <v>-198807</v>
      </c>
      <c r="D1421" t="s">
        <v>491</v>
      </c>
      <c r="E1421">
        <v>1</v>
      </c>
      <c r="F1421" t="s">
        <v>528</v>
      </c>
      <c r="G1421" t="s">
        <v>493</v>
      </c>
      <c r="H1421">
        <v>1900403</v>
      </c>
    </row>
    <row r="1422" spans="1:8" x14ac:dyDescent="0.2">
      <c r="A1422">
        <v>1417</v>
      </c>
      <c r="B1422">
        <f>1208-H15</f>
        <v>-198807</v>
      </c>
      <c r="D1422" t="s">
        <v>494</v>
      </c>
      <c r="E1422">
        <v>1</v>
      </c>
      <c r="F1422" t="s">
        <v>528</v>
      </c>
      <c r="G1422" t="s">
        <v>493</v>
      </c>
      <c r="H1422">
        <v>1900403</v>
      </c>
    </row>
    <row r="1423" spans="1:8" x14ac:dyDescent="0.2">
      <c r="A1423">
        <v>1418</v>
      </c>
      <c r="B1423">
        <f>1208-H15</f>
        <v>-198807</v>
      </c>
      <c r="D1423" t="s">
        <v>495</v>
      </c>
      <c r="E1423">
        <v>1</v>
      </c>
      <c r="F1423" t="s">
        <v>528</v>
      </c>
      <c r="G1423" t="s">
        <v>493</v>
      </c>
      <c r="H1423">
        <v>1900403</v>
      </c>
    </row>
    <row r="1424" spans="1:8" x14ac:dyDescent="0.2">
      <c r="A1424">
        <v>1419</v>
      </c>
      <c r="B1424">
        <f>1208-H15</f>
        <v>-198807</v>
      </c>
      <c r="D1424" t="s">
        <v>496</v>
      </c>
      <c r="E1424">
        <v>1</v>
      </c>
      <c r="F1424" t="s">
        <v>528</v>
      </c>
      <c r="G1424" t="s">
        <v>493</v>
      </c>
      <c r="H1424">
        <v>1900403</v>
      </c>
    </row>
    <row r="1425" spans="1:8" x14ac:dyDescent="0.2">
      <c r="A1425">
        <v>1420</v>
      </c>
      <c r="B1425">
        <f>1208-H15</f>
        <v>-198807</v>
      </c>
      <c r="D1425" t="s">
        <v>74</v>
      </c>
      <c r="E1425">
        <v>1</v>
      </c>
      <c r="F1425" t="s">
        <v>528</v>
      </c>
      <c r="G1425" t="s">
        <v>493</v>
      </c>
      <c r="H1425">
        <v>1900403</v>
      </c>
    </row>
    <row r="1426" spans="1:8" x14ac:dyDescent="0.2">
      <c r="A1426">
        <v>1421</v>
      </c>
      <c r="B1426">
        <f>1208-K10</f>
        <v>1208</v>
      </c>
      <c r="D1426" t="s">
        <v>541</v>
      </c>
      <c r="E1426">
        <v>1</v>
      </c>
      <c r="F1426" t="s">
        <v>102</v>
      </c>
      <c r="H1426">
        <v>1900403</v>
      </c>
    </row>
    <row r="1427" spans="1:8" x14ac:dyDescent="0.2">
      <c r="A1427">
        <v>1422</v>
      </c>
      <c r="B1427" t="e" cm="1" vm="1">
        <f t="array" ref="B1427">1208-_FV(P7,"1")</f>
        <v>#VALUE!</v>
      </c>
      <c r="D1427" t="s">
        <v>542</v>
      </c>
      <c r="E1427">
        <v>1</v>
      </c>
      <c r="H1427">
        <v>1900403</v>
      </c>
    </row>
    <row r="1428" spans="1:8" x14ac:dyDescent="0.2">
      <c r="A1428">
        <v>1423</v>
      </c>
      <c r="B1428" t="e" cm="1" vm="2">
        <f t="array" ref="B1428">1208-_FV(P7,"2")</f>
        <v>#VALUE!</v>
      </c>
      <c r="D1428" t="s">
        <v>543</v>
      </c>
      <c r="E1428">
        <v>1</v>
      </c>
      <c r="G1428" t="s">
        <v>566</v>
      </c>
      <c r="H1428">
        <v>1900403</v>
      </c>
    </row>
    <row r="1429" spans="1:8" x14ac:dyDescent="0.2">
      <c r="A1429">
        <v>1424</v>
      </c>
      <c r="B1429">
        <f>1208-Q3</f>
        <v>1208</v>
      </c>
      <c r="D1429" t="s">
        <v>498</v>
      </c>
      <c r="E1429">
        <v>1</v>
      </c>
      <c r="F1429" t="s">
        <v>346</v>
      </c>
      <c r="G1429" t="s">
        <v>544</v>
      </c>
      <c r="H1429">
        <v>1900403</v>
      </c>
    </row>
    <row r="1430" spans="1:8" x14ac:dyDescent="0.2">
      <c r="A1430">
        <v>1425</v>
      </c>
      <c r="B1430">
        <f>1208-Q3</f>
        <v>1208</v>
      </c>
      <c r="D1430" t="s">
        <v>501</v>
      </c>
      <c r="E1430">
        <v>1</v>
      </c>
      <c r="F1430" t="s">
        <v>346</v>
      </c>
      <c r="G1430" t="s">
        <v>544</v>
      </c>
      <c r="H1430">
        <v>1900403</v>
      </c>
    </row>
    <row r="1431" spans="1:8" x14ac:dyDescent="0.2">
      <c r="A1431">
        <v>1426</v>
      </c>
      <c r="B1431">
        <f>1208-S10</f>
        <v>1208</v>
      </c>
      <c r="D1431" t="s">
        <v>351</v>
      </c>
      <c r="E1431">
        <v>1</v>
      </c>
      <c r="F1431" t="s">
        <v>102</v>
      </c>
      <c r="G1431" t="s">
        <v>545</v>
      </c>
      <c r="H1431">
        <v>1900403</v>
      </c>
    </row>
    <row r="1432" spans="1:8" x14ac:dyDescent="0.2">
      <c r="A1432">
        <v>1427</v>
      </c>
      <c r="B1432" t="e" cm="1" vm="1">
        <f t="array" ref="B1432">1208-_FV(T3,"1")</f>
        <v>#VALUE!</v>
      </c>
      <c r="D1432" t="s">
        <v>546</v>
      </c>
      <c r="E1432">
        <v>1</v>
      </c>
      <c r="F1432" t="s">
        <v>346</v>
      </c>
      <c r="H1432">
        <v>1900403</v>
      </c>
    </row>
    <row r="1433" spans="1:8" x14ac:dyDescent="0.2">
      <c r="A1433">
        <v>1428</v>
      </c>
      <c r="B1433" t="e" cm="1" vm="2">
        <f t="array" ref="B1433">1208-_FV(T3,"2")</f>
        <v>#VALUE!</v>
      </c>
      <c r="D1433" t="s">
        <v>546</v>
      </c>
      <c r="E1433">
        <v>1</v>
      </c>
      <c r="H1433">
        <v>1900403</v>
      </c>
    </row>
    <row r="1434" spans="1:8" x14ac:dyDescent="0.2">
      <c r="A1434">
        <v>1429</v>
      </c>
      <c r="B1434">
        <f>1208-U8</f>
        <v>1208</v>
      </c>
      <c r="D1434" t="s">
        <v>547</v>
      </c>
      <c r="E1434">
        <v>1</v>
      </c>
      <c r="H1434">
        <v>1900403</v>
      </c>
    </row>
    <row r="1435" spans="1:8" x14ac:dyDescent="0.2">
      <c r="A1435">
        <v>1430</v>
      </c>
      <c r="B1435" t="e">
        <f>1209-F7</f>
        <v>#VALUE!</v>
      </c>
      <c r="D1435" t="s">
        <v>504</v>
      </c>
      <c r="E1435">
        <v>1</v>
      </c>
      <c r="G1435" t="s">
        <v>58</v>
      </c>
      <c r="H1435">
        <v>1900403</v>
      </c>
    </row>
    <row r="1436" spans="1:8" x14ac:dyDescent="0.2">
      <c r="A1436">
        <v>1431</v>
      </c>
      <c r="B1436" t="e">
        <f>1209-F7</f>
        <v>#VALUE!</v>
      </c>
      <c r="D1436" t="s">
        <v>52</v>
      </c>
      <c r="E1436">
        <v>1</v>
      </c>
      <c r="G1436" t="s">
        <v>58</v>
      </c>
      <c r="H1436">
        <v>1900403</v>
      </c>
    </row>
    <row r="1437" spans="1:8" x14ac:dyDescent="0.2">
      <c r="A1437">
        <v>1432</v>
      </c>
      <c r="B1437">
        <f>1209-H15</f>
        <v>-198806</v>
      </c>
      <c r="D1437" t="s">
        <v>491</v>
      </c>
      <c r="E1437">
        <v>1</v>
      </c>
      <c r="F1437" t="s">
        <v>528</v>
      </c>
      <c r="G1437" t="s">
        <v>493</v>
      </c>
      <c r="H1437">
        <v>1900403</v>
      </c>
    </row>
    <row r="1438" spans="1:8" x14ac:dyDescent="0.2">
      <c r="A1438">
        <v>1433</v>
      </c>
      <c r="B1438">
        <f>1209-H15</f>
        <v>-198806</v>
      </c>
      <c r="D1438" t="s">
        <v>494</v>
      </c>
      <c r="E1438">
        <v>1</v>
      </c>
      <c r="F1438" t="s">
        <v>528</v>
      </c>
      <c r="G1438" t="s">
        <v>493</v>
      </c>
      <c r="H1438">
        <v>1900403</v>
      </c>
    </row>
    <row r="1439" spans="1:8" x14ac:dyDescent="0.2">
      <c r="A1439">
        <v>1434</v>
      </c>
      <c r="B1439">
        <f>1209-H15</f>
        <v>-198806</v>
      </c>
      <c r="D1439" t="s">
        <v>495</v>
      </c>
      <c r="E1439">
        <v>1</v>
      </c>
      <c r="F1439" t="s">
        <v>528</v>
      </c>
      <c r="G1439" t="s">
        <v>493</v>
      </c>
      <c r="H1439">
        <v>1900403</v>
      </c>
    </row>
    <row r="1440" spans="1:8" x14ac:dyDescent="0.2">
      <c r="A1440">
        <v>1435</v>
      </c>
      <c r="B1440">
        <f>1209-H15</f>
        <v>-198806</v>
      </c>
      <c r="D1440" t="s">
        <v>496</v>
      </c>
      <c r="E1440">
        <v>1</v>
      </c>
      <c r="F1440" t="s">
        <v>528</v>
      </c>
      <c r="G1440" t="s">
        <v>493</v>
      </c>
      <c r="H1440">
        <v>1900403</v>
      </c>
    </row>
    <row r="1441" spans="1:8" x14ac:dyDescent="0.2">
      <c r="A1441">
        <v>1436</v>
      </c>
      <c r="B1441">
        <f>1209-H15</f>
        <v>-198806</v>
      </c>
      <c r="D1441" t="s">
        <v>74</v>
      </c>
      <c r="E1441">
        <v>1</v>
      </c>
      <c r="F1441" t="s">
        <v>528</v>
      </c>
      <c r="G1441" t="s">
        <v>493</v>
      </c>
      <c r="H1441">
        <v>1900403</v>
      </c>
    </row>
    <row r="1442" spans="1:8" x14ac:dyDescent="0.2">
      <c r="A1442">
        <v>1437</v>
      </c>
      <c r="B1442">
        <f>1209-K10</f>
        <v>1209</v>
      </c>
      <c r="D1442" t="s">
        <v>541</v>
      </c>
      <c r="E1442">
        <v>1</v>
      </c>
      <c r="F1442" t="s">
        <v>102</v>
      </c>
      <c r="H1442">
        <v>1900403</v>
      </c>
    </row>
    <row r="1443" spans="1:8" x14ac:dyDescent="0.2">
      <c r="A1443">
        <v>1438</v>
      </c>
      <c r="B1443" t="e" cm="1" vm="1">
        <f t="array" ref="B1443">1209-_FV(P7,"1")</f>
        <v>#VALUE!</v>
      </c>
      <c r="D1443" t="s">
        <v>542</v>
      </c>
      <c r="E1443">
        <v>1</v>
      </c>
      <c r="H1443">
        <v>1900403</v>
      </c>
    </row>
    <row r="1444" spans="1:8" x14ac:dyDescent="0.2">
      <c r="A1444">
        <v>1439</v>
      </c>
      <c r="B1444" t="e" cm="1" vm="2">
        <f t="array" ref="B1444">1209-_FV(P7,"2")</f>
        <v>#VALUE!</v>
      </c>
      <c r="D1444" t="s">
        <v>543</v>
      </c>
      <c r="E1444">
        <v>1</v>
      </c>
      <c r="G1444" t="s">
        <v>566</v>
      </c>
      <c r="H1444">
        <v>1900403</v>
      </c>
    </row>
    <row r="1445" spans="1:8" x14ac:dyDescent="0.2">
      <c r="A1445">
        <v>1440</v>
      </c>
      <c r="B1445">
        <f>1209-Q3</f>
        <v>1209</v>
      </c>
      <c r="D1445" t="s">
        <v>498</v>
      </c>
      <c r="E1445">
        <v>1</v>
      </c>
      <c r="F1445" t="s">
        <v>346</v>
      </c>
      <c r="G1445" t="s">
        <v>544</v>
      </c>
      <c r="H1445">
        <v>1900403</v>
      </c>
    </row>
    <row r="1446" spans="1:8" x14ac:dyDescent="0.2">
      <c r="A1446">
        <v>1441</v>
      </c>
      <c r="B1446">
        <f>1209-Q3</f>
        <v>1209</v>
      </c>
      <c r="D1446" t="s">
        <v>501</v>
      </c>
      <c r="E1446">
        <v>1</v>
      </c>
      <c r="F1446" t="s">
        <v>346</v>
      </c>
      <c r="G1446" t="s">
        <v>544</v>
      </c>
      <c r="H1446">
        <v>1900403</v>
      </c>
    </row>
    <row r="1447" spans="1:8" x14ac:dyDescent="0.2">
      <c r="A1447">
        <v>1442</v>
      </c>
      <c r="B1447">
        <f>1209-S10</f>
        <v>1209</v>
      </c>
      <c r="D1447" t="s">
        <v>351</v>
      </c>
      <c r="E1447">
        <v>1</v>
      </c>
      <c r="F1447" t="s">
        <v>102</v>
      </c>
      <c r="G1447" t="s">
        <v>545</v>
      </c>
      <c r="H1447">
        <v>1900403</v>
      </c>
    </row>
    <row r="1448" spans="1:8" x14ac:dyDescent="0.2">
      <c r="A1448">
        <v>1443</v>
      </c>
      <c r="B1448" t="e" cm="1" vm="1">
        <f t="array" ref="B1448">1209-_FV(T3,"1")</f>
        <v>#VALUE!</v>
      </c>
      <c r="D1448" t="s">
        <v>546</v>
      </c>
      <c r="E1448">
        <v>1</v>
      </c>
      <c r="F1448" t="s">
        <v>346</v>
      </c>
      <c r="H1448">
        <v>1900403</v>
      </c>
    </row>
    <row r="1449" spans="1:8" x14ac:dyDescent="0.2">
      <c r="A1449">
        <v>1444</v>
      </c>
      <c r="B1449" t="e" cm="1" vm="2">
        <f t="array" ref="B1449">1209-_FV(T3,"2")</f>
        <v>#VALUE!</v>
      </c>
      <c r="D1449" t="s">
        <v>546</v>
      </c>
      <c r="E1449">
        <v>1</v>
      </c>
      <c r="H1449">
        <v>1900403</v>
      </c>
    </row>
    <row r="1450" spans="1:8" x14ac:dyDescent="0.2">
      <c r="A1450">
        <v>1445</v>
      </c>
      <c r="B1450">
        <f>1209-U8</f>
        <v>1209</v>
      </c>
      <c r="D1450" t="s">
        <v>547</v>
      </c>
      <c r="E1450">
        <v>1</v>
      </c>
      <c r="H1450">
        <v>1900403</v>
      </c>
    </row>
    <row r="1451" spans="1:8" x14ac:dyDescent="0.2">
      <c r="A1451">
        <v>1446</v>
      </c>
      <c r="B1451">
        <f>1224-H25</f>
        <v>-198907</v>
      </c>
      <c r="D1451" t="s">
        <v>491</v>
      </c>
      <c r="E1451">
        <v>1</v>
      </c>
      <c r="F1451" t="s">
        <v>528</v>
      </c>
      <c r="G1451" t="s">
        <v>493</v>
      </c>
      <c r="H1451">
        <v>1900403</v>
      </c>
    </row>
    <row r="1452" spans="1:8" x14ac:dyDescent="0.2">
      <c r="A1452">
        <v>1447</v>
      </c>
      <c r="B1452">
        <f>1224-H25</f>
        <v>-198907</v>
      </c>
      <c r="D1452" t="s">
        <v>494</v>
      </c>
      <c r="E1452">
        <v>1</v>
      </c>
      <c r="F1452" t="s">
        <v>528</v>
      </c>
      <c r="G1452" t="s">
        <v>493</v>
      </c>
      <c r="H1452">
        <v>1900403</v>
      </c>
    </row>
    <row r="1453" spans="1:8" x14ac:dyDescent="0.2">
      <c r="A1453">
        <v>1448</v>
      </c>
      <c r="B1453">
        <f>1224-H25</f>
        <v>-198907</v>
      </c>
      <c r="D1453" t="s">
        <v>495</v>
      </c>
      <c r="E1453">
        <v>1</v>
      </c>
      <c r="F1453" t="s">
        <v>528</v>
      </c>
      <c r="G1453" t="s">
        <v>493</v>
      </c>
      <c r="H1453">
        <v>1900403</v>
      </c>
    </row>
    <row r="1454" spans="1:8" x14ac:dyDescent="0.2">
      <c r="A1454">
        <v>1449</v>
      </c>
      <c r="B1454">
        <f>1224-H25</f>
        <v>-198907</v>
      </c>
      <c r="D1454" t="s">
        <v>496</v>
      </c>
      <c r="E1454">
        <v>1</v>
      </c>
      <c r="F1454" t="s">
        <v>528</v>
      </c>
      <c r="G1454" t="s">
        <v>493</v>
      </c>
      <c r="H1454">
        <v>1900403</v>
      </c>
    </row>
    <row r="1455" spans="1:8" x14ac:dyDescent="0.2">
      <c r="A1455">
        <v>1450</v>
      </c>
      <c r="B1455">
        <f>1224-H25</f>
        <v>-198907</v>
      </c>
      <c r="D1455" t="s">
        <v>74</v>
      </c>
      <c r="E1455">
        <v>1</v>
      </c>
      <c r="F1455" t="s">
        <v>528</v>
      </c>
      <c r="G1455" t="s">
        <v>493</v>
      </c>
      <c r="H1455">
        <v>1900403</v>
      </c>
    </row>
    <row r="1456" spans="1:8" x14ac:dyDescent="0.2">
      <c r="A1456">
        <v>1451</v>
      </c>
      <c r="B1456">
        <f>1224-K8</f>
        <v>1224</v>
      </c>
      <c r="D1456" t="s">
        <v>333</v>
      </c>
      <c r="E1456">
        <v>1</v>
      </c>
      <c r="F1456" t="s">
        <v>102</v>
      </c>
      <c r="H1456">
        <v>1900403</v>
      </c>
    </row>
    <row r="1457" spans="1:8" x14ac:dyDescent="0.2">
      <c r="A1457">
        <v>1452</v>
      </c>
      <c r="B1457">
        <f>1224-Q3</f>
        <v>1224</v>
      </c>
      <c r="D1457" t="s">
        <v>379</v>
      </c>
      <c r="E1457">
        <v>1</v>
      </c>
      <c r="F1457" t="s">
        <v>346</v>
      </c>
      <c r="G1457" t="s">
        <v>370</v>
      </c>
      <c r="H1457">
        <v>1900403</v>
      </c>
    </row>
    <row r="1458" spans="1:8" x14ac:dyDescent="0.2">
      <c r="A1458">
        <v>1453</v>
      </c>
      <c r="B1458">
        <f>1224-Q3</f>
        <v>1224</v>
      </c>
      <c r="D1458" t="s">
        <v>348</v>
      </c>
      <c r="E1458">
        <v>1</v>
      </c>
      <c r="F1458" t="s">
        <v>346</v>
      </c>
      <c r="G1458" t="s">
        <v>370</v>
      </c>
      <c r="H1458">
        <v>1900403</v>
      </c>
    </row>
    <row r="1459" spans="1:8" x14ac:dyDescent="0.2">
      <c r="A1459">
        <v>1454</v>
      </c>
      <c r="B1459">
        <f>1224-S8</f>
        <v>1224</v>
      </c>
      <c r="D1459" t="s">
        <v>351</v>
      </c>
      <c r="E1459">
        <v>1</v>
      </c>
      <c r="F1459" t="s">
        <v>102</v>
      </c>
      <c r="G1459" t="s">
        <v>352</v>
      </c>
      <c r="H1459">
        <v>1900403</v>
      </c>
    </row>
    <row r="1460" spans="1:8" x14ac:dyDescent="0.2">
      <c r="A1460">
        <v>1455</v>
      </c>
      <c r="B1460">
        <f>1225-H25</f>
        <v>-198906</v>
      </c>
      <c r="D1460" t="s">
        <v>491</v>
      </c>
      <c r="E1460">
        <v>1</v>
      </c>
      <c r="F1460" t="s">
        <v>528</v>
      </c>
      <c r="G1460" t="s">
        <v>493</v>
      </c>
      <c r="H1460">
        <v>1900403</v>
      </c>
    </row>
    <row r="1461" spans="1:8" x14ac:dyDescent="0.2">
      <c r="A1461">
        <v>1456</v>
      </c>
      <c r="B1461">
        <f>1225-H25</f>
        <v>-198906</v>
      </c>
      <c r="D1461" t="s">
        <v>494</v>
      </c>
      <c r="E1461">
        <v>1</v>
      </c>
      <c r="F1461" t="s">
        <v>528</v>
      </c>
      <c r="G1461" t="s">
        <v>493</v>
      </c>
      <c r="H1461">
        <v>1900403</v>
      </c>
    </row>
    <row r="1462" spans="1:8" x14ac:dyDescent="0.2">
      <c r="A1462">
        <v>1457</v>
      </c>
      <c r="B1462">
        <f>1225-H25</f>
        <v>-198906</v>
      </c>
      <c r="D1462" t="s">
        <v>495</v>
      </c>
      <c r="E1462">
        <v>1</v>
      </c>
      <c r="F1462" t="s">
        <v>528</v>
      </c>
      <c r="G1462" t="s">
        <v>493</v>
      </c>
      <c r="H1462">
        <v>1900403</v>
      </c>
    </row>
    <row r="1463" spans="1:8" x14ac:dyDescent="0.2">
      <c r="A1463">
        <v>1458</v>
      </c>
      <c r="B1463">
        <f>1225-H25</f>
        <v>-198906</v>
      </c>
      <c r="D1463" t="s">
        <v>496</v>
      </c>
      <c r="E1463">
        <v>1</v>
      </c>
      <c r="F1463" t="s">
        <v>528</v>
      </c>
      <c r="G1463" t="s">
        <v>493</v>
      </c>
      <c r="H1463">
        <v>1900403</v>
      </c>
    </row>
    <row r="1464" spans="1:8" x14ac:dyDescent="0.2">
      <c r="A1464">
        <v>1459</v>
      </c>
      <c r="B1464">
        <f>1225-H25</f>
        <v>-198906</v>
      </c>
      <c r="D1464" t="s">
        <v>74</v>
      </c>
      <c r="E1464">
        <v>1</v>
      </c>
      <c r="F1464" t="s">
        <v>528</v>
      </c>
      <c r="G1464" t="s">
        <v>493</v>
      </c>
      <c r="H1464">
        <v>1900403</v>
      </c>
    </row>
    <row r="1465" spans="1:8" x14ac:dyDescent="0.2">
      <c r="A1465">
        <v>1460</v>
      </c>
      <c r="B1465">
        <f>1225-K8</f>
        <v>1225</v>
      </c>
      <c r="D1465" t="s">
        <v>333</v>
      </c>
      <c r="E1465">
        <v>1</v>
      </c>
      <c r="F1465" t="s">
        <v>102</v>
      </c>
      <c r="H1465">
        <v>1900403</v>
      </c>
    </row>
    <row r="1466" spans="1:8" x14ac:dyDescent="0.2">
      <c r="A1466">
        <v>1461</v>
      </c>
      <c r="B1466">
        <f>1225-Q3</f>
        <v>1225</v>
      </c>
      <c r="D1466" t="s">
        <v>379</v>
      </c>
      <c r="E1466">
        <v>1</v>
      </c>
      <c r="F1466" t="s">
        <v>346</v>
      </c>
      <c r="G1466" t="s">
        <v>370</v>
      </c>
      <c r="H1466">
        <v>1900403</v>
      </c>
    </row>
    <row r="1467" spans="1:8" x14ac:dyDescent="0.2">
      <c r="A1467">
        <v>1462</v>
      </c>
      <c r="B1467">
        <f>1225-Q3</f>
        <v>1225</v>
      </c>
      <c r="D1467" t="s">
        <v>348</v>
      </c>
      <c r="E1467">
        <v>1</v>
      </c>
      <c r="F1467" t="s">
        <v>346</v>
      </c>
      <c r="G1467" t="s">
        <v>370</v>
      </c>
      <c r="H1467">
        <v>1900403</v>
      </c>
    </row>
    <row r="1468" spans="1:8" x14ac:dyDescent="0.2">
      <c r="A1468">
        <v>1463</v>
      </c>
      <c r="B1468">
        <f>1225-S8</f>
        <v>1225</v>
      </c>
      <c r="D1468" t="s">
        <v>351</v>
      </c>
      <c r="E1468">
        <v>1</v>
      </c>
      <c r="F1468" t="s">
        <v>102</v>
      </c>
      <c r="G1468" t="s">
        <v>352</v>
      </c>
      <c r="H1468">
        <v>1900403</v>
      </c>
    </row>
    <row r="1469" spans="1:8" x14ac:dyDescent="0.2">
      <c r="A1469">
        <v>1464</v>
      </c>
      <c r="B1469" t="e">
        <f>1307-F10</f>
        <v>#VALUE!</v>
      </c>
      <c r="D1469" t="s">
        <v>101</v>
      </c>
      <c r="E1469">
        <v>1</v>
      </c>
      <c r="F1469" t="s">
        <v>102</v>
      </c>
      <c r="G1469" t="s">
        <v>58</v>
      </c>
      <c r="H1469">
        <v>1900403</v>
      </c>
    </row>
    <row r="1470" spans="1:8" x14ac:dyDescent="0.2">
      <c r="A1470">
        <v>1465</v>
      </c>
      <c r="B1470" t="e">
        <f>1307-F10</f>
        <v>#VALUE!</v>
      </c>
      <c r="D1470" t="s">
        <v>52</v>
      </c>
      <c r="E1470">
        <v>1</v>
      </c>
      <c r="F1470" t="s">
        <v>102</v>
      </c>
      <c r="G1470" t="s">
        <v>58</v>
      </c>
      <c r="H1470">
        <v>1900403</v>
      </c>
    </row>
    <row r="1471" spans="1:8" x14ac:dyDescent="0.2">
      <c r="A1471">
        <v>1466</v>
      </c>
      <c r="B1471">
        <f>1307-H15</f>
        <v>-198708</v>
      </c>
      <c r="D1471" t="s">
        <v>491</v>
      </c>
      <c r="E1471">
        <v>1</v>
      </c>
      <c r="F1471" t="s">
        <v>528</v>
      </c>
      <c r="G1471" t="s">
        <v>493</v>
      </c>
      <c r="H1471">
        <v>1900403</v>
      </c>
    </row>
    <row r="1472" spans="1:8" x14ac:dyDescent="0.2">
      <c r="A1472">
        <v>1467</v>
      </c>
      <c r="B1472">
        <f>1307-H15</f>
        <v>-198708</v>
      </c>
      <c r="D1472" t="s">
        <v>494</v>
      </c>
      <c r="E1472">
        <v>1</v>
      </c>
      <c r="F1472" t="s">
        <v>528</v>
      </c>
      <c r="G1472" t="s">
        <v>493</v>
      </c>
      <c r="H1472">
        <v>1900403</v>
      </c>
    </row>
    <row r="1473" spans="1:8" x14ac:dyDescent="0.2">
      <c r="A1473">
        <v>1468</v>
      </c>
      <c r="B1473">
        <f>1307-H15</f>
        <v>-198708</v>
      </c>
      <c r="D1473" t="s">
        <v>495</v>
      </c>
      <c r="E1473">
        <v>1</v>
      </c>
      <c r="F1473" t="s">
        <v>528</v>
      </c>
      <c r="G1473" t="s">
        <v>493</v>
      </c>
      <c r="H1473">
        <v>1900403</v>
      </c>
    </row>
    <row r="1474" spans="1:8" x14ac:dyDescent="0.2">
      <c r="A1474">
        <v>1469</v>
      </c>
      <c r="B1474">
        <f>1307-H15</f>
        <v>-198708</v>
      </c>
      <c r="D1474" t="s">
        <v>496</v>
      </c>
      <c r="E1474">
        <v>1</v>
      </c>
      <c r="F1474" t="s">
        <v>528</v>
      </c>
      <c r="G1474" t="s">
        <v>493</v>
      </c>
      <c r="H1474">
        <v>1900403</v>
      </c>
    </row>
    <row r="1475" spans="1:8" x14ac:dyDescent="0.2">
      <c r="A1475">
        <v>1470</v>
      </c>
      <c r="B1475">
        <f>1307-H15</f>
        <v>-198708</v>
      </c>
      <c r="D1475" t="s">
        <v>74</v>
      </c>
      <c r="E1475">
        <v>1</v>
      </c>
      <c r="F1475" t="s">
        <v>528</v>
      </c>
      <c r="G1475" t="s">
        <v>493</v>
      </c>
      <c r="H1475">
        <v>1900403</v>
      </c>
    </row>
    <row r="1476" spans="1:8" x14ac:dyDescent="0.2">
      <c r="A1476">
        <v>1471</v>
      </c>
      <c r="B1476">
        <f>1307-K10</f>
        <v>1307</v>
      </c>
      <c r="D1476" t="s">
        <v>333</v>
      </c>
      <c r="E1476">
        <v>1</v>
      </c>
      <c r="F1476" t="s">
        <v>102</v>
      </c>
      <c r="H1476">
        <v>1900403</v>
      </c>
    </row>
    <row r="1477" spans="1:8" x14ac:dyDescent="0.2">
      <c r="A1477">
        <v>1472</v>
      </c>
      <c r="B1477">
        <f>1307-K20</f>
        <v>1307</v>
      </c>
      <c r="D1477" t="s">
        <v>59</v>
      </c>
      <c r="E1477">
        <v>1</v>
      </c>
      <c r="F1477" t="s">
        <v>367</v>
      </c>
      <c r="H1477">
        <v>1900403</v>
      </c>
    </row>
    <row r="1478" spans="1:8" x14ac:dyDescent="0.2">
      <c r="A1478">
        <v>1473</v>
      </c>
      <c r="B1478">
        <f>1307-K20</f>
        <v>1307</v>
      </c>
      <c r="D1478" t="s">
        <v>61</v>
      </c>
      <c r="E1478">
        <v>1</v>
      </c>
      <c r="F1478" t="s">
        <v>367</v>
      </c>
      <c r="H1478">
        <v>1900403</v>
      </c>
    </row>
    <row r="1479" spans="1:8" x14ac:dyDescent="0.2">
      <c r="A1479">
        <v>1474</v>
      </c>
      <c r="B1479">
        <f>1307-K21</f>
        <v>1307</v>
      </c>
      <c r="D1479" t="s">
        <v>59</v>
      </c>
      <c r="E1479">
        <v>1</v>
      </c>
      <c r="F1479" t="s">
        <v>368</v>
      </c>
      <c r="H1479">
        <v>1900403</v>
      </c>
    </row>
    <row r="1480" spans="1:8" x14ac:dyDescent="0.2">
      <c r="A1480">
        <v>1475</v>
      </c>
      <c r="B1480">
        <f>1307-K21</f>
        <v>1307</v>
      </c>
      <c r="D1480" t="s">
        <v>61</v>
      </c>
      <c r="E1480">
        <v>1</v>
      </c>
      <c r="F1480" t="s">
        <v>368</v>
      </c>
      <c r="H1480">
        <v>1900403</v>
      </c>
    </row>
    <row r="1481" spans="1:8" x14ac:dyDescent="0.2">
      <c r="A1481">
        <v>1476</v>
      </c>
      <c r="B1481">
        <f>1307-Q3</f>
        <v>1307</v>
      </c>
      <c r="D1481" t="s">
        <v>379</v>
      </c>
      <c r="E1481">
        <v>1</v>
      </c>
      <c r="F1481" t="s">
        <v>346</v>
      </c>
      <c r="G1481" t="s">
        <v>370</v>
      </c>
      <c r="H1481">
        <v>1900403</v>
      </c>
    </row>
    <row r="1482" spans="1:8" x14ac:dyDescent="0.2">
      <c r="A1482">
        <v>1477</v>
      </c>
      <c r="B1482">
        <f>1307-Q3</f>
        <v>1307</v>
      </c>
      <c r="D1482" t="s">
        <v>348</v>
      </c>
      <c r="E1482">
        <v>1</v>
      </c>
      <c r="F1482" t="s">
        <v>346</v>
      </c>
      <c r="G1482" t="s">
        <v>370</v>
      </c>
      <c r="H1482">
        <v>1900403</v>
      </c>
    </row>
    <row r="1483" spans="1:8" x14ac:dyDescent="0.2">
      <c r="A1483">
        <v>1478</v>
      </c>
      <c r="B1483">
        <f>1307-S10</f>
        <v>1307</v>
      </c>
      <c r="D1483" t="s">
        <v>351</v>
      </c>
      <c r="E1483">
        <v>1</v>
      </c>
      <c r="F1483" t="s">
        <v>102</v>
      </c>
      <c r="G1483" t="s">
        <v>352</v>
      </c>
      <c r="H1483">
        <v>1900403</v>
      </c>
    </row>
    <row r="1484" spans="1:8" x14ac:dyDescent="0.2">
      <c r="A1484">
        <v>1479</v>
      </c>
      <c r="B1484" t="e">
        <f>1308-F7</f>
        <v>#VALUE!</v>
      </c>
      <c r="D1484" t="s">
        <v>101</v>
      </c>
      <c r="E1484">
        <v>1</v>
      </c>
      <c r="G1484" t="s">
        <v>58</v>
      </c>
      <c r="H1484">
        <v>1900403</v>
      </c>
    </row>
    <row r="1485" spans="1:8" x14ac:dyDescent="0.2">
      <c r="A1485">
        <v>1480</v>
      </c>
      <c r="B1485" t="e">
        <f>1308-F7</f>
        <v>#VALUE!</v>
      </c>
      <c r="D1485" t="s">
        <v>52</v>
      </c>
      <c r="E1485">
        <v>1</v>
      </c>
      <c r="G1485" t="s">
        <v>58</v>
      </c>
      <c r="H1485">
        <v>1900403</v>
      </c>
    </row>
    <row r="1486" spans="1:8" x14ac:dyDescent="0.2">
      <c r="A1486">
        <v>1481</v>
      </c>
      <c r="B1486" t="e">
        <f>1308-F10</f>
        <v>#VALUE!</v>
      </c>
      <c r="D1486" t="s">
        <v>101</v>
      </c>
      <c r="E1486">
        <v>1</v>
      </c>
      <c r="G1486" t="s">
        <v>58</v>
      </c>
      <c r="H1486">
        <v>1900403</v>
      </c>
    </row>
    <row r="1487" spans="1:8" x14ac:dyDescent="0.2">
      <c r="A1487">
        <v>1482</v>
      </c>
      <c r="B1487" t="e">
        <f>1308-F10</f>
        <v>#VALUE!</v>
      </c>
      <c r="D1487" t="s">
        <v>52</v>
      </c>
      <c r="E1487">
        <v>1</v>
      </c>
      <c r="G1487" t="s">
        <v>58</v>
      </c>
      <c r="H1487">
        <v>1900403</v>
      </c>
    </row>
    <row r="1488" spans="1:8" x14ac:dyDescent="0.2">
      <c r="A1488">
        <v>1483</v>
      </c>
      <c r="B1488">
        <f>1308-H15</f>
        <v>-198707</v>
      </c>
      <c r="D1488" t="s">
        <v>491</v>
      </c>
      <c r="E1488">
        <v>1</v>
      </c>
      <c r="F1488" t="s">
        <v>528</v>
      </c>
      <c r="G1488" t="s">
        <v>493</v>
      </c>
      <c r="H1488">
        <v>1900403</v>
      </c>
    </row>
    <row r="1489" spans="1:8" x14ac:dyDescent="0.2">
      <c r="A1489">
        <v>1484</v>
      </c>
      <c r="B1489">
        <f>1308-H15</f>
        <v>-198707</v>
      </c>
      <c r="D1489" t="s">
        <v>494</v>
      </c>
      <c r="E1489">
        <v>1</v>
      </c>
      <c r="F1489" t="s">
        <v>528</v>
      </c>
      <c r="G1489" t="s">
        <v>493</v>
      </c>
      <c r="H1489">
        <v>1900403</v>
      </c>
    </row>
    <row r="1490" spans="1:8" x14ac:dyDescent="0.2">
      <c r="A1490">
        <v>1485</v>
      </c>
      <c r="B1490">
        <f>1308-H15</f>
        <v>-198707</v>
      </c>
      <c r="D1490" t="s">
        <v>495</v>
      </c>
      <c r="E1490">
        <v>1</v>
      </c>
      <c r="F1490" t="s">
        <v>528</v>
      </c>
      <c r="G1490" t="s">
        <v>493</v>
      </c>
      <c r="H1490">
        <v>1900403</v>
      </c>
    </row>
    <row r="1491" spans="1:8" x14ac:dyDescent="0.2">
      <c r="A1491">
        <v>1486</v>
      </c>
      <c r="B1491">
        <f>1308-H15</f>
        <v>-198707</v>
      </c>
      <c r="D1491" t="s">
        <v>496</v>
      </c>
      <c r="E1491">
        <v>1</v>
      </c>
      <c r="F1491" t="s">
        <v>528</v>
      </c>
      <c r="G1491" t="s">
        <v>493</v>
      </c>
      <c r="H1491">
        <v>1900403</v>
      </c>
    </row>
    <row r="1492" spans="1:8" x14ac:dyDescent="0.2">
      <c r="A1492">
        <v>1487</v>
      </c>
      <c r="B1492">
        <f>1308-H15</f>
        <v>-198707</v>
      </c>
      <c r="D1492" t="s">
        <v>74</v>
      </c>
      <c r="E1492">
        <v>1</v>
      </c>
      <c r="F1492" t="s">
        <v>528</v>
      </c>
      <c r="G1492" t="s">
        <v>493</v>
      </c>
      <c r="H1492">
        <v>1900403</v>
      </c>
    </row>
    <row r="1493" spans="1:8" x14ac:dyDescent="0.2">
      <c r="A1493">
        <v>1488</v>
      </c>
      <c r="B1493">
        <f>1308-K11</f>
        <v>1308</v>
      </c>
      <c r="D1493" t="s">
        <v>333</v>
      </c>
      <c r="E1493">
        <v>1</v>
      </c>
      <c r="H1493">
        <v>1900403</v>
      </c>
    </row>
    <row r="1494" spans="1:8" x14ac:dyDescent="0.2">
      <c r="A1494">
        <v>1489</v>
      </c>
      <c r="B1494">
        <f>1308-K12</f>
        <v>1308</v>
      </c>
      <c r="D1494" t="s">
        <v>534</v>
      </c>
      <c r="E1494">
        <v>1</v>
      </c>
      <c r="F1494" t="s">
        <v>535</v>
      </c>
      <c r="H1494">
        <v>1900403</v>
      </c>
    </row>
    <row r="1495" spans="1:8" x14ac:dyDescent="0.2">
      <c r="A1495">
        <v>1490</v>
      </c>
      <c r="B1495">
        <f>1308-K16</f>
        <v>1308</v>
      </c>
      <c r="D1495" t="s">
        <v>59</v>
      </c>
      <c r="E1495">
        <v>1</v>
      </c>
      <c r="F1495" t="s">
        <v>536</v>
      </c>
      <c r="H1495">
        <v>1900403</v>
      </c>
    </row>
    <row r="1496" spans="1:8" x14ac:dyDescent="0.2">
      <c r="A1496">
        <v>1491</v>
      </c>
      <c r="B1496">
        <f>1308-K16</f>
        <v>1308</v>
      </c>
      <c r="D1496" t="s">
        <v>61</v>
      </c>
      <c r="E1496">
        <v>1</v>
      </c>
      <c r="F1496" t="s">
        <v>536</v>
      </c>
      <c r="H1496">
        <v>1900403</v>
      </c>
    </row>
    <row r="1497" spans="1:8" x14ac:dyDescent="0.2">
      <c r="A1497">
        <v>1492</v>
      </c>
      <c r="B1497">
        <f>1308-P6</f>
        <v>1308</v>
      </c>
      <c r="D1497" t="s">
        <v>343</v>
      </c>
      <c r="E1497">
        <v>1</v>
      </c>
      <c r="G1497" t="s">
        <v>567</v>
      </c>
      <c r="H1497">
        <v>1900403</v>
      </c>
    </row>
    <row r="1498" spans="1:8" x14ac:dyDescent="0.2">
      <c r="A1498">
        <v>1493</v>
      </c>
      <c r="B1498">
        <f>1308-Q3</f>
        <v>1308</v>
      </c>
      <c r="D1498" t="s">
        <v>374</v>
      </c>
      <c r="E1498">
        <v>1</v>
      </c>
      <c r="F1498" t="s">
        <v>346</v>
      </c>
      <c r="G1498" t="s">
        <v>375</v>
      </c>
      <c r="H1498">
        <v>1900403</v>
      </c>
    </row>
    <row r="1499" spans="1:8" x14ac:dyDescent="0.2">
      <c r="A1499">
        <v>1494</v>
      </c>
      <c r="B1499">
        <f>1308-Q3</f>
        <v>1308</v>
      </c>
      <c r="D1499" t="s">
        <v>348</v>
      </c>
      <c r="E1499">
        <v>1</v>
      </c>
      <c r="F1499" t="s">
        <v>346</v>
      </c>
      <c r="G1499" t="s">
        <v>375</v>
      </c>
      <c r="H1499">
        <v>1900403</v>
      </c>
    </row>
    <row r="1500" spans="1:8" x14ac:dyDescent="0.2">
      <c r="A1500">
        <v>1495</v>
      </c>
      <c r="B1500">
        <f>1308-S11</f>
        <v>1308</v>
      </c>
      <c r="D1500" t="s">
        <v>351</v>
      </c>
      <c r="E1500">
        <v>1</v>
      </c>
      <c r="G1500" t="s">
        <v>540</v>
      </c>
      <c r="H1500">
        <v>1900403</v>
      </c>
    </row>
    <row r="1501" spans="1:8" x14ac:dyDescent="0.2">
      <c r="A1501">
        <v>1496</v>
      </c>
      <c r="B1501">
        <f>1308-T3</f>
        <v>1308</v>
      </c>
      <c r="D1501" t="s">
        <v>353</v>
      </c>
      <c r="E1501">
        <v>1</v>
      </c>
      <c r="H1501">
        <v>1900403</v>
      </c>
    </row>
    <row r="1502" spans="1:8" x14ac:dyDescent="0.2">
      <c r="A1502">
        <v>1497</v>
      </c>
      <c r="B1502">
        <f>1308-U7</f>
        <v>1308</v>
      </c>
      <c r="D1502" t="s">
        <v>355</v>
      </c>
      <c r="E1502">
        <v>1</v>
      </c>
      <c r="H1502">
        <v>1900403</v>
      </c>
    </row>
    <row r="1503" spans="1:8" x14ac:dyDescent="0.2">
      <c r="A1503">
        <v>1498</v>
      </c>
      <c r="B1503" t="e">
        <f>1309-F7</f>
        <v>#VALUE!</v>
      </c>
      <c r="D1503" t="s">
        <v>101</v>
      </c>
      <c r="E1503">
        <v>1</v>
      </c>
      <c r="G1503" t="s">
        <v>58</v>
      </c>
      <c r="H1503">
        <v>1900403</v>
      </c>
    </row>
    <row r="1504" spans="1:8" x14ac:dyDescent="0.2">
      <c r="A1504">
        <v>1499</v>
      </c>
      <c r="B1504" t="e">
        <f>1309-F7</f>
        <v>#VALUE!</v>
      </c>
      <c r="D1504" t="s">
        <v>52</v>
      </c>
      <c r="E1504">
        <v>1</v>
      </c>
      <c r="G1504" t="s">
        <v>58</v>
      </c>
      <c r="H1504">
        <v>1900403</v>
      </c>
    </row>
    <row r="1505" spans="1:8" x14ac:dyDescent="0.2">
      <c r="A1505">
        <v>1500</v>
      </c>
      <c r="B1505" t="e">
        <f>1309-F10</f>
        <v>#VALUE!</v>
      </c>
      <c r="D1505" t="s">
        <v>101</v>
      </c>
      <c r="E1505">
        <v>1</v>
      </c>
      <c r="G1505" t="s">
        <v>58</v>
      </c>
      <c r="H1505">
        <v>1900403</v>
      </c>
    </row>
    <row r="1506" spans="1:8" x14ac:dyDescent="0.2">
      <c r="A1506">
        <v>1501</v>
      </c>
      <c r="B1506" t="e">
        <f>1309-F10</f>
        <v>#VALUE!</v>
      </c>
      <c r="D1506" t="s">
        <v>52</v>
      </c>
      <c r="E1506">
        <v>1</v>
      </c>
      <c r="G1506" t="s">
        <v>58</v>
      </c>
      <c r="H1506">
        <v>1900403</v>
      </c>
    </row>
    <row r="1507" spans="1:8" x14ac:dyDescent="0.2">
      <c r="A1507">
        <v>1502</v>
      </c>
      <c r="B1507">
        <f>1309-H15</f>
        <v>-198706</v>
      </c>
      <c r="D1507" t="s">
        <v>491</v>
      </c>
      <c r="E1507">
        <v>1</v>
      </c>
      <c r="F1507" t="s">
        <v>528</v>
      </c>
      <c r="G1507" t="s">
        <v>493</v>
      </c>
      <c r="H1507">
        <v>1900403</v>
      </c>
    </row>
    <row r="1508" spans="1:8" x14ac:dyDescent="0.2">
      <c r="A1508">
        <v>1503</v>
      </c>
      <c r="B1508">
        <f>1309-H15</f>
        <v>-198706</v>
      </c>
      <c r="D1508" t="s">
        <v>494</v>
      </c>
      <c r="E1508">
        <v>1</v>
      </c>
      <c r="F1508" t="s">
        <v>528</v>
      </c>
      <c r="G1508" t="s">
        <v>493</v>
      </c>
      <c r="H1508">
        <v>1900403</v>
      </c>
    </row>
    <row r="1509" spans="1:8" x14ac:dyDescent="0.2">
      <c r="A1509">
        <v>1504</v>
      </c>
      <c r="B1509">
        <f>1309-H15</f>
        <v>-198706</v>
      </c>
      <c r="D1509" t="s">
        <v>495</v>
      </c>
      <c r="E1509">
        <v>1</v>
      </c>
      <c r="F1509" t="s">
        <v>528</v>
      </c>
      <c r="G1509" t="s">
        <v>493</v>
      </c>
      <c r="H1509">
        <v>1900403</v>
      </c>
    </row>
    <row r="1510" spans="1:8" x14ac:dyDescent="0.2">
      <c r="A1510">
        <v>1505</v>
      </c>
      <c r="B1510">
        <f>1309-H15</f>
        <v>-198706</v>
      </c>
      <c r="D1510" t="s">
        <v>496</v>
      </c>
      <c r="E1510">
        <v>1</v>
      </c>
      <c r="F1510" t="s">
        <v>528</v>
      </c>
      <c r="G1510" t="s">
        <v>493</v>
      </c>
      <c r="H1510">
        <v>1900403</v>
      </c>
    </row>
    <row r="1511" spans="1:8" x14ac:dyDescent="0.2">
      <c r="A1511">
        <v>1506</v>
      </c>
      <c r="B1511">
        <f>1309-H15</f>
        <v>-198706</v>
      </c>
      <c r="D1511" t="s">
        <v>74</v>
      </c>
      <c r="E1511">
        <v>1</v>
      </c>
      <c r="F1511" t="s">
        <v>528</v>
      </c>
      <c r="G1511" t="s">
        <v>493</v>
      </c>
      <c r="H1511">
        <v>1900403</v>
      </c>
    </row>
    <row r="1512" spans="1:8" x14ac:dyDescent="0.2">
      <c r="A1512">
        <v>1507</v>
      </c>
      <c r="B1512">
        <f>1309-K11</f>
        <v>1309</v>
      </c>
      <c r="D1512" t="s">
        <v>333</v>
      </c>
      <c r="E1512">
        <v>1</v>
      </c>
      <c r="H1512">
        <v>1900403</v>
      </c>
    </row>
    <row r="1513" spans="1:8" x14ac:dyDescent="0.2">
      <c r="A1513">
        <v>1508</v>
      </c>
      <c r="B1513">
        <f>1309-K12</f>
        <v>1309</v>
      </c>
      <c r="D1513" t="s">
        <v>534</v>
      </c>
      <c r="E1513">
        <v>1</v>
      </c>
      <c r="F1513" t="s">
        <v>535</v>
      </c>
      <c r="H1513">
        <v>1900403</v>
      </c>
    </row>
    <row r="1514" spans="1:8" x14ac:dyDescent="0.2">
      <c r="A1514">
        <v>1509</v>
      </c>
      <c r="B1514">
        <f>1309-K16</f>
        <v>1309</v>
      </c>
      <c r="D1514" t="s">
        <v>59</v>
      </c>
      <c r="E1514">
        <v>1</v>
      </c>
      <c r="F1514" t="s">
        <v>536</v>
      </c>
      <c r="H1514">
        <v>1900403</v>
      </c>
    </row>
    <row r="1515" spans="1:8" x14ac:dyDescent="0.2">
      <c r="A1515">
        <v>1510</v>
      </c>
      <c r="B1515">
        <f>1309-K16</f>
        <v>1309</v>
      </c>
      <c r="D1515" t="s">
        <v>61</v>
      </c>
      <c r="E1515">
        <v>1</v>
      </c>
      <c r="F1515" t="s">
        <v>536</v>
      </c>
      <c r="H1515">
        <v>1900403</v>
      </c>
    </row>
    <row r="1516" spans="1:8" x14ac:dyDescent="0.2">
      <c r="A1516">
        <v>1511</v>
      </c>
      <c r="B1516">
        <f>1309-P6</f>
        <v>1309</v>
      </c>
      <c r="D1516" t="s">
        <v>343</v>
      </c>
      <c r="E1516">
        <v>1</v>
      </c>
      <c r="G1516" t="s">
        <v>539</v>
      </c>
      <c r="H1516">
        <v>1900403</v>
      </c>
    </row>
    <row r="1517" spans="1:8" x14ac:dyDescent="0.2">
      <c r="A1517">
        <v>1512</v>
      </c>
      <c r="B1517">
        <f>1309-Q3</f>
        <v>1309</v>
      </c>
      <c r="D1517" t="s">
        <v>374</v>
      </c>
      <c r="E1517">
        <v>1</v>
      </c>
      <c r="F1517" t="s">
        <v>346</v>
      </c>
      <c r="G1517" t="s">
        <v>375</v>
      </c>
      <c r="H1517">
        <v>1900403</v>
      </c>
    </row>
    <row r="1518" spans="1:8" x14ac:dyDescent="0.2">
      <c r="A1518">
        <v>1513</v>
      </c>
      <c r="B1518">
        <f>1309-Q3</f>
        <v>1309</v>
      </c>
      <c r="D1518" t="s">
        <v>348</v>
      </c>
      <c r="E1518">
        <v>1</v>
      </c>
      <c r="F1518" t="s">
        <v>346</v>
      </c>
      <c r="G1518" t="s">
        <v>375</v>
      </c>
      <c r="H1518">
        <v>1900403</v>
      </c>
    </row>
    <row r="1519" spans="1:8" x14ac:dyDescent="0.2">
      <c r="A1519">
        <v>1514</v>
      </c>
      <c r="B1519">
        <f>1309-S11</f>
        <v>1309</v>
      </c>
      <c r="D1519" t="s">
        <v>351</v>
      </c>
      <c r="E1519">
        <v>1</v>
      </c>
      <c r="G1519" t="s">
        <v>540</v>
      </c>
      <c r="H1519">
        <v>1900403</v>
      </c>
    </row>
    <row r="1520" spans="1:8" x14ac:dyDescent="0.2">
      <c r="A1520">
        <v>1515</v>
      </c>
      <c r="B1520">
        <f>1309-T3</f>
        <v>1309</v>
      </c>
      <c r="D1520" t="s">
        <v>353</v>
      </c>
      <c r="E1520">
        <v>1</v>
      </c>
      <c r="H1520">
        <v>1900403</v>
      </c>
    </row>
    <row r="1521" spans="1:8" x14ac:dyDescent="0.2">
      <c r="A1521">
        <v>1516</v>
      </c>
      <c r="B1521">
        <f>1309-U7</f>
        <v>1309</v>
      </c>
      <c r="D1521" t="s">
        <v>355</v>
      </c>
      <c r="E1521">
        <v>1</v>
      </c>
      <c r="H1521">
        <v>1900403</v>
      </c>
    </row>
    <row r="1522" spans="1:8" x14ac:dyDescent="0.2">
      <c r="A1522">
        <v>1517</v>
      </c>
      <c r="B1522" t="e">
        <f>1310-F7</f>
        <v>#VALUE!</v>
      </c>
      <c r="D1522" t="s">
        <v>101</v>
      </c>
      <c r="E1522">
        <v>1</v>
      </c>
      <c r="G1522" t="s">
        <v>58</v>
      </c>
      <c r="H1522">
        <v>1900403</v>
      </c>
    </row>
    <row r="1523" spans="1:8" x14ac:dyDescent="0.2">
      <c r="A1523">
        <v>1518</v>
      </c>
      <c r="B1523" t="e">
        <f>1310-F10</f>
        <v>#VALUE!</v>
      </c>
      <c r="D1523" t="s">
        <v>101</v>
      </c>
      <c r="E1523">
        <v>1</v>
      </c>
      <c r="G1523" t="s">
        <v>58</v>
      </c>
      <c r="H1523">
        <v>1900403</v>
      </c>
    </row>
    <row r="1524" spans="1:8" x14ac:dyDescent="0.2">
      <c r="A1524">
        <v>1519</v>
      </c>
      <c r="B1524" t="e">
        <f>1310-F10</f>
        <v>#VALUE!</v>
      </c>
      <c r="D1524" t="s">
        <v>52</v>
      </c>
      <c r="E1524">
        <v>1</v>
      </c>
      <c r="G1524" t="s">
        <v>58</v>
      </c>
      <c r="H1524">
        <v>1900403</v>
      </c>
    </row>
    <row r="1525" spans="1:8" x14ac:dyDescent="0.2">
      <c r="A1525">
        <v>1520</v>
      </c>
      <c r="B1525">
        <f>1310-H15</f>
        <v>-198705</v>
      </c>
      <c r="D1525" t="s">
        <v>491</v>
      </c>
      <c r="E1525">
        <v>1</v>
      </c>
      <c r="F1525" t="s">
        <v>528</v>
      </c>
      <c r="G1525" t="s">
        <v>493</v>
      </c>
      <c r="H1525">
        <v>1900403</v>
      </c>
    </row>
    <row r="1526" spans="1:8" x14ac:dyDescent="0.2">
      <c r="A1526">
        <v>1521</v>
      </c>
      <c r="B1526">
        <f>1310-H15</f>
        <v>-198705</v>
      </c>
      <c r="D1526" t="s">
        <v>494</v>
      </c>
      <c r="E1526">
        <v>1</v>
      </c>
      <c r="F1526" t="s">
        <v>528</v>
      </c>
      <c r="G1526" t="s">
        <v>493</v>
      </c>
      <c r="H1526">
        <v>1900403</v>
      </c>
    </row>
    <row r="1527" spans="1:8" x14ac:dyDescent="0.2">
      <c r="A1527">
        <v>1522</v>
      </c>
      <c r="B1527">
        <f>1310-H15</f>
        <v>-198705</v>
      </c>
      <c r="D1527" t="s">
        <v>495</v>
      </c>
      <c r="E1527">
        <v>1</v>
      </c>
      <c r="F1527" t="s">
        <v>528</v>
      </c>
      <c r="G1527" t="s">
        <v>493</v>
      </c>
      <c r="H1527">
        <v>1900403</v>
      </c>
    </row>
    <row r="1528" spans="1:8" x14ac:dyDescent="0.2">
      <c r="A1528">
        <v>1523</v>
      </c>
      <c r="B1528">
        <f>1310-H15</f>
        <v>-198705</v>
      </c>
      <c r="D1528" t="s">
        <v>496</v>
      </c>
      <c r="E1528">
        <v>1</v>
      </c>
      <c r="F1528" t="s">
        <v>528</v>
      </c>
      <c r="G1528" t="s">
        <v>493</v>
      </c>
      <c r="H1528">
        <v>1900403</v>
      </c>
    </row>
    <row r="1529" spans="1:8" x14ac:dyDescent="0.2">
      <c r="A1529">
        <v>1524</v>
      </c>
      <c r="B1529">
        <f>1310-H15</f>
        <v>-198705</v>
      </c>
      <c r="D1529" t="s">
        <v>74</v>
      </c>
      <c r="E1529">
        <v>1</v>
      </c>
      <c r="F1529" t="s">
        <v>528</v>
      </c>
      <c r="G1529" t="s">
        <v>493</v>
      </c>
      <c r="H1529">
        <v>1900403</v>
      </c>
    </row>
    <row r="1530" spans="1:8" x14ac:dyDescent="0.2">
      <c r="A1530">
        <v>1525</v>
      </c>
      <c r="B1530">
        <f>1310-K11</f>
        <v>1310</v>
      </c>
      <c r="D1530" t="s">
        <v>333</v>
      </c>
      <c r="E1530">
        <v>1</v>
      </c>
      <c r="H1530">
        <v>1900403</v>
      </c>
    </row>
    <row r="1531" spans="1:8" x14ac:dyDescent="0.2">
      <c r="A1531">
        <v>1526</v>
      </c>
      <c r="B1531">
        <f>1310-K12</f>
        <v>1310</v>
      </c>
      <c r="D1531" t="s">
        <v>534</v>
      </c>
      <c r="E1531">
        <v>1</v>
      </c>
      <c r="F1531" t="s">
        <v>535</v>
      </c>
      <c r="H1531">
        <v>1900403</v>
      </c>
    </row>
    <row r="1532" spans="1:8" x14ac:dyDescent="0.2">
      <c r="A1532">
        <v>1527</v>
      </c>
      <c r="B1532">
        <f>1310-K16</f>
        <v>1310</v>
      </c>
      <c r="D1532" t="s">
        <v>59</v>
      </c>
      <c r="E1532">
        <v>1</v>
      </c>
      <c r="F1532" t="s">
        <v>536</v>
      </c>
      <c r="H1532">
        <v>1900403</v>
      </c>
    </row>
    <row r="1533" spans="1:8" x14ac:dyDescent="0.2">
      <c r="A1533">
        <v>1528</v>
      </c>
      <c r="B1533">
        <f>1310-K16</f>
        <v>1310</v>
      </c>
      <c r="D1533" t="s">
        <v>61</v>
      </c>
      <c r="E1533">
        <v>1</v>
      </c>
      <c r="F1533" t="s">
        <v>536</v>
      </c>
      <c r="H1533">
        <v>1900403</v>
      </c>
    </row>
    <row r="1534" spans="1:8" x14ac:dyDescent="0.2">
      <c r="A1534">
        <v>1529</v>
      </c>
      <c r="B1534">
        <f>1310-P6</f>
        <v>1310</v>
      </c>
      <c r="D1534" t="s">
        <v>343</v>
      </c>
      <c r="E1534">
        <v>1</v>
      </c>
      <c r="G1534" t="s">
        <v>539</v>
      </c>
      <c r="H1534">
        <v>1900403</v>
      </c>
    </row>
    <row r="1535" spans="1:8" x14ac:dyDescent="0.2">
      <c r="A1535">
        <v>1530</v>
      </c>
      <c r="B1535">
        <f>1310-Q3</f>
        <v>1310</v>
      </c>
      <c r="D1535" t="s">
        <v>374</v>
      </c>
      <c r="E1535">
        <v>1</v>
      </c>
      <c r="F1535" t="s">
        <v>346</v>
      </c>
      <c r="G1535" t="s">
        <v>375</v>
      </c>
      <c r="H1535">
        <v>1900403</v>
      </c>
    </row>
    <row r="1536" spans="1:8" x14ac:dyDescent="0.2">
      <c r="A1536">
        <v>1531</v>
      </c>
      <c r="B1536">
        <f>1310-Q3</f>
        <v>1310</v>
      </c>
      <c r="D1536" t="s">
        <v>348</v>
      </c>
      <c r="E1536">
        <v>1</v>
      </c>
      <c r="F1536" t="s">
        <v>346</v>
      </c>
      <c r="G1536" t="s">
        <v>375</v>
      </c>
      <c r="H1536">
        <v>1900403</v>
      </c>
    </row>
    <row r="1537" spans="1:8" x14ac:dyDescent="0.2">
      <c r="A1537">
        <v>1532</v>
      </c>
      <c r="B1537">
        <f>1310-S11</f>
        <v>1310</v>
      </c>
      <c r="D1537" t="s">
        <v>351</v>
      </c>
      <c r="E1537">
        <v>1</v>
      </c>
      <c r="G1537" t="s">
        <v>540</v>
      </c>
      <c r="H1537">
        <v>1900403</v>
      </c>
    </row>
    <row r="1538" spans="1:8" x14ac:dyDescent="0.2">
      <c r="A1538">
        <v>1533</v>
      </c>
      <c r="B1538">
        <f>1310-T3</f>
        <v>1310</v>
      </c>
      <c r="D1538" t="s">
        <v>353</v>
      </c>
      <c r="E1538">
        <v>1</v>
      </c>
      <c r="H1538">
        <v>1900403</v>
      </c>
    </row>
    <row r="1539" spans="1:8" x14ac:dyDescent="0.2">
      <c r="A1539">
        <v>1534</v>
      </c>
      <c r="B1539">
        <f>1310-U7</f>
        <v>1310</v>
      </c>
      <c r="D1539" t="s">
        <v>355</v>
      </c>
      <c r="E1539">
        <v>1</v>
      </c>
      <c r="H1539">
        <v>1900403</v>
      </c>
    </row>
    <row r="1540" spans="1:8" x14ac:dyDescent="0.2">
      <c r="A1540">
        <v>1535</v>
      </c>
      <c r="B1540" t="e">
        <f>1328-F10</f>
        <v>#VALUE!</v>
      </c>
      <c r="D1540" t="s">
        <v>101</v>
      </c>
      <c r="E1540">
        <v>1</v>
      </c>
      <c r="F1540" t="s">
        <v>102</v>
      </c>
      <c r="G1540" t="s">
        <v>58</v>
      </c>
      <c r="H1540">
        <v>1900403</v>
      </c>
    </row>
    <row r="1541" spans="1:8" x14ac:dyDescent="0.2">
      <c r="A1541">
        <v>1536</v>
      </c>
      <c r="B1541" t="e">
        <f>1328-F10</f>
        <v>#VALUE!</v>
      </c>
      <c r="D1541" t="s">
        <v>52</v>
      </c>
      <c r="E1541">
        <v>1</v>
      </c>
      <c r="F1541" t="s">
        <v>102</v>
      </c>
      <c r="G1541" t="s">
        <v>58</v>
      </c>
      <c r="H1541">
        <v>1900403</v>
      </c>
    </row>
    <row r="1542" spans="1:8" x14ac:dyDescent="0.2">
      <c r="A1542">
        <v>1537</v>
      </c>
      <c r="B1542">
        <f>1328-H15</f>
        <v>-198687</v>
      </c>
      <c r="D1542" t="s">
        <v>491</v>
      </c>
      <c r="E1542">
        <v>1</v>
      </c>
      <c r="F1542" t="s">
        <v>528</v>
      </c>
      <c r="G1542" t="s">
        <v>493</v>
      </c>
      <c r="H1542">
        <v>1900403</v>
      </c>
    </row>
    <row r="1543" spans="1:8" x14ac:dyDescent="0.2">
      <c r="A1543">
        <v>1538</v>
      </c>
      <c r="B1543">
        <f>1328-H15</f>
        <v>-198687</v>
      </c>
      <c r="D1543" t="s">
        <v>494</v>
      </c>
      <c r="E1543">
        <v>1</v>
      </c>
      <c r="F1543" t="s">
        <v>528</v>
      </c>
      <c r="G1543" t="s">
        <v>493</v>
      </c>
      <c r="H1543">
        <v>1900403</v>
      </c>
    </row>
    <row r="1544" spans="1:8" x14ac:dyDescent="0.2">
      <c r="A1544">
        <v>1539</v>
      </c>
      <c r="B1544">
        <f>1328-H15</f>
        <v>-198687</v>
      </c>
      <c r="D1544" t="s">
        <v>495</v>
      </c>
      <c r="E1544">
        <v>1</v>
      </c>
      <c r="F1544" t="s">
        <v>528</v>
      </c>
      <c r="G1544" t="s">
        <v>493</v>
      </c>
      <c r="H1544">
        <v>1900403</v>
      </c>
    </row>
    <row r="1545" spans="1:8" x14ac:dyDescent="0.2">
      <c r="A1545">
        <v>1540</v>
      </c>
      <c r="B1545">
        <f>1328-H15</f>
        <v>-198687</v>
      </c>
      <c r="D1545" t="s">
        <v>496</v>
      </c>
      <c r="E1545">
        <v>1</v>
      </c>
      <c r="F1545" t="s">
        <v>528</v>
      </c>
      <c r="G1545" t="s">
        <v>493</v>
      </c>
      <c r="H1545">
        <v>1900403</v>
      </c>
    </row>
    <row r="1546" spans="1:8" x14ac:dyDescent="0.2">
      <c r="A1546">
        <v>1541</v>
      </c>
      <c r="B1546">
        <f>1328-H15</f>
        <v>-198687</v>
      </c>
      <c r="D1546" t="s">
        <v>74</v>
      </c>
      <c r="E1546">
        <v>1</v>
      </c>
      <c r="F1546" t="s">
        <v>528</v>
      </c>
      <c r="G1546" t="s">
        <v>493</v>
      </c>
      <c r="H1546">
        <v>1900403</v>
      </c>
    </row>
    <row r="1547" spans="1:8" x14ac:dyDescent="0.2">
      <c r="A1547">
        <v>1542</v>
      </c>
      <c r="B1547">
        <f>1328-K10</f>
        <v>1328</v>
      </c>
      <c r="D1547" t="s">
        <v>333</v>
      </c>
      <c r="E1547">
        <v>1</v>
      </c>
      <c r="F1547" t="s">
        <v>102</v>
      </c>
      <c r="H1547">
        <v>1900403</v>
      </c>
    </row>
    <row r="1548" spans="1:8" x14ac:dyDescent="0.2">
      <c r="A1548">
        <v>1543</v>
      </c>
      <c r="B1548">
        <f>1328-K20</f>
        <v>1328</v>
      </c>
      <c r="D1548" t="s">
        <v>59</v>
      </c>
      <c r="E1548">
        <v>1</v>
      </c>
      <c r="F1548" t="s">
        <v>367</v>
      </c>
      <c r="H1548">
        <v>1900403</v>
      </c>
    </row>
    <row r="1549" spans="1:8" x14ac:dyDescent="0.2">
      <c r="A1549">
        <v>1544</v>
      </c>
      <c r="B1549">
        <f>1328-K20</f>
        <v>1328</v>
      </c>
      <c r="D1549" t="s">
        <v>61</v>
      </c>
      <c r="E1549">
        <v>1</v>
      </c>
      <c r="F1549" t="s">
        <v>367</v>
      </c>
      <c r="H1549">
        <v>1900403</v>
      </c>
    </row>
    <row r="1550" spans="1:8" x14ac:dyDescent="0.2">
      <c r="A1550">
        <v>1545</v>
      </c>
      <c r="B1550">
        <f>1328-K21</f>
        <v>1328</v>
      </c>
      <c r="D1550" t="s">
        <v>59</v>
      </c>
      <c r="E1550">
        <v>1</v>
      </c>
      <c r="F1550" t="s">
        <v>368</v>
      </c>
      <c r="H1550">
        <v>1900403</v>
      </c>
    </row>
    <row r="1551" spans="1:8" x14ac:dyDescent="0.2">
      <c r="A1551">
        <v>1546</v>
      </c>
      <c r="B1551">
        <f>1328-K21</f>
        <v>1328</v>
      </c>
      <c r="D1551" t="s">
        <v>61</v>
      </c>
      <c r="E1551">
        <v>1</v>
      </c>
      <c r="F1551" t="s">
        <v>368</v>
      </c>
      <c r="H1551">
        <v>1900403</v>
      </c>
    </row>
    <row r="1552" spans="1:8" x14ac:dyDescent="0.2">
      <c r="A1552">
        <v>1547</v>
      </c>
      <c r="B1552">
        <f>1328-Q3</f>
        <v>1328</v>
      </c>
      <c r="D1552" t="s">
        <v>379</v>
      </c>
      <c r="E1552">
        <v>1</v>
      </c>
      <c r="F1552" t="s">
        <v>346</v>
      </c>
      <c r="G1552" t="s">
        <v>370</v>
      </c>
      <c r="H1552">
        <v>1900403</v>
      </c>
    </row>
    <row r="1553" spans="1:8" x14ac:dyDescent="0.2">
      <c r="A1553">
        <v>1548</v>
      </c>
      <c r="B1553">
        <f>1328-Q3</f>
        <v>1328</v>
      </c>
      <c r="D1553" t="s">
        <v>348</v>
      </c>
      <c r="E1553">
        <v>1</v>
      </c>
      <c r="F1553" t="s">
        <v>346</v>
      </c>
      <c r="G1553" t="s">
        <v>370</v>
      </c>
      <c r="H1553">
        <v>1900403</v>
      </c>
    </row>
    <row r="1554" spans="1:8" x14ac:dyDescent="0.2">
      <c r="A1554">
        <v>1549</v>
      </c>
      <c r="B1554">
        <f>1328-S10</f>
        <v>1328</v>
      </c>
      <c r="D1554" t="s">
        <v>351</v>
      </c>
      <c r="E1554">
        <v>1</v>
      </c>
      <c r="F1554" t="s">
        <v>102</v>
      </c>
      <c r="G1554" t="s">
        <v>352</v>
      </c>
      <c r="H1554">
        <v>1900403</v>
      </c>
    </row>
    <row r="1555" spans="1:8" x14ac:dyDescent="0.2">
      <c r="A1555">
        <v>1550</v>
      </c>
      <c r="B1555" t="e">
        <f>1329-F10</f>
        <v>#VALUE!</v>
      </c>
      <c r="D1555" t="s">
        <v>101</v>
      </c>
      <c r="E1555">
        <v>1</v>
      </c>
      <c r="F1555" t="s">
        <v>102</v>
      </c>
      <c r="G1555" t="s">
        <v>58</v>
      </c>
      <c r="H1555">
        <v>1900403</v>
      </c>
    </row>
    <row r="1556" spans="1:8" x14ac:dyDescent="0.2">
      <c r="A1556">
        <v>1551</v>
      </c>
      <c r="B1556" t="e">
        <f>1329-F10</f>
        <v>#VALUE!</v>
      </c>
      <c r="D1556" t="s">
        <v>52</v>
      </c>
      <c r="E1556">
        <v>1</v>
      </c>
      <c r="F1556" t="s">
        <v>102</v>
      </c>
      <c r="G1556" t="s">
        <v>58</v>
      </c>
      <c r="H1556">
        <v>1900403</v>
      </c>
    </row>
    <row r="1557" spans="1:8" x14ac:dyDescent="0.2">
      <c r="A1557">
        <v>1552</v>
      </c>
      <c r="B1557">
        <f>1329-H15</f>
        <v>-198686</v>
      </c>
      <c r="D1557" t="s">
        <v>491</v>
      </c>
      <c r="E1557">
        <v>1</v>
      </c>
      <c r="F1557" t="s">
        <v>528</v>
      </c>
      <c r="G1557" t="s">
        <v>493</v>
      </c>
      <c r="H1557">
        <v>1900403</v>
      </c>
    </row>
    <row r="1558" spans="1:8" x14ac:dyDescent="0.2">
      <c r="A1558">
        <v>1553</v>
      </c>
      <c r="B1558">
        <f>1329-H15</f>
        <v>-198686</v>
      </c>
      <c r="D1558" t="s">
        <v>494</v>
      </c>
      <c r="E1558">
        <v>1</v>
      </c>
      <c r="F1558" t="s">
        <v>528</v>
      </c>
      <c r="G1558" t="s">
        <v>493</v>
      </c>
      <c r="H1558">
        <v>1900403</v>
      </c>
    </row>
    <row r="1559" spans="1:8" x14ac:dyDescent="0.2">
      <c r="A1559">
        <v>1554</v>
      </c>
      <c r="B1559">
        <f>1329-H15</f>
        <v>-198686</v>
      </c>
      <c r="D1559" t="s">
        <v>495</v>
      </c>
      <c r="E1559">
        <v>1</v>
      </c>
      <c r="F1559" t="s">
        <v>528</v>
      </c>
      <c r="G1559" t="s">
        <v>493</v>
      </c>
      <c r="H1559">
        <v>1900403</v>
      </c>
    </row>
    <row r="1560" spans="1:8" x14ac:dyDescent="0.2">
      <c r="A1560">
        <v>1555</v>
      </c>
      <c r="B1560">
        <f>1329-H15</f>
        <v>-198686</v>
      </c>
      <c r="D1560" t="s">
        <v>496</v>
      </c>
      <c r="E1560">
        <v>1</v>
      </c>
      <c r="F1560" t="s">
        <v>528</v>
      </c>
      <c r="G1560" t="s">
        <v>493</v>
      </c>
      <c r="H1560">
        <v>1900403</v>
      </c>
    </row>
    <row r="1561" spans="1:8" x14ac:dyDescent="0.2">
      <c r="A1561">
        <v>1556</v>
      </c>
      <c r="B1561">
        <f>1329-H15</f>
        <v>-198686</v>
      </c>
      <c r="D1561" t="s">
        <v>74</v>
      </c>
      <c r="E1561">
        <v>1</v>
      </c>
      <c r="F1561" t="s">
        <v>528</v>
      </c>
      <c r="G1561" t="s">
        <v>493</v>
      </c>
      <c r="H1561">
        <v>1900403</v>
      </c>
    </row>
    <row r="1562" spans="1:8" x14ac:dyDescent="0.2">
      <c r="A1562">
        <v>1557</v>
      </c>
      <c r="B1562">
        <f>1329-K10</f>
        <v>1329</v>
      </c>
      <c r="D1562" t="s">
        <v>333</v>
      </c>
      <c r="E1562">
        <v>1</v>
      </c>
      <c r="F1562" t="s">
        <v>102</v>
      </c>
      <c r="H1562">
        <v>1900403</v>
      </c>
    </row>
    <row r="1563" spans="1:8" x14ac:dyDescent="0.2">
      <c r="A1563">
        <v>1558</v>
      </c>
      <c r="B1563">
        <f>1329-K20</f>
        <v>1329</v>
      </c>
      <c r="D1563" t="s">
        <v>59</v>
      </c>
      <c r="E1563">
        <v>1</v>
      </c>
      <c r="F1563" t="s">
        <v>367</v>
      </c>
      <c r="H1563">
        <v>1900403</v>
      </c>
    </row>
    <row r="1564" spans="1:8" x14ac:dyDescent="0.2">
      <c r="A1564">
        <v>1559</v>
      </c>
      <c r="B1564">
        <f>1329-K20</f>
        <v>1329</v>
      </c>
      <c r="D1564" t="s">
        <v>61</v>
      </c>
      <c r="E1564">
        <v>1</v>
      </c>
      <c r="F1564" t="s">
        <v>367</v>
      </c>
      <c r="H1564">
        <v>1900403</v>
      </c>
    </row>
    <row r="1565" spans="1:8" x14ac:dyDescent="0.2">
      <c r="A1565">
        <v>1560</v>
      </c>
      <c r="B1565">
        <f>1329-K21</f>
        <v>1329</v>
      </c>
      <c r="D1565" t="s">
        <v>59</v>
      </c>
      <c r="E1565">
        <v>1</v>
      </c>
      <c r="F1565" t="s">
        <v>368</v>
      </c>
      <c r="H1565">
        <v>1900403</v>
      </c>
    </row>
    <row r="1566" spans="1:8" x14ac:dyDescent="0.2">
      <c r="A1566">
        <v>1561</v>
      </c>
      <c r="B1566">
        <f>1329-K21</f>
        <v>1329</v>
      </c>
      <c r="D1566" t="s">
        <v>61</v>
      </c>
      <c r="E1566">
        <v>1</v>
      </c>
      <c r="F1566" t="s">
        <v>368</v>
      </c>
      <c r="H1566">
        <v>1900403</v>
      </c>
    </row>
    <row r="1567" spans="1:8" x14ac:dyDescent="0.2">
      <c r="A1567">
        <v>1562</v>
      </c>
      <c r="B1567">
        <f>1329-Q3</f>
        <v>1329</v>
      </c>
      <c r="D1567" t="s">
        <v>379</v>
      </c>
      <c r="E1567">
        <v>1</v>
      </c>
      <c r="F1567" t="s">
        <v>346</v>
      </c>
      <c r="G1567" t="s">
        <v>370</v>
      </c>
      <c r="H1567">
        <v>1900403</v>
      </c>
    </row>
    <row r="1568" spans="1:8" x14ac:dyDescent="0.2">
      <c r="A1568">
        <v>1563</v>
      </c>
      <c r="B1568">
        <f>1329-Q3</f>
        <v>1329</v>
      </c>
      <c r="D1568" t="s">
        <v>348</v>
      </c>
      <c r="E1568">
        <v>1</v>
      </c>
      <c r="F1568" t="s">
        <v>346</v>
      </c>
      <c r="G1568" t="s">
        <v>370</v>
      </c>
      <c r="H1568">
        <v>1900403</v>
      </c>
    </row>
    <row r="1569" spans="1:8" x14ac:dyDescent="0.2">
      <c r="A1569">
        <v>1564</v>
      </c>
      <c r="B1569">
        <f>1329-S10</f>
        <v>1329</v>
      </c>
      <c r="D1569" t="s">
        <v>351</v>
      </c>
      <c r="E1569">
        <v>1</v>
      </c>
      <c r="F1569" t="s">
        <v>102</v>
      </c>
      <c r="G1569" t="s">
        <v>352</v>
      </c>
      <c r="H1569">
        <v>1900403</v>
      </c>
    </row>
    <row r="1570" spans="1:8" x14ac:dyDescent="0.2">
      <c r="A1570">
        <v>1565</v>
      </c>
      <c r="B1570">
        <f>1404-H35</f>
        <v>-198737</v>
      </c>
      <c r="D1570" t="s">
        <v>491</v>
      </c>
      <c r="E1570">
        <v>1</v>
      </c>
      <c r="F1570" t="s">
        <v>528</v>
      </c>
      <c r="G1570" t="s">
        <v>493</v>
      </c>
      <c r="H1570">
        <v>1900403</v>
      </c>
    </row>
    <row r="1571" spans="1:8" x14ac:dyDescent="0.2">
      <c r="A1571">
        <v>1566</v>
      </c>
      <c r="B1571">
        <f>1404-H35</f>
        <v>-198737</v>
      </c>
      <c r="D1571" t="s">
        <v>494</v>
      </c>
      <c r="E1571">
        <v>1</v>
      </c>
      <c r="F1571" t="s">
        <v>528</v>
      </c>
      <c r="G1571" t="s">
        <v>493</v>
      </c>
      <c r="H1571">
        <v>1900403</v>
      </c>
    </row>
    <row r="1572" spans="1:8" x14ac:dyDescent="0.2">
      <c r="A1572">
        <v>1567</v>
      </c>
      <c r="B1572">
        <f>1404-H35</f>
        <v>-198737</v>
      </c>
      <c r="D1572" t="s">
        <v>495</v>
      </c>
      <c r="E1572">
        <v>1</v>
      </c>
      <c r="F1572" t="s">
        <v>528</v>
      </c>
      <c r="G1572" t="s">
        <v>493</v>
      </c>
      <c r="H1572">
        <v>1900403</v>
      </c>
    </row>
    <row r="1573" spans="1:8" x14ac:dyDescent="0.2">
      <c r="A1573">
        <v>1568</v>
      </c>
      <c r="B1573">
        <f>1404-H35</f>
        <v>-198737</v>
      </c>
      <c r="D1573" t="s">
        <v>496</v>
      </c>
      <c r="E1573">
        <v>1</v>
      </c>
      <c r="F1573" t="s">
        <v>528</v>
      </c>
      <c r="G1573" t="s">
        <v>493</v>
      </c>
      <c r="H1573">
        <v>1900403</v>
      </c>
    </row>
    <row r="1574" spans="1:8" x14ac:dyDescent="0.2">
      <c r="A1574">
        <v>1569</v>
      </c>
      <c r="B1574">
        <f>1404-H35</f>
        <v>-198737</v>
      </c>
      <c r="D1574" t="s">
        <v>74</v>
      </c>
      <c r="E1574">
        <v>1</v>
      </c>
      <c r="F1574" t="s">
        <v>528</v>
      </c>
      <c r="G1574" t="s">
        <v>493</v>
      </c>
      <c r="H1574">
        <v>1900403</v>
      </c>
    </row>
    <row r="1575" spans="1:8" x14ac:dyDescent="0.2">
      <c r="A1575">
        <v>1570</v>
      </c>
      <c r="B1575">
        <f>1404-K15</f>
        <v>1404</v>
      </c>
      <c r="D1575" t="s">
        <v>333</v>
      </c>
      <c r="E1575">
        <v>1</v>
      </c>
      <c r="F1575" t="s">
        <v>102</v>
      </c>
      <c r="H1575">
        <v>1900403</v>
      </c>
    </row>
    <row r="1576" spans="1:8" x14ac:dyDescent="0.2">
      <c r="A1576">
        <v>1571</v>
      </c>
      <c r="B1576">
        <f>1404-Q3</f>
        <v>1404</v>
      </c>
      <c r="D1576" t="s">
        <v>383</v>
      </c>
      <c r="E1576">
        <v>1</v>
      </c>
      <c r="F1576" t="s">
        <v>346</v>
      </c>
      <c r="G1576" t="s">
        <v>384</v>
      </c>
      <c r="H1576">
        <v>1900403</v>
      </c>
    </row>
    <row r="1577" spans="1:8" x14ac:dyDescent="0.2">
      <c r="A1577">
        <v>1572</v>
      </c>
      <c r="B1577">
        <f>1404-Q3</f>
        <v>1404</v>
      </c>
      <c r="D1577" t="s">
        <v>348</v>
      </c>
      <c r="E1577">
        <v>1</v>
      </c>
      <c r="F1577" t="s">
        <v>346</v>
      </c>
      <c r="G1577" t="s">
        <v>384</v>
      </c>
      <c r="H1577">
        <v>1900403</v>
      </c>
    </row>
    <row r="1578" spans="1:8" x14ac:dyDescent="0.2">
      <c r="A1578">
        <v>1573</v>
      </c>
      <c r="B1578">
        <f>1404-S15</f>
        <v>1404</v>
      </c>
      <c r="D1578" t="s">
        <v>351</v>
      </c>
      <c r="E1578">
        <v>1</v>
      </c>
      <c r="F1578" t="s">
        <v>102</v>
      </c>
      <c r="G1578" t="s">
        <v>352</v>
      </c>
      <c r="H1578">
        <v>1900403</v>
      </c>
    </row>
    <row r="1579" spans="1:8" x14ac:dyDescent="0.2">
      <c r="A1579">
        <v>1574</v>
      </c>
      <c r="B1579" t="e">
        <f>1408-F7</f>
        <v>#VALUE!</v>
      </c>
      <c r="D1579" t="s">
        <v>101</v>
      </c>
      <c r="E1579">
        <v>1</v>
      </c>
      <c r="G1579" t="s">
        <v>58</v>
      </c>
      <c r="H1579">
        <v>1900403</v>
      </c>
    </row>
    <row r="1580" spans="1:8" x14ac:dyDescent="0.2">
      <c r="A1580">
        <v>1575</v>
      </c>
      <c r="B1580">
        <f>1408-H15</f>
        <v>-198607</v>
      </c>
      <c r="D1580" t="s">
        <v>491</v>
      </c>
      <c r="E1580">
        <v>1</v>
      </c>
      <c r="F1580" t="s">
        <v>528</v>
      </c>
      <c r="G1580" t="s">
        <v>493</v>
      </c>
      <c r="H1580">
        <v>1900403</v>
      </c>
    </row>
    <row r="1581" spans="1:8" x14ac:dyDescent="0.2">
      <c r="A1581">
        <v>1576</v>
      </c>
      <c r="B1581">
        <f>1408-H15</f>
        <v>-198607</v>
      </c>
      <c r="D1581" t="s">
        <v>494</v>
      </c>
      <c r="E1581">
        <v>1</v>
      </c>
      <c r="F1581" t="s">
        <v>528</v>
      </c>
      <c r="G1581" t="s">
        <v>493</v>
      </c>
      <c r="H1581">
        <v>1900403</v>
      </c>
    </row>
    <row r="1582" spans="1:8" x14ac:dyDescent="0.2">
      <c r="A1582">
        <v>1577</v>
      </c>
      <c r="B1582">
        <f>1408-H15</f>
        <v>-198607</v>
      </c>
      <c r="D1582" t="s">
        <v>495</v>
      </c>
      <c r="E1582">
        <v>1</v>
      </c>
      <c r="F1582" t="s">
        <v>528</v>
      </c>
      <c r="G1582" t="s">
        <v>493</v>
      </c>
      <c r="H1582">
        <v>1900403</v>
      </c>
    </row>
    <row r="1583" spans="1:8" x14ac:dyDescent="0.2">
      <c r="A1583">
        <v>1578</v>
      </c>
      <c r="B1583">
        <f>1408-H15</f>
        <v>-198607</v>
      </c>
      <c r="D1583" t="s">
        <v>496</v>
      </c>
      <c r="E1583">
        <v>1</v>
      </c>
      <c r="F1583" t="s">
        <v>528</v>
      </c>
      <c r="G1583" t="s">
        <v>493</v>
      </c>
      <c r="H1583">
        <v>1900403</v>
      </c>
    </row>
    <row r="1584" spans="1:8" x14ac:dyDescent="0.2">
      <c r="A1584">
        <v>1579</v>
      </c>
      <c r="B1584">
        <f>1408-H15</f>
        <v>-198607</v>
      </c>
      <c r="D1584" t="s">
        <v>74</v>
      </c>
      <c r="E1584">
        <v>1</v>
      </c>
      <c r="F1584" t="s">
        <v>528</v>
      </c>
      <c r="G1584" t="s">
        <v>493</v>
      </c>
      <c r="H1584">
        <v>1900403</v>
      </c>
    </row>
    <row r="1585" spans="1:8" x14ac:dyDescent="0.2">
      <c r="A1585">
        <v>1580</v>
      </c>
      <c r="B1585">
        <f>1408-K10</f>
        <v>1408</v>
      </c>
      <c r="D1585" t="s">
        <v>549</v>
      </c>
      <c r="E1585">
        <v>1</v>
      </c>
      <c r="F1585" t="s">
        <v>102</v>
      </c>
      <c r="H1585">
        <v>1900403</v>
      </c>
    </row>
    <row r="1586" spans="1:8" x14ac:dyDescent="0.2">
      <c r="A1586">
        <v>1581</v>
      </c>
      <c r="B1586">
        <f>1408-P6</f>
        <v>1408</v>
      </c>
      <c r="D1586" t="s">
        <v>343</v>
      </c>
      <c r="E1586">
        <v>1</v>
      </c>
      <c r="G1586" t="s">
        <v>550</v>
      </c>
      <c r="H1586">
        <v>1900403</v>
      </c>
    </row>
    <row r="1587" spans="1:8" x14ac:dyDescent="0.2">
      <c r="A1587">
        <v>1582</v>
      </c>
      <c r="B1587">
        <f>1408-Q3</f>
        <v>1408</v>
      </c>
      <c r="D1587" t="s">
        <v>551</v>
      </c>
      <c r="E1587">
        <v>1</v>
      </c>
      <c r="F1587" t="s">
        <v>346</v>
      </c>
      <c r="G1587" t="s">
        <v>552</v>
      </c>
      <c r="H1587">
        <v>1900403</v>
      </c>
    </row>
    <row r="1588" spans="1:8" x14ac:dyDescent="0.2">
      <c r="A1588">
        <v>1583</v>
      </c>
      <c r="B1588">
        <f>1408-Q3</f>
        <v>1408</v>
      </c>
      <c r="D1588" t="s">
        <v>348</v>
      </c>
      <c r="E1588">
        <v>1</v>
      </c>
      <c r="F1588" t="s">
        <v>346</v>
      </c>
      <c r="G1588" t="s">
        <v>552</v>
      </c>
      <c r="H1588">
        <v>1900403</v>
      </c>
    </row>
    <row r="1589" spans="1:8" x14ac:dyDescent="0.2">
      <c r="A1589">
        <v>1584</v>
      </c>
      <c r="B1589">
        <f>1408-S10</f>
        <v>1408</v>
      </c>
      <c r="D1589" t="s">
        <v>351</v>
      </c>
      <c r="E1589">
        <v>1</v>
      </c>
      <c r="F1589" t="s">
        <v>102</v>
      </c>
      <c r="G1589" t="s">
        <v>545</v>
      </c>
      <c r="H1589">
        <v>1900403</v>
      </c>
    </row>
    <row r="1590" spans="1:8" x14ac:dyDescent="0.2">
      <c r="A1590">
        <v>1585</v>
      </c>
      <c r="B1590">
        <f>1408-T3</f>
        <v>1408</v>
      </c>
      <c r="D1590" t="s">
        <v>553</v>
      </c>
      <c r="E1590">
        <v>1</v>
      </c>
      <c r="F1590" t="s">
        <v>346</v>
      </c>
      <c r="H1590">
        <v>1900403</v>
      </c>
    </row>
    <row r="1591" spans="1:8" x14ac:dyDescent="0.2">
      <c r="A1591">
        <v>1586</v>
      </c>
      <c r="B1591">
        <f>1408-U7</f>
        <v>1408</v>
      </c>
      <c r="D1591" t="s">
        <v>355</v>
      </c>
      <c r="E1591">
        <v>1</v>
      </c>
      <c r="H1591">
        <v>1900403</v>
      </c>
    </row>
    <row r="1592" spans="1:8" x14ac:dyDescent="0.2">
      <c r="A1592">
        <v>1587</v>
      </c>
      <c r="B1592">
        <f>1434-H25</f>
        <v>-198697</v>
      </c>
      <c r="D1592" t="s">
        <v>491</v>
      </c>
      <c r="E1592">
        <v>1</v>
      </c>
      <c r="F1592" t="s">
        <v>528</v>
      </c>
      <c r="G1592" t="s">
        <v>493</v>
      </c>
      <c r="H1592">
        <v>1900403</v>
      </c>
    </row>
    <row r="1593" spans="1:8" x14ac:dyDescent="0.2">
      <c r="A1593">
        <v>1588</v>
      </c>
      <c r="B1593">
        <f>1434-H25</f>
        <v>-198697</v>
      </c>
      <c r="D1593" t="s">
        <v>494</v>
      </c>
      <c r="E1593">
        <v>1</v>
      </c>
      <c r="F1593" t="s">
        <v>528</v>
      </c>
      <c r="G1593" t="s">
        <v>493</v>
      </c>
      <c r="H1593">
        <v>1900403</v>
      </c>
    </row>
    <row r="1594" spans="1:8" x14ac:dyDescent="0.2">
      <c r="A1594">
        <v>1589</v>
      </c>
      <c r="B1594">
        <f>1434-H25</f>
        <v>-198697</v>
      </c>
      <c r="D1594" t="s">
        <v>495</v>
      </c>
      <c r="E1594">
        <v>1</v>
      </c>
      <c r="F1594" t="s">
        <v>528</v>
      </c>
      <c r="G1594" t="s">
        <v>493</v>
      </c>
      <c r="H1594">
        <v>1900403</v>
      </c>
    </row>
    <row r="1595" spans="1:8" x14ac:dyDescent="0.2">
      <c r="A1595">
        <v>1590</v>
      </c>
      <c r="B1595">
        <f>1434-H25</f>
        <v>-198697</v>
      </c>
      <c r="D1595" t="s">
        <v>496</v>
      </c>
      <c r="E1595">
        <v>1</v>
      </c>
      <c r="F1595" t="s">
        <v>528</v>
      </c>
      <c r="G1595" t="s">
        <v>493</v>
      </c>
      <c r="H1595">
        <v>1900403</v>
      </c>
    </row>
    <row r="1596" spans="1:8" x14ac:dyDescent="0.2">
      <c r="A1596">
        <v>1591</v>
      </c>
      <c r="B1596">
        <f>1434-H25</f>
        <v>-198697</v>
      </c>
      <c r="D1596" t="s">
        <v>74</v>
      </c>
      <c r="E1596">
        <v>1</v>
      </c>
      <c r="F1596" t="s">
        <v>528</v>
      </c>
      <c r="G1596" t="s">
        <v>493</v>
      </c>
      <c r="H1596">
        <v>1900403</v>
      </c>
    </row>
    <row r="1597" spans="1:8" x14ac:dyDescent="0.2">
      <c r="A1597">
        <v>1592</v>
      </c>
      <c r="B1597">
        <f>1434-K8</f>
        <v>1434</v>
      </c>
      <c r="D1597" t="s">
        <v>333</v>
      </c>
      <c r="E1597">
        <v>1</v>
      </c>
      <c r="F1597" t="s">
        <v>102</v>
      </c>
      <c r="H1597">
        <v>1900403</v>
      </c>
    </row>
    <row r="1598" spans="1:8" x14ac:dyDescent="0.2">
      <c r="A1598">
        <v>1593</v>
      </c>
      <c r="B1598">
        <f>1434-Q3</f>
        <v>1434</v>
      </c>
      <c r="D1598" t="s">
        <v>365</v>
      </c>
      <c r="E1598">
        <v>1</v>
      </c>
      <c r="F1598" t="s">
        <v>346</v>
      </c>
      <c r="G1598" t="s">
        <v>366</v>
      </c>
      <c r="H1598">
        <v>1900403</v>
      </c>
    </row>
    <row r="1599" spans="1:8" x14ac:dyDescent="0.2">
      <c r="A1599">
        <v>1594</v>
      </c>
      <c r="B1599">
        <f>1434-Q3</f>
        <v>1434</v>
      </c>
      <c r="D1599" t="s">
        <v>348</v>
      </c>
      <c r="E1599">
        <v>1</v>
      </c>
      <c r="F1599" t="s">
        <v>346</v>
      </c>
      <c r="G1599" t="s">
        <v>366</v>
      </c>
      <c r="H1599">
        <v>1900403</v>
      </c>
    </row>
    <row r="1600" spans="1:8" x14ac:dyDescent="0.2">
      <c r="A1600">
        <v>1595</v>
      </c>
      <c r="B1600">
        <f>1434-S8</f>
        <v>1434</v>
      </c>
      <c r="D1600" t="s">
        <v>351</v>
      </c>
      <c r="E1600">
        <v>1</v>
      </c>
      <c r="F1600" t="s">
        <v>102</v>
      </c>
      <c r="G1600" t="s">
        <v>352</v>
      </c>
      <c r="H1600">
        <v>1900403</v>
      </c>
    </row>
    <row r="1601" spans="1:8" x14ac:dyDescent="0.2">
      <c r="A1601">
        <v>1596</v>
      </c>
      <c r="B1601">
        <f>1501-H15</f>
        <v>-198514</v>
      </c>
      <c r="D1601" t="s">
        <v>491</v>
      </c>
      <c r="E1601">
        <v>1</v>
      </c>
      <c r="F1601" t="s">
        <v>528</v>
      </c>
      <c r="G1601" t="s">
        <v>493</v>
      </c>
      <c r="H1601">
        <v>1900403</v>
      </c>
    </row>
    <row r="1602" spans="1:8" x14ac:dyDescent="0.2">
      <c r="A1602">
        <v>1597</v>
      </c>
      <c r="B1602">
        <f>1501-H15</f>
        <v>-198514</v>
      </c>
      <c r="D1602" t="s">
        <v>494</v>
      </c>
      <c r="E1602">
        <v>1</v>
      </c>
      <c r="F1602" t="s">
        <v>528</v>
      </c>
      <c r="G1602" t="s">
        <v>493</v>
      </c>
      <c r="H1602">
        <v>1900403</v>
      </c>
    </row>
    <row r="1603" spans="1:8" x14ac:dyDescent="0.2">
      <c r="A1603">
        <v>1598</v>
      </c>
      <c r="B1603">
        <f>1501-H15</f>
        <v>-198514</v>
      </c>
      <c r="D1603" t="s">
        <v>495</v>
      </c>
      <c r="E1603">
        <v>1</v>
      </c>
      <c r="F1603" t="s">
        <v>528</v>
      </c>
      <c r="G1603" t="s">
        <v>493</v>
      </c>
      <c r="H1603">
        <v>1900403</v>
      </c>
    </row>
    <row r="1604" spans="1:8" x14ac:dyDescent="0.2">
      <c r="A1604">
        <v>1599</v>
      </c>
      <c r="B1604">
        <f>1501-H15</f>
        <v>-198514</v>
      </c>
      <c r="D1604" t="s">
        <v>496</v>
      </c>
      <c r="E1604">
        <v>1</v>
      </c>
      <c r="F1604" t="s">
        <v>528</v>
      </c>
      <c r="G1604" t="s">
        <v>493</v>
      </c>
      <c r="H1604">
        <v>1900403</v>
      </c>
    </row>
    <row r="1605" spans="1:8" x14ac:dyDescent="0.2">
      <c r="A1605">
        <v>1600</v>
      </c>
      <c r="B1605">
        <f>1501-H15</f>
        <v>-198514</v>
      </c>
      <c r="D1605" t="s">
        <v>74</v>
      </c>
      <c r="E1605">
        <v>1</v>
      </c>
      <c r="F1605" t="s">
        <v>528</v>
      </c>
      <c r="G1605" t="s">
        <v>493</v>
      </c>
      <c r="H1605">
        <v>1900403</v>
      </c>
    </row>
    <row r="1606" spans="1:8" x14ac:dyDescent="0.2">
      <c r="A1606">
        <v>1601</v>
      </c>
      <c r="B1606">
        <f>1502-H25</f>
        <v>-198629</v>
      </c>
      <c r="D1606" t="s">
        <v>491</v>
      </c>
      <c r="E1606">
        <v>1</v>
      </c>
      <c r="F1606" t="s">
        <v>528</v>
      </c>
      <c r="G1606" t="s">
        <v>493</v>
      </c>
      <c r="H1606">
        <v>1900403</v>
      </c>
    </row>
    <row r="1607" spans="1:8" x14ac:dyDescent="0.2">
      <c r="A1607">
        <v>1602</v>
      </c>
      <c r="B1607">
        <f>1502-H25</f>
        <v>-198629</v>
      </c>
      <c r="D1607" t="s">
        <v>494</v>
      </c>
      <c r="E1607">
        <v>1</v>
      </c>
      <c r="F1607" t="s">
        <v>528</v>
      </c>
      <c r="G1607" t="s">
        <v>493</v>
      </c>
      <c r="H1607">
        <v>1900403</v>
      </c>
    </row>
    <row r="1608" spans="1:8" x14ac:dyDescent="0.2">
      <c r="A1608">
        <v>1603</v>
      </c>
      <c r="B1608">
        <f>1502-H25</f>
        <v>-198629</v>
      </c>
      <c r="D1608" t="s">
        <v>495</v>
      </c>
      <c r="E1608">
        <v>1</v>
      </c>
      <c r="F1608" t="s">
        <v>528</v>
      </c>
      <c r="G1608" t="s">
        <v>493</v>
      </c>
      <c r="H1608">
        <v>1900403</v>
      </c>
    </row>
    <row r="1609" spans="1:8" x14ac:dyDescent="0.2">
      <c r="A1609">
        <v>1604</v>
      </c>
      <c r="B1609">
        <f>1502-H25</f>
        <v>-198629</v>
      </c>
      <c r="D1609" t="s">
        <v>496</v>
      </c>
      <c r="E1609">
        <v>1</v>
      </c>
      <c r="F1609" t="s">
        <v>528</v>
      </c>
      <c r="G1609" t="s">
        <v>493</v>
      </c>
      <c r="H1609">
        <v>1900403</v>
      </c>
    </row>
    <row r="1610" spans="1:8" x14ac:dyDescent="0.2">
      <c r="A1610">
        <v>1605</v>
      </c>
      <c r="B1610">
        <f>1502-H25</f>
        <v>-198629</v>
      </c>
      <c r="D1610" t="s">
        <v>74</v>
      </c>
      <c r="E1610">
        <v>1</v>
      </c>
      <c r="F1610" t="s">
        <v>528</v>
      </c>
      <c r="G1610" t="s">
        <v>493</v>
      </c>
      <c r="H1610">
        <v>1900403</v>
      </c>
    </row>
    <row r="1611" spans="1:8" x14ac:dyDescent="0.2">
      <c r="A1611">
        <v>1606</v>
      </c>
      <c r="B1611">
        <f>1502-K8</f>
        <v>1502</v>
      </c>
      <c r="D1611" t="s">
        <v>333</v>
      </c>
      <c r="E1611">
        <v>1</v>
      </c>
      <c r="F1611" t="s">
        <v>102</v>
      </c>
      <c r="H1611">
        <v>1900403</v>
      </c>
    </row>
    <row r="1612" spans="1:8" x14ac:dyDescent="0.2">
      <c r="A1612">
        <v>1607</v>
      </c>
      <c r="B1612">
        <f>1502-Q3</f>
        <v>1502</v>
      </c>
      <c r="D1612" t="s">
        <v>372</v>
      </c>
      <c r="E1612">
        <v>1</v>
      </c>
      <c r="F1612" t="s">
        <v>346</v>
      </c>
      <c r="G1612" t="s">
        <v>373</v>
      </c>
      <c r="H1612">
        <v>1900403</v>
      </c>
    </row>
    <row r="1613" spans="1:8" x14ac:dyDescent="0.2">
      <c r="A1613">
        <v>1608</v>
      </c>
      <c r="B1613">
        <f>1502-Q3</f>
        <v>1502</v>
      </c>
      <c r="D1613" t="s">
        <v>348</v>
      </c>
      <c r="E1613">
        <v>1</v>
      </c>
      <c r="F1613" t="s">
        <v>346</v>
      </c>
      <c r="G1613" t="s">
        <v>373</v>
      </c>
      <c r="H1613">
        <v>1900403</v>
      </c>
    </row>
    <row r="1614" spans="1:8" x14ac:dyDescent="0.2">
      <c r="A1614">
        <v>1609</v>
      </c>
      <c r="B1614">
        <f>1502-S8</f>
        <v>1502</v>
      </c>
      <c r="D1614" t="s">
        <v>351</v>
      </c>
      <c r="E1614">
        <v>1</v>
      </c>
      <c r="F1614" t="s">
        <v>102</v>
      </c>
      <c r="G1614" t="s">
        <v>352</v>
      </c>
      <c r="H1614">
        <v>1900403</v>
      </c>
    </row>
    <row r="1615" spans="1:8" x14ac:dyDescent="0.2">
      <c r="A1615">
        <v>1610</v>
      </c>
      <c r="B1615">
        <f>1510-H25</f>
        <v>-198621</v>
      </c>
      <c r="D1615" t="s">
        <v>491</v>
      </c>
      <c r="E1615">
        <v>1</v>
      </c>
      <c r="F1615" t="s">
        <v>528</v>
      </c>
      <c r="G1615" t="s">
        <v>493</v>
      </c>
      <c r="H1615">
        <v>1900403</v>
      </c>
    </row>
    <row r="1616" spans="1:8" x14ac:dyDescent="0.2">
      <c r="A1616">
        <v>1611</v>
      </c>
      <c r="B1616">
        <f>1510-H25</f>
        <v>-198621</v>
      </c>
      <c r="D1616" t="s">
        <v>494</v>
      </c>
      <c r="E1616">
        <v>1</v>
      </c>
      <c r="F1616" t="s">
        <v>528</v>
      </c>
      <c r="G1616" t="s">
        <v>493</v>
      </c>
      <c r="H1616">
        <v>1900403</v>
      </c>
    </row>
    <row r="1617" spans="1:8" x14ac:dyDescent="0.2">
      <c r="A1617">
        <v>1612</v>
      </c>
      <c r="B1617">
        <f>1510-H25</f>
        <v>-198621</v>
      </c>
      <c r="D1617" t="s">
        <v>495</v>
      </c>
      <c r="E1617">
        <v>1</v>
      </c>
      <c r="F1617" t="s">
        <v>528</v>
      </c>
      <c r="G1617" t="s">
        <v>493</v>
      </c>
      <c r="H1617">
        <v>1900403</v>
      </c>
    </row>
    <row r="1618" spans="1:8" x14ac:dyDescent="0.2">
      <c r="A1618">
        <v>1613</v>
      </c>
      <c r="B1618">
        <f>1510-H25</f>
        <v>-198621</v>
      </c>
      <c r="D1618" t="s">
        <v>496</v>
      </c>
      <c r="E1618">
        <v>1</v>
      </c>
      <c r="F1618" t="s">
        <v>528</v>
      </c>
      <c r="G1618" t="s">
        <v>493</v>
      </c>
      <c r="H1618">
        <v>1900403</v>
      </c>
    </row>
    <row r="1619" spans="1:8" x14ac:dyDescent="0.2">
      <c r="A1619">
        <v>1614</v>
      </c>
      <c r="B1619">
        <f>1510-H25</f>
        <v>-198621</v>
      </c>
      <c r="D1619" t="s">
        <v>74</v>
      </c>
      <c r="E1619">
        <v>1</v>
      </c>
      <c r="F1619" t="s">
        <v>528</v>
      </c>
      <c r="G1619" t="s">
        <v>493</v>
      </c>
      <c r="H1619">
        <v>1900403</v>
      </c>
    </row>
    <row r="1620" spans="1:8" x14ac:dyDescent="0.2">
      <c r="A1620">
        <v>1615</v>
      </c>
      <c r="B1620">
        <f>1510-K8</f>
        <v>1510</v>
      </c>
      <c r="D1620" t="s">
        <v>333</v>
      </c>
      <c r="E1620">
        <v>1</v>
      </c>
      <c r="F1620" t="s">
        <v>102</v>
      </c>
      <c r="H1620">
        <v>1900403</v>
      </c>
    </row>
    <row r="1621" spans="1:8" x14ac:dyDescent="0.2">
      <c r="A1621">
        <v>1616</v>
      </c>
      <c r="B1621">
        <f>1510-Q3</f>
        <v>1510</v>
      </c>
      <c r="D1621" t="s">
        <v>365</v>
      </c>
      <c r="E1621">
        <v>1</v>
      </c>
      <c r="F1621" t="s">
        <v>346</v>
      </c>
      <c r="G1621" t="s">
        <v>366</v>
      </c>
      <c r="H1621">
        <v>1900403</v>
      </c>
    </row>
    <row r="1622" spans="1:8" x14ac:dyDescent="0.2">
      <c r="A1622">
        <v>1617</v>
      </c>
      <c r="B1622">
        <f>1510-Q3</f>
        <v>1510</v>
      </c>
      <c r="D1622" t="s">
        <v>348</v>
      </c>
      <c r="E1622">
        <v>1</v>
      </c>
      <c r="F1622" t="s">
        <v>346</v>
      </c>
      <c r="G1622" t="s">
        <v>366</v>
      </c>
      <c r="H1622">
        <v>1900403</v>
      </c>
    </row>
    <row r="1623" spans="1:8" x14ac:dyDescent="0.2">
      <c r="A1623">
        <v>1618</v>
      </c>
      <c r="B1623">
        <f>1510-S8</f>
        <v>1510</v>
      </c>
      <c r="D1623" t="s">
        <v>351</v>
      </c>
      <c r="E1623">
        <v>1</v>
      </c>
      <c r="F1623" t="s">
        <v>102</v>
      </c>
      <c r="G1623" t="s">
        <v>352</v>
      </c>
      <c r="H1623">
        <v>1900403</v>
      </c>
    </row>
    <row r="1624" spans="1:8" x14ac:dyDescent="0.2">
      <c r="A1624">
        <v>1619</v>
      </c>
      <c r="B1624">
        <f>2202-H15</f>
        <v>-197813</v>
      </c>
      <c r="D1624" t="s">
        <v>491</v>
      </c>
      <c r="E1624">
        <v>1</v>
      </c>
      <c r="F1624" t="s">
        <v>528</v>
      </c>
      <c r="G1624" t="s">
        <v>493</v>
      </c>
      <c r="H1624">
        <v>1900403</v>
      </c>
    </row>
    <row r="1625" spans="1:8" x14ac:dyDescent="0.2">
      <c r="A1625">
        <v>1620</v>
      </c>
      <c r="B1625">
        <f>2202-H15</f>
        <v>-197813</v>
      </c>
      <c r="D1625" t="s">
        <v>494</v>
      </c>
      <c r="E1625">
        <v>1</v>
      </c>
      <c r="F1625" t="s">
        <v>528</v>
      </c>
      <c r="G1625" t="s">
        <v>493</v>
      </c>
      <c r="H1625">
        <v>1900403</v>
      </c>
    </row>
    <row r="1626" spans="1:8" x14ac:dyDescent="0.2">
      <c r="A1626">
        <v>1621</v>
      </c>
      <c r="B1626">
        <f>2202-H15</f>
        <v>-197813</v>
      </c>
      <c r="D1626" t="s">
        <v>495</v>
      </c>
      <c r="E1626">
        <v>1</v>
      </c>
      <c r="F1626" t="s">
        <v>528</v>
      </c>
      <c r="G1626" t="s">
        <v>493</v>
      </c>
      <c r="H1626">
        <v>1900403</v>
      </c>
    </row>
    <row r="1627" spans="1:8" x14ac:dyDescent="0.2">
      <c r="A1627">
        <v>1622</v>
      </c>
      <c r="B1627">
        <f>2202-H15</f>
        <v>-197813</v>
      </c>
      <c r="D1627" t="s">
        <v>496</v>
      </c>
      <c r="E1627">
        <v>1</v>
      </c>
      <c r="F1627" t="s">
        <v>528</v>
      </c>
      <c r="G1627" t="s">
        <v>493</v>
      </c>
      <c r="H1627">
        <v>1900403</v>
      </c>
    </row>
    <row r="1628" spans="1:8" x14ac:dyDescent="0.2">
      <c r="A1628">
        <v>1623</v>
      </c>
      <c r="B1628">
        <f>2202-H15</f>
        <v>-197813</v>
      </c>
      <c r="D1628" t="s">
        <v>74</v>
      </c>
      <c r="E1628">
        <v>1</v>
      </c>
      <c r="F1628" t="s">
        <v>528</v>
      </c>
      <c r="G1628" t="s">
        <v>493</v>
      </c>
      <c r="H1628">
        <v>1900403</v>
      </c>
    </row>
    <row r="1629" spans="1:8" x14ac:dyDescent="0.2">
      <c r="A1629">
        <v>1624</v>
      </c>
      <c r="B1629">
        <f>2202-K10</f>
        <v>2202</v>
      </c>
      <c r="D1629" t="s">
        <v>568</v>
      </c>
      <c r="E1629">
        <v>1</v>
      </c>
      <c r="F1629" t="s">
        <v>102</v>
      </c>
      <c r="H1629">
        <v>1900403</v>
      </c>
    </row>
    <row r="1630" spans="1:8" x14ac:dyDescent="0.2">
      <c r="A1630">
        <v>1625</v>
      </c>
      <c r="B1630">
        <f>2202-Q3</f>
        <v>2202</v>
      </c>
      <c r="D1630" t="s">
        <v>345</v>
      </c>
      <c r="E1630">
        <v>1</v>
      </c>
      <c r="F1630" t="s">
        <v>346</v>
      </c>
      <c r="G1630" t="s">
        <v>569</v>
      </c>
      <c r="H1630">
        <v>1900403</v>
      </c>
    </row>
    <row r="1631" spans="1:8" x14ac:dyDescent="0.2">
      <c r="A1631">
        <v>1626</v>
      </c>
      <c r="B1631">
        <f>2202-Q3</f>
        <v>2202</v>
      </c>
      <c r="D1631" t="s">
        <v>348</v>
      </c>
      <c r="E1631">
        <v>1</v>
      </c>
      <c r="F1631" t="s">
        <v>346</v>
      </c>
      <c r="G1631" t="s">
        <v>569</v>
      </c>
      <c r="H1631">
        <v>1900403</v>
      </c>
    </row>
    <row r="1632" spans="1:8" x14ac:dyDescent="0.2">
      <c r="A1632">
        <v>1627</v>
      </c>
      <c r="B1632">
        <f>2202-S10</f>
        <v>2202</v>
      </c>
      <c r="D1632" t="s">
        <v>351</v>
      </c>
      <c r="E1632">
        <v>1</v>
      </c>
      <c r="F1632" t="s">
        <v>102</v>
      </c>
      <c r="H1632">
        <v>1900403</v>
      </c>
    </row>
    <row r="1633" spans="1:8" x14ac:dyDescent="0.2">
      <c r="A1633">
        <v>1628</v>
      </c>
      <c r="B1633">
        <f>6135-H25</f>
        <v>-193996</v>
      </c>
      <c r="D1633" t="s">
        <v>491</v>
      </c>
      <c r="E1633">
        <v>1</v>
      </c>
      <c r="F1633" t="s">
        <v>528</v>
      </c>
      <c r="G1633" t="s">
        <v>493</v>
      </c>
      <c r="H1633">
        <v>1900403</v>
      </c>
    </row>
    <row r="1634" spans="1:8" x14ac:dyDescent="0.2">
      <c r="A1634">
        <v>1629</v>
      </c>
      <c r="B1634">
        <f>6135-H25</f>
        <v>-193996</v>
      </c>
      <c r="D1634" t="s">
        <v>494</v>
      </c>
      <c r="E1634">
        <v>1</v>
      </c>
      <c r="F1634" t="s">
        <v>528</v>
      </c>
      <c r="G1634" t="s">
        <v>493</v>
      </c>
      <c r="H1634">
        <v>1900403</v>
      </c>
    </row>
    <row r="1635" spans="1:8" x14ac:dyDescent="0.2">
      <c r="A1635">
        <v>1630</v>
      </c>
      <c r="B1635">
        <f>6135-H25</f>
        <v>-193996</v>
      </c>
      <c r="D1635" t="s">
        <v>495</v>
      </c>
      <c r="E1635">
        <v>1</v>
      </c>
      <c r="F1635" t="s">
        <v>528</v>
      </c>
      <c r="G1635" t="s">
        <v>493</v>
      </c>
      <c r="H1635">
        <v>1900403</v>
      </c>
    </row>
    <row r="1636" spans="1:8" x14ac:dyDescent="0.2">
      <c r="A1636">
        <v>1631</v>
      </c>
      <c r="B1636">
        <f>6135-H25</f>
        <v>-193996</v>
      </c>
      <c r="D1636" t="s">
        <v>496</v>
      </c>
      <c r="E1636">
        <v>1</v>
      </c>
      <c r="F1636" t="s">
        <v>528</v>
      </c>
      <c r="G1636" t="s">
        <v>493</v>
      </c>
      <c r="H1636">
        <v>1900403</v>
      </c>
    </row>
    <row r="1637" spans="1:8" x14ac:dyDescent="0.2">
      <c r="A1637">
        <v>1632</v>
      </c>
      <c r="B1637">
        <f>6135-H25</f>
        <v>-193996</v>
      </c>
      <c r="D1637" t="s">
        <v>74</v>
      </c>
      <c r="E1637">
        <v>1</v>
      </c>
      <c r="F1637" t="s">
        <v>528</v>
      </c>
      <c r="G1637" t="s">
        <v>493</v>
      </c>
      <c r="H1637">
        <v>1900403</v>
      </c>
    </row>
    <row r="1638" spans="1:8" x14ac:dyDescent="0.2">
      <c r="A1638">
        <v>1633</v>
      </c>
      <c r="B1638">
        <f>6135-K8</f>
        <v>6135</v>
      </c>
      <c r="D1638" t="s">
        <v>333</v>
      </c>
      <c r="E1638">
        <v>1</v>
      </c>
      <c r="F1638" t="s">
        <v>102</v>
      </c>
      <c r="H1638">
        <v>1900403</v>
      </c>
    </row>
    <row r="1639" spans="1:8" x14ac:dyDescent="0.2">
      <c r="A1639">
        <v>1634</v>
      </c>
      <c r="B1639">
        <f>6135-Q3</f>
        <v>6135</v>
      </c>
      <c r="D1639" t="s">
        <v>379</v>
      </c>
      <c r="E1639">
        <v>1</v>
      </c>
      <c r="F1639" t="s">
        <v>346</v>
      </c>
      <c r="G1639" t="s">
        <v>370</v>
      </c>
      <c r="H1639">
        <v>1900403</v>
      </c>
    </row>
    <row r="1640" spans="1:8" x14ac:dyDescent="0.2">
      <c r="A1640">
        <v>1635</v>
      </c>
      <c r="B1640">
        <f>6135-Q3</f>
        <v>6135</v>
      </c>
      <c r="D1640" t="s">
        <v>348</v>
      </c>
      <c r="E1640">
        <v>1</v>
      </c>
      <c r="F1640" t="s">
        <v>346</v>
      </c>
      <c r="G1640" t="s">
        <v>370</v>
      </c>
      <c r="H1640">
        <v>1900403</v>
      </c>
    </row>
    <row r="1641" spans="1:8" x14ac:dyDescent="0.2">
      <c r="A1641">
        <v>1636</v>
      </c>
      <c r="B1641">
        <f>6135-S8</f>
        <v>6135</v>
      </c>
      <c r="D1641" t="s">
        <v>351</v>
      </c>
      <c r="E1641">
        <v>1</v>
      </c>
      <c r="F1641" t="s">
        <v>102</v>
      </c>
      <c r="G1641" t="s">
        <v>352</v>
      </c>
      <c r="H1641">
        <v>1900403</v>
      </c>
    </row>
    <row r="1642" spans="1:8" x14ac:dyDescent="0.2">
      <c r="A1642">
        <v>1637</v>
      </c>
      <c r="B1642">
        <f>43-E17</f>
        <v>42</v>
      </c>
      <c r="D1642" t="s">
        <v>158</v>
      </c>
      <c r="E1642">
        <v>1</v>
      </c>
      <c r="F1642" t="s">
        <v>570</v>
      </c>
      <c r="G1642" t="s">
        <v>413</v>
      </c>
      <c r="H1642">
        <v>1900411</v>
      </c>
    </row>
    <row r="1643" spans="1:8" x14ac:dyDescent="0.2">
      <c r="A1643">
        <v>1638</v>
      </c>
      <c r="B1643">
        <f>43-E18</f>
        <v>42</v>
      </c>
      <c r="D1643" t="s">
        <v>158</v>
      </c>
      <c r="E1643">
        <v>1</v>
      </c>
      <c r="F1643" t="s">
        <v>570</v>
      </c>
      <c r="G1643" t="s">
        <v>413</v>
      </c>
      <c r="H1643">
        <v>1900411</v>
      </c>
    </row>
    <row r="1644" spans="1:8" x14ac:dyDescent="0.2">
      <c r="A1644">
        <v>1639</v>
      </c>
      <c r="B1644">
        <f>43-E126</f>
        <v>42</v>
      </c>
      <c r="D1644" t="s">
        <v>571</v>
      </c>
      <c r="E1644">
        <v>1</v>
      </c>
      <c r="F1644" t="s">
        <v>572</v>
      </c>
      <c r="G1644" t="s">
        <v>573</v>
      </c>
      <c r="H1644">
        <v>1900411</v>
      </c>
    </row>
    <row r="1645" spans="1:8" x14ac:dyDescent="0.2">
      <c r="A1645">
        <v>1640</v>
      </c>
      <c r="B1645">
        <f>43-F105</f>
        <v>43</v>
      </c>
      <c r="D1645" t="s">
        <v>574</v>
      </c>
      <c r="E1645">
        <v>1</v>
      </c>
      <c r="F1645" t="s">
        <v>438</v>
      </c>
      <c r="G1645" t="s">
        <v>439</v>
      </c>
      <c r="H1645">
        <v>1900411</v>
      </c>
    </row>
    <row r="1646" spans="1:8" x14ac:dyDescent="0.2">
      <c r="A1646">
        <v>1641</v>
      </c>
      <c r="B1646">
        <f>43-F105</f>
        <v>43</v>
      </c>
      <c r="D1646" t="s">
        <v>575</v>
      </c>
      <c r="E1646">
        <v>1</v>
      </c>
      <c r="F1646" t="s">
        <v>438</v>
      </c>
      <c r="G1646" t="s">
        <v>439</v>
      </c>
      <c r="H1646">
        <v>1900411</v>
      </c>
    </row>
    <row r="1647" spans="1:8" x14ac:dyDescent="0.2">
      <c r="A1647">
        <v>1642</v>
      </c>
      <c r="B1647" t="e" cm="1" vm="1">
        <f t="array" ref="B1647">43-_FV(L105,"1")</f>
        <v>#VALUE!</v>
      </c>
      <c r="D1647" t="s">
        <v>432</v>
      </c>
      <c r="E1647">
        <v>1</v>
      </c>
      <c r="F1647" t="s">
        <v>440</v>
      </c>
      <c r="H1647">
        <v>1900411</v>
      </c>
    </row>
    <row r="1648" spans="1:8" x14ac:dyDescent="0.2">
      <c r="A1648">
        <v>1643</v>
      </c>
      <c r="B1648" t="e" cm="1" vm="1">
        <f t="array" ref="B1648">43-_FV(L105,"1")</f>
        <v>#VALUE!</v>
      </c>
      <c r="D1648" t="s">
        <v>434</v>
      </c>
      <c r="E1648">
        <v>1</v>
      </c>
      <c r="F1648" t="s">
        <v>440</v>
      </c>
      <c r="H1648">
        <v>1900411</v>
      </c>
    </row>
    <row r="1649" spans="1:8" x14ac:dyDescent="0.2">
      <c r="A1649">
        <v>1644</v>
      </c>
      <c r="B1649" t="e" cm="1" vm="2">
        <f t="array" ref="B1649">43-_FV(L105,"2")</f>
        <v>#VALUE!</v>
      </c>
      <c r="D1649" t="s">
        <v>432</v>
      </c>
      <c r="E1649">
        <v>1</v>
      </c>
      <c r="F1649" t="s">
        <v>440</v>
      </c>
      <c r="H1649">
        <v>1900411</v>
      </c>
    </row>
    <row r="1650" spans="1:8" x14ac:dyDescent="0.2">
      <c r="A1650">
        <v>1645</v>
      </c>
      <c r="B1650" t="e" cm="1" vm="2">
        <f t="array" ref="B1650">43-_FV(L105,"2")</f>
        <v>#VALUE!</v>
      </c>
      <c r="D1650" t="s">
        <v>434</v>
      </c>
      <c r="E1650">
        <v>1</v>
      </c>
      <c r="F1650" t="s">
        <v>440</v>
      </c>
      <c r="H1650">
        <v>1900411</v>
      </c>
    </row>
    <row r="1651" spans="1:8" x14ac:dyDescent="0.2">
      <c r="A1651">
        <v>1646</v>
      </c>
      <c r="B1651">
        <f>43-S17</f>
        <v>43</v>
      </c>
      <c r="D1651" t="s">
        <v>425</v>
      </c>
      <c r="E1651">
        <v>1</v>
      </c>
      <c r="F1651" t="s">
        <v>576</v>
      </c>
      <c r="H1651">
        <v>1900411</v>
      </c>
    </row>
    <row r="1652" spans="1:8" x14ac:dyDescent="0.2">
      <c r="A1652">
        <v>1647</v>
      </c>
      <c r="B1652">
        <f>43-S117</f>
        <v>43</v>
      </c>
      <c r="D1652" t="s">
        <v>577</v>
      </c>
      <c r="E1652">
        <v>1</v>
      </c>
      <c r="F1652" t="s">
        <v>576</v>
      </c>
      <c r="H1652">
        <v>1900411</v>
      </c>
    </row>
    <row r="1653" spans="1:8" x14ac:dyDescent="0.2">
      <c r="A1653">
        <v>1648</v>
      </c>
      <c r="B1653">
        <f>43-S126</f>
        <v>43</v>
      </c>
      <c r="D1653" t="s">
        <v>578</v>
      </c>
      <c r="E1653">
        <v>1</v>
      </c>
      <c r="G1653" t="s">
        <v>429</v>
      </c>
      <c r="H1653">
        <v>1900411</v>
      </c>
    </row>
    <row r="1654" spans="1:8" x14ac:dyDescent="0.2">
      <c r="A1654">
        <v>1649</v>
      </c>
      <c r="B1654">
        <f>64-A194</f>
        <v>-125</v>
      </c>
      <c r="D1654" t="s">
        <v>579</v>
      </c>
      <c r="E1654">
        <v>1</v>
      </c>
      <c r="H1654">
        <v>1900411</v>
      </c>
    </row>
    <row r="1655" spans="1:8" x14ac:dyDescent="0.2">
      <c r="A1655">
        <v>1650</v>
      </c>
      <c r="B1655">
        <f>64-A195</f>
        <v>-126</v>
      </c>
      <c r="D1655" t="s">
        <v>580</v>
      </c>
      <c r="E1655">
        <v>1</v>
      </c>
      <c r="H1655">
        <v>1900411</v>
      </c>
    </row>
    <row r="1656" spans="1:8" x14ac:dyDescent="0.2">
      <c r="A1656">
        <v>1651</v>
      </c>
      <c r="B1656">
        <f>64-A198</f>
        <v>-129</v>
      </c>
      <c r="D1656" t="s">
        <v>581</v>
      </c>
      <c r="E1656">
        <v>1</v>
      </c>
      <c r="H1656">
        <v>1900411</v>
      </c>
    </row>
    <row r="1657" spans="1:8" x14ac:dyDescent="0.2">
      <c r="A1657">
        <v>1652</v>
      </c>
      <c r="B1657">
        <f>64-A204</f>
        <v>-135</v>
      </c>
      <c r="D1657" t="s">
        <v>579</v>
      </c>
      <c r="E1657">
        <v>1</v>
      </c>
      <c r="H1657">
        <v>1900411</v>
      </c>
    </row>
    <row r="1658" spans="1:8" x14ac:dyDescent="0.2">
      <c r="A1658">
        <v>1653</v>
      </c>
      <c r="B1658">
        <f>64-A205</f>
        <v>-136</v>
      </c>
      <c r="D1658" t="s">
        <v>580</v>
      </c>
      <c r="E1658">
        <v>1</v>
      </c>
      <c r="H1658">
        <v>1900411</v>
      </c>
    </row>
    <row r="1659" spans="1:8" x14ac:dyDescent="0.2">
      <c r="A1659">
        <v>1654</v>
      </c>
      <c r="B1659">
        <f>64-A208</f>
        <v>-139</v>
      </c>
      <c r="D1659" t="s">
        <v>581</v>
      </c>
      <c r="E1659">
        <v>1</v>
      </c>
      <c r="H1659">
        <v>1900411</v>
      </c>
    </row>
    <row r="1660" spans="1:8" x14ac:dyDescent="0.2">
      <c r="A1660">
        <v>1655</v>
      </c>
      <c r="B1660">
        <f>64-X195</f>
        <v>64</v>
      </c>
      <c r="D1660" t="s">
        <v>582</v>
      </c>
      <c r="E1660">
        <v>1</v>
      </c>
      <c r="F1660" t="s">
        <v>583</v>
      </c>
      <c r="H1660">
        <v>1900411</v>
      </c>
    </row>
    <row r="1661" spans="1:8" x14ac:dyDescent="0.2">
      <c r="A1661">
        <v>1656</v>
      </c>
      <c r="B1661">
        <f>64-X205</f>
        <v>64</v>
      </c>
      <c r="D1661" t="s">
        <v>582</v>
      </c>
      <c r="E1661">
        <v>1</v>
      </c>
      <c r="H1661">
        <v>1900411</v>
      </c>
    </row>
    <row r="1662" spans="1:8" x14ac:dyDescent="0.2">
      <c r="A1662">
        <v>1657</v>
      </c>
      <c r="B1662">
        <f>44-E17</f>
        <v>43</v>
      </c>
      <c r="D1662" t="s">
        <v>158</v>
      </c>
      <c r="E1662">
        <v>1</v>
      </c>
      <c r="F1662" t="s">
        <v>584</v>
      </c>
      <c r="G1662" t="s">
        <v>413</v>
      </c>
      <c r="H1662">
        <v>1900412</v>
      </c>
    </row>
    <row r="1663" spans="1:8" x14ac:dyDescent="0.2">
      <c r="A1663">
        <v>1658</v>
      </c>
      <c r="B1663">
        <f>44-E18</f>
        <v>43</v>
      </c>
      <c r="D1663" t="s">
        <v>158</v>
      </c>
      <c r="E1663">
        <v>1</v>
      </c>
      <c r="F1663" t="s">
        <v>584</v>
      </c>
      <c r="G1663" t="s">
        <v>413</v>
      </c>
      <c r="H1663">
        <v>1900412</v>
      </c>
    </row>
    <row r="1664" spans="1:8" x14ac:dyDescent="0.2">
      <c r="A1664">
        <v>1659</v>
      </c>
      <c r="B1664">
        <f>44-E126</f>
        <v>43</v>
      </c>
      <c r="D1664" t="s">
        <v>571</v>
      </c>
      <c r="E1664">
        <v>1</v>
      </c>
      <c r="F1664" t="s">
        <v>572</v>
      </c>
      <c r="G1664" t="s">
        <v>573</v>
      </c>
      <c r="H1664">
        <v>1900412</v>
      </c>
    </row>
    <row r="1665" spans="1:8" x14ac:dyDescent="0.2">
      <c r="A1665">
        <v>1660</v>
      </c>
      <c r="B1665">
        <f>44-F105</f>
        <v>44</v>
      </c>
      <c r="D1665" t="s">
        <v>574</v>
      </c>
      <c r="E1665">
        <v>1</v>
      </c>
      <c r="G1665" t="s">
        <v>439</v>
      </c>
      <c r="H1665">
        <v>1900412</v>
      </c>
    </row>
    <row r="1666" spans="1:8" x14ac:dyDescent="0.2">
      <c r="A1666">
        <v>1661</v>
      </c>
      <c r="B1666">
        <f>44-F105</f>
        <v>44</v>
      </c>
      <c r="D1666" t="s">
        <v>575</v>
      </c>
      <c r="E1666">
        <v>1</v>
      </c>
      <c r="G1666" t="s">
        <v>439</v>
      </c>
      <c r="H1666">
        <v>1900412</v>
      </c>
    </row>
    <row r="1667" spans="1:8" x14ac:dyDescent="0.2">
      <c r="A1667">
        <v>1662</v>
      </c>
      <c r="B1667" t="e" cm="1" vm="1">
        <f t="array" ref="B1667">44-_FV(L105,"1")</f>
        <v>#VALUE!</v>
      </c>
      <c r="D1667" t="s">
        <v>432</v>
      </c>
      <c r="E1667">
        <v>1</v>
      </c>
      <c r="F1667" t="s">
        <v>440</v>
      </c>
      <c r="H1667">
        <v>1900412</v>
      </c>
    </row>
    <row r="1668" spans="1:8" x14ac:dyDescent="0.2">
      <c r="A1668">
        <v>1663</v>
      </c>
      <c r="B1668" t="e" cm="1" vm="1">
        <f t="array" ref="B1668">44-_FV(L105,"1")</f>
        <v>#VALUE!</v>
      </c>
      <c r="D1668" t="s">
        <v>434</v>
      </c>
      <c r="E1668">
        <v>1</v>
      </c>
      <c r="F1668" t="s">
        <v>440</v>
      </c>
      <c r="H1668">
        <v>1900412</v>
      </c>
    </row>
    <row r="1669" spans="1:8" x14ac:dyDescent="0.2">
      <c r="A1669">
        <v>1664</v>
      </c>
      <c r="B1669" t="e" cm="1" vm="2">
        <f t="array" ref="B1669">44-_FV(L105,"2")</f>
        <v>#VALUE!</v>
      </c>
      <c r="D1669" t="s">
        <v>432</v>
      </c>
      <c r="E1669">
        <v>1</v>
      </c>
      <c r="F1669" t="s">
        <v>440</v>
      </c>
      <c r="H1669">
        <v>1900412</v>
      </c>
    </row>
    <row r="1670" spans="1:8" x14ac:dyDescent="0.2">
      <c r="A1670">
        <v>1665</v>
      </c>
      <c r="B1670" t="e" cm="1" vm="2">
        <f t="array" ref="B1670">44-_FV(L105,"2")</f>
        <v>#VALUE!</v>
      </c>
      <c r="D1670" t="s">
        <v>434</v>
      </c>
      <c r="E1670">
        <v>1</v>
      </c>
      <c r="F1670" t="s">
        <v>440</v>
      </c>
      <c r="H1670">
        <v>1900412</v>
      </c>
    </row>
    <row r="1671" spans="1:8" x14ac:dyDescent="0.2">
      <c r="A1671">
        <v>1666</v>
      </c>
      <c r="B1671">
        <f>44-S17</f>
        <v>44</v>
      </c>
      <c r="D1671" t="s">
        <v>425</v>
      </c>
      <c r="E1671">
        <v>1</v>
      </c>
      <c r="F1671" t="s">
        <v>585</v>
      </c>
      <c r="H1671">
        <v>1900412</v>
      </c>
    </row>
    <row r="1672" spans="1:8" x14ac:dyDescent="0.2">
      <c r="A1672">
        <v>1667</v>
      </c>
      <c r="B1672">
        <f>44-S117</f>
        <v>44</v>
      </c>
      <c r="D1672" t="s">
        <v>577</v>
      </c>
      <c r="E1672">
        <v>1</v>
      </c>
      <c r="F1672" t="s">
        <v>576</v>
      </c>
      <c r="H1672">
        <v>1900412</v>
      </c>
    </row>
    <row r="1673" spans="1:8" x14ac:dyDescent="0.2">
      <c r="A1673">
        <v>1668</v>
      </c>
      <c r="B1673">
        <f>44-S126</f>
        <v>44</v>
      </c>
      <c r="D1673" t="s">
        <v>578</v>
      </c>
      <c r="E1673">
        <v>1</v>
      </c>
      <c r="G1673" t="s">
        <v>429</v>
      </c>
      <c r="H1673">
        <v>1900412</v>
      </c>
    </row>
    <row r="1674" spans="1:8" x14ac:dyDescent="0.2">
      <c r="A1674">
        <v>1669</v>
      </c>
      <c r="B1674">
        <f>65-A194</f>
        <v>-124</v>
      </c>
      <c r="D1674" t="s">
        <v>579</v>
      </c>
      <c r="E1674">
        <v>1</v>
      </c>
      <c r="H1674">
        <v>1900412</v>
      </c>
    </row>
    <row r="1675" spans="1:8" x14ac:dyDescent="0.2">
      <c r="A1675">
        <v>1670</v>
      </c>
      <c r="B1675" t="e" cm="1" vm="1">
        <f t="array" ref="B1675">65-_FV(A195,"1")</f>
        <v>#VALUE!</v>
      </c>
      <c r="D1675" t="s">
        <v>580</v>
      </c>
      <c r="E1675">
        <v>1</v>
      </c>
      <c r="H1675">
        <v>1900412</v>
      </c>
    </row>
    <row r="1676" spans="1:8" x14ac:dyDescent="0.2">
      <c r="A1676">
        <v>1671</v>
      </c>
      <c r="B1676">
        <f>65-A198</f>
        <v>-128</v>
      </c>
      <c r="D1676" t="s">
        <v>581</v>
      </c>
      <c r="E1676">
        <v>1</v>
      </c>
      <c r="H1676">
        <v>1900412</v>
      </c>
    </row>
    <row r="1677" spans="1:8" x14ac:dyDescent="0.2">
      <c r="A1677">
        <v>1672</v>
      </c>
      <c r="B1677">
        <f>65-A204</f>
        <v>-134</v>
      </c>
      <c r="D1677" t="s">
        <v>579</v>
      </c>
      <c r="E1677">
        <v>1</v>
      </c>
      <c r="H1677">
        <v>1900412</v>
      </c>
    </row>
    <row r="1678" spans="1:8" x14ac:dyDescent="0.2">
      <c r="A1678">
        <v>1673</v>
      </c>
      <c r="B1678">
        <f>65-A205</f>
        <v>-135</v>
      </c>
      <c r="D1678" t="s">
        <v>580</v>
      </c>
      <c r="E1678">
        <v>1</v>
      </c>
      <c r="H1678">
        <v>1900412</v>
      </c>
    </row>
    <row r="1679" spans="1:8" x14ac:dyDescent="0.2">
      <c r="A1679">
        <v>1674</v>
      </c>
      <c r="B1679">
        <f>65-A208</f>
        <v>-138</v>
      </c>
      <c r="D1679" t="s">
        <v>581</v>
      </c>
      <c r="E1679">
        <v>1</v>
      </c>
      <c r="H1679">
        <v>1900412</v>
      </c>
    </row>
    <row r="1680" spans="1:8" x14ac:dyDescent="0.2">
      <c r="A1680">
        <v>1675</v>
      </c>
      <c r="B1680" t="e" cm="1" vm="2">
        <f t="array" ref="B1680">65-_FV(X195,"2")</f>
        <v>#VALUE!</v>
      </c>
      <c r="D1680" t="s">
        <v>582</v>
      </c>
      <c r="E1680">
        <v>1</v>
      </c>
      <c r="F1680" t="s">
        <v>583</v>
      </c>
      <c r="H1680">
        <v>1900412</v>
      </c>
    </row>
    <row r="1681" spans="1:8" x14ac:dyDescent="0.2">
      <c r="A1681">
        <v>1676</v>
      </c>
      <c r="B1681">
        <f>65-X205</f>
        <v>65</v>
      </c>
      <c r="D1681" t="s">
        <v>582</v>
      </c>
      <c r="E1681">
        <v>1</v>
      </c>
      <c r="H1681">
        <v>1900412</v>
      </c>
    </row>
    <row r="1682" spans="1:8" x14ac:dyDescent="0.2">
      <c r="A1682">
        <v>1677</v>
      </c>
      <c r="B1682">
        <f>48-A8</f>
        <v>45</v>
      </c>
      <c r="D1682" t="s">
        <v>37</v>
      </c>
      <c r="E1682">
        <v>1</v>
      </c>
      <c r="G1682" t="s">
        <v>38</v>
      </c>
      <c r="H1682">
        <v>1900421</v>
      </c>
    </row>
    <row r="1683" spans="1:8" x14ac:dyDescent="0.2">
      <c r="A1683">
        <v>1678</v>
      </c>
      <c r="B1683" t="e" cm="1" vm="1">
        <f t="array" ref="B1683">48-_FV(A10,"1")</f>
        <v>#VALUE!</v>
      </c>
      <c r="D1683" t="s">
        <v>39</v>
      </c>
      <c r="E1683">
        <v>1</v>
      </c>
      <c r="H1683">
        <v>1900421</v>
      </c>
    </row>
    <row r="1684" spans="1:8" x14ac:dyDescent="0.2">
      <c r="A1684">
        <v>1679</v>
      </c>
      <c r="B1684" t="e" cm="1" vm="2">
        <f t="array" ref="B1684">48-_FV(A10,"2")</f>
        <v>#VALUE!</v>
      </c>
      <c r="D1684" t="s">
        <v>40</v>
      </c>
      <c r="E1684">
        <v>1</v>
      </c>
      <c r="H1684">
        <v>1900421</v>
      </c>
    </row>
    <row r="1685" spans="1:8" x14ac:dyDescent="0.2">
      <c r="A1685">
        <v>1680</v>
      </c>
      <c r="B1685" t="e" cm="1" vm="1">
        <f t="array" ref="B1685">48-_FV(A11,"1")</f>
        <v>#VALUE!</v>
      </c>
      <c r="D1685" t="s">
        <v>41</v>
      </c>
      <c r="E1685">
        <v>1</v>
      </c>
      <c r="F1685" t="s">
        <v>586</v>
      </c>
      <c r="H1685">
        <v>1900421</v>
      </c>
    </row>
    <row r="1686" spans="1:8" x14ac:dyDescent="0.2">
      <c r="A1686">
        <v>1681</v>
      </c>
      <c r="B1686" t="e" cm="1" vm="2">
        <f t="array" ref="B1686">48-_FV(A11,"2")</f>
        <v>#VALUE!</v>
      </c>
      <c r="D1686" t="s">
        <v>43</v>
      </c>
      <c r="E1686">
        <v>1</v>
      </c>
      <c r="H1686">
        <v>1900421</v>
      </c>
    </row>
    <row r="1687" spans="1:8" x14ac:dyDescent="0.2">
      <c r="A1687">
        <v>1682</v>
      </c>
      <c r="B1687" t="e" cm="1" vm="1">
        <f t="array" ref="B1687">48-_FV(A12,"1")</f>
        <v>#VALUE!</v>
      </c>
      <c r="D1687" t="s">
        <v>587</v>
      </c>
      <c r="E1687">
        <v>1</v>
      </c>
      <c r="H1687">
        <v>1900421</v>
      </c>
    </row>
    <row r="1688" spans="1:8" x14ac:dyDescent="0.2">
      <c r="A1688">
        <v>1683</v>
      </c>
      <c r="B1688" t="e" cm="1" vm="2">
        <f t="array" ref="B1688">48-_FV(A12,"2")</f>
        <v>#VALUE!</v>
      </c>
      <c r="D1688" t="s">
        <v>40</v>
      </c>
      <c r="E1688">
        <v>1</v>
      </c>
      <c r="H1688">
        <v>1900421</v>
      </c>
    </row>
    <row r="1689" spans="1:8" x14ac:dyDescent="0.2">
      <c r="A1689">
        <v>1684</v>
      </c>
      <c r="B1689" t="e" cm="1" vm="1">
        <f t="array" ref="B1689">48-_FV(A36,"1")</f>
        <v>#VALUE!</v>
      </c>
      <c r="D1689" t="s">
        <v>39</v>
      </c>
      <c r="E1689">
        <v>1</v>
      </c>
      <c r="F1689" t="s">
        <v>588</v>
      </c>
      <c r="H1689">
        <v>1900421</v>
      </c>
    </row>
    <row r="1690" spans="1:8" x14ac:dyDescent="0.2">
      <c r="A1690">
        <v>1685</v>
      </c>
      <c r="B1690" t="e" cm="1" vm="2">
        <f t="array" ref="B1690">48-_FV(A36,"2")</f>
        <v>#VALUE!</v>
      </c>
      <c r="D1690" t="s">
        <v>40</v>
      </c>
      <c r="E1690">
        <v>1</v>
      </c>
      <c r="F1690" t="s">
        <v>588</v>
      </c>
      <c r="H1690">
        <v>1900421</v>
      </c>
    </row>
    <row r="1691" spans="1:8" x14ac:dyDescent="0.2">
      <c r="A1691">
        <v>1686</v>
      </c>
      <c r="B1691">
        <f>48-A37</f>
        <v>16</v>
      </c>
      <c r="D1691" t="s">
        <v>587</v>
      </c>
      <c r="E1691">
        <v>1</v>
      </c>
      <c r="F1691" t="s">
        <v>589</v>
      </c>
      <c r="H1691">
        <v>1900421</v>
      </c>
    </row>
    <row r="1692" spans="1:8" x14ac:dyDescent="0.2">
      <c r="A1692">
        <v>1687</v>
      </c>
      <c r="B1692" t="e" cm="1" vm="1">
        <f t="array" ref="B1692">48-_FV(A38,"1")</f>
        <v>#VALUE!</v>
      </c>
      <c r="D1692" t="s">
        <v>39</v>
      </c>
      <c r="E1692">
        <v>1</v>
      </c>
      <c r="F1692" t="s">
        <v>588</v>
      </c>
      <c r="H1692">
        <v>1900421</v>
      </c>
    </row>
    <row r="1693" spans="1:8" x14ac:dyDescent="0.2">
      <c r="A1693">
        <v>1688</v>
      </c>
      <c r="B1693" t="e" cm="1" vm="2">
        <f t="array" ref="B1693">48-_FV(A38,"2")</f>
        <v>#VALUE!</v>
      </c>
      <c r="D1693" t="s">
        <v>40</v>
      </c>
      <c r="E1693">
        <v>1</v>
      </c>
      <c r="H1693">
        <v>1900421</v>
      </c>
    </row>
    <row r="1694" spans="1:8" x14ac:dyDescent="0.2">
      <c r="A1694">
        <v>1689</v>
      </c>
      <c r="B1694">
        <f>48-A105</f>
        <v>-52</v>
      </c>
      <c r="D1694" t="s">
        <v>590</v>
      </c>
      <c r="E1694">
        <v>1</v>
      </c>
      <c r="F1694" t="s">
        <v>436</v>
      </c>
      <c r="H1694">
        <v>1900421</v>
      </c>
    </row>
    <row r="1695" spans="1:8" x14ac:dyDescent="0.2">
      <c r="A1695">
        <v>1690</v>
      </c>
      <c r="B1695" t="e" cm="1" vm="1">
        <f t="array" ref="B1695">48-_FV(A236,"1")</f>
        <v>#VALUE!</v>
      </c>
      <c r="D1695" t="s">
        <v>39</v>
      </c>
      <c r="E1695">
        <v>1</v>
      </c>
      <c r="F1695" t="s">
        <v>588</v>
      </c>
      <c r="H1695">
        <v>1900421</v>
      </c>
    </row>
    <row r="1696" spans="1:8" x14ac:dyDescent="0.2">
      <c r="A1696">
        <v>1691</v>
      </c>
      <c r="B1696" t="e" cm="1" vm="2">
        <f t="array" ref="B1696">48-_FV(A236,"2")</f>
        <v>#VALUE!</v>
      </c>
      <c r="D1696" t="s">
        <v>40</v>
      </c>
      <c r="E1696">
        <v>1</v>
      </c>
      <c r="F1696" t="s">
        <v>588</v>
      </c>
      <c r="H1696">
        <v>1900421</v>
      </c>
    </row>
    <row r="1697" spans="1:8" x14ac:dyDescent="0.2">
      <c r="A1697">
        <v>1692</v>
      </c>
      <c r="B1697">
        <f>48-A237</f>
        <v>-184</v>
      </c>
      <c r="D1697" t="s">
        <v>587</v>
      </c>
      <c r="E1697">
        <v>1</v>
      </c>
      <c r="F1697" t="s">
        <v>589</v>
      </c>
      <c r="H1697">
        <v>1900421</v>
      </c>
    </row>
    <row r="1698" spans="1:8" x14ac:dyDescent="0.2">
      <c r="A1698">
        <v>1693</v>
      </c>
      <c r="B1698" t="e" cm="1" vm="1">
        <f t="array" ref="B1698">48-_FV(A238,"1")</f>
        <v>#VALUE!</v>
      </c>
      <c r="D1698" t="s">
        <v>39</v>
      </c>
      <c r="E1698">
        <v>1</v>
      </c>
      <c r="F1698" t="s">
        <v>588</v>
      </c>
      <c r="H1698">
        <v>1900421</v>
      </c>
    </row>
    <row r="1699" spans="1:8" x14ac:dyDescent="0.2">
      <c r="A1699">
        <v>1694</v>
      </c>
      <c r="B1699" t="e" cm="1" vm="2">
        <f t="array" ref="B1699">48-_FV(A238,"2")</f>
        <v>#VALUE!</v>
      </c>
      <c r="D1699" t="s">
        <v>40</v>
      </c>
      <c r="E1699">
        <v>1</v>
      </c>
      <c r="H1699">
        <v>1900421</v>
      </c>
    </row>
    <row r="1700" spans="1:8" x14ac:dyDescent="0.2">
      <c r="A1700">
        <v>1695</v>
      </c>
      <c r="B1700">
        <f>48-E17</f>
        <v>47</v>
      </c>
      <c r="D1700" t="s">
        <v>255</v>
      </c>
      <c r="E1700">
        <v>1</v>
      </c>
      <c r="F1700" t="s">
        <v>119</v>
      </c>
      <c r="G1700" t="s">
        <v>256</v>
      </c>
      <c r="H1700">
        <v>1900421</v>
      </c>
    </row>
    <row r="1701" spans="1:8" x14ac:dyDescent="0.2">
      <c r="A1701">
        <v>1696</v>
      </c>
      <c r="B1701">
        <f>48-E18</f>
        <v>47</v>
      </c>
      <c r="D1701" t="s">
        <v>255</v>
      </c>
      <c r="E1701">
        <v>1</v>
      </c>
      <c r="F1701" t="s">
        <v>119</v>
      </c>
      <c r="G1701" t="s">
        <v>256</v>
      </c>
      <c r="H1701">
        <v>1900421</v>
      </c>
    </row>
    <row r="1702" spans="1:8" x14ac:dyDescent="0.2">
      <c r="A1702">
        <v>1697</v>
      </c>
      <c r="B1702">
        <f>48-E19</f>
        <v>47</v>
      </c>
      <c r="D1702" t="s">
        <v>48</v>
      </c>
      <c r="E1702">
        <v>1</v>
      </c>
      <c r="F1702" t="s">
        <v>119</v>
      </c>
      <c r="H1702">
        <v>1900421</v>
      </c>
    </row>
    <row r="1703" spans="1:8" x14ac:dyDescent="0.2">
      <c r="A1703">
        <v>1698</v>
      </c>
      <c r="B1703">
        <f>48-E21</f>
        <v>47</v>
      </c>
      <c r="D1703" t="s">
        <v>591</v>
      </c>
      <c r="E1703">
        <v>1</v>
      </c>
      <c r="F1703" t="s">
        <v>592</v>
      </c>
      <c r="G1703" t="s">
        <v>573</v>
      </c>
      <c r="H1703">
        <v>1900421</v>
      </c>
    </row>
    <row r="1704" spans="1:8" x14ac:dyDescent="0.2">
      <c r="A1704">
        <v>1699</v>
      </c>
      <c r="B1704">
        <f>48-E22</f>
        <v>47</v>
      </c>
      <c r="D1704" t="s">
        <v>591</v>
      </c>
      <c r="E1704">
        <v>1</v>
      </c>
      <c r="F1704" t="s">
        <v>592</v>
      </c>
      <c r="G1704" t="s">
        <v>573</v>
      </c>
      <c r="H1704">
        <v>1900421</v>
      </c>
    </row>
    <row r="1705" spans="1:8" x14ac:dyDescent="0.2">
      <c r="A1705">
        <v>1700</v>
      </c>
      <c r="B1705" t="e">
        <f>48-F7</f>
        <v>#VALUE!</v>
      </c>
      <c r="D1705" t="s">
        <v>101</v>
      </c>
      <c r="E1705">
        <v>1</v>
      </c>
      <c r="F1705" t="s">
        <v>593</v>
      </c>
      <c r="G1705" t="s">
        <v>594</v>
      </c>
      <c r="H1705">
        <v>1900421</v>
      </c>
    </row>
    <row r="1706" spans="1:8" x14ac:dyDescent="0.2">
      <c r="A1706">
        <v>1701</v>
      </c>
      <c r="B1706" t="e">
        <f>48-F7</f>
        <v>#VALUE!</v>
      </c>
      <c r="D1706" t="s">
        <v>56</v>
      </c>
      <c r="E1706">
        <v>1</v>
      </c>
      <c r="F1706" t="s">
        <v>593</v>
      </c>
      <c r="G1706" t="s">
        <v>594</v>
      </c>
      <c r="H1706">
        <v>1900421</v>
      </c>
    </row>
    <row r="1707" spans="1:8" x14ac:dyDescent="0.2">
      <c r="A1707">
        <v>1702</v>
      </c>
      <c r="B1707" t="e">
        <f>48-F8</f>
        <v>#VALUE!</v>
      </c>
      <c r="D1707" t="s">
        <v>595</v>
      </c>
      <c r="E1707">
        <v>1</v>
      </c>
      <c r="F1707" t="s">
        <v>596</v>
      </c>
      <c r="G1707" t="s">
        <v>597</v>
      </c>
      <c r="H1707">
        <v>1900421</v>
      </c>
    </row>
    <row r="1708" spans="1:8" x14ac:dyDescent="0.2">
      <c r="A1708">
        <v>1703</v>
      </c>
      <c r="B1708" t="e">
        <f>48-F9</f>
        <v>#VALUE!</v>
      </c>
      <c r="D1708" t="s">
        <v>598</v>
      </c>
      <c r="E1708">
        <v>1</v>
      </c>
      <c r="F1708" t="s">
        <v>596</v>
      </c>
      <c r="G1708" t="s">
        <v>599</v>
      </c>
      <c r="H1708">
        <v>1900421</v>
      </c>
    </row>
    <row r="1709" spans="1:8" x14ac:dyDescent="0.2">
      <c r="A1709">
        <v>1704</v>
      </c>
      <c r="B1709">
        <f>48-F11</f>
        <v>48</v>
      </c>
      <c r="D1709" t="s">
        <v>101</v>
      </c>
      <c r="E1709">
        <v>1</v>
      </c>
      <c r="G1709" t="s">
        <v>58</v>
      </c>
      <c r="H1709">
        <v>1900421</v>
      </c>
    </row>
    <row r="1710" spans="1:8" x14ac:dyDescent="0.2">
      <c r="A1710">
        <v>1705</v>
      </c>
      <c r="B1710">
        <f>48-F11</f>
        <v>48</v>
      </c>
      <c r="D1710" t="s">
        <v>56</v>
      </c>
      <c r="E1710">
        <v>1</v>
      </c>
      <c r="G1710" t="s">
        <v>58</v>
      </c>
      <c r="H1710">
        <v>1900421</v>
      </c>
    </row>
    <row r="1711" spans="1:8" x14ac:dyDescent="0.2">
      <c r="A1711">
        <v>1706</v>
      </c>
      <c r="B1711">
        <f>48-K11</f>
        <v>48</v>
      </c>
      <c r="D1711" t="s">
        <v>600</v>
      </c>
      <c r="E1711">
        <v>1</v>
      </c>
      <c r="F1711" t="s">
        <v>60</v>
      </c>
      <c r="H1711">
        <v>1900421</v>
      </c>
    </row>
    <row r="1712" spans="1:8" x14ac:dyDescent="0.2">
      <c r="A1712">
        <v>1707</v>
      </c>
      <c r="B1712">
        <f>48-K11</f>
        <v>48</v>
      </c>
      <c r="D1712" t="s">
        <v>61</v>
      </c>
      <c r="E1712">
        <v>1</v>
      </c>
      <c r="F1712" t="s">
        <v>60</v>
      </c>
      <c r="H1712">
        <v>1900421</v>
      </c>
    </row>
    <row r="1713" spans="1:8" x14ac:dyDescent="0.2">
      <c r="A1713">
        <v>1708</v>
      </c>
      <c r="B1713" t="e" cm="1" vm="1">
        <f t="array" ref="B1713">48-_FV(L3,"1")</f>
        <v>#VALUE!</v>
      </c>
      <c r="D1713" t="s">
        <v>601</v>
      </c>
      <c r="E1713">
        <v>1</v>
      </c>
      <c r="F1713" t="s">
        <v>440</v>
      </c>
      <c r="H1713">
        <v>1900421</v>
      </c>
    </row>
    <row r="1714" spans="1:8" x14ac:dyDescent="0.2">
      <c r="A1714">
        <v>1709</v>
      </c>
      <c r="B1714" t="e" cm="1" vm="2">
        <f t="array" ref="B1714">48-_FV(L3,"2")</f>
        <v>#VALUE!</v>
      </c>
      <c r="D1714" t="s">
        <v>601</v>
      </c>
      <c r="E1714">
        <v>1</v>
      </c>
      <c r="F1714" t="s">
        <v>440</v>
      </c>
      <c r="H1714">
        <v>1900421</v>
      </c>
    </row>
    <row r="1715" spans="1:8" x14ac:dyDescent="0.2">
      <c r="A1715">
        <v>1710</v>
      </c>
      <c r="B1715">
        <f>48-S3</f>
        <v>48</v>
      </c>
      <c r="D1715" t="s">
        <v>62</v>
      </c>
      <c r="E1715">
        <v>1</v>
      </c>
      <c r="F1715" t="s">
        <v>602</v>
      </c>
      <c r="G1715" t="s">
        <v>64</v>
      </c>
      <c r="H1715">
        <v>1900421</v>
      </c>
    </row>
    <row r="1716" spans="1:8" x14ac:dyDescent="0.2">
      <c r="A1716">
        <v>1711</v>
      </c>
      <c r="B1716">
        <f>48-S17</f>
        <v>48</v>
      </c>
      <c r="D1716" t="s">
        <v>67</v>
      </c>
      <c r="E1716">
        <v>1</v>
      </c>
      <c r="F1716" t="s">
        <v>603</v>
      </c>
      <c r="H1716">
        <v>1900421</v>
      </c>
    </row>
    <row r="1717" spans="1:8" x14ac:dyDescent="0.2">
      <c r="A1717">
        <v>1712</v>
      </c>
      <c r="B1717">
        <f>48-S18</f>
        <v>48</v>
      </c>
      <c r="D1717" t="s">
        <v>67</v>
      </c>
      <c r="E1717">
        <v>1</v>
      </c>
      <c r="F1717" t="s">
        <v>603</v>
      </c>
      <c r="H1717">
        <v>1900421</v>
      </c>
    </row>
    <row r="1718" spans="1:8" x14ac:dyDescent="0.2">
      <c r="A1718">
        <v>1713</v>
      </c>
      <c r="B1718">
        <f>48-S19</f>
        <v>48</v>
      </c>
      <c r="D1718" t="s">
        <v>67</v>
      </c>
      <c r="E1718">
        <v>1</v>
      </c>
      <c r="F1718" t="s">
        <v>603</v>
      </c>
      <c r="H1718">
        <v>1900421</v>
      </c>
    </row>
    <row r="1719" spans="1:8" x14ac:dyDescent="0.2">
      <c r="A1719">
        <v>1714</v>
      </c>
      <c r="B1719">
        <f>48-S21</f>
        <v>48</v>
      </c>
      <c r="D1719" t="s">
        <v>264</v>
      </c>
      <c r="E1719">
        <v>1</v>
      </c>
      <c r="G1719" t="s">
        <v>429</v>
      </c>
      <c r="H1719">
        <v>1900421</v>
      </c>
    </row>
    <row r="1720" spans="1:8" x14ac:dyDescent="0.2">
      <c r="A1720">
        <v>1715</v>
      </c>
      <c r="B1720">
        <f>48-U7</f>
        <v>48</v>
      </c>
      <c r="D1720" t="s">
        <v>268</v>
      </c>
      <c r="E1720">
        <v>1</v>
      </c>
      <c r="F1720" t="s">
        <v>604</v>
      </c>
      <c r="G1720" t="s">
        <v>605</v>
      </c>
      <c r="H1720">
        <v>1900421</v>
      </c>
    </row>
    <row r="1721" spans="1:8" x14ac:dyDescent="0.2">
      <c r="A1721">
        <v>1716</v>
      </c>
      <c r="B1721">
        <f>48-X26</f>
        <v>48</v>
      </c>
      <c r="D1721" t="s">
        <v>227</v>
      </c>
      <c r="E1721">
        <v>1</v>
      </c>
      <c r="F1721" t="s">
        <v>606</v>
      </c>
      <c r="H1721">
        <v>1900421</v>
      </c>
    </row>
    <row r="1722" spans="1:8" x14ac:dyDescent="0.2">
      <c r="A1722">
        <v>1717</v>
      </c>
      <c r="B1722">
        <f>48-X27</f>
        <v>48</v>
      </c>
      <c r="D1722" t="s">
        <v>227</v>
      </c>
      <c r="E1722">
        <v>1</v>
      </c>
      <c r="F1722" t="s">
        <v>607</v>
      </c>
      <c r="H1722">
        <v>1900421</v>
      </c>
    </row>
    <row r="1723" spans="1:8" x14ac:dyDescent="0.2">
      <c r="A1723">
        <v>1718</v>
      </c>
      <c r="B1723">
        <f>60-H3505</f>
        <v>60</v>
      </c>
      <c r="D1723" t="s">
        <v>69</v>
      </c>
      <c r="E1723">
        <v>1</v>
      </c>
      <c r="F1723" t="s">
        <v>608</v>
      </c>
      <c r="H1723">
        <v>1900421</v>
      </c>
    </row>
    <row r="1724" spans="1:8" x14ac:dyDescent="0.2">
      <c r="A1724">
        <v>1719</v>
      </c>
      <c r="B1724">
        <f>60-H3505</f>
        <v>60</v>
      </c>
      <c r="D1724" t="s">
        <v>71</v>
      </c>
      <c r="E1724">
        <v>1</v>
      </c>
      <c r="F1724" t="s">
        <v>608</v>
      </c>
      <c r="H1724">
        <v>1900421</v>
      </c>
    </row>
    <row r="1725" spans="1:8" x14ac:dyDescent="0.2">
      <c r="A1725">
        <v>1720</v>
      </c>
      <c r="B1725">
        <f>60-H3505</f>
        <v>60</v>
      </c>
      <c r="D1725" t="s">
        <v>72</v>
      </c>
      <c r="E1725">
        <v>1</v>
      </c>
      <c r="F1725" t="s">
        <v>608</v>
      </c>
      <c r="H1725">
        <v>1900421</v>
      </c>
    </row>
    <row r="1726" spans="1:8" x14ac:dyDescent="0.2">
      <c r="A1726">
        <v>1721</v>
      </c>
      <c r="B1726">
        <f>60-H3505</f>
        <v>60</v>
      </c>
      <c r="D1726" t="s">
        <v>73</v>
      </c>
      <c r="E1726">
        <v>1</v>
      </c>
      <c r="F1726" t="s">
        <v>608</v>
      </c>
      <c r="H1726">
        <v>1900421</v>
      </c>
    </row>
    <row r="1727" spans="1:8" x14ac:dyDescent="0.2">
      <c r="A1727">
        <v>1722</v>
      </c>
      <c r="B1727">
        <f>60-H3505</f>
        <v>60</v>
      </c>
      <c r="D1727" t="s">
        <v>74</v>
      </c>
      <c r="E1727">
        <v>1</v>
      </c>
      <c r="F1727" t="s">
        <v>608</v>
      </c>
      <c r="H1727">
        <v>1900421</v>
      </c>
    </row>
    <row r="1728" spans="1:8" x14ac:dyDescent="0.2">
      <c r="A1728">
        <v>1723</v>
      </c>
      <c r="B1728">
        <f>60-H3506</f>
        <v>60</v>
      </c>
      <c r="D1728" t="s">
        <v>273</v>
      </c>
      <c r="E1728">
        <v>1</v>
      </c>
      <c r="F1728" t="s">
        <v>609</v>
      </c>
      <c r="H1728">
        <v>1900421</v>
      </c>
    </row>
    <row r="1729" spans="1:8" x14ac:dyDescent="0.2">
      <c r="A1729">
        <v>1724</v>
      </c>
      <c r="B1729">
        <f>60-H3506</f>
        <v>60</v>
      </c>
      <c r="D1729" t="s">
        <v>275</v>
      </c>
      <c r="E1729">
        <v>1</v>
      </c>
      <c r="F1729" t="s">
        <v>609</v>
      </c>
      <c r="H1729">
        <v>1900421</v>
      </c>
    </row>
    <row r="1730" spans="1:8" x14ac:dyDescent="0.2">
      <c r="A1730">
        <v>1725</v>
      </c>
      <c r="B1730">
        <f>60-H3506</f>
        <v>60</v>
      </c>
      <c r="D1730" t="s">
        <v>276</v>
      </c>
      <c r="E1730">
        <v>1</v>
      </c>
      <c r="F1730" t="s">
        <v>609</v>
      </c>
      <c r="H1730">
        <v>1900421</v>
      </c>
    </row>
    <row r="1731" spans="1:8" x14ac:dyDescent="0.2">
      <c r="A1731">
        <v>1726</v>
      </c>
      <c r="B1731">
        <f>60-S3505</f>
        <v>60</v>
      </c>
      <c r="D1731" t="s">
        <v>75</v>
      </c>
      <c r="E1731">
        <v>1</v>
      </c>
      <c r="F1731" t="s">
        <v>610</v>
      </c>
      <c r="H1731">
        <v>1900421</v>
      </c>
    </row>
    <row r="1732" spans="1:8" x14ac:dyDescent="0.2">
      <c r="A1732">
        <v>1727</v>
      </c>
      <c r="B1732">
        <f>60-S3505</f>
        <v>60</v>
      </c>
      <c r="D1732" t="s">
        <v>77</v>
      </c>
      <c r="E1732">
        <v>1</v>
      </c>
      <c r="F1732" t="s">
        <v>610</v>
      </c>
      <c r="H1732">
        <v>1900421</v>
      </c>
    </row>
    <row r="1733" spans="1:8" x14ac:dyDescent="0.2">
      <c r="A1733">
        <v>1728</v>
      </c>
      <c r="B1733">
        <f>60-S3505</f>
        <v>60</v>
      </c>
      <c r="D1733" t="s">
        <v>69</v>
      </c>
      <c r="E1733">
        <v>1</v>
      </c>
      <c r="F1733" t="s">
        <v>610</v>
      </c>
      <c r="H1733">
        <v>1900421</v>
      </c>
    </row>
    <row r="1734" spans="1:8" x14ac:dyDescent="0.2">
      <c r="A1734">
        <v>1729</v>
      </c>
      <c r="B1734">
        <f>60-S3505</f>
        <v>60</v>
      </c>
      <c r="D1734" t="s">
        <v>71</v>
      </c>
      <c r="E1734">
        <v>1</v>
      </c>
      <c r="F1734" t="s">
        <v>610</v>
      </c>
      <c r="H1734">
        <v>1900421</v>
      </c>
    </row>
    <row r="1735" spans="1:8" x14ac:dyDescent="0.2">
      <c r="A1735">
        <v>1730</v>
      </c>
      <c r="B1735">
        <f>60-S3506</f>
        <v>60</v>
      </c>
      <c r="D1735" t="s">
        <v>78</v>
      </c>
      <c r="E1735">
        <v>1</v>
      </c>
      <c r="F1735" t="s">
        <v>611</v>
      </c>
      <c r="H1735">
        <v>1900421</v>
      </c>
    </row>
    <row r="1736" spans="1:8" x14ac:dyDescent="0.2">
      <c r="A1736">
        <v>1731</v>
      </c>
      <c r="B1736">
        <f>60-S3506</f>
        <v>60</v>
      </c>
      <c r="D1736" t="s">
        <v>77</v>
      </c>
      <c r="E1736">
        <v>1</v>
      </c>
      <c r="F1736" t="s">
        <v>611</v>
      </c>
      <c r="H1736">
        <v>1900421</v>
      </c>
    </row>
    <row r="1737" spans="1:8" x14ac:dyDescent="0.2">
      <c r="A1737">
        <v>1732</v>
      </c>
      <c r="B1737">
        <f>60-S3506</f>
        <v>60</v>
      </c>
      <c r="D1737" t="s">
        <v>69</v>
      </c>
      <c r="E1737">
        <v>1</v>
      </c>
      <c r="F1737" t="s">
        <v>611</v>
      </c>
      <c r="H1737">
        <v>1900421</v>
      </c>
    </row>
    <row r="1738" spans="1:8" x14ac:dyDescent="0.2">
      <c r="A1738">
        <v>1733</v>
      </c>
      <c r="B1738">
        <f>60-S3506</f>
        <v>60</v>
      </c>
      <c r="D1738" t="s">
        <v>71</v>
      </c>
      <c r="E1738">
        <v>1</v>
      </c>
      <c r="F1738" t="s">
        <v>611</v>
      </c>
      <c r="H1738">
        <v>1900421</v>
      </c>
    </row>
    <row r="1739" spans="1:8" x14ac:dyDescent="0.2">
      <c r="A1739">
        <v>1734</v>
      </c>
      <c r="B1739">
        <f>60-S3507</f>
        <v>60</v>
      </c>
      <c r="D1739" t="s">
        <v>80</v>
      </c>
      <c r="E1739">
        <v>1</v>
      </c>
      <c r="F1739" t="s">
        <v>612</v>
      </c>
      <c r="H1739">
        <v>1900421</v>
      </c>
    </row>
    <row r="1740" spans="1:8" x14ac:dyDescent="0.2">
      <c r="A1740">
        <v>1735</v>
      </c>
      <c r="B1740">
        <f>60-S3507</f>
        <v>60</v>
      </c>
      <c r="D1740" t="s">
        <v>77</v>
      </c>
      <c r="E1740">
        <v>1</v>
      </c>
      <c r="F1740" t="s">
        <v>612</v>
      </c>
      <c r="H1740">
        <v>1900421</v>
      </c>
    </row>
    <row r="1741" spans="1:8" x14ac:dyDescent="0.2">
      <c r="A1741">
        <v>1736</v>
      </c>
      <c r="B1741">
        <f>60-S3507</f>
        <v>60</v>
      </c>
      <c r="D1741" t="s">
        <v>69</v>
      </c>
      <c r="E1741">
        <v>1</v>
      </c>
      <c r="F1741" t="s">
        <v>612</v>
      </c>
      <c r="H1741">
        <v>1900421</v>
      </c>
    </row>
    <row r="1742" spans="1:8" x14ac:dyDescent="0.2">
      <c r="A1742">
        <v>1737</v>
      </c>
      <c r="B1742">
        <f>60-S3507</f>
        <v>60</v>
      </c>
      <c r="D1742" t="s">
        <v>71</v>
      </c>
      <c r="E1742">
        <v>1</v>
      </c>
      <c r="F1742" t="s">
        <v>612</v>
      </c>
      <c r="H1742">
        <v>1900421</v>
      </c>
    </row>
    <row r="1743" spans="1:8" x14ac:dyDescent="0.2">
      <c r="A1743">
        <v>1738</v>
      </c>
      <c r="B1743">
        <f>69-A3505</f>
        <v>69</v>
      </c>
      <c r="D1743" t="s">
        <v>613</v>
      </c>
      <c r="E1743">
        <v>1</v>
      </c>
      <c r="F1743" t="s">
        <v>614</v>
      </c>
      <c r="H1743">
        <v>1900421</v>
      </c>
    </row>
    <row r="1744" spans="1:8" x14ac:dyDescent="0.2">
      <c r="A1744">
        <v>1739</v>
      </c>
      <c r="B1744">
        <f>69-A3505</f>
        <v>69</v>
      </c>
      <c r="D1744" t="s">
        <v>615</v>
      </c>
      <c r="E1744">
        <v>1</v>
      </c>
      <c r="F1744" t="s">
        <v>614</v>
      </c>
      <c r="H1744">
        <v>1900421</v>
      </c>
    </row>
    <row r="1745" spans="1:8" x14ac:dyDescent="0.2">
      <c r="A1745">
        <v>1740</v>
      </c>
      <c r="B1745">
        <f>69-A3505</f>
        <v>69</v>
      </c>
      <c r="D1745" t="s">
        <v>616</v>
      </c>
      <c r="E1745">
        <v>1</v>
      </c>
      <c r="F1745" t="s">
        <v>614</v>
      </c>
      <c r="H1745">
        <v>1900421</v>
      </c>
    </row>
    <row r="1746" spans="1:8" x14ac:dyDescent="0.2">
      <c r="A1746">
        <v>1741</v>
      </c>
      <c r="B1746">
        <f>69-A3509</f>
        <v>69</v>
      </c>
      <c r="D1746" t="s">
        <v>613</v>
      </c>
      <c r="E1746">
        <v>1</v>
      </c>
      <c r="F1746" t="s">
        <v>617</v>
      </c>
      <c r="H1746">
        <v>1900421</v>
      </c>
    </row>
    <row r="1747" spans="1:8" x14ac:dyDescent="0.2">
      <c r="A1747">
        <v>1742</v>
      </c>
      <c r="B1747">
        <f>69-A3509</f>
        <v>69</v>
      </c>
      <c r="D1747" t="s">
        <v>615</v>
      </c>
      <c r="E1747">
        <v>1</v>
      </c>
      <c r="F1747" t="s">
        <v>617</v>
      </c>
      <c r="H1747">
        <v>1900421</v>
      </c>
    </row>
    <row r="1748" spans="1:8" x14ac:dyDescent="0.2">
      <c r="A1748">
        <v>1743</v>
      </c>
      <c r="B1748">
        <f>69-A3509</f>
        <v>69</v>
      </c>
      <c r="D1748" t="s">
        <v>616</v>
      </c>
      <c r="E1748">
        <v>1</v>
      </c>
      <c r="F1748" t="s">
        <v>617</v>
      </c>
      <c r="H1748">
        <v>1900421</v>
      </c>
    </row>
    <row r="1749" spans="1:8" x14ac:dyDescent="0.2">
      <c r="A1749">
        <v>1744</v>
      </c>
      <c r="B1749">
        <f>69-A3515</f>
        <v>69</v>
      </c>
      <c r="D1749" t="s">
        <v>613</v>
      </c>
      <c r="E1749">
        <v>1</v>
      </c>
      <c r="F1749" t="s">
        <v>618</v>
      </c>
      <c r="H1749">
        <v>1900421</v>
      </c>
    </row>
    <row r="1750" spans="1:8" x14ac:dyDescent="0.2">
      <c r="A1750">
        <v>1745</v>
      </c>
      <c r="B1750">
        <f>69-A3515</f>
        <v>69</v>
      </c>
      <c r="D1750" t="s">
        <v>615</v>
      </c>
      <c r="E1750">
        <v>1</v>
      </c>
      <c r="F1750" t="s">
        <v>618</v>
      </c>
      <c r="H1750">
        <v>1900421</v>
      </c>
    </row>
    <row r="1751" spans="1:8" x14ac:dyDescent="0.2">
      <c r="A1751">
        <v>1746</v>
      </c>
      <c r="B1751">
        <f>69-A3515</f>
        <v>69</v>
      </c>
      <c r="D1751" t="s">
        <v>616</v>
      </c>
      <c r="E1751">
        <v>1</v>
      </c>
      <c r="F1751" t="s">
        <v>618</v>
      </c>
      <c r="H1751">
        <v>1900421</v>
      </c>
    </row>
    <row r="1752" spans="1:8" x14ac:dyDescent="0.2">
      <c r="A1752">
        <v>1747</v>
      </c>
      <c r="B1752">
        <f>69-A3519</f>
        <v>69</v>
      </c>
      <c r="D1752" t="s">
        <v>613</v>
      </c>
      <c r="E1752">
        <v>1</v>
      </c>
      <c r="F1752" t="s">
        <v>619</v>
      </c>
      <c r="H1752">
        <v>1900421</v>
      </c>
    </row>
    <row r="1753" spans="1:8" x14ac:dyDescent="0.2">
      <c r="A1753">
        <v>1748</v>
      </c>
      <c r="B1753">
        <f>69-A3519</f>
        <v>69</v>
      </c>
      <c r="D1753" t="s">
        <v>615</v>
      </c>
      <c r="E1753">
        <v>1</v>
      </c>
      <c r="F1753" t="s">
        <v>619</v>
      </c>
      <c r="H1753">
        <v>1900421</v>
      </c>
    </row>
    <row r="1754" spans="1:8" x14ac:dyDescent="0.2">
      <c r="A1754">
        <v>1749</v>
      </c>
      <c r="B1754">
        <f>69-A3519</f>
        <v>69</v>
      </c>
      <c r="D1754" t="s">
        <v>616</v>
      </c>
      <c r="E1754">
        <v>1</v>
      </c>
      <c r="F1754" t="s">
        <v>619</v>
      </c>
      <c r="H1754">
        <v>1900421</v>
      </c>
    </row>
    <row r="1755" spans="1:8" x14ac:dyDescent="0.2">
      <c r="A1755">
        <v>1750</v>
      </c>
      <c r="B1755">
        <f>69-A3525</f>
        <v>69</v>
      </c>
      <c r="D1755" t="s">
        <v>613</v>
      </c>
      <c r="E1755">
        <v>1</v>
      </c>
      <c r="F1755" t="s">
        <v>620</v>
      </c>
      <c r="H1755">
        <v>1900421</v>
      </c>
    </row>
    <row r="1756" spans="1:8" x14ac:dyDescent="0.2">
      <c r="A1756">
        <v>1751</v>
      </c>
      <c r="B1756">
        <f>69-A3525</f>
        <v>69</v>
      </c>
      <c r="D1756" t="s">
        <v>615</v>
      </c>
      <c r="E1756">
        <v>1</v>
      </c>
      <c r="F1756" t="s">
        <v>620</v>
      </c>
      <c r="H1756">
        <v>1900421</v>
      </c>
    </row>
    <row r="1757" spans="1:8" x14ac:dyDescent="0.2">
      <c r="A1757">
        <v>1752</v>
      </c>
      <c r="B1757">
        <f>69-A3525</f>
        <v>69</v>
      </c>
      <c r="D1757" t="s">
        <v>616</v>
      </c>
      <c r="E1757">
        <v>1</v>
      </c>
      <c r="F1757" t="s">
        <v>620</v>
      </c>
      <c r="H1757">
        <v>1900421</v>
      </c>
    </row>
    <row r="1758" spans="1:8" x14ac:dyDescent="0.2">
      <c r="A1758">
        <v>1753</v>
      </c>
      <c r="B1758">
        <f>69-A3535</f>
        <v>69</v>
      </c>
      <c r="D1758" t="s">
        <v>308</v>
      </c>
      <c r="E1758">
        <v>1</v>
      </c>
      <c r="F1758" t="s">
        <v>621</v>
      </c>
      <c r="H1758">
        <v>1900421</v>
      </c>
    </row>
    <row r="1759" spans="1:8" x14ac:dyDescent="0.2">
      <c r="A1759">
        <v>1754</v>
      </c>
      <c r="B1759">
        <f>69-A3535</f>
        <v>69</v>
      </c>
      <c r="D1759" t="s">
        <v>83</v>
      </c>
      <c r="E1759">
        <v>1</v>
      </c>
      <c r="F1759" t="s">
        <v>621</v>
      </c>
      <c r="H1759">
        <v>1900421</v>
      </c>
    </row>
    <row r="1760" spans="1:8" x14ac:dyDescent="0.2">
      <c r="A1760">
        <v>1755</v>
      </c>
      <c r="B1760">
        <f>69-A3539</f>
        <v>69</v>
      </c>
      <c r="D1760" t="s">
        <v>308</v>
      </c>
      <c r="E1760">
        <v>1</v>
      </c>
      <c r="F1760" t="s">
        <v>622</v>
      </c>
      <c r="H1760">
        <v>1900421</v>
      </c>
    </row>
    <row r="1761" spans="1:8" x14ac:dyDescent="0.2">
      <c r="A1761">
        <v>1756</v>
      </c>
      <c r="B1761">
        <f>69-A3539</f>
        <v>69</v>
      </c>
      <c r="D1761" t="s">
        <v>83</v>
      </c>
      <c r="E1761">
        <v>1</v>
      </c>
      <c r="F1761" t="s">
        <v>622</v>
      </c>
      <c r="H1761">
        <v>1900421</v>
      </c>
    </row>
    <row r="1762" spans="1:8" x14ac:dyDescent="0.2">
      <c r="A1762">
        <v>1757</v>
      </c>
      <c r="B1762">
        <f>69-A3545</f>
        <v>69</v>
      </c>
      <c r="D1762" t="s">
        <v>308</v>
      </c>
      <c r="E1762">
        <v>1</v>
      </c>
      <c r="F1762" t="s">
        <v>623</v>
      </c>
      <c r="H1762">
        <v>1900421</v>
      </c>
    </row>
    <row r="1763" spans="1:8" x14ac:dyDescent="0.2">
      <c r="A1763">
        <v>1758</v>
      </c>
      <c r="B1763">
        <f>69-A3545</f>
        <v>69</v>
      </c>
      <c r="D1763" t="s">
        <v>83</v>
      </c>
      <c r="E1763">
        <v>1</v>
      </c>
      <c r="F1763" t="s">
        <v>623</v>
      </c>
      <c r="H1763">
        <v>1900421</v>
      </c>
    </row>
    <row r="1764" spans="1:8" x14ac:dyDescent="0.2">
      <c r="A1764">
        <v>1759</v>
      </c>
      <c r="B1764">
        <f>69-A3555</f>
        <v>69</v>
      </c>
      <c r="D1764" t="s">
        <v>90</v>
      </c>
      <c r="E1764">
        <v>1</v>
      </c>
      <c r="F1764" t="s">
        <v>624</v>
      </c>
      <c r="H1764">
        <v>1900421</v>
      </c>
    </row>
    <row r="1765" spans="1:8" x14ac:dyDescent="0.2">
      <c r="A1765">
        <v>1760</v>
      </c>
      <c r="B1765">
        <f>69-A3555</f>
        <v>69</v>
      </c>
      <c r="D1765" t="s">
        <v>83</v>
      </c>
      <c r="E1765">
        <v>1</v>
      </c>
      <c r="F1765" t="s">
        <v>624</v>
      </c>
      <c r="H1765">
        <v>1900421</v>
      </c>
    </row>
    <row r="1766" spans="1:8" x14ac:dyDescent="0.2">
      <c r="A1766">
        <v>1761</v>
      </c>
      <c r="B1766">
        <f>69-A3559</f>
        <v>69</v>
      </c>
      <c r="D1766" t="s">
        <v>90</v>
      </c>
      <c r="E1766">
        <v>1</v>
      </c>
      <c r="F1766" t="s">
        <v>625</v>
      </c>
      <c r="H1766">
        <v>1900421</v>
      </c>
    </row>
    <row r="1767" spans="1:8" x14ac:dyDescent="0.2">
      <c r="A1767">
        <v>1762</v>
      </c>
      <c r="B1767">
        <f>69-A3559</f>
        <v>69</v>
      </c>
      <c r="D1767" t="s">
        <v>83</v>
      </c>
      <c r="E1767">
        <v>1</v>
      </c>
      <c r="F1767" t="s">
        <v>625</v>
      </c>
      <c r="H1767">
        <v>1900421</v>
      </c>
    </row>
    <row r="1768" spans="1:8" x14ac:dyDescent="0.2">
      <c r="A1768">
        <v>1763</v>
      </c>
      <c r="B1768" t="e" cm="1" vm="1">
        <f t="array" ref="B1768">69-_FV(A3795,"1")</f>
        <v>#VALUE!</v>
      </c>
      <c r="D1768" t="s">
        <v>626</v>
      </c>
      <c r="E1768">
        <v>1</v>
      </c>
      <c r="F1768" t="s">
        <v>436</v>
      </c>
      <c r="H1768">
        <v>1900421</v>
      </c>
    </row>
    <row r="1769" spans="1:8" x14ac:dyDescent="0.2">
      <c r="A1769">
        <v>1764</v>
      </c>
      <c r="B1769" t="e" cm="1" vm="2">
        <f t="array" ref="B1769">69-_FV(A3795,"2")</f>
        <v>#VALUE!</v>
      </c>
      <c r="D1769" t="s">
        <v>626</v>
      </c>
      <c r="E1769">
        <v>1</v>
      </c>
      <c r="F1769" t="s">
        <v>436</v>
      </c>
      <c r="H1769">
        <v>1900421</v>
      </c>
    </row>
    <row r="1770" spans="1:8" x14ac:dyDescent="0.2">
      <c r="A1770">
        <v>1765</v>
      </c>
      <c r="B1770" t="e" cm="1" vm="2">
        <f t="array" ref="B1770">69-_FV(A3805,"2")</f>
        <v>#VALUE!</v>
      </c>
      <c r="D1770" t="s">
        <v>626</v>
      </c>
      <c r="E1770">
        <v>1</v>
      </c>
      <c r="F1770" t="s">
        <v>627</v>
      </c>
      <c r="H1770">
        <v>1900421</v>
      </c>
    </row>
    <row r="1771" spans="1:8" x14ac:dyDescent="0.2">
      <c r="A1771">
        <v>1766</v>
      </c>
      <c r="B1771">
        <f>69-F3505</f>
        <v>69</v>
      </c>
      <c r="D1771" t="s">
        <v>96</v>
      </c>
      <c r="E1771">
        <v>1</v>
      </c>
      <c r="F1771" t="s">
        <v>628</v>
      </c>
      <c r="G1771" t="s">
        <v>98</v>
      </c>
      <c r="H1771">
        <v>1900421</v>
      </c>
    </row>
    <row r="1772" spans="1:8" x14ac:dyDescent="0.2">
      <c r="A1772">
        <v>1767</v>
      </c>
      <c r="B1772">
        <f>69-F3507</f>
        <v>69</v>
      </c>
      <c r="D1772" t="s">
        <v>96</v>
      </c>
      <c r="E1772">
        <v>1</v>
      </c>
      <c r="F1772" t="s">
        <v>628</v>
      </c>
      <c r="G1772" t="s">
        <v>98</v>
      </c>
      <c r="H1772">
        <v>1900421</v>
      </c>
    </row>
    <row r="1773" spans="1:8" x14ac:dyDescent="0.2">
      <c r="A1773">
        <v>1768</v>
      </c>
      <c r="B1773">
        <f>69-F3509</f>
        <v>69</v>
      </c>
      <c r="D1773" t="s">
        <v>96</v>
      </c>
      <c r="E1773">
        <v>1</v>
      </c>
      <c r="F1773" t="s">
        <v>628</v>
      </c>
      <c r="G1773" t="s">
        <v>98</v>
      </c>
      <c r="H1773">
        <v>1900421</v>
      </c>
    </row>
    <row r="1774" spans="1:8" x14ac:dyDescent="0.2">
      <c r="A1774">
        <v>1769</v>
      </c>
      <c r="B1774">
        <f>69-F3511</f>
        <v>69</v>
      </c>
      <c r="D1774" t="s">
        <v>96</v>
      </c>
      <c r="E1774">
        <v>1</v>
      </c>
      <c r="F1774" t="s">
        <v>628</v>
      </c>
      <c r="G1774" t="s">
        <v>98</v>
      </c>
      <c r="H1774">
        <v>1900421</v>
      </c>
    </row>
    <row r="1775" spans="1:8" x14ac:dyDescent="0.2">
      <c r="A1775">
        <v>1770</v>
      </c>
      <c r="B1775">
        <f>69-F3515</f>
        <v>69</v>
      </c>
      <c r="D1775" t="s">
        <v>96</v>
      </c>
      <c r="E1775">
        <v>1</v>
      </c>
      <c r="F1775" t="s">
        <v>628</v>
      </c>
      <c r="G1775" t="s">
        <v>98</v>
      </c>
      <c r="H1775">
        <v>1900421</v>
      </c>
    </row>
    <row r="1776" spans="1:8" x14ac:dyDescent="0.2">
      <c r="A1776">
        <v>1771</v>
      </c>
      <c r="B1776">
        <f>69-F3517</f>
        <v>69</v>
      </c>
      <c r="D1776" t="s">
        <v>96</v>
      </c>
      <c r="E1776">
        <v>1</v>
      </c>
      <c r="F1776" t="s">
        <v>628</v>
      </c>
      <c r="G1776" t="s">
        <v>98</v>
      </c>
      <c r="H1776">
        <v>1900421</v>
      </c>
    </row>
    <row r="1777" spans="1:8" x14ac:dyDescent="0.2">
      <c r="A1777">
        <v>1772</v>
      </c>
      <c r="B1777">
        <f>69-F3519</f>
        <v>69</v>
      </c>
      <c r="D1777" t="s">
        <v>96</v>
      </c>
      <c r="E1777">
        <v>1</v>
      </c>
      <c r="F1777" t="s">
        <v>628</v>
      </c>
      <c r="G1777" t="s">
        <v>98</v>
      </c>
      <c r="H1777">
        <v>1900421</v>
      </c>
    </row>
    <row r="1778" spans="1:8" x14ac:dyDescent="0.2">
      <c r="A1778">
        <v>1773</v>
      </c>
      <c r="B1778">
        <f>69-F3521</f>
        <v>69</v>
      </c>
      <c r="D1778" t="s">
        <v>96</v>
      </c>
      <c r="E1778">
        <v>1</v>
      </c>
      <c r="F1778" t="s">
        <v>628</v>
      </c>
      <c r="G1778" t="s">
        <v>98</v>
      </c>
      <c r="H1778">
        <v>1900421</v>
      </c>
    </row>
    <row r="1779" spans="1:8" x14ac:dyDescent="0.2">
      <c r="A1779">
        <v>1774</v>
      </c>
      <c r="B1779">
        <f>69-F3525</f>
        <v>69</v>
      </c>
      <c r="D1779" t="s">
        <v>96</v>
      </c>
      <c r="E1779">
        <v>1</v>
      </c>
      <c r="F1779" t="s">
        <v>628</v>
      </c>
      <c r="G1779" t="s">
        <v>98</v>
      </c>
      <c r="H1779">
        <v>1900421</v>
      </c>
    </row>
    <row r="1780" spans="1:8" x14ac:dyDescent="0.2">
      <c r="A1780">
        <v>1775</v>
      </c>
      <c r="B1780">
        <f>69-F3527</f>
        <v>69</v>
      </c>
      <c r="D1780" t="s">
        <v>96</v>
      </c>
      <c r="E1780">
        <v>1</v>
      </c>
      <c r="F1780" t="s">
        <v>628</v>
      </c>
      <c r="G1780" t="s">
        <v>98</v>
      </c>
      <c r="H1780">
        <v>1900421</v>
      </c>
    </row>
    <row r="1781" spans="1:8" x14ac:dyDescent="0.2">
      <c r="A1781">
        <v>1776</v>
      </c>
      <c r="B1781">
        <f>69-F3535</f>
        <v>69</v>
      </c>
      <c r="D1781" t="s">
        <v>96</v>
      </c>
      <c r="E1781">
        <v>1</v>
      </c>
      <c r="F1781" t="s">
        <v>99</v>
      </c>
      <c r="G1781" t="s">
        <v>98</v>
      </c>
      <c r="H1781">
        <v>1900421</v>
      </c>
    </row>
    <row r="1782" spans="1:8" x14ac:dyDescent="0.2">
      <c r="A1782">
        <v>1777</v>
      </c>
      <c r="B1782">
        <f>69-F3536</f>
        <v>69</v>
      </c>
      <c r="D1782" t="s">
        <v>96</v>
      </c>
      <c r="E1782">
        <v>1</v>
      </c>
      <c r="F1782" t="s">
        <v>99</v>
      </c>
      <c r="G1782" t="s">
        <v>98</v>
      </c>
      <c r="H1782">
        <v>1900421</v>
      </c>
    </row>
    <row r="1783" spans="1:8" x14ac:dyDescent="0.2">
      <c r="A1783">
        <v>1778</v>
      </c>
      <c r="B1783">
        <f>69-F3539</f>
        <v>69</v>
      </c>
      <c r="D1783" t="s">
        <v>96</v>
      </c>
      <c r="E1783">
        <v>1</v>
      </c>
      <c r="F1783" t="s">
        <v>99</v>
      </c>
      <c r="G1783" t="s">
        <v>98</v>
      </c>
      <c r="H1783">
        <v>1900421</v>
      </c>
    </row>
    <row r="1784" spans="1:8" x14ac:dyDescent="0.2">
      <c r="A1784">
        <v>1779</v>
      </c>
      <c r="B1784">
        <f>69-F3540</f>
        <v>69</v>
      </c>
      <c r="D1784" t="s">
        <v>96</v>
      </c>
      <c r="E1784">
        <v>1</v>
      </c>
      <c r="F1784" t="s">
        <v>99</v>
      </c>
      <c r="G1784" t="s">
        <v>98</v>
      </c>
      <c r="H1784">
        <v>1900421</v>
      </c>
    </row>
    <row r="1785" spans="1:8" x14ac:dyDescent="0.2">
      <c r="A1785">
        <v>1780</v>
      </c>
      <c r="B1785">
        <f>69-F3545</f>
        <v>69</v>
      </c>
      <c r="D1785" t="s">
        <v>96</v>
      </c>
      <c r="E1785">
        <v>1</v>
      </c>
      <c r="F1785" t="s">
        <v>629</v>
      </c>
      <c r="G1785" t="s">
        <v>98</v>
      </c>
      <c r="H1785">
        <v>1900421</v>
      </c>
    </row>
    <row r="1786" spans="1:8" x14ac:dyDescent="0.2">
      <c r="A1786">
        <v>1781</v>
      </c>
      <c r="B1786">
        <f>69-F3546</f>
        <v>69</v>
      </c>
      <c r="D1786" t="s">
        <v>96</v>
      </c>
      <c r="E1786">
        <v>1</v>
      </c>
      <c r="F1786" t="s">
        <v>629</v>
      </c>
      <c r="G1786" t="s">
        <v>98</v>
      </c>
      <c r="H1786">
        <v>1900421</v>
      </c>
    </row>
    <row r="1787" spans="1:8" x14ac:dyDescent="0.2">
      <c r="A1787">
        <v>1782</v>
      </c>
      <c r="B1787">
        <f>69-F3555</f>
        <v>69</v>
      </c>
      <c r="D1787" t="s">
        <v>96</v>
      </c>
      <c r="E1787">
        <v>1</v>
      </c>
      <c r="F1787" t="s">
        <v>100</v>
      </c>
      <c r="G1787" t="s">
        <v>98</v>
      </c>
      <c r="H1787">
        <v>1900421</v>
      </c>
    </row>
    <row r="1788" spans="1:8" x14ac:dyDescent="0.2">
      <c r="A1788">
        <v>1783</v>
      </c>
      <c r="B1788">
        <f>69-F3556</f>
        <v>69</v>
      </c>
      <c r="D1788" t="s">
        <v>96</v>
      </c>
      <c r="E1788">
        <v>1</v>
      </c>
      <c r="F1788" t="s">
        <v>100</v>
      </c>
      <c r="G1788" t="s">
        <v>98</v>
      </c>
      <c r="H1788">
        <v>1900421</v>
      </c>
    </row>
    <row r="1789" spans="1:8" x14ac:dyDescent="0.2">
      <c r="A1789">
        <v>1784</v>
      </c>
      <c r="B1789">
        <f>69-F3559</f>
        <v>69</v>
      </c>
      <c r="D1789" t="s">
        <v>96</v>
      </c>
      <c r="E1789">
        <v>1</v>
      </c>
      <c r="F1789" t="s">
        <v>100</v>
      </c>
      <c r="G1789" t="s">
        <v>98</v>
      </c>
      <c r="H1789">
        <v>1900421</v>
      </c>
    </row>
    <row r="1790" spans="1:8" x14ac:dyDescent="0.2">
      <c r="A1790">
        <v>1785</v>
      </c>
      <c r="B1790">
        <f>69-F3560</f>
        <v>69</v>
      </c>
      <c r="D1790" t="s">
        <v>96</v>
      </c>
      <c r="E1790">
        <v>1</v>
      </c>
      <c r="F1790" t="s">
        <v>100</v>
      </c>
      <c r="G1790" t="s">
        <v>98</v>
      </c>
      <c r="H1790">
        <v>1900421</v>
      </c>
    </row>
    <row r="1791" spans="1:8" x14ac:dyDescent="0.2">
      <c r="A1791">
        <v>1786</v>
      </c>
      <c r="B1791" t="e" cm="1" vm="1">
        <f t="array" ref="B1791">69-_FV(G3805,"1")</f>
        <v>#VALUE!</v>
      </c>
      <c r="D1791" t="s">
        <v>626</v>
      </c>
      <c r="E1791">
        <v>1</v>
      </c>
      <c r="F1791" t="s">
        <v>630</v>
      </c>
      <c r="H1791">
        <v>1900421</v>
      </c>
    </row>
    <row r="1792" spans="1:8" x14ac:dyDescent="0.2">
      <c r="A1792">
        <v>1787</v>
      </c>
      <c r="B1792">
        <f>69-G3946</f>
        <v>69</v>
      </c>
      <c r="D1792" t="s">
        <v>631</v>
      </c>
      <c r="E1792">
        <v>1</v>
      </c>
      <c r="G1792" t="s">
        <v>632</v>
      </c>
      <c r="H1792">
        <v>1900421</v>
      </c>
    </row>
    <row r="1793" spans="1:8" x14ac:dyDescent="0.2">
      <c r="A1793">
        <v>1788</v>
      </c>
      <c r="B1793">
        <f>69-H3952</f>
        <v>69</v>
      </c>
      <c r="D1793" t="s">
        <v>74</v>
      </c>
      <c r="E1793">
        <v>1</v>
      </c>
      <c r="F1793" t="s">
        <v>633</v>
      </c>
      <c r="G1793" t="s">
        <v>493</v>
      </c>
      <c r="H1793">
        <v>1900421</v>
      </c>
    </row>
    <row r="1794" spans="1:8" x14ac:dyDescent="0.2">
      <c r="A1794">
        <v>1789</v>
      </c>
      <c r="B1794">
        <f>69-H3962</f>
        <v>69</v>
      </c>
      <c r="D1794" t="s">
        <v>74</v>
      </c>
      <c r="E1794">
        <v>1</v>
      </c>
      <c r="F1794" t="s">
        <v>634</v>
      </c>
      <c r="G1794" t="s">
        <v>493</v>
      </c>
      <c r="H1794">
        <v>1900421</v>
      </c>
    </row>
    <row r="1795" spans="1:8" x14ac:dyDescent="0.2">
      <c r="A1795">
        <v>1790</v>
      </c>
      <c r="B1795">
        <f>69-H4551</f>
        <v>69</v>
      </c>
      <c r="D1795" t="s">
        <v>74</v>
      </c>
      <c r="E1795">
        <v>1</v>
      </c>
      <c r="F1795" t="s">
        <v>635</v>
      </c>
      <c r="G1795" t="s">
        <v>493</v>
      </c>
      <c r="H1795">
        <v>1900421</v>
      </c>
    </row>
    <row r="1796" spans="1:8" x14ac:dyDescent="0.2">
      <c r="A1796">
        <v>1791</v>
      </c>
      <c r="B1796">
        <f>69-K3797</f>
        <v>69</v>
      </c>
      <c r="D1796" t="s">
        <v>59</v>
      </c>
      <c r="E1796">
        <v>1</v>
      </c>
      <c r="H1796">
        <v>1900421</v>
      </c>
    </row>
    <row r="1797" spans="1:8" x14ac:dyDescent="0.2">
      <c r="A1797">
        <v>1792</v>
      </c>
      <c r="B1797">
        <f>69-K3797</f>
        <v>69</v>
      </c>
      <c r="D1797" t="s">
        <v>61</v>
      </c>
      <c r="E1797">
        <v>1</v>
      </c>
      <c r="H1797">
        <v>1900421</v>
      </c>
    </row>
    <row r="1798" spans="1:8" x14ac:dyDescent="0.2">
      <c r="A1798">
        <v>1793</v>
      </c>
      <c r="B1798">
        <f>69-K3945</f>
        <v>69</v>
      </c>
      <c r="D1798" t="s">
        <v>636</v>
      </c>
      <c r="E1798">
        <v>1</v>
      </c>
      <c r="G1798" t="s">
        <v>637</v>
      </c>
      <c r="H1798">
        <v>1900421</v>
      </c>
    </row>
    <row r="1799" spans="1:8" x14ac:dyDescent="0.2">
      <c r="A1799">
        <v>1794</v>
      </c>
      <c r="B1799">
        <f>69-K3955</f>
        <v>69</v>
      </c>
      <c r="D1799" t="s">
        <v>636</v>
      </c>
      <c r="E1799">
        <v>1</v>
      </c>
      <c r="F1799" t="s">
        <v>638</v>
      </c>
      <c r="G1799" t="s">
        <v>637</v>
      </c>
      <c r="H1799">
        <v>1900421</v>
      </c>
    </row>
    <row r="1800" spans="1:8" x14ac:dyDescent="0.2">
      <c r="A1800">
        <v>1795</v>
      </c>
      <c r="B1800">
        <f>69-K3965</f>
        <v>69</v>
      </c>
      <c r="D1800" t="s">
        <v>639</v>
      </c>
      <c r="E1800">
        <v>1</v>
      </c>
      <c r="F1800" t="s">
        <v>640</v>
      </c>
      <c r="G1800" t="s">
        <v>641</v>
      </c>
      <c r="H1800">
        <v>1900421</v>
      </c>
    </row>
    <row r="1801" spans="1:8" x14ac:dyDescent="0.2">
      <c r="A1801">
        <v>1796</v>
      </c>
      <c r="B1801">
        <f>69-S3946</f>
        <v>69</v>
      </c>
      <c r="D1801" t="s">
        <v>75</v>
      </c>
      <c r="E1801">
        <v>1</v>
      </c>
      <c r="F1801" t="s">
        <v>642</v>
      </c>
      <c r="H1801">
        <v>1900421</v>
      </c>
    </row>
    <row r="1802" spans="1:8" x14ac:dyDescent="0.2">
      <c r="A1802">
        <v>1797</v>
      </c>
      <c r="B1802">
        <f>69-S3946</f>
        <v>69</v>
      </c>
      <c r="D1802" t="s">
        <v>77</v>
      </c>
      <c r="E1802">
        <v>1</v>
      </c>
      <c r="F1802" t="s">
        <v>642</v>
      </c>
      <c r="H1802">
        <v>1900421</v>
      </c>
    </row>
    <row r="1803" spans="1:8" x14ac:dyDescent="0.2">
      <c r="A1803">
        <v>1798</v>
      </c>
      <c r="B1803">
        <f>69-S3946</f>
        <v>69</v>
      </c>
      <c r="D1803" t="s">
        <v>69</v>
      </c>
      <c r="E1803">
        <v>1</v>
      </c>
      <c r="F1803" t="s">
        <v>642</v>
      </c>
      <c r="H1803">
        <v>1900421</v>
      </c>
    </row>
    <row r="1804" spans="1:8" x14ac:dyDescent="0.2">
      <c r="A1804">
        <v>1799</v>
      </c>
      <c r="B1804">
        <f>69-S3946</f>
        <v>69</v>
      </c>
      <c r="D1804" t="s">
        <v>71</v>
      </c>
      <c r="E1804">
        <v>1</v>
      </c>
      <c r="F1804" t="s">
        <v>642</v>
      </c>
      <c r="H1804">
        <v>1900421</v>
      </c>
    </row>
    <row r="1805" spans="1:8" x14ac:dyDescent="0.2">
      <c r="A1805">
        <v>1800</v>
      </c>
      <c r="B1805">
        <f>69-S3956</f>
        <v>69</v>
      </c>
      <c r="D1805" t="s">
        <v>75</v>
      </c>
      <c r="E1805">
        <v>1</v>
      </c>
      <c r="F1805" t="s">
        <v>643</v>
      </c>
      <c r="H1805">
        <v>1900421</v>
      </c>
    </row>
    <row r="1806" spans="1:8" x14ac:dyDescent="0.2">
      <c r="A1806">
        <v>1801</v>
      </c>
      <c r="B1806">
        <f>69-S3956</f>
        <v>69</v>
      </c>
      <c r="D1806" t="s">
        <v>77</v>
      </c>
      <c r="E1806">
        <v>1</v>
      </c>
      <c r="F1806" t="s">
        <v>643</v>
      </c>
      <c r="H1806">
        <v>1900421</v>
      </c>
    </row>
    <row r="1807" spans="1:8" x14ac:dyDescent="0.2">
      <c r="A1807">
        <v>1802</v>
      </c>
      <c r="B1807">
        <f>69-S3956</f>
        <v>69</v>
      </c>
      <c r="D1807" t="s">
        <v>69</v>
      </c>
      <c r="E1807">
        <v>1</v>
      </c>
      <c r="F1807" t="s">
        <v>643</v>
      </c>
      <c r="H1807">
        <v>1900421</v>
      </c>
    </row>
    <row r="1808" spans="1:8" x14ac:dyDescent="0.2">
      <c r="A1808">
        <v>1803</v>
      </c>
      <c r="B1808">
        <f>69-S3956</f>
        <v>69</v>
      </c>
      <c r="D1808" t="s">
        <v>71</v>
      </c>
      <c r="E1808">
        <v>1</v>
      </c>
      <c r="F1808" t="s">
        <v>643</v>
      </c>
      <c r="H1808">
        <v>1900421</v>
      </c>
    </row>
    <row r="1809" spans="1:8" x14ac:dyDescent="0.2">
      <c r="A1809">
        <v>1804</v>
      </c>
      <c r="B1809">
        <f>69-S4545</f>
        <v>69</v>
      </c>
      <c r="D1809" t="s">
        <v>75</v>
      </c>
      <c r="E1809">
        <v>1</v>
      </c>
      <c r="F1809" t="s">
        <v>644</v>
      </c>
      <c r="H1809">
        <v>1900421</v>
      </c>
    </row>
    <row r="1810" spans="1:8" x14ac:dyDescent="0.2">
      <c r="A1810">
        <v>1805</v>
      </c>
      <c r="B1810">
        <f>69-S4545</f>
        <v>69</v>
      </c>
      <c r="D1810" t="s">
        <v>77</v>
      </c>
      <c r="E1810">
        <v>1</v>
      </c>
      <c r="F1810" t="s">
        <v>644</v>
      </c>
      <c r="H1810">
        <v>1900421</v>
      </c>
    </row>
    <row r="1811" spans="1:8" x14ac:dyDescent="0.2">
      <c r="A1811">
        <v>1806</v>
      </c>
      <c r="B1811">
        <f>69-S4545</f>
        <v>69</v>
      </c>
      <c r="D1811" t="s">
        <v>69</v>
      </c>
      <c r="E1811">
        <v>1</v>
      </c>
      <c r="F1811" t="s">
        <v>644</v>
      </c>
      <c r="H1811">
        <v>1900421</v>
      </c>
    </row>
    <row r="1812" spans="1:8" x14ac:dyDescent="0.2">
      <c r="A1812">
        <v>1807</v>
      </c>
      <c r="B1812">
        <f>69-S4545</f>
        <v>69</v>
      </c>
      <c r="D1812" t="s">
        <v>71</v>
      </c>
      <c r="E1812">
        <v>1</v>
      </c>
      <c r="F1812" t="s">
        <v>644</v>
      </c>
      <c r="H1812">
        <v>1900421</v>
      </c>
    </row>
    <row r="1813" spans="1:8" x14ac:dyDescent="0.2">
      <c r="A1813">
        <v>1808</v>
      </c>
      <c r="B1813">
        <f>1207-U18</f>
        <v>1207</v>
      </c>
      <c r="D1813" t="s">
        <v>645</v>
      </c>
      <c r="E1813">
        <v>1</v>
      </c>
      <c r="G1813" t="s">
        <v>646</v>
      </c>
      <c r="H1813">
        <v>1900421</v>
      </c>
    </row>
    <row r="1814" spans="1:8" x14ac:dyDescent="0.2">
      <c r="A1814">
        <v>1809</v>
      </c>
      <c r="B1814">
        <f>1207-U18</f>
        <v>1207</v>
      </c>
      <c r="D1814" t="s">
        <v>647</v>
      </c>
      <c r="E1814">
        <v>1</v>
      </c>
      <c r="G1814" t="s">
        <v>646</v>
      </c>
      <c r="H1814">
        <v>1900421</v>
      </c>
    </row>
    <row r="1815" spans="1:8" x14ac:dyDescent="0.2">
      <c r="A1815">
        <v>1810</v>
      </c>
      <c r="B1815" t="e">
        <f>13803-F3</f>
        <v>#VALUE!</v>
      </c>
      <c r="D1815" t="s">
        <v>101</v>
      </c>
      <c r="E1815">
        <v>1</v>
      </c>
      <c r="G1815" t="s">
        <v>58</v>
      </c>
      <c r="H1815">
        <v>1900421</v>
      </c>
    </row>
    <row r="1816" spans="1:8" x14ac:dyDescent="0.2">
      <c r="A1816">
        <v>1811</v>
      </c>
      <c r="B1816" t="e">
        <f>13803-F3</f>
        <v>#VALUE!</v>
      </c>
      <c r="D1816" t="s">
        <v>52</v>
      </c>
      <c r="E1816">
        <v>1</v>
      </c>
      <c r="G1816" t="s">
        <v>58</v>
      </c>
      <c r="H1816">
        <v>1900421</v>
      </c>
    </row>
    <row r="1817" spans="1:8" x14ac:dyDescent="0.2">
      <c r="A1817">
        <v>1812</v>
      </c>
      <c r="B1817" t="e">
        <f>13841-F3</f>
        <v>#VALUE!</v>
      </c>
      <c r="D1817" t="s">
        <v>101</v>
      </c>
      <c r="E1817">
        <v>1</v>
      </c>
      <c r="G1817" t="s">
        <v>58</v>
      </c>
      <c r="H1817">
        <v>1900421</v>
      </c>
    </row>
    <row r="1818" spans="1:8" x14ac:dyDescent="0.2">
      <c r="A1818">
        <v>1813</v>
      </c>
      <c r="B1818" t="e">
        <f>13841-F3</f>
        <v>#VALUE!</v>
      </c>
      <c r="D1818" t="s">
        <v>52</v>
      </c>
      <c r="E1818">
        <v>1</v>
      </c>
      <c r="G1818" t="s">
        <v>58</v>
      </c>
      <c r="H1818">
        <v>1900421</v>
      </c>
    </row>
    <row r="1819" spans="1:8" x14ac:dyDescent="0.2">
      <c r="A1819">
        <v>1814</v>
      </c>
      <c r="B1819">
        <f>48-A208</f>
        <v>-155</v>
      </c>
      <c r="D1819" t="s">
        <v>37</v>
      </c>
      <c r="E1819">
        <v>1</v>
      </c>
      <c r="F1819" t="s">
        <v>596</v>
      </c>
      <c r="G1819" t="s">
        <v>38</v>
      </c>
      <c r="H1819">
        <v>1900422</v>
      </c>
    </row>
    <row r="1820" spans="1:8" x14ac:dyDescent="0.2">
      <c r="A1820">
        <v>1815</v>
      </c>
      <c r="B1820" t="e" cm="1" vm="1">
        <f t="array" ref="B1820">48-_FV(A210,"1")</f>
        <v>#VALUE!</v>
      </c>
      <c r="D1820" t="s">
        <v>39</v>
      </c>
      <c r="E1820">
        <v>1</v>
      </c>
      <c r="H1820">
        <v>1900422</v>
      </c>
    </row>
    <row r="1821" spans="1:8" x14ac:dyDescent="0.2">
      <c r="A1821">
        <v>1816</v>
      </c>
      <c r="B1821" t="e" cm="1" vm="2">
        <f t="array" ref="B1821">48-_FV(A210,"2")</f>
        <v>#VALUE!</v>
      </c>
      <c r="D1821" t="s">
        <v>40</v>
      </c>
      <c r="E1821">
        <v>1</v>
      </c>
      <c r="H1821">
        <v>1900422</v>
      </c>
    </row>
    <row r="1822" spans="1:8" x14ac:dyDescent="0.2">
      <c r="A1822">
        <v>1817</v>
      </c>
      <c r="B1822" t="e" cm="1" vm="1">
        <f t="array" ref="B1822">48-_FV(A211,"1")</f>
        <v>#VALUE!</v>
      </c>
      <c r="D1822" t="s">
        <v>41</v>
      </c>
      <c r="E1822">
        <v>1</v>
      </c>
      <c r="F1822" t="s">
        <v>586</v>
      </c>
      <c r="H1822">
        <v>1900422</v>
      </c>
    </row>
    <row r="1823" spans="1:8" x14ac:dyDescent="0.2">
      <c r="A1823">
        <v>1818</v>
      </c>
      <c r="B1823" t="e" cm="1" vm="2">
        <f t="array" ref="B1823">48-_FV(A211,"2")</f>
        <v>#VALUE!</v>
      </c>
      <c r="D1823" t="s">
        <v>43</v>
      </c>
      <c r="E1823">
        <v>1</v>
      </c>
      <c r="H1823">
        <v>1900422</v>
      </c>
    </row>
    <row r="1824" spans="1:8" x14ac:dyDescent="0.2">
      <c r="A1824">
        <v>1819</v>
      </c>
      <c r="B1824" t="e" cm="1" vm="1">
        <f t="array" ref="B1824">48-_FV(A212,"1")</f>
        <v>#VALUE!</v>
      </c>
      <c r="D1824" t="s">
        <v>587</v>
      </c>
      <c r="E1824">
        <v>1</v>
      </c>
      <c r="H1824">
        <v>1900422</v>
      </c>
    </row>
    <row r="1825" spans="1:8" x14ac:dyDescent="0.2">
      <c r="A1825">
        <v>1820</v>
      </c>
      <c r="B1825" t="e" cm="1" vm="2">
        <f t="array" ref="B1825">48-_FV(A212,"2")</f>
        <v>#VALUE!</v>
      </c>
      <c r="D1825" t="s">
        <v>39</v>
      </c>
      <c r="E1825">
        <v>1</v>
      </c>
      <c r="H1825">
        <v>1900422</v>
      </c>
    </row>
    <row r="1826" spans="1:8" x14ac:dyDescent="0.2">
      <c r="A1826">
        <v>1821</v>
      </c>
      <c r="B1826">
        <f>48-A213</f>
        <v>-160</v>
      </c>
      <c r="D1826" t="s">
        <v>40</v>
      </c>
      <c r="E1826">
        <v>1</v>
      </c>
      <c r="H1826">
        <v>1900422</v>
      </c>
    </row>
    <row r="1827" spans="1:8" x14ac:dyDescent="0.2">
      <c r="A1827">
        <v>1822</v>
      </c>
      <c r="B1827">
        <f>48-A305</f>
        <v>-252</v>
      </c>
      <c r="D1827" t="s">
        <v>626</v>
      </c>
      <c r="E1827">
        <v>1</v>
      </c>
      <c r="F1827" t="s">
        <v>436</v>
      </c>
      <c r="H1827">
        <v>1900422</v>
      </c>
    </row>
    <row r="1828" spans="1:8" x14ac:dyDescent="0.2">
      <c r="A1828">
        <v>1823</v>
      </c>
      <c r="B1828">
        <f>48-E217</f>
        <v>47</v>
      </c>
      <c r="D1828" t="s">
        <v>255</v>
      </c>
      <c r="E1828">
        <v>1</v>
      </c>
      <c r="F1828" t="s">
        <v>119</v>
      </c>
      <c r="G1828" t="s">
        <v>256</v>
      </c>
      <c r="H1828">
        <v>1900422</v>
      </c>
    </row>
    <row r="1829" spans="1:8" x14ac:dyDescent="0.2">
      <c r="A1829">
        <v>1824</v>
      </c>
      <c r="B1829">
        <f>48-E218</f>
        <v>47</v>
      </c>
      <c r="D1829" t="s">
        <v>255</v>
      </c>
      <c r="E1829">
        <v>1</v>
      </c>
      <c r="F1829" t="s">
        <v>119</v>
      </c>
      <c r="G1829" t="s">
        <v>256</v>
      </c>
      <c r="H1829">
        <v>1900422</v>
      </c>
    </row>
    <row r="1830" spans="1:8" x14ac:dyDescent="0.2">
      <c r="A1830">
        <v>1825</v>
      </c>
      <c r="B1830">
        <f>48-E219</f>
        <v>47</v>
      </c>
      <c r="D1830" t="s">
        <v>48</v>
      </c>
      <c r="E1830">
        <v>1</v>
      </c>
      <c r="F1830" t="s">
        <v>119</v>
      </c>
      <c r="H1830">
        <v>1900422</v>
      </c>
    </row>
    <row r="1831" spans="1:8" x14ac:dyDescent="0.2">
      <c r="A1831">
        <v>1826</v>
      </c>
      <c r="B1831">
        <f>48-E221</f>
        <v>47</v>
      </c>
      <c r="D1831" t="s">
        <v>591</v>
      </c>
      <c r="E1831">
        <v>1</v>
      </c>
      <c r="F1831" t="s">
        <v>592</v>
      </c>
      <c r="G1831" t="s">
        <v>573</v>
      </c>
      <c r="H1831">
        <v>1900422</v>
      </c>
    </row>
    <row r="1832" spans="1:8" x14ac:dyDescent="0.2">
      <c r="A1832">
        <v>1827</v>
      </c>
      <c r="B1832">
        <f>48-E222</f>
        <v>47</v>
      </c>
      <c r="D1832" t="s">
        <v>591</v>
      </c>
      <c r="E1832">
        <v>1</v>
      </c>
      <c r="F1832" t="s">
        <v>592</v>
      </c>
      <c r="G1832" t="s">
        <v>573</v>
      </c>
      <c r="H1832">
        <v>1900422</v>
      </c>
    </row>
    <row r="1833" spans="1:8" x14ac:dyDescent="0.2">
      <c r="A1833">
        <v>1828</v>
      </c>
      <c r="B1833" t="e">
        <f>48-F207</f>
        <v>#VALUE!</v>
      </c>
      <c r="D1833" t="s">
        <v>53</v>
      </c>
      <c r="E1833">
        <v>1</v>
      </c>
      <c r="F1833" t="s">
        <v>596</v>
      </c>
      <c r="G1833" t="s">
        <v>594</v>
      </c>
      <c r="H1833">
        <v>1900422</v>
      </c>
    </row>
    <row r="1834" spans="1:8" x14ac:dyDescent="0.2">
      <c r="A1834">
        <v>1829</v>
      </c>
      <c r="B1834" t="e">
        <f>48-F207</f>
        <v>#VALUE!</v>
      </c>
      <c r="D1834" t="s">
        <v>56</v>
      </c>
      <c r="E1834">
        <v>1</v>
      </c>
      <c r="F1834" t="s">
        <v>596</v>
      </c>
      <c r="G1834" t="s">
        <v>594</v>
      </c>
      <c r="H1834">
        <v>1900422</v>
      </c>
    </row>
    <row r="1835" spans="1:8" x14ac:dyDescent="0.2">
      <c r="A1835">
        <v>1830</v>
      </c>
      <c r="B1835" t="e">
        <f>48-F208</f>
        <v>#VALUE!</v>
      </c>
      <c r="D1835" t="s">
        <v>595</v>
      </c>
      <c r="E1835">
        <v>1</v>
      </c>
      <c r="F1835" t="s">
        <v>596</v>
      </c>
      <c r="G1835" t="s">
        <v>597</v>
      </c>
      <c r="H1835">
        <v>1900422</v>
      </c>
    </row>
    <row r="1836" spans="1:8" x14ac:dyDescent="0.2">
      <c r="A1836">
        <v>1831</v>
      </c>
      <c r="B1836">
        <f>48-F209</f>
        <v>48</v>
      </c>
      <c r="D1836" t="s">
        <v>598</v>
      </c>
      <c r="E1836">
        <v>1</v>
      </c>
      <c r="F1836" t="s">
        <v>596</v>
      </c>
      <c r="G1836" t="s">
        <v>599</v>
      </c>
      <c r="H1836">
        <v>1900422</v>
      </c>
    </row>
    <row r="1837" spans="1:8" x14ac:dyDescent="0.2">
      <c r="A1837">
        <v>1832</v>
      </c>
      <c r="B1837">
        <f>48-F211</f>
        <v>48</v>
      </c>
      <c r="D1837" t="s">
        <v>53</v>
      </c>
      <c r="E1837">
        <v>1</v>
      </c>
      <c r="F1837" t="s">
        <v>596</v>
      </c>
      <c r="G1837" t="s">
        <v>58</v>
      </c>
      <c r="H1837">
        <v>1900422</v>
      </c>
    </row>
    <row r="1838" spans="1:8" x14ac:dyDescent="0.2">
      <c r="A1838">
        <v>1833</v>
      </c>
      <c r="B1838">
        <f>48-F211</f>
        <v>48</v>
      </c>
      <c r="D1838" t="s">
        <v>56</v>
      </c>
      <c r="E1838">
        <v>1</v>
      </c>
      <c r="F1838" t="s">
        <v>596</v>
      </c>
      <c r="G1838" t="s">
        <v>58</v>
      </c>
      <c r="H1838">
        <v>1900422</v>
      </c>
    </row>
    <row r="1839" spans="1:8" x14ac:dyDescent="0.2">
      <c r="A1839">
        <v>1834</v>
      </c>
      <c r="B1839">
        <f>48-K211</f>
        <v>48</v>
      </c>
      <c r="D1839" t="s">
        <v>59</v>
      </c>
      <c r="E1839">
        <v>1</v>
      </c>
      <c r="F1839" t="s">
        <v>60</v>
      </c>
      <c r="H1839">
        <v>1900422</v>
      </c>
    </row>
    <row r="1840" spans="1:8" x14ac:dyDescent="0.2">
      <c r="A1840">
        <v>1835</v>
      </c>
      <c r="B1840">
        <f>48-K211</f>
        <v>48</v>
      </c>
      <c r="D1840" t="s">
        <v>61</v>
      </c>
      <c r="E1840">
        <v>1</v>
      </c>
      <c r="F1840" t="s">
        <v>60</v>
      </c>
      <c r="H1840">
        <v>1900422</v>
      </c>
    </row>
    <row r="1841" spans="1:8" x14ac:dyDescent="0.2">
      <c r="A1841">
        <v>1836</v>
      </c>
      <c r="B1841" t="e" cm="1" vm="1">
        <f t="array" ref="B1841">48-_FV(L205,"1")</f>
        <v>#VALUE!</v>
      </c>
      <c r="D1841" t="s">
        <v>601</v>
      </c>
      <c r="E1841">
        <v>1</v>
      </c>
      <c r="F1841" t="s">
        <v>440</v>
      </c>
      <c r="H1841">
        <v>1900422</v>
      </c>
    </row>
    <row r="1842" spans="1:8" x14ac:dyDescent="0.2">
      <c r="A1842">
        <v>1837</v>
      </c>
      <c r="B1842" t="e" cm="1" vm="2">
        <f t="array" ref="B1842">48-_FV(L205,"2")</f>
        <v>#VALUE!</v>
      </c>
      <c r="D1842" t="s">
        <v>601</v>
      </c>
      <c r="E1842">
        <v>1</v>
      </c>
      <c r="F1842" t="s">
        <v>440</v>
      </c>
      <c r="H1842">
        <v>1900422</v>
      </c>
    </row>
    <row r="1843" spans="1:8" x14ac:dyDescent="0.2">
      <c r="A1843">
        <v>1838</v>
      </c>
      <c r="B1843">
        <f>48-S205</f>
        <v>48</v>
      </c>
      <c r="D1843" t="s">
        <v>62</v>
      </c>
      <c r="E1843">
        <v>1</v>
      </c>
      <c r="F1843" t="s">
        <v>648</v>
      </c>
      <c r="G1843" t="s">
        <v>64</v>
      </c>
      <c r="H1843">
        <v>1900422</v>
      </c>
    </row>
    <row r="1844" spans="1:8" x14ac:dyDescent="0.2">
      <c r="A1844">
        <v>1839</v>
      </c>
      <c r="B1844">
        <f>48-S217</f>
        <v>48</v>
      </c>
      <c r="D1844" t="s">
        <v>67</v>
      </c>
      <c r="E1844">
        <v>1</v>
      </c>
      <c r="F1844" t="s">
        <v>68</v>
      </c>
      <c r="H1844">
        <v>1900422</v>
      </c>
    </row>
    <row r="1845" spans="1:8" x14ac:dyDescent="0.2">
      <c r="A1845">
        <v>1840</v>
      </c>
      <c r="B1845">
        <f>48-S218</f>
        <v>48</v>
      </c>
      <c r="D1845" t="s">
        <v>67</v>
      </c>
      <c r="E1845">
        <v>1</v>
      </c>
      <c r="F1845" t="s">
        <v>603</v>
      </c>
      <c r="H1845">
        <v>1900422</v>
      </c>
    </row>
    <row r="1846" spans="1:8" x14ac:dyDescent="0.2">
      <c r="A1846">
        <v>1841</v>
      </c>
      <c r="B1846">
        <f>48-S219</f>
        <v>48</v>
      </c>
      <c r="D1846" t="s">
        <v>67</v>
      </c>
      <c r="E1846">
        <v>1</v>
      </c>
      <c r="F1846" t="s">
        <v>68</v>
      </c>
      <c r="H1846">
        <v>1900422</v>
      </c>
    </row>
    <row r="1847" spans="1:8" x14ac:dyDescent="0.2">
      <c r="A1847">
        <v>1842</v>
      </c>
      <c r="B1847">
        <f>48-S221</f>
        <v>48</v>
      </c>
      <c r="D1847" t="s">
        <v>264</v>
      </c>
      <c r="E1847">
        <v>1</v>
      </c>
      <c r="G1847" t="s">
        <v>429</v>
      </c>
      <c r="H1847">
        <v>1900422</v>
      </c>
    </row>
    <row r="1848" spans="1:8" x14ac:dyDescent="0.2">
      <c r="A1848">
        <v>1843</v>
      </c>
      <c r="B1848">
        <f>48-U207</f>
        <v>48</v>
      </c>
      <c r="D1848" t="s">
        <v>268</v>
      </c>
      <c r="E1848">
        <v>1</v>
      </c>
      <c r="F1848" t="s">
        <v>604</v>
      </c>
      <c r="G1848" t="s">
        <v>605</v>
      </c>
      <c r="H1848">
        <v>1900422</v>
      </c>
    </row>
    <row r="1849" spans="1:8" x14ac:dyDescent="0.2">
      <c r="A1849">
        <v>1844</v>
      </c>
      <c r="B1849">
        <f>48-X226</f>
        <v>48</v>
      </c>
      <c r="D1849" t="s">
        <v>227</v>
      </c>
      <c r="E1849">
        <v>1</v>
      </c>
      <c r="F1849" t="s">
        <v>606</v>
      </c>
      <c r="H1849">
        <v>1900422</v>
      </c>
    </row>
    <row r="1850" spans="1:8" x14ac:dyDescent="0.2">
      <c r="A1850">
        <v>1845</v>
      </c>
      <c r="B1850">
        <f>48-X227</f>
        <v>48</v>
      </c>
      <c r="D1850" t="s">
        <v>227</v>
      </c>
      <c r="E1850">
        <v>1</v>
      </c>
      <c r="F1850" t="s">
        <v>607</v>
      </c>
      <c r="H1850">
        <v>1900422</v>
      </c>
    </row>
    <row r="1851" spans="1:8" x14ac:dyDescent="0.2">
      <c r="A1851">
        <v>1846</v>
      </c>
      <c r="B1851">
        <f>60-H4005</f>
        <v>60</v>
      </c>
      <c r="D1851" t="s">
        <v>69</v>
      </c>
      <c r="E1851">
        <v>1</v>
      </c>
      <c r="F1851" t="s">
        <v>649</v>
      </c>
      <c r="H1851">
        <v>1900422</v>
      </c>
    </row>
    <row r="1852" spans="1:8" x14ac:dyDescent="0.2">
      <c r="A1852">
        <v>1847</v>
      </c>
      <c r="B1852">
        <f>60-H4005</f>
        <v>60</v>
      </c>
      <c r="D1852" t="s">
        <v>71</v>
      </c>
      <c r="E1852">
        <v>1</v>
      </c>
      <c r="F1852" t="s">
        <v>649</v>
      </c>
      <c r="H1852">
        <v>1900422</v>
      </c>
    </row>
    <row r="1853" spans="1:8" x14ac:dyDescent="0.2">
      <c r="A1853">
        <v>1848</v>
      </c>
      <c r="B1853">
        <f>60-H4005</f>
        <v>60</v>
      </c>
      <c r="D1853" t="s">
        <v>72</v>
      </c>
      <c r="E1853">
        <v>1</v>
      </c>
      <c r="F1853" t="s">
        <v>649</v>
      </c>
      <c r="H1853">
        <v>1900422</v>
      </c>
    </row>
    <row r="1854" spans="1:8" x14ac:dyDescent="0.2">
      <c r="A1854">
        <v>1849</v>
      </c>
      <c r="B1854">
        <f>60-H4005</f>
        <v>60</v>
      </c>
      <c r="D1854" t="s">
        <v>73</v>
      </c>
      <c r="E1854">
        <v>1</v>
      </c>
      <c r="F1854" t="s">
        <v>649</v>
      </c>
      <c r="H1854">
        <v>1900422</v>
      </c>
    </row>
    <row r="1855" spans="1:8" x14ac:dyDescent="0.2">
      <c r="A1855">
        <v>1850</v>
      </c>
      <c r="B1855">
        <f>60-H4005</f>
        <v>60</v>
      </c>
      <c r="D1855" t="s">
        <v>74</v>
      </c>
      <c r="E1855">
        <v>1</v>
      </c>
      <c r="F1855" t="s">
        <v>649</v>
      </c>
      <c r="H1855">
        <v>1900422</v>
      </c>
    </row>
    <row r="1856" spans="1:8" x14ac:dyDescent="0.2">
      <c r="A1856">
        <v>1851</v>
      </c>
      <c r="B1856">
        <f>60-H4006</f>
        <v>60</v>
      </c>
      <c r="D1856" t="s">
        <v>273</v>
      </c>
      <c r="E1856">
        <v>1</v>
      </c>
      <c r="F1856" t="s">
        <v>650</v>
      </c>
      <c r="H1856">
        <v>1900422</v>
      </c>
    </row>
    <row r="1857" spans="1:8" x14ac:dyDescent="0.2">
      <c r="A1857">
        <v>1852</v>
      </c>
      <c r="B1857">
        <f>60-H4006</f>
        <v>60</v>
      </c>
      <c r="D1857" t="s">
        <v>275</v>
      </c>
      <c r="E1857">
        <v>1</v>
      </c>
      <c r="F1857" t="s">
        <v>650</v>
      </c>
      <c r="H1857">
        <v>1900422</v>
      </c>
    </row>
    <row r="1858" spans="1:8" x14ac:dyDescent="0.2">
      <c r="A1858">
        <v>1853</v>
      </c>
      <c r="B1858">
        <f>60-H4006</f>
        <v>60</v>
      </c>
      <c r="D1858" t="s">
        <v>276</v>
      </c>
      <c r="E1858">
        <v>1</v>
      </c>
      <c r="F1858" t="s">
        <v>650</v>
      </c>
      <c r="H1858">
        <v>1900422</v>
      </c>
    </row>
    <row r="1859" spans="1:8" x14ac:dyDescent="0.2">
      <c r="A1859">
        <v>1854</v>
      </c>
      <c r="B1859">
        <f>60-S4005</f>
        <v>60</v>
      </c>
      <c r="D1859" t="s">
        <v>75</v>
      </c>
      <c r="E1859">
        <v>1</v>
      </c>
      <c r="F1859" t="s">
        <v>651</v>
      </c>
      <c r="H1859">
        <v>1900422</v>
      </c>
    </row>
    <row r="1860" spans="1:8" x14ac:dyDescent="0.2">
      <c r="A1860">
        <v>1855</v>
      </c>
      <c r="B1860">
        <f>60-S4005</f>
        <v>60</v>
      </c>
      <c r="D1860" t="s">
        <v>77</v>
      </c>
      <c r="E1860">
        <v>1</v>
      </c>
      <c r="F1860" t="s">
        <v>651</v>
      </c>
      <c r="H1860">
        <v>1900422</v>
      </c>
    </row>
    <row r="1861" spans="1:8" x14ac:dyDescent="0.2">
      <c r="A1861">
        <v>1856</v>
      </c>
      <c r="B1861">
        <f>60-S4005</f>
        <v>60</v>
      </c>
      <c r="D1861" t="s">
        <v>69</v>
      </c>
      <c r="E1861">
        <v>1</v>
      </c>
      <c r="F1861" t="s">
        <v>651</v>
      </c>
      <c r="H1861">
        <v>1900422</v>
      </c>
    </row>
    <row r="1862" spans="1:8" x14ac:dyDescent="0.2">
      <c r="A1862">
        <v>1857</v>
      </c>
      <c r="B1862">
        <f>60-S4005</f>
        <v>60</v>
      </c>
      <c r="D1862" t="s">
        <v>71</v>
      </c>
      <c r="E1862">
        <v>1</v>
      </c>
      <c r="F1862" t="s">
        <v>651</v>
      </c>
      <c r="H1862">
        <v>1900422</v>
      </c>
    </row>
    <row r="1863" spans="1:8" x14ac:dyDescent="0.2">
      <c r="A1863">
        <v>1858</v>
      </c>
      <c r="B1863">
        <f>60-S4006</f>
        <v>60</v>
      </c>
      <c r="D1863" t="s">
        <v>78</v>
      </c>
      <c r="E1863">
        <v>1</v>
      </c>
      <c r="F1863" t="s">
        <v>652</v>
      </c>
      <c r="H1863">
        <v>1900422</v>
      </c>
    </row>
    <row r="1864" spans="1:8" x14ac:dyDescent="0.2">
      <c r="A1864">
        <v>1859</v>
      </c>
      <c r="B1864">
        <f>60-S4006</f>
        <v>60</v>
      </c>
      <c r="D1864" t="s">
        <v>77</v>
      </c>
      <c r="E1864">
        <v>1</v>
      </c>
      <c r="F1864" t="s">
        <v>652</v>
      </c>
      <c r="H1864">
        <v>1900422</v>
      </c>
    </row>
    <row r="1865" spans="1:8" x14ac:dyDescent="0.2">
      <c r="A1865">
        <v>1860</v>
      </c>
      <c r="B1865">
        <f>60-S4006</f>
        <v>60</v>
      </c>
      <c r="D1865" t="s">
        <v>69</v>
      </c>
      <c r="E1865">
        <v>1</v>
      </c>
      <c r="F1865" t="s">
        <v>652</v>
      </c>
      <c r="H1865">
        <v>1900422</v>
      </c>
    </row>
    <row r="1866" spans="1:8" x14ac:dyDescent="0.2">
      <c r="A1866">
        <v>1861</v>
      </c>
      <c r="B1866">
        <f>60-S4006</f>
        <v>60</v>
      </c>
      <c r="D1866" t="s">
        <v>71</v>
      </c>
      <c r="E1866">
        <v>1</v>
      </c>
      <c r="F1866" t="s">
        <v>652</v>
      </c>
      <c r="H1866">
        <v>1900422</v>
      </c>
    </row>
    <row r="1867" spans="1:8" x14ac:dyDescent="0.2">
      <c r="A1867">
        <v>1862</v>
      </c>
      <c r="B1867">
        <f>60-S4007</f>
        <v>60</v>
      </c>
      <c r="D1867" t="s">
        <v>80</v>
      </c>
      <c r="E1867">
        <v>1</v>
      </c>
      <c r="F1867" t="s">
        <v>653</v>
      </c>
      <c r="H1867">
        <v>1900422</v>
      </c>
    </row>
    <row r="1868" spans="1:8" x14ac:dyDescent="0.2">
      <c r="A1868">
        <v>1863</v>
      </c>
      <c r="B1868">
        <f>60-S4007</f>
        <v>60</v>
      </c>
      <c r="D1868" t="s">
        <v>77</v>
      </c>
      <c r="E1868">
        <v>1</v>
      </c>
      <c r="F1868" t="s">
        <v>653</v>
      </c>
      <c r="H1868">
        <v>1900422</v>
      </c>
    </row>
    <row r="1869" spans="1:8" x14ac:dyDescent="0.2">
      <c r="A1869">
        <v>1864</v>
      </c>
      <c r="B1869">
        <f>60-S4007</f>
        <v>60</v>
      </c>
      <c r="D1869" t="s">
        <v>69</v>
      </c>
      <c r="E1869">
        <v>1</v>
      </c>
      <c r="F1869" t="s">
        <v>653</v>
      </c>
      <c r="H1869">
        <v>1900422</v>
      </c>
    </row>
    <row r="1870" spans="1:8" x14ac:dyDescent="0.2">
      <c r="A1870">
        <v>1865</v>
      </c>
      <c r="B1870">
        <f>60-S4007</f>
        <v>60</v>
      </c>
      <c r="D1870" t="s">
        <v>71</v>
      </c>
      <c r="E1870">
        <v>1</v>
      </c>
      <c r="F1870" t="s">
        <v>653</v>
      </c>
      <c r="H1870">
        <v>1900422</v>
      </c>
    </row>
    <row r="1871" spans="1:8" x14ac:dyDescent="0.2">
      <c r="A1871">
        <v>1866</v>
      </c>
      <c r="B1871">
        <f>60-U167</f>
        <v>60</v>
      </c>
      <c r="D1871" t="s">
        <v>645</v>
      </c>
      <c r="E1871">
        <v>1</v>
      </c>
      <c r="G1871" t="s">
        <v>646</v>
      </c>
      <c r="H1871">
        <v>1900422</v>
      </c>
    </row>
    <row r="1872" spans="1:8" x14ac:dyDescent="0.2">
      <c r="A1872">
        <v>1867</v>
      </c>
      <c r="B1872">
        <f>60-U167</f>
        <v>60</v>
      </c>
      <c r="D1872" t="s">
        <v>647</v>
      </c>
      <c r="E1872">
        <v>1</v>
      </c>
      <c r="G1872" t="s">
        <v>646</v>
      </c>
      <c r="H1872">
        <v>1900422</v>
      </c>
    </row>
    <row r="1873" spans="1:8" x14ac:dyDescent="0.2">
      <c r="A1873">
        <v>1868</v>
      </c>
      <c r="B1873">
        <f>69-A4005</f>
        <v>69</v>
      </c>
      <c r="D1873" t="s">
        <v>613</v>
      </c>
      <c r="E1873">
        <v>1</v>
      </c>
      <c r="F1873" t="s">
        <v>614</v>
      </c>
      <c r="H1873">
        <v>1900422</v>
      </c>
    </row>
    <row r="1874" spans="1:8" x14ac:dyDescent="0.2">
      <c r="A1874">
        <v>1869</v>
      </c>
      <c r="B1874">
        <f>69-A4005</f>
        <v>69</v>
      </c>
      <c r="D1874" t="s">
        <v>615</v>
      </c>
      <c r="E1874">
        <v>1</v>
      </c>
      <c r="F1874" t="s">
        <v>614</v>
      </c>
      <c r="H1874">
        <v>1900422</v>
      </c>
    </row>
    <row r="1875" spans="1:8" x14ac:dyDescent="0.2">
      <c r="A1875">
        <v>1870</v>
      </c>
      <c r="B1875">
        <f>69-A4005</f>
        <v>69</v>
      </c>
      <c r="D1875" t="s">
        <v>616</v>
      </c>
      <c r="E1875">
        <v>1</v>
      </c>
      <c r="F1875" t="s">
        <v>614</v>
      </c>
      <c r="H1875">
        <v>1900422</v>
      </c>
    </row>
    <row r="1876" spans="1:8" x14ac:dyDescent="0.2">
      <c r="A1876">
        <v>1871</v>
      </c>
      <c r="B1876">
        <f>69-A4009</f>
        <v>69</v>
      </c>
      <c r="D1876" t="s">
        <v>613</v>
      </c>
      <c r="E1876">
        <v>1</v>
      </c>
      <c r="F1876" t="s">
        <v>617</v>
      </c>
      <c r="H1876">
        <v>1900422</v>
      </c>
    </row>
    <row r="1877" spans="1:8" x14ac:dyDescent="0.2">
      <c r="A1877">
        <v>1872</v>
      </c>
      <c r="B1877">
        <f>69-A4009</f>
        <v>69</v>
      </c>
      <c r="D1877" t="s">
        <v>615</v>
      </c>
      <c r="E1877">
        <v>1</v>
      </c>
      <c r="F1877" t="s">
        <v>617</v>
      </c>
      <c r="H1877">
        <v>1900422</v>
      </c>
    </row>
    <row r="1878" spans="1:8" x14ac:dyDescent="0.2">
      <c r="A1878">
        <v>1873</v>
      </c>
      <c r="B1878">
        <f>69-A4009</f>
        <v>69</v>
      </c>
      <c r="D1878" t="s">
        <v>616</v>
      </c>
      <c r="E1878">
        <v>1</v>
      </c>
      <c r="F1878" t="s">
        <v>617</v>
      </c>
      <c r="H1878">
        <v>1900422</v>
      </c>
    </row>
    <row r="1879" spans="1:8" x14ac:dyDescent="0.2">
      <c r="A1879">
        <v>1874</v>
      </c>
      <c r="B1879">
        <f>69-A4015</f>
        <v>69</v>
      </c>
      <c r="D1879" t="s">
        <v>613</v>
      </c>
      <c r="E1879">
        <v>1</v>
      </c>
      <c r="F1879" t="s">
        <v>618</v>
      </c>
      <c r="H1879">
        <v>1900422</v>
      </c>
    </row>
    <row r="1880" spans="1:8" x14ac:dyDescent="0.2">
      <c r="A1880">
        <v>1875</v>
      </c>
      <c r="B1880">
        <f>69-A4015</f>
        <v>69</v>
      </c>
      <c r="D1880" t="s">
        <v>615</v>
      </c>
      <c r="E1880">
        <v>1</v>
      </c>
      <c r="F1880" t="s">
        <v>618</v>
      </c>
      <c r="H1880">
        <v>1900422</v>
      </c>
    </row>
    <row r="1881" spans="1:8" x14ac:dyDescent="0.2">
      <c r="A1881">
        <v>1876</v>
      </c>
      <c r="B1881">
        <f>69-A4015</f>
        <v>69</v>
      </c>
      <c r="D1881" t="s">
        <v>616</v>
      </c>
      <c r="E1881">
        <v>1</v>
      </c>
      <c r="F1881" t="s">
        <v>618</v>
      </c>
      <c r="H1881">
        <v>1900422</v>
      </c>
    </row>
    <row r="1882" spans="1:8" x14ac:dyDescent="0.2">
      <c r="A1882">
        <v>1877</v>
      </c>
      <c r="B1882">
        <f>69-A4019</f>
        <v>69</v>
      </c>
      <c r="D1882" t="s">
        <v>613</v>
      </c>
      <c r="E1882">
        <v>1</v>
      </c>
      <c r="F1882" t="s">
        <v>619</v>
      </c>
      <c r="H1882">
        <v>1900422</v>
      </c>
    </row>
    <row r="1883" spans="1:8" x14ac:dyDescent="0.2">
      <c r="A1883">
        <v>1878</v>
      </c>
      <c r="B1883">
        <f>69-A4019</f>
        <v>69</v>
      </c>
      <c r="D1883" t="s">
        <v>615</v>
      </c>
      <c r="E1883">
        <v>1</v>
      </c>
      <c r="F1883" t="s">
        <v>619</v>
      </c>
      <c r="H1883">
        <v>1900422</v>
      </c>
    </row>
    <row r="1884" spans="1:8" x14ac:dyDescent="0.2">
      <c r="A1884">
        <v>1879</v>
      </c>
      <c r="B1884">
        <f>69-A4019</f>
        <v>69</v>
      </c>
      <c r="D1884" t="s">
        <v>616</v>
      </c>
      <c r="E1884">
        <v>1</v>
      </c>
      <c r="F1884" t="s">
        <v>619</v>
      </c>
      <c r="H1884">
        <v>1900422</v>
      </c>
    </row>
    <row r="1885" spans="1:8" x14ac:dyDescent="0.2">
      <c r="A1885">
        <v>1880</v>
      </c>
      <c r="B1885">
        <f>69-A4025</f>
        <v>69</v>
      </c>
      <c r="D1885" t="s">
        <v>613</v>
      </c>
      <c r="E1885">
        <v>1</v>
      </c>
      <c r="F1885" t="s">
        <v>620</v>
      </c>
      <c r="H1885">
        <v>1900422</v>
      </c>
    </row>
    <row r="1886" spans="1:8" x14ac:dyDescent="0.2">
      <c r="A1886">
        <v>1881</v>
      </c>
      <c r="B1886">
        <f>69-A4025</f>
        <v>69</v>
      </c>
      <c r="D1886" t="s">
        <v>615</v>
      </c>
      <c r="E1886">
        <v>1</v>
      </c>
      <c r="F1886" t="s">
        <v>620</v>
      </c>
      <c r="H1886">
        <v>1900422</v>
      </c>
    </row>
    <row r="1887" spans="1:8" x14ac:dyDescent="0.2">
      <c r="A1887">
        <v>1882</v>
      </c>
      <c r="B1887">
        <f>69-A4025</f>
        <v>69</v>
      </c>
      <c r="D1887" t="s">
        <v>616</v>
      </c>
      <c r="E1887">
        <v>1</v>
      </c>
      <c r="F1887" t="s">
        <v>620</v>
      </c>
      <c r="H1887">
        <v>1900422</v>
      </c>
    </row>
    <row r="1888" spans="1:8" x14ac:dyDescent="0.2">
      <c r="A1888">
        <v>1883</v>
      </c>
      <c r="B1888">
        <f>69-A4035</f>
        <v>69</v>
      </c>
      <c r="D1888" t="s">
        <v>308</v>
      </c>
      <c r="E1888">
        <v>1</v>
      </c>
      <c r="F1888" t="s">
        <v>89</v>
      </c>
      <c r="H1888">
        <v>1900422</v>
      </c>
    </row>
    <row r="1889" spans="1:8" x14ac:dyDescent="0.2">
      <c r="A1889">
        <v>1884</v>
      </c>
      <c r="B1889">
        <f>69-A4035</f>
        <v>69</v>
      </c>
      <c r="D1889" t="s">
        <v>83</v>
      </c>
      <c r="E1889">
        <v>1</v>
      </c>
      <c r="F1889" t="s">
        <v>89</v>
      </c>
      <c r="H1889">
        <v>1900422</v>
      </c>
    </row>
    <row r="1890" spans="1:8" x14ac:dyDescent="0.2">
      <c r="A1890">
        <v>1885</v>
      </c>
      <c r="B1890">
        <f>69-A4039</f>
        <v>69</v>
      </c>
      <c r="D1890" t="s">
        <v>308</v>
      </c>
      <c r="E1890">
        <v>1</v>
      </c>
      <c r="F1890" t="s">
        <v>654</v>
      </c>
      <c r="H1890">
        <v>1900422</v>
      </c>
    </row>
    <row r="1891" spans="1:8" x14ac:dyDescent="0.2">
      <c r="A1891">
        <v>1886</v>
      </c>
      <c r="B1891">
        <f>69-A4039</f>
        <v>69</v>
      </c>
      <c r="D1891" t="s">
        <v>83</v>
      </c>
      <c r="E1891">
        <v>1</v>
      </c>
      <c r="F1891" t="s">
        <v>654</v>
      </c>
      <c r="H1891">
        <v>1900422</v>
      </c>
    </row>
    <row r="1892" spans="1:8" x14ac:dyDescent="0.2">
      <c r="A1892">
        <v>1887</v>
      </c>
      <c r="B1892">
        <f>69-A4045</f>
        <v>69</v>
      </c>
      <c r="D1892" t="s">
        <v>308</v>
      </c>
      <c r="E1892">
        <v>1</v>
      </c>
      <c r="F1892" t="s">
        <v>655</v>
      </c>
      <c r="H1892">
        <v>1900422</v>
      </c>
    </row>
    <row r="1893" spans="1:8" x14ac:dyDescent="0.2">
      <c r="A1893">
        <v>1888</v>
      </c>
      <c r="B1893">
        <f>69-A4045</f>
        <v>69</v>
      </c>
      <c r="D1893" t="s">
        <v>83</v>
      </c>
      <c r="E1893">
        <v>1</v>
      </c>
      <c r="F1893" t="s">
        <v>655</v>
      </c>
      <c r="H1893">
        <v>1900422</v>
      </c>
    </row>
    <row r="1894" spans="1:8" x14ac:dyDescent="0.2">
      <c r="A1894">
        <v>1889</v>
      </c>
      <c r="B1894">
        <f>69-A4055</f>
        <v>69</v>
      </c>
      <c r="D1894" t="s">
        <v>90</v>
      </c>
      <c r="E1894">
        <v>1</v>
      </c>
      <c r="F1894" t="s">
        <v>656</v>
      </c>
      <c r="H1894">
        <v>1900422</v>
      </c>
    </row>
    <row r="1895" spans="1:8" x14ac:dyDescent="0.2">
      <c r="A1895">
        <v>1890</v>
      </c>
      <c r="B1895">
        <f>69-A4055</f>
        <v>69</v>
      </c>
      <c r="D1895" t="s">
        <v>83</v>
      </c>
      <c r="E1895">
        <v>1</v>
      </c>
      <c r="F1895" t="s">
        <v>656</v>
      </c>
      <c r="H1895">
        <v>1900422</v>
      </c>
    </row>
    <row r="1896" spans="1:8" x14ac:dyDescent="0.2">
      <c r="A1896">
        <v>1891</v>
      </c>
      <c r="B1896">
        <f>69-A4059</f>
        <v>69</v>
      </c>
      <c r="D1896" t="s">
        <v>90</v>
      </c>
      <c r="E1896">
        <v>1</v>
      </c>
      <c r="F1896" t="s">
        <v>657</v>
      </c>
      <c r="H1896">
        <v>1900422</v>
      </c>
    </row>
    <row r="1897" spans="1:8" x14ac:dyDescent="0.2">
      <c r="A1897">
        <v>1892</v>
      </c>
      <c r="B1897">
        <f>69-A4059</f>
        <v>69</v>
      </c>
      <c r="D1897" t="s">
        <v>83</v>
      </c>
      <c r="E1897">
        <v>1</v>
      </c>
      <c r="F1897" t="s">
        <v>657</v>
      </c>
      <c r="H1897">
        <v>1900422</v>
      </c>
    </row>
    <row r="1898" spans="1:8" x14ac:dyDescent="0.2">
      <c r="A1898">
        <v>1893</v>
      </c>
      <c r="B1898" t="e" cm="1" vm="1">
        <f t="array" ref="B1898">69-_FV(A4295,"1")</f>
        <v>#VALUE!</v>
      </c>
      <c r="D1898" t="s">
        <v>626</v>
      </c>
      <c r="E1898">
        <v>1</v>
      </c>
      <c r="F1898" t="s">
        <v>436</v>
      </c>
      <c r="H1898">
        <v>1900422</v>
      </c>
    </row>
    <row r="1899" spans="1:8" x14ac:dyDescent="0.2">
      <c r="A1899">
        <v>1894</v>
      </c>
      <c r="B1899" t="e" cm="1" vm="2">
        <f t="array" ref="B1899">69-_FV(A4295,"2")</f>
        <v>#VALUE!</v>
      </c>
      <c r="D1899" t="s">
        <v>626</v>
      </c>
      <c r="E1899">
        <v>1</v>
      </c>
      <c r="F1899" t="s">
        <v>436</v>
      </c>
      <c r="H1899">
        <v>1900422</v>
      </c>
    </row>
    <row r="1900" spans="1:8" x14ac:dyDescent="0.2">
      <c r="A1900">
        <v>1895</v>
      </c>
      <c r="B1900" t="e" cm="1" vm="2">
        <f t="array" ref="B1900">69-_FV(A4305,"2")</f>
        <v>#VALUE!</v>
      </c>
      <c r="D1900" t="s">
        <v>626</v>
      </c>
      <c r="E1900">
        <v>1</v>
      </c>
      <c r="F1900" t="s">
        <v>627</v>
      </c>
      <c r="H1900">
        <v>1900422</v>
      </c>
    </row>
    <row r="1901" spans="1:8" x14ac:dyDescent="0.2">
      <c r="A1901">
        <v>1896</v>
      </c>
      <c r="B1901">
        <f>69-F4005</f>
        <v>69</v>
      </c>
      <c r="D1901" t="s">
        <v>96</v>
      </c>
      <c r="E1901">
        <v>1</v>
      </c>
      <c r="F1901" t="s">
        <v>628</v>
      </c>
      <c r="G1901" t="s">
        <v>98</v>
      </c>
      <c r="H1901">
        <v>1900422</v>
      </c>
    </row>
    <row r="1902" spans="1:8" x14ac:dyDescent="0.2">
      <c r="A1902">
        <v>1897</v>
      </c>
      <c r="B1902">
        <f>69-F4007</f>
        <v>69</v>
      </c>
      <c r="D1902" t="s">
        <v>96</v>
      </c>
      <c r="E1902">
        <v>1</v>
      </c>
      <c r="F1902" t="s">
        <v>628</v>
      </c>
      <c r="G1902" t="s">
        <v>98</v>
      </c>
      <c r="H1902">
        <v>1900422</v>
      </c>
    </row>
    <row r="1903" spans="1:8" x14ac:dyDescent="0.2">
      <c r="A1903">
        <v>1898</v>
      </c>
      <c r="B1903">
        <f>69-F4009</f>
        <v>69</v>
      </c>
      <c r="D1903" t="s">
        <v>96</v>
      </c>
      <c r="E1903">
        <v>1</v>
      </c>
      <c r="F1903" t="s">
        <v>628</v>
      </c>
      <c r="G1903" t="s">
        <v>98</v>
      </c>
      <c r="H1903">
        <v>1900422</v>
      </c>
    </row>
    <row r="1904" spans="1:8" x14ac:dyDescent="0.2">
      <c r="A1904">
        <v>1899</v>
      </c>
      <c r="B1904">
        <f>69-F4011</f>
        <v>69</v>
      </c>
      <c r="D1904" t="s">
        <v>96</v>
      </c>
      <c r="E1904">
        <v>1</v>
      </c>
      <c r="F1904" t="s">
        <v>628</v>
      </c>
      <c r="G1904" t="s">
        <v>98</v>
      </c>
      <c r="H1904">
        <v>1900422</v>
      </c>
    </row>
    <row r="1905" spans="1:8" x14ac:dyDescent="0.2">
      <c r="A1905">
        <v>1900</v>
      </c>
      <c r="B1905">
        <f>69-F4015</f>
        <v>69</v>
      </c>
      <c r="D1905" t="s">
        <v>96</v>
      </c>
      <c r="E1905">
        <v>1</v>
      </c>
      <c r="F1905" t="s">
        <v>628</v>
      </c>
      <c r="G1905" t="s">
        <v>98</v>
      </c>
      <c r="H1905">
        <v>1900422</v>
      </c>
    </row>
    <row r="1906" spans="1:8" x14ac:dyDescent="0.2">
      <c r="A1906">
        <v>1901</v>
      </c>
      <c r="B1906">
        <f>69-F4017</f>
        <v>69</v>
      </c>
      <c r="D1906" t="s">
        <v>96</v>
      </c>
      <c r="E1906">
        <v>1</v>
      </c>
      <c r="F1906" t="s">
        <v>628</v>
      </c>
      <c r="G1906" t="s">
        <v>98</v>
      </c>
      <c r="H1906">
        <v>1900422</v>
      </c>
    </row>
    <row r="1907" spans="1:8" x14ac:dyDescent="0.2">
      <c r="A1907">
        <v>1902</v>
      </c>
      <c r="B1907">
        <f>69-F4019</f>
        <v>69</v>
      </c>
      <c r="D1907" t="s">
        <v>96</v>
      </c>
      <c r="E1907">
        <v>1</v>
      </c>
      <c r="F1907" t="s">
        <v>628</v>
      </c>
      <c r="G1907" t="s">
        <v>98</v>
      </c>
      <c r="H1907">
        <v>1900422</v>
      </c>
    </row>
    <row r="1908" spans="1:8" x14ac:dyDescent="0.2">
      <c r="A1908">
        <v>1903</v>
      </c>
      <c r="B1908">
        <f>69-F4021</f>
        <v>69</v>
      </c>
      <c r="D1908" t="s">
        <v>96</v>
      </c>
      <c r="E1908">
        <v>1</v>
      </c>
      <c r="F1908" t="s">
        <v>628</v>
      </c>
      <c r="G1908" t="s">
        <v>98</v>
      </c>
      <c r="H1908">
        <v>1900422</v>
      </c>
    </row>
    <row r="1909" spans="1:8" x14ac:dyDescent="0.2">
      <c r="A1909">
        <v>1904</v>
      </c>
      <c r="B1909">
        <f>69-F4025</f>
        <v>69</v>
      </c>
      <c r="D1909" t="s">
        <v>96</v>
      </c>
      <c r="E1909">
        <v>1</v>
      </c>
      <c r="F1909" t="s">
        <v>628</v>
      </c>
      <c r="G1909" t="s">
        <v>98</v>
      </c>
      <c r="H1909">
        <v>1900422</v>
      </c>
    </row>
    <row r="1910" spans="1:8" x14ac:dyDescent="0.2">
      <c r="A1910">
        <v>1905</v>
      </c>
      <c r="B1910">
        <f>69-F4027</f>
        <v>69</v>
      </c>
      <c r="D1910" t="s">
        <v>96</v>
      </c>
      <c r="E1910">
        <v>1</v>
      </c>
      <c r="F1910" t="s">
        <v>628</v>
      </c>
      <c r="G1910" t="s">
        <v>98</v>
      </c>
      <c r="H1910">
        <v>1900422</v>
      </c>
    </row>
    <row r="1911" spans="1:8" x14ac:dyDescent="0.2">
      <c r="A1911">
        <v>1906</v>
      </c>
      <c r="B1911">
        <f>69-F4035</f>
        <v>69</v>
      </c>
      <c r="D1911" t="s">
        <v>96</v>
      </c>
      <c r="E1911">
        <v>1</v>
      </c>
      <c r="F1911" t="s">
        <v>99</v>
      </c>
      <c r="G1911" t="s">
        <v>98</v>
      </c>
      <c r="H1911">
        <v>1900422</v>
      </c>
    </row>
    <row r="1912" spans="1:8" x14ac:dyDescent="0.2">
      <c r="A1912">
        <v>1907</v>
      </c>
      <c r="B1912">
        <f>69-F4036</f>
        <v>69</v>
      </c>
      <c r="D1912" t="s">
        <v>96</v>
      </c>
      <c r="E1912">
        <v>1</v>
      </c>
      <c r="F1912" t="s">
        <v>99</v>
      </c>
      <c r="G1912" t="s">
        <v>98</v>
      </c>
      <c r="H1912">
        <v>1900422</v>
      </c>
    </row>
    <row r="1913" spans="1:8" x14ac:dyDescent="0.2">
      <c r="A1913">
        <v>1908</v>
      </c>
      <c r="B1913">
        <f>69-F4039</f>
        <v>69</v>
      </c>
      <c r="D1913" t="s">
        <v>96</v>
      </c>
      <c r="E1913">
        <v>1</v>
      </c>
      <c r="F1913" t="s">
        <v>99</v>
      </c>
      <c r="G1913" t="s">
        <v>98</v>
      </c>
      <c r="H1913">
        <v>1900422</v>
      </c>
    </row>
    <row r="1914" spans="1:8" x14ac:dyDescent="0.2">
      <c r="A1914">
        <v>1909</v>
      </c>
      <c r="B1914">
        <f>69-F4040</f>
        <v>69</v>
      </c>
      <c r="D1914" t="s">
        <v>96</v>
      </c>
      <c r="E1914">
        <v>1</v>
      </c>
      <c r="F1914" t="s">
        <v>99</v>
      </c>
      <c r="G1914" t="s">
        <v>98</v>
      </c>
      <c r="H1914">
        <v>1900422</v>
      </c>
    </row>
    <row r="1915" spans="1:8" x14ac:dyDescent="0.2">
      <c r="A1915">
        <v>1910</v>
      </c>
      <c r="B1915">
        <f>69-F4045</f>
        <v>69</v>
      </c>
      <c r="D1915" t="s">
        <v>96</v>
      </c>
      <c r="E1915">
        <v>1</v>
      </c>
      <c r="F1915" t="s">
        <v>99</v>
      </c>
      <c r="G1915" t="s">
        <v>98</v>
      </c>
      <c r="H1915">
        <v>1900422</v>
      </c>
    </row>
    <row r="1916" spans="1:8" x14ac:dyDescent="0.2">
      <c r="A1916">
        <v>1911</v>
      </c>
      <c r="B1916">
        <f>69-F4046</f>
        <v>69</v>
      </c>
      <c r="D1916" t="s">
        <v>96</v>
      </c>
      <c r="E1916">
        <v>1</v>
      </c>
      <c r="F1916" t="s">
        <v>99</v>
      </c>
      <c r="G1916" t="s">
        <v>98</v>
      </c>
      <c r="H1916">
        <v>1900422</v>
      </c>
    </row>
    <row r="1917" spans="1:8" x14ac:dyDescent="0.2">
      <c r="A1917">
        <v>1912</v>
      </c>
      <c r="B1917">
        <f>69-F4055</f>
        <v>69</v>
      </c>
      <c r="D1917" t="s">
        <v>96</v>
      </c>
      <c r="E1917">
        <v>1</v>
      </c>
      <c r="F1917" t="s">
        <v>100</v>
      </c>
      <c r="G1917" t="s">
        <v>98</v>
      </c>
      <c r="H1917">
        <v>1900422</v>
      </c>
    </row>
    <row r="1918" spans="1:8" x14ac:dyDescent="0.2">
      <c r="A1918">
        <v>1913</v>
      </c>
      <c r="B1918">
        <f>69-F4056</f>
        <v>69</v>
      </c>
      <c r="D1918" t="s">
        <v>96</v>
      </c>
      <c r="E1918">
        <v>1</v>
      </c>
      <c r="F1918" t="s">
        <v>100</v>
      </c>
      <c r="G1918" t="s">
        <v>98</v>
      </c>
      <c r="H1918">
        <v>1900422</v>
      </c>
    </row>
    <row r="1919" spans="1:8" x14ac:dyDescent="0.2">
      <c r="A1919">
        <v>1914</v>
      </c>
      <c r="B1919">
        <f>69-F4059</f>
        <v>69</v>
      </c>
      <c r="D1919" t="s">
        <v>96</v>
      </c>
      <c r="E1919">
        <v>1</v>
      </c>
      <c r="F1919" t="s">
        <v>100</v>
      </c>
      <c r="G1919" t="s">
        <v>98</v>
      </c>
      <c r="H1919">
        <v>1900422</v>
      </c>
    </row>
    <row r="1920" spans="1:8" x14ac:dyDescent="0.2">
      <c r="A1920">
        <v>1915</v>
      </c>
      <c r="B1920">
        <f>69-F4060</f>
        <v>69</v>
      </c>
      <c r="D1920" t="s">
        <v>96</v>
      </c>
      <c r="E1920">
        <v>1</v>
      </c>
      <c r="F1920" t="s">
        <v>100</v>
      </c>
      <c r="G1920" t="s">
        <v>98</v>
      </c>
      <c r="H1920">
        <v>1900422</v>
      </c>
    </row>
    <row r="1921" spans="1:8" x14ac:dyDescent="0.2">
      <c r="A1921">
        <v>1916</v>
      </c>
      <c r="B1921" t="e" cm="1" vm="1">
        <f t="array" ref="B1921">69-_FV(G4305,"1")</f>
        <v>#VALUE!</v>
      </c>
      <c r="D1921" t="s">
        <v>626</v>
      </c>
      <c r="E1921">
        <v>1</v>
      </c>
      <c r="F1921" t="s">
        <v>630</v>
      </c>
      <c r="H1921">
        <v>1900422</v>
      </c>
    </row>
    <row r="1922" spans="1:8" x14ac:dyDescent="0.2">
      <c r="A1922">
        <v>1917</v>
      </c>
      <c r="B1922">
        <f>69-G4546</f>
        <v>69</v>
      </c>
      <c r="D1922" t="s">
        <v>631</v>
      </c>
      <c r="E1922">
        <v>1</v>
      </c>
      <c r="G1922" t="s">
        <v>632</v>
      </c>
      <c r="H1922">
        <v>1900422</v>
      </c>
    </row>
    <row r="1923" spans="1:8" x14ac:dyDescent="0.2">
      <c r="A1923">
        <v>1918</v>
      </c>
      <c r="B1923">
        <f>69-H3951</f>
        <v>69</v>
      </c>
      <c r="D1923" t="s">
        <v>74</v>
      </c>
      <c r="E1923">
        <v>1</v>
      </c>
      <c r="F1923" t="s">
        <v>633</v>
      </c>
      <c r="G1923" t="s">
        <v>493</v>
      </c>
      <c r="H1923">
        <v>1900422</v>
      </c>
    </row>
    <row r="1924" spans="1:8" x14ac:dyDescent="0.2">
      <c r="A1924">
        <v>1919</v>
      </c>
      <c r="B1924">
        <f>69-H3961</f>
        <v>69</v>
      </c>
      <c r="D1924" t="s">
        <v>74</v>
      </c>
      <c r="E1924">
        <v>1</v>
      </c>
      <c r="F1924" t="s">
        <v>634</v>
      </c>
      <c r="G1924" t="s">
        <v>493</v>
      </c>
      <c r="H1924">
        <v>1900422</v>
      </c>
    </row>
    <row r="1925" spans="1:8" x14ac:dyDescent="0.2">
      <c r="A1925">
        <v>1920</v>
      </c>
      <c r="B1925">
        <f>69-H4552</f>
        <v>69</v>
      </c>
      <c r="D1925" t="s">
        <v>74</v>
      </c>
      <c r="E1925">
        <v>1</v>
      </c>
      <c r="F1925" t="s">
        <v>635</v>
      </c>
      <c r="G1925" t="s">
        <v>493</v>
      </c>
      <c r="H1925">
        <v>1900422</v>
      </c>
    </row>
    <row r="1926" spans="1:8" x14ac:dyDescent="0.2">
      <c r="A1926">
        <v>1921</v>
      </c>
      <c r="B1926">
        <f>69-K4297</f>
        <v>69</v>
      </c>
      <c r="D1926" t="s">
        <v>59</v>
      </c>
      <c r="E1926">
        <v>1</v>
      </c>
      <c r="H1926">
        <v>1900422</v>
      </c>
    </row>
    <row r="1927" spans="1:8" x14ac:dyDescent="0.2">
      <c r="A1927">
        <v>1922</v>
      </c>
      <c r="B1927">
        <f>69-K4297</f>
        <v>69</v>
      </c>
      <c r="D1927" t="s">
        <v>61</v>
      </c>
      <c r="E1927">
        <v>1</v>
      </c>
      <c r="H1927">
        <v>1900422</v>
      </c>
    </row>
    <row r="1928" spans="1:8" x14ac:dyDescent="0.2">
      <c r="A1928">
        <v>1923</v>
      </c>
      <c r="B1928">
        <f>69-K4545</f>
        <v>69</v>
      </c>
      <c r="D1928" t="s">
        <v>636</v>
      </c>
      <c r="E1928">
        <v>1</v>
      </c>
      <c r="G1928" t="s">
        <v>637</v>
      </c>
      <c r="H1928">
        <v>1900422</v>
      </c>
    </row>
    <row r="1929" spans="1:8" x14ac:dyDescent="0.2">
      <c r="A1929">
        <v>1924</v>
      </c>
      <c r="B1929">
        <f>69-K4555</f>
        <v>69</v>
      </c>
      <c r="D1929" t="s">
        <v>639</v>
      </c>
      <c r="E1929">
        <v>1</v>
      </c>
      <c r="F1929" t="s">
        <v>640</v>
      </c>
      <c r="G1929" t="s">
        <v>641</v>
      </c>
      <c r="H1929">
        <v>1900422</v>
      </c>
    </row>
    <row r="1930" spans="1:8" x14ac:dyDescent="0.2">
      <c r="A1930">
        <v>1925</v>
      </c>
      <c r="B1930">
        <f>69-S3945</f>
        <v>69</v>
      </c>
      <c r="D1930" t="s">
        <v>75</v>
      </c>
      <c r="E1930">
        <v>1</v>
      </c>
      <c r="F1930" t="s">
        <v>658</v>
      </c>
      <c r="H1930">
        <v>1900422</v>
      </c>
    </row>
    <row r="1931" spans="1:8" x14ac:dyDescent="0.2">
      <c r="A1931">
        <v>1926</v>
      </c>
      <c r="B1931">
        <f>69-S3945</f>
        <v>69</v>
      </c>
      <c r="D1931" t="s">
        <v>77</v>
      </c>
      <c r="E1931">
        <v>1</v>
      </c>
      <c r="F1931" t="s">
        <v>658</v>
      </c>
      <c r="H1931">
        <v>1900422</v>
      </c>
    </row>
    <row r="1932" spans="1:8" x14ac:dyDescent="0.2">
      <c r="A1932">
        <v>1927</v>
      </c>
      <c r="B1932">
        <f>69-S3945</f>
        <v>69</v>
      </c>
      <c r="D1932" t="s">
        <v>69</v>
      </c>
      <c r="E1932">
        <v>1</v>
      </c>
      <c r="F1932" t="s">
        <v>658</v>
      </c>
      <c r="H1932">
        <v>1900422</v>
      </c>
    </row>
    <row r="1933" spans="1:8" x14ac:dyDescent="0.2">
      <c r="A1933">
        <v>1928</v>
      </c>
      <c r="B1933">
        <f>69-S3945</f>
        <v>69</v>
      </c>
      <c r="D1933" t="s">
        <v>71</v>
      </c>
      <c r="E1933">
        <v>1</v>
      </c>
      <c r="F1933" t="s">
        <v>658</v>
      </c>
      <c r="H1933">
        <v>1900422</v>
      </c>
    </row>
    <row r="1934" spans="1:8" x14ac:dyDescent="0.2">
      <c r="A1934">
        <v>1929</v>
      </c>
      <c r="B1934">
        <f>69-S3955</f>
        <v>69</v>
      </c>
      <c r="D1934" t="s">
        <v>75</v>
      </c>
      <c r="E1934">
        <v>1</v>
      </c>
      <c r="F1934" t="s">
        <v>659</v>
      </c>
      <c r="H1934">
        <v>1900422</v>
      </c>
    </row>
    <row r="1935" spans="1:8" x14ac:dyDescent="0.2">
      <c r="A1935">
        <v>1930</v>
      </c>
      <c r="B1935">
        <f>69-S3955</f>
        <v>69</v>
      </c>
      <c r="D1935" t="s">
        <v>77</v>
      </c>
      <c r="E1935">
        <v>1</v>
      </c>
      <c r="F1935" t="s">
        <v>659</v>
      </c>
      <c r="H1935">
        <v>1900422</v>
      </c>
    </row>
    <row r="1936" spans="1:8" x14ac:dyDescent="0.2">
      <c r="A1936">
        <v>1931</v>
      </c>
      <c r="B1936">
        <f>69-S3955</f>
        <v>69</v>
      </c>
      <c r="D1936" t="s">
        <v>69</v>
      </c>
      <c r="E1936">
        <v>1</v>
      </c>
      <c r="F1936" t="s">
        <v>659</v>
      </c>
      <c r="H1936">
        <v>1900422</v>
      </c>
    </row>
    <row r="1937" spans="1:8" x14ac:dyDescent="0.2">
      <c r="A1937">
        <v>1932</v>
      </c>
      <c r="B1937">
        <f>69-S3955</f>
        <v>69</v>
      </c>
      <c r="D1937" t="s">
        <v>71</v>
      </c>
      <c r="E1937">
        <v>1</v>
      </c>
      <c r="F1937" t="s">
        <v>659</v>
      </c>
      <c r="H1937">
        <v>1900422</v>
      </c>
    </row>
    <row r="1938" spans="1:8" x14ac:dyDescent="0.2">
      <c r="A1938">
        <v>1933</v>
      </c>
      <c r="B1938">
        <f>69-S4546</f>
        <v>69</v>
      </c>
      <c r="D1938" t="s">
        <v>75</v>
      </c>
      <c r="E1938">
        <v>1</v>
      </c>
      <c r="F1938" t="s">
        <v>660</v>
      </c>
      <c r="H1938">
        <v>1900422</v>
      </c>
    </row>
    <row r="1939" spans="1:8" x14ac:dyDescent="0.2">
      <c r="A1939">
        <v>1934</v>
      </c>
      <c r="B1939">
        <f>69-S4546</f>
        <v>69</v>
      </c>
      <c r="D1939" t="s">
        <v>77</v>
      </c>
      <c r="E1939">
        <v>1</v>
      </c>
      <c r="F1939" t="s">
        <v>660</v>
      </c>
      <c r="H1939">
        <v>1900422</v>
      </c>
    </row>
    <row r="1940" spans="1:8" x14ac:dyDescent="0.2">
      <c r="A1940">
        <v>1935</v>
      </c>
      <c r="B1940">
        <f>69-S4546</f>
        <v>69</v>
      </c>
      <c r="D1940" t="s">
        <v>69</v>
      </c>
      <c r="E1940">
        <v>1</v>
      </c>
      <c r="F1940" t="s">
        <v>660</v>
      </c>
      <c r="H1940">
        <v>1900422</v>
      </c>
    </row>
    <row r="1941" spans="1:8" x14ac:dyDescent="0.2">
      <c r="A1941">
        <v>1936</v>
      </c>
      <c r="B1941">
        <f>69-S4546</f>
        <v>69</v>
      </c>
      <c r="D1941" t="s">
        <v>71</v>
      </c>
      <c r="E1941">
        <v>1</v>
      </c>
      <c r="F1941" t="s">
        <v>660</v>
      </c>
      <c r="H1941">
        <v>1900422</v>
      </c>
    </row>
    <row r="1942" spans="1:8" x14ac:dyDescent="0.2">
      <c r="A1942">
        <v>1937</v>
      </c>
      <c r="B1942">
        <f>1208-U18</f>
        <v>1208</v>
      </c>
      <c r="D1942" t="s">
        <v>645</v>
      </c>
      <c r="E1942">
        <v>1</v>
      </c>
      <c r="G1942" t="s">
        <v>646</v>
      </c>
      <c r="H1942">
        <v>1900422</v>
      </c>
    </row>
    <row r="1943" spans="1:8" x14ac:dyDescent="0.2">
      <c r="A1943">
        <v>1938</v>
      </c>
      <c r="B1943">
        <f>1208-U18</f>
        <v>1208</v>
      </c>
      <c r="D1943" t="s">
        <v>647</v>
      </c>
      <c r="E1943">
        <v>1</v>
      </c>
      <c r="G1943" t="s">
        <v>646</v>
      </c>
      <c r="H1943">
        <v>1900422</v>
      </c>
    </row>
    <row r="1944" spans="1:8" x14ac:dyDescent="0.2">
      <c r="A1944">
        <v>1939</v>
      </c>
      <c r="B1944">
        <f>1209-U18</f>
        <v>1209</v>
      </c>
      <c r="D1944" t="s">
        <v>645</v>
      </c>
      <c r="E1944">
        <v>1</v>
      </c>
      <c r="G1944" t="s">
        <v>646</v>
      </c>
      <c r="H1944">
        <v>1900422</v>
      </c>
    </row>
    <row r="1945" spans="1:8" x14ac:dyDescent="0.2">
      <c r="A1945">
        <v>1940</v>
      </c>
      <c r="B1945">
        <f>1209-U18</f>
        <v>1209</v>
      </c>
      <c r="D1945" t="s">
        <v>647</v>
      </c>
      <c r="E1945">
        <v>1</v>
      </c>
      <c r="G1945" t="s">
        <v>646</v>
      </c>
      <c r="H1945">
        <v>1900422</v>
      </c>
    </row>
    <row r="1946" spans="1:8" x14ac:dyDescent="0.2">
      <c r="A1946">
        <v>1941</v>
      </c>
      <c r="B1946" t="e">
        <f>13804-F3</f>
        <v>#VALUE!</v>
      </c>
      <c r="D1946" t="s">
        <v>101</v>
      </c>
      <c r="E1946">
        <v>1</v>
      </c>
      <c r="G1946" t="s">
        <v>58</v>
      </c>
      <c r="H1946">
        <v>1900422</v>
      </c>
    </row>
    <row r="1947" spans="1:8" x14ac:dyDescent="0.2">
      <c r="A1947">
        <v>1942</v>
      </c>
      <c r="B1947" t="e">
        <f>13804-F3</f>
        <v>#VALUE!</v>
      </c>
      <c r="D1947" t="s">
        <v>52</v>
      </c>
      <c r="E1947">
        <v>1</v>
      </c>
      <c r="G1947" t="s">
        <v>58</v>
      </c>
      <c r="H1947">
        <v>1900422</v>
      </c>
    </row>
    <row r="1948" spans="1:8" x14ac:dyDescent="0.2">
      <c r="A1948">
        <v>1943</v>
      </c>
      <c r="B1948" t="e">
        <f>13843-F3</f>
        <v>#VALUE!</v>
      </c>
      <c r="D1948" t="s">
        <v>101</v>
      </c>
      <c r="E1948">
        <v>1</v>
      </c>
      <c r="G1948" t="s">
        <v>58</v>
      </c>
      <c r="H1948">
        <v>1900422</v>
      </c>
    </row>
    <row r="1949" spans="1:8" x14ac:dyDescent="0.2">
      <c r="A1949">
        <v>1944</v>
      </c>
      <c r="B1949" t="e">
        <f>13843-F3</f>
        <v>#VALUE!</v>
      </c>
      <c r="D1949" t="s">
        <v>52</v>
      </c>
      <c r="E1949">
        <v>1</v>
      </c>
      <c r="G1949" t="s">
        <v>58</v>
      </c>
      <c r="H1949">
        <v>1900422</v>
      </c>
    </row>
    <row r="1950" spans="1:8" x14ac:dyDescent="0.2">
      <c r="A1950">
        <v>1945</v>
      </c>
      <c r="B1950">
        <f>80-X449</f>
        <v>80</v>
      </c>
      <c r="D1950" t="s">
        <v>8</v>
      </c>
      <c r="E1950">
        <v>1</v>
      </c>
      <c r="G1950" t="s">
        <v>9</v>
      </c>
      <c r="H1950">
        <v>2200000</v>
      </c>
    </row>
    <row r="1951" spans="1:8" x14ac:dyDescent="0.2">
      <c r="A1951">
        <v>1946</v>
      </c>
      <c r="B1951">
        <f>6135-WS8</f>
        <v>6135</v>
      </c>
      <c r="D1951" t="s">
        <v>135</v>
      </c>
      <c r="E1951">
        <v>1</v>
      </c>
      <c r="F1951" t="s">
        <v>102</v>
      </c>
      <c r="G1951" t="s">
        <v>136</v>
      </c>
      <c r="H1951">
        <v>2200000</v>
      </c>
    </row>
    <row r="1952" spans="1:8" x14ac:dyDescent="0.2">
      <c r="A1952">
        <v>1947</v>
      </c>
      <c r="B1952" t="e">
        <f>61813-B3</f>
        <v>#VALUE!</v>
      </c>
      <c r="D1952" t="s">
        <v>151</v>
      </c>
      <c r="E1952">
        <v>1</v>
      </c>
      <c r="G1952" t="s">
        <v>661</v>
      </c>
      <c r="H1952">
        <v>2200000</v>
      </c>
    </row>
    <row r="1953" spans="1:8" x14ac:dyDescent="0.2">
      <c r="A1953">
        <v>1948</v>
      </c>
      <c r="B1953" t="e" cm="1" vm="2">
        <f t="array" ref="B1953">12801-_FV(U6,"2")</f>
        <v>#VALUE!</v>
      </c>
      <c r="D1953" t="s">
        <v>151</v>
      </c>
      <c r="E1953">
        <v>1</v>
      </c>
      <c r="F1953" t="s">
        <v>161</v>
      </c>
      <c r="G1953" t="s">
        <v>662</v>
      </c>
      <c r="H1953">
        <v>2200100</v>
      </c>
    </row>
    <row r="1954" spans="1:8" x14ac:dyDescent="0.2">
      <c r="A1954">
        <v>1949</v>
      </c>
      <c r="B1954" t="e" cm="1" vm="2">
        <f t="array" ref="B1954">12802-_FV(U6,"2")</f>
        <v>#VALUE!</v>
      </c>
      <c r="D1954" t="s">
        <v>151</v>
      </c>
      <c r="E1954">
        <v>1</v>
      </c>
      <c r="F1954" t="s">
        <v>161</v>
      </c>
      <c r="G1954" t="s">
        <v>662</v>
      </c>
      <c r="H1954">
        <v>2200100</v>
      </c>
    </row>
    <row r="1955" spans="1:8" x14ac:dyDescent="0.2">
      <c r="A1955">
        <v>1950</v>
      </c>
      <c r="B1955">
        <f>12818-U3</f>
        <v>12818</v>
      </c>
      <c r="D1955" t="s">
        <v>663</v>
      </c>
      <c r="E1955">
        <v>0</v>
      </c>
      <c r="F1955" t="s">
        <v>664</v>
      </c>
      <c r="G1955" t="s">
        <v>665</v>
      </c>
      <c r="H1955">
        <v>2200100</v>
      </c>
    </row>
    <row r="1956" spans="1:8" x14ac:dyDescent="0.2">
      <c r="A1956">
        <v>1951</v>
      </c>
      <c r="B1956">
        <f>1207-U3</f>
        <v>1207</v>
      </c>
      <c r="D1956" t="s">
        <v>666</v>
      </c>
      <c r="E1956">
        <v>1</v>
      </c>
      <c r="G1956" t="s">
        <v>667</v>
      </c>
      <c r="H1956">
        <v>2210300</v>
      </c>
    </row>
    <row r="1957" spans="1:8" x14ac:dyDescent="0.2">
      <c r="A1957">
        <v>1952</v>
      </c>
      <c r="B1957" t="e" cm="1" vm="1">
        <f t="array" ref="B1957">1207-_FV(WS10,"1")</f>
        <v>#VALUE!</v>
      </c>
      <c r="D1957" t="s">
        <v>166</v>
      </c>
      <c r="E1957">
        <v>1</v>
      </c>
      <c r="F1957" t="s">
        <v>102</v>
      </c>
      <c r="G1957" t="s">
        <v>167</v>
      </c>
      <c r="H1957">
        <v>2210300</v>
      </c>
    </row>
    <row r="1958" spans="1:8" x14ac:dyDescent="0.2">
      <c r="A1958">
        <v>1953</v>
      </c>
      <c r="B1958">
        <f>1208-U3</f>
        <v>1208</v>
      </c>
      <c r="D1958" t="s">
        <v>666</v>
      </c>
      <c r="E1958">
        <v>1</v>
      </c>
      <c r="G1958" t="s">
        <v>667</v>
      </c>
      <c r="H1958">
        <v>2210300</v>
      </c>
    </row>
    <row r="1959" spans="1:8" x14ac:dyDescent="0.2">
      <c r="A1959">
        <v>1954</v>
      </c>
      <c r="B1959" t="e" cm="1" vm="1">
        <f t="array" ref="B1959">1208-_FV(WS10,"1")</f>
        <v>#VALUE!</v>
      </c>
      <c r="D1959" t="s">
        <v>166</v>
      </c>
      <c r="E1959">
        <v>1</v>
      </c>
      <c r="F1959" t="s">
        <v>102</v>
      </c>
      <c r="G1959" t="s">
        <v>167</v>
      </c>
      <c r="H1959">
        <v>2210300</v>
      </c>
    </row>
    <row r="1960" spans="1:8" x14ac:dyDescent="0.2">
      <c r="A1960">
        <v>1955</v>
      </c>
      <c r="B1960">
        <f>1209-U3</f>
        <v>1209</v>
      </c>
      <c r="D1960" t="s">
        <v>666</v>
      </c>
      <c r="E1960">
        <v>1</v>
      </c>
      <c r="G1960" t="s">
        <v>667</v>
      </c>
      <c r="H1960">
        <v>2210300</v>
      </c>
    </row>
    <row r="1961" spans="1:8" x14ac:dyDescent="0.2">
      <c r="A1961">
        <v>1956</v>
      </c>
      <c r="B1961" t="e" cm="1" vm="1">
        <f t="array" ref="B1961">1209-_FV(WS10,"1")</f>
        <v>#VALUE!</v>
      </c>
      <c r="D1961" t="s">
        <v>166</v>
      </c>
      <c r="E1961">
        <v>1</v>
      </c>
      <c r="F1961" t="s">
        <v>102</v>
      </c>
      <c r="G1961" t="s">
        <v>167</v>
      </c>
      <c r="H1961">
        <v>2210300</v>
      </c>
    </row>
    <row r="1962" spans="1:8" x14ac:dyDescent="0.2">
      <c r="A1962">
        <v>1957</v>
      </c>
      <c r="B1962">
        <f>1223-WS8</f>
        <v>1223</v>
      </c>
      <c r="D1962" t="s">
        <v>135</v>
      </c>
      <c r="E1962">
        <v>1</v>
      </c>
      <c r="F1962" t="s">
        <v>102</v>
      </c>
      <c r="G1962" t="s">
        <v>136</v>
      </c>
      <c r="H1962">
        <v>2210300</v>
      </c>
    </row>
    <row r="1963" spans="1:8" x14ac:dyDescent="0.2">
      <c r="A1963">
        <v>1958</v>
      </c>
      <c r="B1963">
        <f>1224-WS8</f>
        <v>1224</v>
      </c>
      <c r="D1963" t="s">
        <v>135</v>
      </c>
      <c r="E1963">
        <v>1</v>
      </c>
      <c r="F1963" t="s">
        <v>102</v>
      </c>
      <c r="G1963" t="s">
        <v>136</v>
      </c>
      <c r="H1963">
        <v>2210300</v>
      </c>
    </row>
    <row r="1964" spans="1:8" x14ac:dyDescent="0.2">
      <c r="A1964">
        <v>1959</v>
      </c>
      <c r="B1964">
        <f>1225-WS8</f>
        <v>1225</v>
      </c>
      <c r="D1964" t="s">
        <v>135</v>
      </c>
      <c r="E1964">
        <v>1</v>
      </c>
      <c r="F1964" t="s">
        <v>102</v>
      </c>
      <c r="G1964" t="s">
        <v>136</v>
      </c>
      <c r="H1964">
        <v>2210300</v>
      </c>
    </row>
    <row r="1965" spans="1:8" x14ac:dyDescent="0.2">
      <c r="A1965">
        <v>1960</v>
      </c>
      <c r="B1965" t="e">
        <f>80-F728</f>
        <v>#VALUE!</v>
      </c>
      <c r="D1965" t="s">
        <v>23</v>
      </c>
      <c r="E1965">
        <v>1</v>
      </c>
      <c r="F1965" t="s">
        <v>668</v>
      </c>
      <c r="G1965" t="s">
        <v>20</v>
      </c>
      <c r="H1965">
        <v>2210318</v>
      </c>
    </row>
    <row r="1966" spans="1:8" x14ac:dyDescent="0.2">
      <c r="A1966">
        <v>1961</v>
      </c>
      <c r="B1966" t="e">
        <f>80-F729</f>
        <v>#VALUE!</v>
      </c>
      <c r="D1966" t="s">
        <v>16</v>
      </c>
      <c r="E1966">
        <v>1</v>
      </c>
      <c r="F1966" t="s">
        <v>669</v>
      </c>
      <c r="G1966" t="s">
        <v>408</v>
      </c>
      <c r="H1966">
        <v>2210318</v>
      </c>
    </row>
    <row r="1967" spans="1:8" x14ac:dyDescent="0.2">
      <c r="A1967">
        <v>1962</v>
      </c>
      <c r="B1967">
        <f>80-F730</f>
        <v>80</v>
      </c>
      <c r="D1967" t="s">
        <v>16</v>
      </c>
      <c r="E1967">
        <v>1</v>
      </c>
      <c r="F1967" t="s">
        <v>670</v>
      </c>
      <c r="G1967" t="s">
        <v>408</v>
      </c>
      <c r="H1967">
        <v>2210318</v>
      </c>
    </row>
    <row r="1968" spans="1:8" x14ac:dyDescent="0.2">
      <c r="A1968">
        <v>1963</v>
      </c>
      <c r="B1968">
        <f>80-F731</f>
        <v>80</v>
      </c>
      <c r="D1968" t="s">
        <v>16</v>
      </c>
      <c r="E1968">
        <v>1</v>
      </c>
      <c r="F1968" t="s">
        <v>346</v>
      </c>
      <c r="G1968" t="s">
        <v>408</v>
      </c>
      <c r="H1968">
        <v>2210318</v>
      </c>
    </row>
    <row r="1969" spans="1:8" x14ac:dyDescent="0.2">
      <c r="A1969">
        <v>1964</v>
      </c>
      <c r="B1969">
        <f>80-F732</f>
        <v>80</v>
      </c>
      <c r="D1969" t="s">
        <v>23</v>
      </c>
      <c r="E1969">
        <v>1</v>
      </c>
      <c r="F1969" t="s">
        <v>671</v>
      </c>
      <c r="G1969" t="s">
        <v>20</v>
      </c>
      <c r="H1969">
        <v>2210318</v>
      </c>
    </row>
    <row r="1970" spans="1:8" x14ac:dyDescent="0.2">
      <c r="A1970">
        <v>1965</v>
      </c>
      <c r="B1970">
        <f>80-F733</f>
        <v>80</v>
      </c>
      <c r="D1970" t="s">
        <v>16</v>
      </c>
      <c r="E1970">
        <v>1</v>
      </c>
      <c r="F1970" t="s">
        <v>346</v>
      </c>
      <c r="G1970" t="s">
        <v>408</v>
      </c>
      <c r="H1970">
        <v>2210318</v>
      </c>
    </row>
    <row r="1971" spans="1:8" x14ac:dyDescent="0.2">
      <c r="A1971">
        <v>1966</v>
      </c>
      <c r="B1971">
        <f>80-F736</f>
        <v>80</v>
      </c>
      <c r="D1971" t="s">
        <v>16</v>
      </c>
      <c r="E1971">
        <v>1</v>
      </c>
      <c r="F1971" t="s">
        <v>672</v>
      </c>
      <c r="G1971" t="s">
        <v>673</v>
      </c>
      <c r="H1971">
        <v>2210318</v>
      </c>
    </row>
    <row r="1972" spans="1:8" x14ac:dyDescent="0.2">
      <c r="A1972">
        <v>1967</v>
      </c>
      <c r="B1972">
        <f>80-F746</f>
        <v>80</v>
      </c>
      <c r="D1972" t="s">
        <v>473</v>
      </c>
      <c r="E1972">
        <v>1</v>
      </c>
      <c r="F1972" t="s">
        <v>674</v>
      </c>
      <c r="G1972" t="s">
        <v>675</v>
      </c>
      <c r="H1972">
        <v>2210318</v>
      </c>
    </row>
    <row r="1973" spans="1:8" x14ac:dyDescent="0.2">
      <c r="A1973">
        <v>1968</v>
      </c>
      <c r="B1973" t="e">
        <f>80-F747</f>
        <v>#VALUE!</v>
      </c>
      <c r="D1973" t="s">
        <v>473</v>
      </c>
      <c r="E1973">
        <v>1</v>
      </c>
      <c r="F1973" t="s">
        <v>676</v>
      </c>
      <c r="G1973" t="s">
        <v>479</v>
      </c>
      <c r="H1973">
        <v>2210318</v>
      </c>
    </row>
    <row r="1974" spans="1:8" x14ac:dyDescent="0.2">
      <c r="A1974">
        <v>1969</v>
      </c>
      <c r="B1974" t="e">
        <f>80-F749</f>
        <v>#VALUE!</v>
      </c>
      <c r="D1974" t="s">
        <v>473</v>
      </c>
      <c r="E1974">
        <v>1</v>
      </c>
      <c r="F1974" t="s">
        <v>677</v>
      </c>
      <c r="G1974" t="s">
        <v>479</v>
      </c>
      <c r="H1974">
        <v>2210318</v>
      </c>
    </row>
    <row r="1975" spans="1:8" x14ac:dyDescent="0.2">
      <c r="A1975">
        <v>1970</v>
      </c>
      <c r="B1975">
        <f>80-H728</f>
        <v>-1400334</v>
      </c>
      <c r="D1975" t="s">
        <v>174</v>
      </c>
      <c r="E1975">
        <v>6</v>
      </c>
      <c r="H1975">
        <v>2210318</v>
      </c>
    </row>
    <row r="1976" spans="1:8" x14ac:dyDescent="0.2">
      <c r="A1976">
        <v>1971</v>
      </c>
      <c r="B1976">
        <f>80-H728</f>
        <v>-1400334</v>
      </c>
      <c r="D1976" t="s">
        <v>234</v>
      </c>
      <c r="E1976">
        <v>1</v>
      </c>
      <c r="H1976">
        <v>2210318</v>
      </c>
    </row>
    <row r="1977" spans="1:8" x14ac:dyDescent="0.2">
      <c r="A1977">
        <v>1972</v>
      </c>
      <c r="B1977">
        <f>80-H728</f>
        <v>-1400334</v>
      </c>
      <c r="D1977" t="s">
        <v>678</v>
      </c>
      <c r="E1977">
        <v>1</v>
      </c>
      <c r="H1977">
        <v>2210318</v>
      </c>
    </row>
    <row r="1978" spans="1:8" x14ac:dyDescent="0.2">
      <c r="A1978">
        <v>1973</v>
      </c>
      <c r="B1978">
        <f>80-Q724</f>
        <v>80</v>
      </c>
      <c r="D1978" t="s">
        <v>679</v>
      </c>
      <c r="E1978">
        <v>1</v>
      </c>
      <c r="F1978" t="s">
        <v>680</v>
      </c>
      <c r="G1978" t="s">
        <v>524</v>
      </c>
      <c r="H1978">
        <v>2210318</v>
      </c>
    </row>
    <row r="1979" spans="1:8" x14ac:dyDescent="0.2">
      <c r="A1979">
        <v>1974</v>
      </c>
      <c r="B1979">
        <f>80-Q725</f>
        <v>80</v>
      </c>
      <c r="D1979" t="s">
        <v>679</v>
      </c>
      <c r="E1979">
        <v>1</v>
      </c>
      <c r="F1979" t="s">
        <v>681</v>
      </c>
      <c r="G1979" t="s">
        <v>524</v>
      </c>
      <c r="H1979">
        <v>2210318</v>
      </c>
    </row>
    <row r="1980" spans="1:8" x14ac:dyDescent="0.2">
      <c r="A1980">
        <v>1975</v>
      </c>
      <c r="B1980">
        <f>80-X729</f>
        <v>80</v>
      </c>
      <c r="D1980" t="s">
        <v>175</v>
      </c>
      <c r="E1980">
        <v>2</v>
      </c>
      <c r="G1980" t="s">
        <v>176</v>
      </c>
      <c r="H1980">
        <v>2210318</v>
      </c>
    </row>
    <row r="1981" spans="1:8" x14ac:dyDescent="0.2">
      <c r="A1981">
        <v>1976</v>
      </c>
      <c r="B1981">
        <f>80-X746</f>
        <v>80</v>
      </c>
      <c r="D1981" t="s">
        <v>410</v>
      </c>
      <c r="E1981">
        <v>1</v>
      </c>
      <c r="G1981" t="s">
        <v>411</v>
      </c>
      <c r="H1981">
        <v>2210318</v>
      </c>
    </row>
    <row r="1982" spans="1:8" x14ac:dyDescent="0.2">
      <c r="A1982">
        <v>1977</v>
      </c>
      <c r="B1982">
        <f>59-A206</f>
        <v>-142</v>
      </c>
      <c r="D1982" t="s">
        <v>32</v>
      </c>
      <c r="E1982">
        <v>2</v>
      </c>
      <c r="F1982" t="s">
        <v>33</v>
      </c>
      <c r="H1982">
        <v>2210341</v>
      </c>
    </row>
    <row r="1983" spans="1:8" x14ac:dyDescent="0.2">
      <c r="A1983">
        <v>1978</v>
      </c>
      <c r="B1983">
        <f>59-A206</f>
        <v>-142</v>
      </c>
      <c r="D1983" t="s">
        <v>34</v>
      </c>
      <c r="E1983">
        <v>2</v>
      </c>
      <c r="F1983" t="s">
        <v>33</v>
      </c>
      <c r="H1983">
        <v>2210341</v>
      </c>
    </row>
    <row r="1984" spans="1:8" x14ac:dyDescent="0.2">
      <c r="A1984">
        <v>1979</v>
      </c>
      <c r="B1984" t="e" cm="1" vm="1">
        <f t="array" ref="B1984">59-_FV(A210,"1")</f>
        <v>#VALUE!</v>
      </c>
      <c r="D1984" t="s">
        <v>35</v>
      </c>
      <c r="E1984">
        <v>1</v>
      </c>
      <c r="F1984" t="s">
        <v>36</v>
      </c>
      <c r="H1984">
        <v>2210341</v>
      </c>
    </row>
    <row r="1985" spans="1:8" x14ac:dyDescent="0.2">
      <c r="A1985">
        <v>1980</v>
      </c>
      <c r="B1985" t="e" cm="1" vm="2">
        <f t="array" ref="B1985">59-_FV(A210,"2")</f>
        <v>#VALUE!</v>
      </c>
      <c r="D1985" t="s">
        <v>37</v>
      </c>
      <c r="E1985">
        <v>1</v>
      </c>
      <c r="G1985" t="s">
        <v>38</v>
      </c>
      <c r="H1985">
        <v>2210341</v>
      </c>
    </row>
    <row r="1986" spans="1:8" x14ac:dyDescent="0.2">
      <c r="A1986">
        <v>1981</v>
      </c>
      <c r="B1986" t="e" cm="1" vm="3">
        <f t="array" ref="B1986">59-_FV(A210,"3")</f>
        <v>#VALUE!</v>
      </c>
      <c r="D1986" t="s">
        <v>39</v>
      </c>
      <c r="E1986">
        <v>1</v>
      </c>
      <c r="H1986">
        <v>2210341</v>
      </c>
    </row>
    <row r="1987" spans="1:8" x14ac:dyDescent="0.2">
      <c r="A1987">
        <v>1982</v>
      </c>
      <c r="B1987" t="e" cm="1" vm="4">
        <f t="array" ref="B1987">59-_FV(A210,"4")</f>
        <v>#VALUE!</v>
      </c>
      <c r="D1987" t="s">
        <v>40</v>
      </c>
      <c r="E1987">
        <v>1</v>
      </c>
      <c r="H1987">
        <v>2210341</v>
      </c>
    </row>
    <row r="1988" spans="1:8" x14ac:dyDescent="0.2">
      <c r="A1988">
        <v>1983</v>
      </c>
      <c r="B1988" t="e" cm="1" vm="1">
        <f t="array" ref="B1988">59-_FV(A212,"1")</f>
        <v>#VALUE!</v>
      </c>
      <c r="D1988" t="s">
        <v>41</v>
      </c>
      <c r="E1988">
        <v>1</v>
      </c>
      <c r="F1988" t="s">
        <v>42</v>
      </c>
      <c r="H1988">
        <v>2210341</v>
      </c>
    </row>
    <row r="1989" spans="1:8" x14ac:dyDescent="0.2">
      <c r="A1989">
        <v>1984</v>
      </c>
      <c r="B1989" t="e" cm="1" vm="2">
        <f t="array" ref="B1989">59-_FV(A212,"2")</f>
        <v>#VALUE!</v>
      </c>
      <c r="D1989" t="s">
        <v>43</v>
      </c>
      <c r="E1989">
        <v>1</v>
      </c>
      <c r="F1989" t="s">
        <v>44</v>
      </c>
      <c r="H1989">
        <v>2210341</v>
      </c>
    </row>
    <row r="1990" spans="1:8" x14ac:dyDescent="0.2">
      <c r="A1990">
        <v>1985</v>
      </c>
      <c r="B1990">
        <f>59-A213</f>
        <v>-149</v>
      </c>
      <c r="D1990" t="s">
        <v>40</v>
      </c>
      <c r="E1990">
        <v>1</v>
      </c>
      <c r="H1990">
        <v>2210341</v>
      </c>
    </row>
    <row r="1991" spans="1:8" x14ac:dyDescent="0.2">
      <c r="A1991">
        <v>1986</v>
      </c>
      <c r="B1991">
        <f>59-E208</f>
        <v>58</v>
      </c>
      <c r="D1991" t="s">
        <v>45</v>
      </c>
      <c r="E1991">
        <v>1</v>
      </c>
      <c r="F1991" t="s">
        <v>46</v>
      </c>
      <c r="G1991" t="s">
        <v>47</v>
      </c>
      <c r="H1991">
        <v>2210341</v>
      </c>
    </row>
    <row r="1992" spans="1:8" x14ac:dyDescent="0.2">
      <c r="A1992">
        <v>1987</v>
      </c>
      <c r="B1992">
        <f>59-E209</f>
        <v>58</v>
      </c>
      <c r="D1992" t="s">
        <v>48</v>
      </c>
      <c r="E1992">
        <v>1</v>
      </c>
      <c r="F1992" t="s">
        <v>119</v>
      </c>
      <c r="H1992">
        <v>2210341</v>
      </c>
    </row>
    <row r="1993" spans="1:8" x14ac:dyDescent="0.2">
      <c r="A1993">
        <v>1988</v>
      </c>
      <c r="B1993" t="e">
        <f>59-F208</f>
        <v>#VALUE!</v>
      </c>
      <c r="D1993" t="s">
        <v>50</v>
      </c>
      <c r="E1993">
        <v>1</v>
      </c>
      <c r="F1993" t="s">
        <v>46</v>
      </c>
      <c r="G1993" t="s">
        <v>51</v>
      </c>
      <c r="H1993">
        <v>2210341</v>
      </c>
    </row>
    <row r="1994" spans="1:8" x14ac:dyDescent="0.2">
      <c r="A1994">
        <v>1989</v>
      </c>
      <c r="B1994" t="e">
        <f>59-F208</f>
        <v>#VALUE!</v>
      </c>
      <c r="D1994" t="s">
        <v>56</v>
      </c>
      <c r="E1994">
        <v>1</v>
      </c>
      <c r="F1994" t="s">
        <v>46</v>
      </c>
      <c r="G1994" t="s">
        <v>51</v>
      </c>
      <c r="H1994">
        <v>2210341</v>
      </c>
    </row>
    <row r="1995" spans="1:8" x14ac:dyDescent="0.2">
      <c r="A1995">
        <v>1990</v>
      </c>
      <c r="B1995">
        <f>59-F210</f>
        <v>59</v>
      </c>
      <c r="D1995" t="s">
        <v>53</v>
      </c>
      <c r="E1995">
        <v>1</v>
      </c>
      <c r="F1995" t="s">
        <v>54</v>
      </c>
      <c r="G1995" t="s">
        <v>682</v>
      </c>
      <c r="H1995">
        <v>2210341</v>
      </c>
    </row>
    <row r="1996" spans="1:8" x14ac:dyDescent="0.2">
      <c r="A1996">
        <v>1991</v>
      </c>
      <c r="B1996">
        <f>59-F210</f>
        <v>59</v>
      </c>
      <c r="D1996" t="s">
        <v>56</v>
      </c>
      <c r="E1996">
        <v>1</v>
      </c>
      <c r="F1996" t="s">
        <v>54</v>
      </c>
      <c r="G1996" t="s">
        <v>682</v>
      </c>
      <c r="H1996">
        <v>2210341</v>
      </c>
    </row>
    <row r="1997" spans="1:8" x14ac:dyDescent="0.2">
      <c r="A1997">
        <v>1992</v>
      </c>
      <c r="B1997" t="e">
        <f>59-F212</f>
        <v>#VALUE!</v>
      </c>
      <c r="D1997" t="s">
        <v>53</v>
      </c>
      <c r="E1997">
        <v>1</v>
      </c>
      <c r="F1997" t="s">
        <v>57</v>
      </c>
      <c r="G1997" t="s">
        <v>683</v>
      </c>
      <c r="H1997">
        <v>2210341</v>
      </c>
    </row>
    <row r="1998" spans="1:8" x14ac:dyDescent="0.2">
      <c r="A1998">
        <v>1993</v>
      </c>
      <c r="B1998" t="e">
        <f>59-F212</f>
        <v>#VALUE!</v>
      </c>
      <c r="D1998" t="s">
        <v>56</v>
      </c>
      <c r="E1998">
        <v>1</v>
      </c>
      <c r="F1998" t="s">
        <v>57</v>
      </c>
      <c r="G1998" t="s">
        <v>683</v>
      </c>
      <c r="H1998">
        <v>2210341</v>
      </c>
    </row>
    <row r="1999" spans="1:8" x14ac:dyDescent="0.2">
      <c r="A1999">
        <v>1994</v>
      </c>
      <c r="B1999">
        <f>59-K210</f>
        <v>59</v>
      </c>
      <c r="D1999" t="s">
        <v>59</v>
      </c>
      <c r="E1999">
        <v>1</v>
      </c>
      <c r="F1999" t="s">
        <v>60</v>
      </c>
      <c r="H1999">
        <v>2210341</v>
      </c>
    </row>
    <row r="2000" spans="1:8" x14ac:dyDescent="0.2">
      <c r="A2000">
        <v>1995</v>
      </c>
      <c r="B2000">
        <f>59-K210</f>
        <v>59</v>
      </c>
      <c r="D2000" t="s">
        <v>61</v>
      </c>
      <c r="E2000">
        <v>1</v>
      </c>
      <c r="F2000" t="s">
        <v>60</v>
      </c>
      <c r="H2000">
        <v>2210341</v>
      </c>
    </row>
    <row r="2001" spans="1:8" x14ac:dyDescent="0.2">
      <c r="A2001">
        <v>1996</v>
      </c>
      <c r="B2001">
        <f>59-K211</f>
        <v>59</v>
      </c>
      <c r="D2001" t="s">
        <v>59</v>
      </c>
      <c r="E2001">
        <v>1</v>
      </c>
      <c r="F2001" t="s">
        <v>60</v>
      </c>
      <c r="H2001">
        <v>2210341</v>
      </c>
    </row>
    <row r="2002" spans="1:8" x14ac:dyDescent="0.2">
      <c r="A2002">
        <v>1997</v>
      </c>
      <c r="B2002">
        <f>59-K211</f>
        <v>59</v>
      </c>
      <c r="D2002" t="s">
        <v>61</v>
      </c>
      <c r="E2002">
        <v>1</v>
      </c>
      <c r="F2002" t="s">
        <v>60</v>
      </c>
      <c r="H2002">
        <v>2210341</v>
      </c>
    </row>
    <row r="2003" spans="1:8" x14ac:dyDescent="0.2">
      <c r="A2003">
        <v>1998</v>
      </c>
      <c r="B2003">
        <f>59-S205</f>
        <v>59</v>
      </c>
      <c r="D2003" t="s">
        <v>62</v>
      </c>
      <c r="E2003">
        <v>1</v>
      </c>
      <c r="F2003" t="s">
        <v>63</v>
      </c>
      <c r="G2003" t="s">
        <v>64</v>
      </c>
      <c r="H2003">
        <v>2210341</v>
      </c>
    </row>
    <row r="2004" spans="1:8" x14ac:dyDescent="0.2">
      <c r="A2004">
        <v>1999</v>
      </c>
      <c r="B2004">
        <f>59-S208</f>
        <v>59</v>
      </c>
      <c r="D2004" t="s">
        <v>65</v>
      </c>
      <c r="E2004">
        <v>1</v>
      </c>
      <c r="F2004" t="s">
        <v>46</v>
      </c>
      <c r="G2004" t="s">
        <v>66</v>
      </c>
      <c r="H2004">
        <v>2210341</v>
      </c>
    </row>
    <row r="2005" spans="1:8" x14ac:dyDescent="0.2">
      <c r="A2005">
        <v>2000</v>
      </c>
      <c r="B2005">
        <f>59-S208</f>
        <v>59</v>
      </c>
      <c r="D2005" t="s">
        <v>67</v>
      </c>
      <c r="E2005">
        <v>1</v>
      </c>
      <c r="F2005" t="s">
        <v>46</v>
      </c>
      <c r="G2005" t="s">
        <v>66</v>
      </c>
      <c r="H2005">
        <v>2210341</v>
      </c>
    </row>
    <row r="2006" spans="1:8" x14ac:dyDescent="0.2">
      <c r="A2006">
        <v>2001</v>
      </c>
      <c r="B2006">
        <f>60-H5206</f>
        <v>60</v>
      </c>
      <c r="D2006" t="s">
        <v>69</v>
      </c>
      <c r="E2006">
        <v>1</v>
      </c>
      <c r="F2006" t="s">
        <v>121</v>
      </c>
      <c r="H2006">
        <v>2210341</v>
      </c>
    </row>
    <row r="2007" spans="1:8" x14ac:dyDescent="0.2">
      <c r="A2007">
        <v>2002</v>
      </c>
      <c r="B2007">
        <f>60-H5206</f>
        <v>60</v>
      </c>
      <c r="D2007" t="s">
        <v>71</v>
      </c>
      <c r="E2007">
        <v>1</v>
      </c>
      <c r="F2007" t="s">
        <v>121</v>
      </c>
      <c r="H2007">
        <v>2210341</v>
      </c>
    </row>
    <row r="2008" spans="1:8" x14ac:dyDescent="0.2">
      <c r="A2008">
        <v>2003</v>
      </c>
      <c r="B2008">
        <f>60-H5206</f>
        <v>60</v>
      </c>
      <c r="D2008" t="s">
        <v>72</v>
      </c>
      <c r="E2008">
        <v>1</v>
      </c>
      <c r="F2008" t="s">
        <v>121</v>
      </c>
      <c r="H2008">
        <v>2210341</v>
      </c>
    </row>
    <row r="2009" spans="1:8" x14ac:dyDescent="0.2">
      <c r="A2009">
        <v>2004</v>
      </c>
      <c r="B2009">
        <f>60-H5206</f>
        <v>60</v>
      </c>
      <c r="D2009" t="s">
        <v>73</v>
      </c>
      <c r="E2009">
        <v>1</v>
      </c>
      <c r="F2009" t="s">
        <v>121</v>
      </c>
      <c r="H2009">
        <v>2210341</v>
      </c>
    </row>
    <row r="2010" spans="1:8" x14ac:dyDescent="0.2">
      <c r="A2010">
        <v>2005</v>
      </c>
      <c r="B2010">
        <f>60-H5206</f>
        <v>60</v>
      </c>
      <c r="D2010" t="s">
        <v>74</v>
      </c>
      <c r="E2010">
        <v>1</v>
      </c>
      <c r="F2010" t="s">
        <v>121</v>
      </c>
      <c r="H2010">
        <v>2210341</v>
      </c>
    </row>
    <row r="2011" spans="1:8" x14ac:dyDescent="0.2">
      <c r="A2011">
        <v>2006</v>
      </c>
      <c r="B2011">
        <f>60-S5205</f>
        <v>60</v>
      </c>
      <c r="D2011" t="s">
        <v>75</v>
      </c>
      <c r="E2011">
        <v>1</v>
      </c>
      <c r="F2011" t="s">
        <v>684</v>
      </c>
      <c r="H2011">
        <v>2210341</v>
      </c>
    </row>
    <row r="2012" spans="1:8" x14ac:dyDescent="0.2">
      <c r="A2012">
        <v>2007</v>
      </c>
      <c r="B2012">
        <f>60-S5205</f>
        <v>60</v>
      </c>
      <c r="D2012" t="s">
        <v>77</v>
      </c>
      <c r="E2012">
        <v>1</v>
      </c>
      <c r="F2012" t="s">
        <v>684</v>
      </c>
      <c r="H2012">
        <v>2210341</v>
      </c>
    </row>
    <row r="2013" spans="1:8" x14ac:dyDescent="0.2">
      <c r="A2013">
        <v>2008</v>
      </c>
      <c r="B2013">
        <f>60-S5205</f>
        <v>60</v>
      </c>
      <c r="D2013" t="s">
        <v>69</v>
      </c>
      <c r="E2013">
        <v>1</v>
      </c>
      <c r="F2013" t="s">
        <v>684</v>
      </c>
      <c r="H2013">
        <v>2210341</v>
      </c>
    </row>
    <row r="2014" spans="1:8" x14ac:dyDescent="0.2">
      <c r="A2014">
        <v>2009</v>
      </c>
      <c r="B2014">
        <f>60-S5205</f>
        <v>60</v>
      </c>
      <c r="D2014" t="s">
        <v>71</v>
      </c>
      <c r="E2014">
        <v>1</v>
      </c>
      <c r="F2014" t="s">
        <v>684</v>
      </c>
      <c r="H2014">
        <v>2210341</v>
      </c>
    </row>
    <row r="2015" spans="1:8" x14ac:dyDescent="0.2">
      <c r="A2015">
        <v>2010</v>
      </c>
      <c r="B2015">
        <f>60-S5206</f>
        <v>60</v>
      </c>
      <c r="D2015" t="s">
        <v>78</v>
      </c>
      <c r="E2015">
        <v>1</v>
      </c>
      <c r="F2015" t="s">
        <v>685</v>
      </c>
      <c r="H2015">
        <v>2210341</v>
      </c>
    </row>
    <row r="2016" spans="1:8" x14ac:dyDescent="0.2">
      <c r="A2016">
        <v>2011</v>
      </c>
      <c r="B2016">
        <f>60-S5206</f>
        <v>60</v>
      </c>
      <c r="D2016" t="s">
        <v>77</v>
      </c>
      <c r="E2016">
        <v>1</v>
      </c>
      <c r="F2016" t="s">
        <v>685</v>
      </c>
      <c r="H2016">
        <v>2210341</v>
      </c>
    </row>
    <row r="2017" spans="1:8" x14ac:dyDescent="0.2">
      <c r="A2017">
        <v>2012</v>
      </c>
      <c r="B2017">
        <f>60-S5206</f>
        <v>60</v>
      </c>
      <c r="D2017" t="s">
        <v>69</v>
      </c>
      <c r="E2017">
        <v>1</v>
      </c>
      <c r="F2017" t="s">
        <v>685</v>
      </c>
      <c r="H2017">
        <v>2210341</v>
      </c>
    </row>
    <row r="2018" spans="1:8" x14ac:dyDescent="0.2">
      <c r="A2018">
        <v>2013</v>
      </c>
      <c r="B2018">
        <f>60-S5206</f>
        <v>60</v>
      </c>
      <c r="D2018" t="s">
        <v>71</v>
      </c>
      <c r="E2018">
        <v>1</v>
      </c>
      <c r="F2018" t="s">
        <v>685</v>
      </c>
      <c r="H2018">
        <v>2210341</v>
      </c>
    </row>
    <row r="2019" spans="1:8" x14ac:dyDescent="0.2">
      <c r="A2019">
        <v>2014</v>
      </c>
      <c r="B2019">
        <f>60-S5207</f>
        <v>60</v>
      </c>
      <c r="D2019" t="s">
        <v>80</v>
      </c>
      <c r="E2019">
        <v>1</v>
      </c>
      <c r="F2019" t="s">
        <v>686</v>
      </c>
      <c r="H2019">
        <v>2210341</v>
      </c>
    </row>
    <row r="2020" spans="1:8" x14ac:dyDescent="0.2">
      <c r="A2020">
        <v>2015</v>
      </c>
      <c r="B2020">
        <f>60-S5207</f>
        <v>60</v>
      </c>
      <c r="D2020" t="s">
        <v>77</v>
      </c>
      <c r="E2020">
        <v>1</v>
      </c>
      <c r="F2020" t="s">
        <v>686</v>
      </c>
      <c r="H2020">
        <v>2210341</v>
      </c>
    </row>
    <row r="2021" spans="1:8" x14ac:dyDescent="0.2">
      <c r="A2021">
        <v>2016</v>
      </c>
      <c r="B2021">
        <f>60-S5207</f>
        <v>60</v>
      </c>
      <c r="D2021" t="s">
        <v>69</v>
      </c>
      <c r="E2021">
        <v>1</v>
      </c>
      <c r="F2021" t="s">
        <v>686</v>
      </c>
      <c r="H2021">
        <v>2210341</v>
      </c>
    </row>
    <row r="2022" spans="1:8" x14ac:dyDescent="0.2">
      <c r="A2022">
        <v>2017</v>
      </c>
      <c r="B2022">
        <f>60-S5207</f>
        <v>60</v>
      </c>
      <c r="D2022" t="s">
        <v>71</v>
      </c>
      <c r="E2022">
        <v>1</v>
      </c>
      <c r="F2022" t="s">
        <v>686</v>
      </c>
      <c r="H2022">
        <v>2210341</v>
      </c>
    </row>
    <row r="2023" spans="1:8" x14ac:dyDescent="0.2">
      <c r="A2023">
        <v>2018</v>
      </c>
      <c r="B2023">
        <f>77-A205</f>
        <v>-123</v>
      </c>
      <c r="D2023" t="s">
        <v>12</v>
      </c>
      <c r="E2023">
        <v>1</v>
      </c>
      <c r="F2023" t="s">
        <v>687</v>
      </c>
      <c r="H2023">
        <v>2210341</v>
      </c>
    </row>
    <row r="2024" spans="1:8" x14ac:dyDescent="0.2">
      <c r="A2024">
        <v>2019</v>
      </c>
      <c r="B2024">
        <f>77-A205</f>
        <v>-123</v>
      </c>
      <c r="D2024" t="s">
        <v>83</v>
      </c>
      <c r="E2024">
        <v>1</v>
      </c>
      <c r="F2024" t="s">
        <v>687</v>
      </c>
      <c r="H2024">
        <v>2210341</v>
      </c>
    </row>
    <row r="2025" spans="1:8" x14ac:dyDescent="0.2">
      <c r="A2025">
        <v>2020</v>
      </c>
      <c r="B2025">
        <f>77-A209</f>
        <v>-127</v>
      </c>
      <c r="D2025" t="s">
        <v>12</v>
      </c>
      <c r="E2025">
        <v>1</v>
      </c>
      <c r="F2025" t="s">
        <v>688</v>
      </c>
      <c r="H2025">
        <v>2210341</v>
      </c>
    </row>
    <row r="2026" spans="1:8" x14ac:dyDescent="0.2">
      <c r="A2026">
        <v>2021</v>
      </c>
      <c r="B2026">
        <f>77-A209</f>
        <v>-127</v>
      </c>
      <c r="D2026" t="s">
        <v>83</v>
      </c>
      <c r="E2026">
        <v>1</v>
      </c>
      <c r="F2026" t="s">
        <v>688</v>
      </c>
      <c r="H2026">
        <v>2210341</v>
      </c>
    </row>
    <row r="2027" spans="1:8" x14ac:dyDescent="0.2">
      <c r="A2027">
        <v>2022</v>
      </c>
      <c r="B2027">
        <f>77-A225</f>
        <v>-143</v>
      </c>
      <c r="D2027" t="s">
        <v>29</v>
      </c>
      <c r="E2027">
        <v>1</v>
      </c>
      <c r="F2027" t="s">
        <v>623</v>
      </c>
      <c r="H2027">
        <v>2210341</v>
      </c>
    </row>
    <row r="2028" spans="1:8" x14ac:dyDescent="0.2">
      <c r="A2028">
        <v>2023</v>
      </c>
      <c r="B2028">
        <f>77-A225</f>
        <v>-143</v>
      </c>
      <c r="D2028" t="s">
        <v>88</v>
      </c>
      <c r="E2028">
        <v>1</v>
      </c>
      <c r="F2028" t="s">
        <v>623</v>
      </c>
      <c r="H2028">
        <v>2210341</v>
      </c>
    </row>
    <row r="2029" spans="1:8" x14ac:dyDescent="0.2">
      <c r="A2029">
        <v>2024</v>
      </c>
      <c r="B2029">
        <f>77-A235</f>
        <v>-153</v>
      </c>
      <c r="D2029" t="s">
        <v>90</v>
      </c>
      <c r="E2029">
        <v>1</v>
      </c>
      <c r="F2029" t="s">
        <v>624</v>
      </c>
      <c r="H2029">
        <v>2210341</v>
      </c>
    </row>
    <row r="2030" spans="1:8" x14ac:dyDescent="0.2">
      <c r="A2030">
        <v>2025</v>
      </c>
      <c r="B2030">
        <f>77-A235</f>
        <v>-153</v>
      </c>
      <c r="D2030" t="s">
        <v>83</v>
      </c>
      <c r="E2030">
        <v>1</v>
      </c>
      <c r="F2030" t="s">
        <v>624</v>
      </c>
      <c r="H2030">
        <v>2210341</v>
      </c>
    </row>
    <row r="2031" spans="1:8" x14ac:dyDescent="0.2">
      <c r="A2031">
        <v>2026</v>
      </c>
      <c r="B2031">
        <f>77-A245</f>
        <v>-163</v>
      </c>
      <c r="D2031" t="s">
        <v>92</v>
      </c>
      <c r="E2031">
        <v>1</v>
      </c>
      <c r="F2031" t="s">
        <v>689</v>
      </c>
      <c r="H2031">
        <v>2210341</v>
      </c>
    </row>
    <row r="2032" spans="1:8" x14ac:dyDescent="0.2">
      <c r="A2032">
        <v>2027</v>
      </c>
      <c r="B2032">
        <f>77-A245</f>
        <v>-163</v>
      </c>
      <c r="D2032" t="s">
        <v>83</v>
      </c>
      <c r="E2032">
        <v>1</v>
      </c>
      <c r="F2032" t="s">
        <v>689</v>
      </c>
      <c r="H2032">
        <v>2210341</v>
      </c>
    </row>
    <row r="2033" spans="1:8" x14ac:dyDescent="0.2">
      <c r="A2033">
        <v>2028</v>
      </c>
      <c r="B2033" t="e">
        <f>77-F205</f>
        <v>#VALUE!</v>
      </c>
      <c r="D2033" t="s">
        <v>96</v>
      </c>
      <c r="E2033">
        <v>1</v>
      </c>
      <c r="F2033" t="s">
        <v>97</v>
      </c>
      <c r="G2033" t="s">
        <v>98</v>
      </c>
      <c r="H2033">
        <v>2210341</v>
      </c>
    </row>
    <row r="2034" spans="1:8" x14ac:dyDescent="0.2">
      <c r="A2034">
        <v>2029</v>
      </c>
      <c r="B2034" t="e">
        <f>77-F206</f>
        <v>#VALUE!</v>
      </c>
      <c r="D2034" t="s">
        <v>96</v>
      </c>
      <c r="E2034">
        <v>1</v>
      </c>
      <c r="F2034" t="s">
        <v>97</v>
      </c>
      <c r="G2034" t="s">
        <v>98</v>
      </c>
      <c r="H2034">
        <v>2210341</v>
      </c>
    </row>
    <row r="2035" spans="1:8" x14ac:dyDescent="0.2">
      <c r="A2035">
        <v>2030</v>
      </c>
      <c r="B2035">
        <f>77-F209</f>
        <v>77</v>
      </c>
      <c r="D2035" t="s">
        <v>96</v>
      </c>
      <c r="E2035">
        <v>1</v>
      </c>
      <c r="F2035" t="s">
        <v>97</v>
      </c>
      <c r="G2035" t="s">
        <v>98</v>
      </c>
      <c r="H2035">
        <v>2210341</v>
      </c>
    </row>
    <row r="2036" spans="1:8" x14ac:dyDescent="0.2">
      <c r="A2036">
        <v>2031</v>
      </c>
      <c r="B2036">
        <f>77-F210</f>
        <v>77</v>
      </c>
      <c r="D2036" t="s">
        <v>96</v>
      </c>
      <c r="E2036">
        <v>1</v>
      </c>
      <c r="F2036" t="s">
        <v>97</v>
      </c>
      <c r="G2036" t="s">
        <v>98</v>
      </c>
      <c r="H2036">
        <v>2210341</v>
      </c>
    </row>
    <row r="2037" spans="1:8" x14ac:dyDescent="0.2">
      <c r="A2037">
        <v>2032</v>
      </c>
      <c r="B2037">
        <f>77-F225</f>
        <v>77</v>
      </c>
      <c r="D2037" t="s">
        <v>96</v>
      </c>
      <c r="E2037">
        <v>1</v>
      </c>
      <c r="F2037" t="s">
        <v>99</v>
      </c>
      <c r="G2037" t="s">
        <v>98</v>
      </c>
      <c r="H2037">
        <v>2210341</v>
      </c>
    </row>
    <row r="2038" spans="1:8" x14ac:dyDescent="0.2">
      <c r="A2038">
        <v>2033</v>
      </c>
      <c r="B2038" t="e">
        <f>77-F235</f>
        <v>#VALUE!</v>
      </c>
      <c r="D2038" t="s">
        <v>96</v>
      </c>
      <c r="E2038">
        <v>1</v>
      </c>
      <c r="F2038" t="s">
        <v>100</v>
      </c>
      <c r="G2038" t="s">
        <v>98</v>
      </c>
      <c r="H2038">
        <v>2210341</v>
      </c>
    </row>
    <row r="2039" spans="1:8" x14ac:dyDescent="0.2">
      <c r="A2039">
        <v>2034</v>
      </c>
      <c r="B2039" t="e">
        <f>77-F236</f>
        <v>#VALUE!</v>
      </c>
      <c r="D2039" t="s">
        <v>96</v>
      </c>
      <c r="E2039">
        <v>1</v>
      </c>
      <c r="F2039" t="s">
        <v>100</v>
      </c>
      <c r="G2039" t="s">
        <v>98</v>
      </c>
      <c r="H2039">
        <v>2210341</v>
      </c>
    </row>
    <row r="2040" spans="1:8" x14ac:dyDescent="0.2">
      <c r="A2040">
        <v>2035</v>
      </c>
      <c r="B2040" t="e">
        <f>1207-F10</f>
        <v>#VALUE!</v>
      </c>
      <c r="D2040" t="s">
        <v>101</v>
      </c>
      <c r="E2040">
        <v>1</v>
      </c>
      <c r="F2040" t="s">
        <v>102</v>
      </c>
      <c r="G2040" t="s">
        <v>58</v>
      </c>
      <c r="H2040">
        <v>2210341</v>
      </c>
    </row>
    <row r="2041" spans="1:8" x14ac:dyDescent="0.2">
      <c r="A2041">
        <v>2036</v>
      </c>
      <c r="B2041" t="e">
        <f>1207-F10</f>
        <v>#VALUE!</v>
      </c>
      <c r="D2041" t="s">
        <v>52</v>
      </c>
      <c r="E2041">
        <v>1</v>
      </c>
      <c r="F2041" t="s">
        <v>102</v>
      </c>
      <c r="G2041" t="s">
        <v>58</v>
      </c>
      <c r="H2041">
        <v>2210341</v>
      </c>
    </row>
    <row r="2042" spans="1:8" x14ac:dyDescent="0.2">
      <c r="A2042">
        <v>2037</v>
      </c>
      <c r="B2042">
        <f>1207-K11</f>
        <v>1207</v>
      </c>
      <c r="D2042" t="s">
        <v>103</v>
      </c>
      <c r="E2042">
        <v>1</v>
      </c>
      <c r="F2042" t="s">
        <v>104</v>
      </c>
      <c r="H2042">
        <v>2210341</v>
      </c>
    </row>
    <row r="2043" spans="1:8" x14ac:dyDescent="0.2">
      <c r="A2043">
        <v>2038</v>
      </c>
      <c r="B2043">
        <f>1207-K11</f>
        <v>1207</v>
      </c>
      <c r="D2043" t="s">
        <v>105</v>
      </c>
      <c r="E2043">
        <v>1</v>
      </c>
      <c r="F2043" t="s">
        <v>104</v>
      </c>
      <c r="H2043">
        <v>2210341</v>
      </c>
    </row>
    <row r="2044" spans="1:8" x14ac:dyDescent="0.2">
      <c r="A2044">
        <v>2039</v>
      </c>
      <c r="B2044" t="e">
        <f>1223-F8</f>
        <v>#VALUE!</v>
      </c>
      <c r="D2044" t="s">
        <v>101</v>
      </c>
      <c r="E2044">
        <v>1</v>
      </c>
      <c r="G2044" t="s">
        <v>58</v>
      </c>
      <c r="H2044">
        <v>2210341</v>
      </c>
    </row>
    <row r="2045" spans="1:8" x14ac:dyDescent="0.2">
      <c r="A2045">
        <v>2040</v>
      </c>
      <c r="B2045" t="e">
        <f>1223-F8</f>
        <v>#VALUE!</v>
      </c>
      <c r="D2045" t="s">
        <v>52</v>
      </c>
      <c r="E2045">
        <v>1</v>
      </c>
      <c r="G2045" t="s">
        <v>58</v>
      </c>
      <c r="H2045">
        <v>2210341</v>
      </c>
    </row>
    <row r="2046" spans="1:8" x14ac:dyDescent="0.2">
      <c r="A2046">
        <v>2041</v>
      </c>
      <c r="B2046" t="e">
        <f>12801-F3</f>
        <v>#VALUE!</v>
      </c>
      <c r="D2046" t="s">
        <v>115</v>
      </c>
      <c r="E2046">
        <v>1</v>
      </c>
      <c r="F2046" t="s">
        <v>690</v>
      </c>
      <c r="G2046" t="s">
        <v>114</v>
      </c>
      <c r="H2046">
        <v>2210341</v>
      </c>
    </row>
    <row r="2047" spans="1:8" x14ac:dyDescent="0.2">
      <c r="A2047">
        <v>2042</v>
      </c>
      <c r="B2047">
        <f>12801-K3</f>
        <v>12801</v>
      </c>
      <c r="D2047" t="s">
        <v>691</v>
      </c>
      <c r="E2047">
        <v>1</v>
      </c>
      <c r="G2047" t="s">
        <v>692</v>
      </c>
      <c r="H2047">
        <v>2210341</v>
      </c>
    </row>
    <row r="2048" spans="1:8" x14ac:dyDescent="0.2">
      <c r="A2048">
        <v>2043</v>
      </c>
      <c r="B2048" t="e">
        <f>12802-F3</f>
        <v>#VALUE!</v>
      </c>
      <c r="D2048" t="s">
        <v>115</v>
      </c>
      <c r="E2048">
        <v>1</v>
      </c>
      <c r="F2048" t="s">
        <v>690</v>
      </c>
      <c r="G2048" t="s">
        <v>114</v>
      </c>
      <c r="H2048">
        <v>2210341</v>
      </c>
    </row>
    <row r="2049" spans="1:8" x14ac:dyDescent="0.2">
      <c r="A2049">
        <v>2044</v>
      </c>
      <c r="B2049">
        <f>12802-K3</f>
        <v>12802</v>
      </c>
      <c r="D2049" t="s">
        <v>691</v>
      </c>
      <c r="E2049">
        <v>1</v>
      </c>
      <c r="G2049" t="s">
        <v>692</v>
      </c>
      <c r="H2049">
        <v>2210341</v>
      </c>
    </row>
    <row r="2050" spans="1:8" x14ac:dyDescent="0.2">
      <c r="A2050">
        <v>2045</v>
      </c>
      <c r="B2050" t="e">
        <f>12807-F3</f>
        <v>#VALUE!</v>
      </c>
      <c r="D2050" t="s">
        <v>115</v>
      </c>
      <c r="E2050">
        <v>1</v>
      </c>
      <c r="F2050" t="s">
        <v>693</v>
      </c>
      <c r="G2050" t="s">
        <v>694</v>
      </c>
      <c r="H2050">
        <v>2210341</v>
      </c>
    </row>
    <row r="2051" spans="1:8" x14ac:dyDescent="0.2">
      <c r="A2051">
        <v>2046</v>
      </c>
      <c r="B2051" t="e">
        <f>12818-F3</f>
        <v>#VALUE!</v>
      </c>
      <c r="D2051" t="s">
        <v>115</v>
      </c>
      <c r="E2051">
        <v>1</v>
      </c>
      <c r="G2051" t="s">
        <v>114</v>
      </c>
      <c r="H2051">
        <v>2210341</v>
      </c>
    </row>
    <row r="2052" spans="1:8" x14ac:dyDescent="0.2">
      <c r="A2052">
        <v>2047</v>
      </c>
      <c r="B2052">
        <f>59-A306</f>
        <v>-242</v>
      </c>
      <c r="D2052" t="s">
        <v>32</v>
      </c>
      <c r="E2052">
        <v>2</v>
      </c>
      <c r="F2052" t="s">
        <v>33</v>
      </c>
      <c r="H2052">
        <v>2210342</v>
      </c>
    </row>
    <row r="2053" spans="1:8" x14ac:dyDescent="0.2">
      <c r="A2053">
        <v>2048</v>
      </c>
      <c r="B2053">
        <f>59-A306</f>
        <v>-242</v>
      </c>
      <c r="D2053" t="s">
        <v>34</v>
      </c>
      <c r="E2053">
        <v>2</v>
      </c>
      <c r="F2053" t="s">
        <v>33</v>
      </c>
      <c r="H2053">
        <v>2210342</v>
      </c>
    </row>
    <row r="2054" spans="1:8" x14ac:dyDescent="0.2">
      <c r="A2054">
        <v>2049</v>
      </c>
      <c r="B2054" t="e" cm="1" vm="1">
        <f t="array" ref="B2054">59-_FV(A310,"1")</f>
        <v>#VALUE!</v>
      </c>
      <c r="D2054" t="s">
        <v>35</v>
      </c>
      <c r="E2054">
        <v>1</v>
      </c>
      <c r="F2054" t="s">
        <v>36</v>
      </c>
      <c r="H2054">
        <v>2210342</v>
      </c>
    </row>
    <row r="2055" spans="1:8" x14ac:dyDescent="0.2">
      <c r="A2055">
        <v>2050</v>
      </c>
      <c r="B2055" t="e" cm="1" vm="2">
        <f t="array" ref="B2055">59-_FV(A310,"2")</f>
        <v>#VALUE!</v>
      </c>
      <c r="D2055" t="s">
        <v>37</v>
      </c>
      <c r="E2055">
        <v>1</v>
      </c>
      <c r="G2055" t="s">
        <v>38</v>
      </c>
      <c r="H2055">
        <v>2210342</v>
      </c>
    </row>
    <row r="2056" spans="1:8" x14ac:dyDescent="0.2">
      <c r="A2056">
        <v>2051</v>
      </c>
      <c r="B2056" t="e" cm="1" vm="3">
        <f t="array" ref="B2056">59-_FV(A310,"3")</f>
        <v>#VALUE!</v>
      </c>
      <c r="D2056" t="s">
        <v>39</v>
      </c>
      <c r="E2056">
        <v>1</v>
      </c>
      <c r="H2056">
        <v>2210342</v>
      </c>
    </row>
    <row r="2057" spans="1:8" x14ac:dyDescent="0.2">
      <c r="A2057">
        <v>2052</v>
      </c>
      <c r="B2057" t="e" cm="1" vm="4">
        <f t="array" ref="B2057">59-_FV(A310,"4")</f>
        <v>#VALUE!</v>
      </c>
      <c r="D2057" t="s">
        <v>40</v>
      </c>
      <c r="E2057">
        <v>1</v>
      </c>
      <c r="H2057">
        <v>2210342</v>
      </c>
    </row>
    <row r="2058" spans="1:8" x14ac:dyDescent="0.2">
      <c r="A2058">
        <v>2053</v>
      </c>
      <c r="B2058" t="e" cm="1" vm="1">
        <f t="array" ref="B2058">59-_FV(A312,"1")</f>
        <v>#VALUE!</v>
      </c>
      <c r="D2058" t="s">
        <v>41</v>
      </c>
      <c r="E2058">
        <v>1</v>
      </c>
      <c r="F2058" t="s">
        <v>42</v>
      </c>
      <c r="H2058">
        <v>2210342</v>
      </c>
    </row>
    <row r="2059" spans="1:8" x14ac:dyDescent="0.2">
      <c r="A2059">
        <v>2054</v>
      </c>
      <c r="B2059" t="e" cm="1" vm="2">
        <f t="array" ref="B2059">59-_FV(A312,"2")</f>
        <v>#VALUE!</v>
      </c>
      <c r="D2059" t="s">
        <v>43</v>
      </c>
      <c r="E2059">
        <v>1</v>
      </c>
      <c r="F2059" t="s">
        <v>44</v>
      </c>
      <c r="H2059">
        <v>2210342</v>
      </c>
    </row>
    <row r="2060" spans="1:8" x14ac:dyDescent="0.2">
      <c r="A2060">
        <v>2055</v>
      </c>
      <c r="B2060">
        <f>59-A313</f>
        <v>-249</v>
      </c>
      <c r="D2060" t="s">
        <v>40</v>
      </c>
      <c r="E2060">
        <v>1</v>
      </c>
      <c r="H2060">
        <v>2210342</v>
      </c>
    </row>
    <row r="2061" spans="1:8" x14ac:dyDescent="0.2">
      <c r="A2061">
        <v>2056</v>
      </c>
      <c r="B2061">
        <f>59-E308</f>
        <v>58</v>
      </c>
      <c r="D2061" t="s">
        <v>45</v>
      </c>
      <c r="E2061">
        <v>1</v>
      </c>
      <c r="F2061" t="s">
        <v>46</v>
      </c>
      <c r="G2061" t="s">
        <v>47</v>
      </c>
      <c r="H2061">
        <v>2210342</v>
      </c>
    </row>
    <row r="2062" spans="1:8" x14ac:dyDescent="0.2">
      <c r="A2062">
        <v>2057</v>
      </c>
      <c r="B2062">
        <f>59-E309</f>
        <v>58</v>
      </c>
      <c r="D2062" t="s">
        <v>48</v>
      </c>
      <c r="E2062">
        <v>1</v>
      </c>
      <c r="F2062" t="s">
        <v>119</v>
      </c>
      <c r="H2062">
        <v>2210342</v>
      </c>
    </row>
    <row r="2063" spans="1:8" x14ac:dyDescent="0.2">
      <c r="A2063">
        <v>2058</v>
      </c>
      <c r="B2063" t="e">
        <f>59-F308</f>
        <v>#VALUE!</v>
      </c>
      <c r="D2063" t="s">
        <v>50</v>
      </c>
      <c r="E2063">
        <v>1</v>
      </c>
      <c r="F2063" t="s">
        <v>46</v>
      </c>
      <c r="G2063" t="s">
        <v>51</v>
      </c>
      <c r="H2063">
        <v>2210342</v>
      </c>
    </row>
    <row r="2064" spans="1:8" x14ac:dyDescent="0.2">
      <c r="A2064">
        <v>2059</v>
      </c>
      <c r="B2064" t="e">
        <f>59-F308</f>
        <v>#VALUE!</v>
      </c>
      <c r="D2064" t="s">
        <v>56</v>
      </c>
      <c r="E2064">
        <v>1</v>
      </c>
      <c r="F2064" t="s">
        <v>46</v>
      </c>
      <c r="G2064" t="s">
        <v>51</v>
      </c>
      <c r="H2064">
        <v>2210342</v>
      </c>
    </row>
    <row r="2065" spans="1:8" x14ac:dyDescent="0.2">
      <c r="A2065">
        <v>2060</v>
      </c>
      <c r="B2065" t="e">
        <f>59-F310</f>
        <v>#VALUE!</v>
      </c>
      <c r="D2065" t="s">
        <v>53</v>
      </c>
      <c r="E2065">
        <v>1</v>
      </c>
      <c r="F2065" t="s">
        <v>54</v>
      </c>
      <c r="G2065" t="s">
        <v>55</v>
      </c>
      <c r="H2065">
        <v>2210342</v>
      </c>
    </row>
    <row r="2066" spans="1:8" x14ac:dyDescent="0.2">
      <c r="A2066">
        <v>2061</v>
      </c>
      <c r="B2066" t="e">
        <f>59-F310</f>
        <v>#VALUE!</v>
      </c>
      <c r="D2066" t="s">
        <v>56</v>
      </c>
      <c r="E2066">
        <v>1</v>
      </c>
      <c r="F2066" t="s">
        <v>54</v>
      </c>
      <c r="G2066" t="s">
        <v>55</v>
      </c>
      <c r="H2066">
        <v>2210342</v>
      </c>
    </row>
    <row r="2067" spans="1:8" x14ac:dyDescent="0.2">
      <c r="A2067">
        <v>2062</v>
      </c>
      <c r="B2067" t="e">
        <f>59-F312</f>
        <v>#VALUE!</v>
      </c>
      <c r="D2067" t="s">
        <v>53</v>
      </c>
      <c r="E2067">
        <v>1</v>
      </c>
      <c r="F2067" t="s">
        <v>57</v>
      </c>
      <c r="G2067" t="s">
        <v>58</v>
      </c>
      <c r="H2067">
        <v>2210342</v>
      </c>
    </row>
    <row r="2068" spans="1:8" x14ac:dyDescent="0.2">
      <c r="A2068">
        <v>2063</v>
      </c>
      <c r="B2068" t="e">
        <f>59-F312</f>
        <v>#VALUE!</v>
      </c>
      <c r="D2068" t="s">
        <v>56</v>
      </c>
      <c r="E2068">
        <v>1</v>
      </c>
      <c r="F2068" t="s">
        <v>57</v>
      </c>
      <c r="G2068" t="s">
        <v>58</v>
      </c>
      <c r="H2068">
        <v>2210342</v>
      </c>
    </row>
    <row r="2069" spans="1:8" x14ac:dyDescent="0.2">
      <c r="A2069">
        <v>2064</v>
      </c>
      <c r="B2069">
        <f>59-K310</f>
        <v>59</v>
      </c>
      <c r="D2069" t="s">
        <v>59</v>
      </c>
      <c r="E2069">
        <v>1</v>
      </c>
      <c r="F2069" t="s">
        <v>60</v>
      </c>
      <c r="H2069">
        <v>2210342</v>
      </c>
    </row>
    <row r="2070" spans="1:8" x14ac:dyDescent="0.2">
      <c r="A2070">
        <v>2065</v>
      </c>
      <c r="B2070">
        <f>59-K310</f>
        <v>59</v>
      </c>
      <c r="D2070" t="s">
        <v>61</v>
      </c>
      <c r="E2070">
        <v>1</v>
      </c>
      <c r="F2070" t="s">
        <v>60</v>
      </c>
      <c r="H2070">
        <v>2210342</v>
      </c>
    </row>
    <row r="2071" spans="1:8" x14ac:dyDescent="0.2">
      <c r="A2071">
        <v>2066</v>
      </c>
      <c r="B2071">
        <f>59-K311</f>
        <v>59</v>
      </c>
      <c r="D2071" t="s">
        <v>59</v>
      </c>
      <c r="E2071">
        <v>1</v>
      </c>
      <c r="F2071" t="s">
        <v>60</v>
      </c>
      <c r="H2071">
        <v>2210342</v>
      </c>
    </row>
    <row r="2072" spans="1:8" x14ac:dyDescent="0.2">
      <c r="A2072">
        <v>2067</v>
      </c>
      <c r="B2072">
        <f>59-K311</f>
        <v>59</v>
      </c>
      <c r="D2072" t="s">
        <v>61</v>
      </c>
      <c r="E2072">
        <v>1</v>
      </c>
      <c r="F2072" t="s">
        <v>60</v>
      </c>
      <c r="H2072">
        <v>2210342</v>
      </c>
    </row>
    <row r="2073" spans="1:8" x14ac:dyDescent="0.2">
      <c r="A2073">
        <v>2068</v>
      </c>
      <c r="B2073">
        <f>59-S305</f>
        <v>59</v>
      </c>
      <c r="D2073" t="s">
        <v>62</v>
      </c>
      <c r="E2073">
        <v>1</v>
      </c>
      <c r="F2073" t="s">
        <v>120</v>
      </c>
      <c r="G2073" t="s">
        <v>64</v>
      </c>
      <c r="H2073">
        <v>2210342</v>
      </c>
    </row>
    <row r="2074" spans="1:8" x14ac:dyDescent="0.2">
      <c r="A2074">
        <v>2069</v>
      </c>
      <c r="B2074">
        <f>59-S308</f>
        <v>59</v>
      </c>
      <c r="D2074" t="s">
        <v>65</v>
      </c>
      <c r="E2074">
        <v>1</v>
      </c>
      <c r="F2074" t="s">
        <v>46</v>
      </c>
      <c r="G2074" t="s">
        <v>66</v>
      </c>
      <c r="H2074">
        <v>2210342</v>
      </c>
    </row>
    <row r="2075" spans="1:8" x14ac:dyDescent="0.2">
      <c r="A2075">
        <v>2070</v>
      </c>
      <c r="B2075">
        <f>59-S309</f>
        <v>59</v>
      </c>
      <c r="D2075" t="s">
        <v>67</v>
      </c>
      <c r="E2075">
        <v>1</v>
      </c>
      <c r="F2075" t="s">
        <v>68</v>
      </c>
      <c r="H2075">
        <v>2210342</v>
      </c>
    </row>
    <row r="2076" spans="1:8" x14ac:dyDescent="0.2">
      <c r="A2076">
        <v>2071</v>
      </c>
      <c r="B2076">
        <f>60-H5306</f>
        <v>60</v>
      </c>
      <c r="D2076" t="s">
        <v>69</v>
      </c>
      <c r="E2076">
        <v>1</v>
      </c>
      <c r="F2076" t="s">
        <v>121</v>
      </c>
      <c r="H2076">
        <v>2210342</v>
      </c>
    </row>
    <row r="2077" spans="1:8" x14ac:dyDescent="0.2">
      <c r="A2077">
        <v>2072</v>
      </c>
      <c r="B2077">
        <f>60-H5306</f>
        <v>60</v>
      </c>
      <c r="D2077" t="s">
        <v>71</v>
      </c>
      <c r="E2077">
        <v>1</v>
      </c>
      <c r="F2077" t="s">
        <v>121</v>
      </c>
      <c r="H2077">
        <v>2210342</v>
      </c>
    </row>
    <row r="2078" spans="1:8" x14ac:dyDescent="0.2">
      <c r="A2078">
        <v>2073</v>
      </c>
      <c r="B2078">
        <f>60-H5306</f>
        <v>60</v>
      </c>
      <c r="D2078" t="s">
        <v>72</v>
      </c>
      <c r="E2078">
        <v>1</v>
      </c>
      <c r="F2078" t="s">
        <v>121</v>
      </c>
      <c r="H2078">
        <v>2210342</v>
      </c>
    </row>
    <row r="2079" spans="1:8" x14ac:dyDescent="0.2">
      <c r="A2079">
        <v>2074</v>
      </c>
      <c r="B2079">
        <f>60-H5306</f>
        <v>60</v>
      </c>
      <c r="D2079" t="s">
        <v>73</v>
      </c>
      <c r="E2079">
        <v>1</v>
      </c>
      <c r="F2079" t="s">
        <v>121</v>
      </c>
      <c r="H2079">
        <v>2210342</v>
      </c>
    </row>
    <row r="2080" spans="1:8" x14ac:dyDescent="0.2">
      <c r="A2080">
        <v>2075</v>
      </c>
      <c r="B2080">
        <f>60-H5306</f>
        <v>60</v>
      </c>
      <c r="D2080" t="s">
        <v>74</v>
      </c>
      <c r="E2080">
        <v>1</v>
      </c>
      <c r="F2080" t="s">
        <v>121</v>
      </c>
      <c r="H2080">
        <v>2210342</v>
      </c>
    </row>
    <row r="2081" spans="1:8" x14ac:dyDescent="0.2">
      <c r="A2081">
        <v>2076</v>
      </c>
      <c r="B2081">
        <f>60-S5305</f>
        <v>60</v>
      </c>
      <c r="D2081" t="s">
        <v>75</v>
      </c>
      <c r="E2081">
        <v>1</v>
      </c>
      <c r="F2081" t="s">
        <v>695</v>
      </c>
      <c r="H2081">
        <v>2210342</v>
      </c>
    </row>
    <row r="2082" spans="1:8" x14ac:dyDescent="0.2">
      <c r="A2082">
        <v>2077</v>
      </c>
      <c r="B2082">
        <f>60-S5305</f>
        <v>60</v>
      </c>
      <c r="D2082" t="s">
        <v>77</v>
      </c>
      <c r="E2082">
        <v>1</v>
      </c>
      <c r="F2082" t="s">
        <v>695</v>
      </c>
      <c r="H2082">
        <v>2210342</v>
      </c>
    </row>
    <row r="2083" spans="1:8" x14ac:dyDescent="0.2">
      <c r="A2083">
        <v>2078</v>
      </c>
      <c r="B2083">
        <f>60-S5305</f>
        <v>60</v>
      </c>
      <c r="D2083" t="s">
        <v>69</v>
      </c>
      <c r="E2083">
        <v>1</v>
      </c>
      <c r="F2083" t="s">
        <v>695</v>
      </c>
      <c r="H2083">
        <v>2210342</v>
      </c>
    </row>
    <row r="2084" spans="1:8" x14ac:dyDescent="0.2">
      <c r="A2084">
        <v>2079</v>
      </c>
      <c r="B2084">
        <f>60-S5305</f>
        <v>60</v>
      </c>
      <c r="D2084" t="s">
        <v>71</v>
      </c>
      <c r="E2084">
        <v>1</v>
      </c>
      <c r="F2084" t="s">
        <v>695</v>
      </c>
      <c r="H2084">
        <v>2210342</v>
      </c>
    </row>
    <row r="2085" spans="1:8" x14ac:dyDescent="0.2">
      <c r="A2085">
        <v>2080</v>
      </c>
      <c r="B2085">
        <f>60-S5306</f>
        <v>60</v>
      </c>
      <c r="D2085" t="s">
        <v>78</v>
      </c>
      <c r="E2085">
        <v>1</v>
      </c>
      <c r="F2085" t="s">
        <v>696</v>
      </c>
      <c r="H2085">
        <v>2210342</v>
      </c>
    </row>
    <row r="2086" spans="1:8" x14ac:dyDescent="0.2">
      <c r="A2086">
        <v>2081</v>
      </c>
      <c r="B2086">
        <f>60-S5306</f>
        <v>60</v>
      </c>
      <c r="D2086" t="s">
        <v>77</v>
      </c>
      <c r="E2086">
        <v>1</v>
      </c>
      <c r="F2086" t="s">
        <v>696</v>
      </c>
      <c r="H2086">
        <v>2210342</v>
      </c>
    </row>
    <row r="2087" spans="1:8" x14ac:dyDescent="0.2">
      <c r="A2087">
        <v>2082</v>
      </c>
      <c r="B2087">
        <f>60-S5306</f>
        <v>60</v>
      </c>
      <c r="D2087" t="s">
        <v>69</v>
      </c>
      <c r="E2087">
        <v>1</v>
      </c>
      <c r="F2087" t="s">
        <v>696</v>
      </c>
      <c r="H2087">
        <v>2210342</v>
      </c>
    </row>
    <row r="2088" spans="1:8" x14ac:dyDescent="0.2">
      <c r="A2088">
        <v>2083</v>
      </c>
      <c r="B2088">
        <f>60-S5306</f>
        <v>60</v>
      </c>
      <c r="D2088" t="s">
        <v>71</v>
      </c>
      <c r="E2088">
        <v>1</v>
      </c>
      <c r="F2088" t="s">
        <v>696</v>
      </c>
      <c r="H2088">
        <v>2210342</v>
      </c>
    </row>
    <row r="2089" spans="1:8" x14ac:dyDescent="0.2">
      <c r="A2089">
        <v>2084</v>
      </c>
      <c r="B2089">
        <f>60-S5307</f>
        <v>60</v>
      </c>
      <c r="D2089" t="s">
        <v>80</v>
      </c>
      <c r="E2089">
        <v>1</v>
      </c>
      <c r="F2089" t="s">
        <v>697</v>
      </c>
      <c r="H2089">
        <v>2210342</v>
      </c>
    </row>
    <row r="2090" spans="1:8" x14ac:dyDescent="0.2">
      <c r="A2090">
        <v>2085</v>
      </c>
      <c r="B2090">
        <f>60-S5307</f>
        <v>60</v>
      </c>
      <c r="D2090" t="s">
        <v>77</v>
      </c>
      <c r="E2090">
        <v>1</v>
      </c>
      <c r="F2090" t="s">
        <v>697</v>
      </c>
      <c r="H2090">
        <v>2210342</v>
      </c>
    </row>
    <row r="2091" spans="1:8" x14ac:dyDescent="0.2">
      <c r="A2091">
        <v>2086</v>
      </c>
      <c r="B2091">
        <f>60-S5307</f>
        <v>60</v>
      </c>
      <c r="D2091" t="s">
        <v>69</v>
      </c>
      <c r="E2091">
        <v>1</v>
      </c>
      <c r="F2091" t="s">
        <v>697</v>
      </c>
      <c r="H2091">
        <v>2210342</v>
      </c>
    </row>
    <row r="2092" spans="1:8" x14ac:dyDescent="0.2">
      <c r="A2092">
        <v>2087</v>
      </c>
      <c r="B2092">
        <f>60-S5307</f>
        <v>60</v>
      </c>
      <c r="D2092" t="s">
        <v>71</v>
      </c>
      <c r="E2092">
        <v>1</v>
      </c>
      <c r="F2092" t="s">
        <v>697</v>
      </c>
      <c r="H2092">
        <v>2210342</v>
      </c>
    </row>
    <row r="2093" spans="1:8" x14ac:dyDescent="0.2">
      <c r="A2093">
        <v>2088</v>
      </c>
      <c r="B2093">
        <f>77-A305</f>
        <v>-223</v>
      </c>
      <c r="D2093" t="s">
        <v>12</v>
      </c>
      <c r="E2093">
        <v>1</v>
      </c>
      <c r="F2093" t="s">
        <v>687</v>
      </c>
      <c r="H2093">
        <v>2210342</v>
      </c>
    </row>
    <row r="2094" spans="1:8" x14ac:dyDescent="0.2">
      <c r="A2094">
        <v>2089</v>
      </c>
      <c r="B2094">
        <f>77-A305</f>
        <v>-223</v>
      </c>
      <c r="D2094" t="s">
        <v>83</v>
      </c>
      <c r="E2094">
        <v>1</v>
      </c>
      <c r="F2094" t="s">
        <v>687</v>
      </c>
      <c r="H2094">
        <v>2210342</v>
      </c>
    </row>
    <row r="2095" spans="1:8" x14ac:dyDescent="0.2">
      <c r="A2095">
        <v>2090</v>
      </c>
      <c r="B2095">
        <f>77-A309</f>
        <v>-227</v>
      </c>
      <c r="D2095" t="s">
        <v>12</v>
      </c>
      <c r="E2095">
        <v>1</v>
      </c>
      <c r="F2095" t="s">
        <v>698</v>
      </c>
      <c r="H2095">
        <v>2210342</v>
      </c>
    </row>
    <row r="2096" spans="1:8" x14ac:dyDescent="0.2">
      <c r="A2096">
        <v>2091</v>
      </c>
      <c r="B2096">
        <f>77-A309</f>
        <v>-227</v>
      </c>
      <c r="D2096" t="s">
        <v>83</v>
      </c>
      <c r="E2096">
        <v>1</v>
      </c>
      <c r="F2096" t="s">
        <v>698</v>
      </c>
      <c r="H2096">
        <v>2210342</v>
      </c>
    </row>
    <row r="2097" spans="1:8" x14ac:dyDescent="0.2">
      <c r="A2097">
        <v>2092</v>
      </c>
      <c r="B2097">
        <f>77-A315</f>
        <v>-233</v>
      </c>
      <c r="D2097" t="s">
        <v>12</v>
      </c>
      <c r="E2097">
        <v>1</v>
      </c>
      <c r="F2097" t="s">
        <v>699</v>
      </c>
      <c r="H2097">
        <v>2210342</v>
      </c>
    </row>
    <row r="2098" spans="1:8" x14ac:dyDescent="0.2">
      <c r="A2098">
        <v>2093</v>
      </c>
      <c r="B2098">
        <f>77-A315</f>
        <v>-233</v>
      </c>
      <c r="D2098" t="s">
        <v>83</v>
      </c>
      <c r="E2098">
        <v>1</v>
      </c>
      <c r="F2098" t="s">
        <v>699</v>
      </c>
      <c r="H2098">
        <v>2210342</v>
      </c>
    </row>
    <row r="2099" spans="1:8" x14ac:dyDescent="0.2">
      <c r="A2099">
        <v>2094</v>
      </c>
      <c r="B2099">
        <f>77-A325</f>
        <v>-243</v>
      </c>
      <c r="D2099" t="s">
        <v>29</v>
      </c>
      <c r="E2099">
        <v>1</v>
      </c>
      <c r="F2099" t="s">
        <v>700</v>
      </c>
      <c r="H2099">
        <v>2210342</v>
      </c>
    </row>
    <row r="2100" spans="1:8" x14ac:dyDescent="0.2">
      <c r="A2100">
        <v>2095</v>
      </c>
      <c r="B2100">
        <f>77-A325</f>
        <v>-243</v>
      </c>
      <c r="D2100" t="s">
        <v>88</v>
      </c>
      <c r="E2100">
        <v>1</v>
      </c>
      <c r="F2100" t="s">
        <v>700</v>
      </c>
      <c r="H2100">
        <v>2210342</v>
      </c>
    </row>
    <row r="2101" spans="1:8" x14ac:dyDescent="0.2">
      <c r="A2101">
        <v>2096</v>
      </c>
      <c r="B2101">
        <f>77-A329</f>
        <v>-247</v>
      </c>
      <c r="D2101" t="s">
        <v>29</v>
      </c>
      <c r="E2101">
        <v>1</v>
      </c>
      <c r="F2101" t="s">
        <v>701</v>
      </c>
      <c r="H2101">
        <v>2210342</v>
      </c>
    </row>
    <row r="2102" spans="1:8" x14ac:dyDescent="0.2">
      <c r="A2102">
        <v>2097</v>
      </c>
      <c r="B2102">
        <f>77-A329</f>
        <v>-247</v>
      </c>
      <c r="D2102" t="s">
        <v>88</v>
      </c>
      <c r="E2102">
        <v>1</v>
      </c>
      <c r="F2102" t="s">
        <v>701</v>
      </c>
      <c r="H2102">
        <v>2210342</v>
      </c>
    </row>
    <row r="2103" spans="1:8" x14ac:dyDescent="0.2">
      <c r="A2103">
        <v>2098</v>
      </c>
      <c r="B2103">
        <f>77-A345</f>
        <v>-263</v>
      </c>
      <c r="D2103" t="s">
        <v>90</v>
      </c>
      <c r="E2103">
        <v>1</v>
      </c>
      <c r="F2103" t="s">
        <v>702</v>
      </c>
      <c r="H2103">
        <v>2210342</v>
      </c>
    </row>
    <row r="2104" spans="1:8" x14ac:dyDescent="0.2">
      <c r="A2104">
        <v>2099</v>
      </c>
      <c r="B2104">
        <f>77-A345</f>
        <v>-263</v>
      </c>
      <c r="D2104" t="s">
        <v>83</v>
      </c>
      <c r="E2104">
        <v>1</v>
      </c>
      <c r="F2104" t="s">
        <v>702</v>
      </c>
      <c r="H2104">
        <v>2210342</v>
      </c>
    </row>
    <row r="2105" spans="1:8" x14ac:dyDescent="0.2">
      <c r="A2105">
        <v>2100</v>
      </c>
      <c r="B2105">
        <f>77-A355</f>
        <v>-273</v>
      </c>
      <c r="D2105" t="s">
        <v>92</v>
      </c>
      <c r="E2105">
        <v>1</v>
      </c>
      <c r="F2105" t="s">
        <v>703</v>
      </c>
      <c r="H2105">
        <v>2210342</v>
      </c>
    </row>
    <row r="2106" spans="1:8" x14ac:dyDescent="0.2">
      <c r="A2106">
        <v>2101</v>
      </c>
      <c r="B2106">
        <f>77-A355</f>
        <v>-273</v>
      </c>
      <c r="D2106" t="s">
        <v>83</v>
      </c>
      <c r="E2106">
        <v>1</v>
      </c>
      <c r="F2106" t="s">
        <v>703</v>
      </c>
      <c r="H2106">
        <v>2210342</v>
      </c>
    </row>
    <row r="2107" spans="1:8" x14ac:dyDescent="0.2">
      <c r="A2107">
        <v>2102</v>
      </c>
      <c r="B2107" t="e">
        <f>77-F305</f>
        <v>#VALUE!</v>
      </c>
      <c r="D2107" t="s">
        <v>96</v>
      </c>
      <c r="E2107">
        <v>1</v>
      </c>
      <c r="F2107" t="s">
        <v>97</v>
      </c>
      <c r="G2107" t="s">
        <v>98</v>
      </c>
      <c r="H2107">
        <v>2210342</v>
      </c>
    </row>
    <row r="2108" spans="1:8" x14ac:dyDescent="0.2">
      <c r="A2108">
        <v>2103</v>
      </c>
      <c r="B2108" t="e">
        <f>77-F306</f>
        <v>#VALUE!</v>
      </c>
      <c r="D2108" t="s">
        <v>96</v>
      </c>
      <c r="E2108">
        <v>1</v>
      </c>
      <c r="F2108" t="s">
        <v>97</v>
      </c>
      <c r="G2108" t="s">
        <v>98</v>
      </c>
      <c r="H2108">
        <v>2210342</v>
      </c>
    </row>
    <row r="2109" spans="1:8" x14ac:dyDescent="0.2">
      <c r="A2109">
        <v>2104</v>
      </c>
      <c r="B2109" t="e">
        <f>77-F309</f>
        <v>#VALUE!</v>
      </c>
      <c r="D2109" t="s">
        <v>96</v>
      </c>
      <c r="E2109">
        <v>1</v>
      </c>
      <c r="F2109" t="s">
        <v>97</v>
      </c>
      <c r="G2109" t="s">
        <v>98</v>
      </c>
      <c r="H2109">
        <v>2210342</v>
      </c>
    </row>
    <row r="2110" spans="1:8" x14ac:dyDescent="0.2">
      <c r="A2110">
        <v>2105</v>
      </c>
      <c r="B2110" t="e">
        <f>77-F310</f>
        <v>#VALUE!</v>
      </c>
      <c r="D2110" t="s">
        <v>96</v>
      </c>
      <c r="E2110">
        <v>1</v>
      </c>
      <c r="F2110" t="s">
        <v>97</v>
      </c>
      <c r="G2110" t="s">
        <v>98</v>
      </c>
      <c r="H2110">
        <v>2210342</v>
      </c>
    </row>
    <row r="2111" spans="1:8" x14ac:dyDescent="0.2">
      <c r="A2111">
        <v>2106</v>
      </c>
      <c r="B2111" t="e">
        <f>77-F315</f>
        <v>#VALUE!</v>
      </c>
      <c r="D2111" t="s">
        <v>96</v>
      </c>
      <c r="E2111">
        <v>1</v>
      </c>
      <c r="F2111" t="s">
        <v>97</v>
      </c>
      <c r="G2111" t="s">
        <v>98</v>
      </c>
      <c r="H2111">
        <v>2210342</v>
      </c>
    </row>
    <row r="2112" spans="1:8" x14ac:dyDescent="0.2">
      <c r="A2112">
        <v>2107</v>
      </c>
      <c r="B2112" t="e">
        <f>77-F316</f>
        <v>#VALUE!</v>
      </c>
      <c r="D2112" t="s">
        <v>96</v>
      </c>
      <c r="E2112">
        <v>1</v>
      </c>
      <c r="F2112" t="s">
        <v>97</v>
      </c>
      <c r="G2112" t="s">
        <v>98</v>
      </c>
      <c r="H2112">
        <v>2210342</v>
      </c>
    </row>
    <row r="2113" spans="1:8" x14ac:dyDescent="0.2">
      <c r="A2113">
        <v>2108</v>
      </c>
      <c r="B2113" t="e">
        <f>77-F325</f>
        <v>#VALUE!</v>
      </c>
      <c r="D2113" t="s">
        <v>96</v>
      </c>
      <c r="E2113">
        <v>1</v>
      </c>
      <c r="F2113" t="s">
        <v>99</v>
      </c>
      <c r="G2113" t="s">
        <v>98</v>
      </c>
      <c r="H2113">
        <v>2210342</v>
      </c>
    </row>
    <row r="2114" spans="1:8" x14ac:dyDescent="0.2">
      <c r="A2114">
        <v>2109</v>
      </c>
      <c r="B2114" t="e">
        <f>77-F329</f>
        <v>#VALUE!</v>
      </c>
      <c r="D2114" t="s">
        <v>96</v>
      </c>
      <c r="E2114">
        <v>1</v>
      </c>
      <c r="F2114" t="s">
        <v>99</v>
      </c>
      <c r="G2114" t="s">
        <v>98</v>
      </c>
      <c r="H2114">
        <v>2210342</v>
      </c>
    </row>
    <row r="2115" spans="1:8" x14ac:dyDescent="0.2">
      <c r="A2115">
        <v>2110</v>
      </c>
      <c r="B2115" t="e">
        <f>77-F345</f>
        <v>#VALUE!</v>
      </c>
      <c r="D2115" t="s">
        <v>96</v>
      </c>
      <c r="E2115">
        <v>1</v>
      </c>
      <c r="F2115" t="s">
        <v>100</v>
      </c>
      <c r="G2115" t="s">
        <v>98</v>
      </c>
      <c r="H2115">
        <v>2210342</v>
      </c>
    </row>
    <row r="2116" spans="1:8" x14ac:dyDescent="0.2">
      <c r="A2116">
        <v>2111</v>
      </c>
      <c r="B2116" t="e">
        <f>77-F346</f>
        <v>#VALUE!</v>
      </c>
      <c r="D2116" t="s">
        <v>96</v>
      </c>
      <c r="E2116">
        <v>1</v>
      </c>
      <c r="F2116" t="s">
        <v>100</v>
      </c>
      <c r="G2116" t="s">
        <v>98</v>
      </c>
      <c r="H2116">
        <v>2210342</v>
      </c>
    </row>
    <row r="2117" spans="1:8" x14ac:dyDescent="0.2">
      <c r="A2117">
        <v>2112</v>
      </c>
      <c r="B2117" t="e">
        <f>1208-F10</f>
        <v>#VALUE!</v>
      </c>
      <c r="D2117" t="s">
        <v>101</v>
      </c>
      <c r="E2117">
        <v>1</v>
      </c>
      <c r="F2117" t="s">
        <v>102</v>
      </c>
      <c r="G2117" t="s">
        <v>58</v>
      </c>
      <c r="H2117">
        <v>2210342</v>
      </c>
    </row>
    <row r="2118" spans="1:8" x14ac:dyDescent="0.2">
      <c r="A2118">
        <v>2113</v>
      </c>
      <c r="B2118" t="e">
        <f>1208-F10</f>
        <v>#VALUE!</v>
      </c>
      <c r="D2118" t="s">
        <v>52</v>
      </c>
      <c r="E2118">
        <v>1</v>
      </c>
      <c r="F2118" t="s">
        <v>102</v>
      </c>
      <c r="G2118" t="s">
        <v>58</v>
      </c>
      <c r="H2118">
        <v>2210342</v>
      </c>
    </row>
    <row r="2119" spans="1:8" x14ac:dyDescent="0.2">
      <c r="A2119">
        <v>2114</v>
      </c>
      <c r="B2119">
        <f>1208-K11</f>
        <v>1208</v>
      </c>
      <c r="D2119" t="s">
        <v>103</v>
      </c>
      <c r="E2119">
        <v>1</v>
      </c>
      <c r="F2119" t="s">
        <v>104</v>
      </c>
      <c r="H2119">
        <v>2210342</v>
      </c>
    </row>
    <row r="2120" spans="1:8" x14ac:dyDescent="0.2">
      <c r="A2120">
        <v>2115</v>
      </c>
      <c r="B2120">
        <f>1208-K11</f>
        <v>1208</v>
      </c>
      <c r="D2120" t="s">
        <v>105</v>
      </c>
      <c r="E2120">
        <v>1</v>
      </c>
      <c r="F2120" t="s">
        <v>104</v>
      </c>
      <c r="H2120">
        <v>2210342</v>
      </c>
    </row>
    <row r="2121" spans="1:8" x14ac:dyDescent="0.2">
      <c r="A2121">
        <v>2116</v>
      </c>
      <c r="B2121" t="e">
        <f>1209-F10</f>
        <v>#VALUE!</v>
      </c>
      <c r="D2121" t="s">
        <v>101</v>
      </c>
      <c r="E2121">
        <v>1</v>
      </c>
      <c r="F2121" t="s">
        <v>102</v>
      </c>
      <c r="G2121" t="s">
        <v>58</v>
      </c>
      <c r="H2121">
        <v>2210342</v>
      </c>
    </row>
    <row r="2122" spans="1:8" x14ac:dyDescent="0.2">
      <c r="A2122">
        <v>2117</v>
      </c>
      <c r="B2122" t="e">
        <f>1209-F10</f>
        <v>#VALUE!</v>
      </c>
      <c r="D2122" t="s">
        <v>52</v>
      </c>
      <c r="E2122">
        <v>1</v>
      </c>
      <c r="F2122" t="s">
        <v>102</v>
      </c>
      <c r="G2122" t="s">
        <v>58</v>
      </c>
      <c r="H2122">
        <v>2210342</v>
      </c>
    </row>
    <row r="2123" spans="1:8" x14ac:dyDescent="0.2">
      <c r="A2123">
        <v>2118</v>
      </c>
      <c r="B2123">
        <f>1209-K11</f>
        <v>1209</v>
      </c>
      <c r="D2123" t="s">
        <v>103</v>
      </c>
      <c r="E2123">
        <v>1</v>
      </c>
      <c r="F2123" t="s">
        <v>104</v>
      </c>
      <c r="H2123">
        <v>2210342</v>
      </c>
    </row>
    <row r="2124" spans="1:8" x14ac:dyDescent="0.2">
      <c r="A2124">
        <v>2119</v>
      </c>
      <c r="B2124">
        <f>1209-K11</f>
        <v>1209</v>
      </c>
      <c r="D2124" t="s">
        <v>105</v>
      </c>
      <c r="E2124">
        <v>1</v>
      </c>
      <c r="F2124" t="s">
        <v>104</v>
      </c>
      <c r="H2124">
        <v>2210342</v>
      </c>
    </row>
    <row r="2125" spans="1:8" x14ac:dyDescent="0.2">
      <c r="A2125">
        <v>2120</v>
      </c>
      <c r="B2125" t="e">
        <f>1224-F8</f>
        <v>#VALUE!</v>
      </c>
      <c r="D2125" t="s">
        <v>52</v>
      </c>
      <c r="E2125">
        <v>1</v>
      </c>
      <c r="G2125" t="s">
        <v>58</v>
      </c>
      <c r="H2125">
        <v>2210342</v>
      </c>
    </row>
    <row r="2126" spans="1:8" x14ac:dyDescent="0.2">
      <c r="A2126">
        <v>2121</v>
      </c>
      <c r="B2126" t="e">
        <f>1224-F8</f>
        <v>#VALUE!</v>
      </c>
      <c r="D2126" t="s">
        <v>101</v>
      </c>
      <c r="E2126">
        <v>1</v>
      </c>
      <c r="G2126" t="s">
        <v>58</v>
      </c>
      <c r="H2126">
        <v>2210342</v>
      </c>
    </row>
    <row r="2127" spans="1:8" x14ac:dyDescent="0.2">
      <c r="A2127">
        <v>2122</v>
      </c>
      <c r="B2127" t="e">
        <f>1225-F8</f>
        <v>#VALUE!</v>
      </c>
      <c r="D2127" t="s">
        <v>101</v>
      </c>
      <c r="E2127">
        <v>1</v>
      </c>
      <c r="G2127" t="s">
        <v>58</v>
      </c>
      <c r="H2127">
        <v>2210342</v>
      </c>
    </row>
    <row r="2128" spans="1:8" x14ac:dyDescent="0.2">
      <c r="A2128">
        <v>2123</v>
      </c>
      <c r="B2128" t="e">
        <f>1225-F8</f>
        <v>#VALUE!</v>
      </c>
      <c r="D2128" t="s">
        <v>52</v>
      </c>
      <c r="E2128">
        <v>1</v>
      </c>
      <c r="G2128" t="s">
        <v>58</v>
      </c>
      <c r="H2128">
        <v>2210342</v>
      </c>
    </row>
    <row r="2129" spans="1:8" x14ac:dyDescent="0.2">
      <c r="A2129">
        <v>2124</v>
      </c>
      <c r="B2129" t="e">
        <f>6135-F8</f>
        <v>#VALUE!</v>
      </c>
      <c r="D2129" t="s">
        <v>101</v>
      </c>
      <c r="E2129">
        <v>1</v>
      </c>
      <c r="G2129" t="s">
        <v>58</v>
      </c>
      <c r="H2129">
        <v>2210342</v>
      </c>
    </row>
    <row r="2130" spans="1:8" x14ac:dyDescent="0.2">
      <c r="A2130">
        <v>2125</v>
      </c>
      <c r="B2130" t="e">
        <f>6135-F8</f>
        <v>#VALUE!</v>
      </c>
      <c r="D2130" t="s">
        <v>52</v>
      </c>
      <c r="E2130">
        <v>1</v>
      </c>
      <c r="G2130" t="s">
        <v>58</v>
      </c>
      <c r="H2130">
        <v>2210342</v>
      </c>
    </row>
    <row r="2131" spans="1:8" x14ac:dyDescent="0.2">
      <c r="A2131">
        <v>2126</v>
      </c>
      <c r="B2131" t="e">
        <f>12801-F8</f>
        <v>#VALUE!</v>
      </c>
      <c r="D2131" t="s">
        <v>115</v>
      </c>
      <c r="E2131">
        <v>1</v>
      </c>
      <c r="F2131" t="s">
        <v>704</v>
      </c>
      <c r="G2131" t="s">
        <v>114</v>
      </c>
      <c r="H2131">
        <v>2210342</v>
      </c>
    </row>
    <row r="2132" spans="1:8" x14ac:dyDescent="0.2">
      <c r="A2132">
        <v>2127</v>
      </c>
      <c r="B2132" t="e">
        <f>12802-F8</f>
        <v>#VALUE!</v>
      </c>
      <c r="D2132" t="s">
        <v>115</v>
      </c>
      <c r="E2132">
        <v>1</v>
      </c>
      <c r="F2132" t="s">
        <v>704</v>
      </c>
      <c r="G2132" t="s">
        <v>114</v>
      </c>
      <c r="H2132">
        <v>2210342</v>
      </c>
    </row>
    <row r="2133" spans="1:8" x14ac:dyDescent="0.2">
      <c r="A2133">
        <v>2128</v>
      </c>
      <c r="B2133" t="e">
        <f>61813-F3</f>
        <v>#VALUE!</v>
      </c>
      <c r="D2133" t="s">
        <v>101</v>
      </c>
      <c r="E2133">
        <v>1</v>
      </c>
      <c r="G2133" t="s">
        <v>58</v>
      </c>
      <c r="H2133">
        <v>2210342</v>
      </c>
    </row>
    <row r="2134" spans="1:8" x14ac:dyDescent="0.2">
      <c r="A2134">
        <v>2129</v>
      </c>
      <c r="B2134" t="e">
        <f>61813-F3</f>
        <v>#VALUE!</v>
      </c>
      <c r="D2134" t="s">
        <v>52</v>
      </c>
      <c r="E2134">
        <v>1</v>
      </c>
      <c r="G2134" t="s">
        <v>58</v>
      </c>
      <c r="H2134">
        <v>2210342</v>
      </c>
    </row>
    <row r="2135" spans="1:8" x14ac:dyDescent="0.2">
      <c r="A2135">
        <v>2130</v>
      </c>
      <c r="B2135">
        <f>61813-U3</f>
        <v>61813</v>
      </c>
      <c r="D2135" t="s">
        <v>394</v>
      </c>
      <c r="E2135">
        <v>1</v>
      </c>
      <c r="F2135" t="s">
        <v>117</v>
      </c>
      <c r="G2135" t="s">
        <v>395</v>
      </c>
      <c r="H2135">
        <v>2210342</v>
      </c>
    </row>
    <row r="2136" spans="1:8" x14ac:dyDescent="0.2">
      <c r="A2136">
        <v>2131</v>
      </c>
      <c r="B2136" t="e" cm="1" vm="2">
        <f t="array" ref="B2136">1207-_FV(WS10,"2")</f>
        <v>#VALUE!</v>
      </c>
      <c r="D2136" t="s">
        <v>705</v>
      </c>
      <c r="E2136">
        <v>1</v>
      </c>
      <c r="F2136" t="s">
        <v>102</v>
      </c>
      <c r="G2136" t="s">
        <v>706</v>
      </c>
      <c r="H2136">
        <v>2210800</v>
      </c>
    </row>
    <row r="2137" spans="1:8" x14ac:dyDescent="0.2">
      <c r="A2137">
        <v>2132</v>
      </c>
      <c r="B2137" t="e" cm="1" vm="2">
        <f t="array" ref="B2137">1208-_FV(WS10,"2")</f>
        <v>#VALUE!</v>
      </c>
      <c r="D2137" t="s">
        <v>705</v>
      </c>
      <c r="E2137">
        <v>1</v>
      </c>
      <c r="F2137" t="s">
        <v>102</v>
      </c>
      <c r="G2137" t="s">
        <v>706</v>
      </c>
      <c r="H2137">
        <v>2210800</v>
      </c>
    </row>
    <row r="2138" spans="1:8" x14ac:dyDescent="0.2">
      <c r="A2138">
        <v>2133</v>
      </c>
      <c r="B2138" t="e" cm="1" vm="2">
        <f t="array" ref="B2138">1209-_FV(WS10,"2")</f>
        <v>#VALUE!</v>
      </c>
      <c r="D2138" t="s">
        <v>705</v>
      </c>
      <c r="E2138">
        <v>1</v>
      </c>
      <c r="F2138" t="s">
        <v>102</v>
      </c>
      <c r="G2138" t="s">
        <v>706</v>
      </c>
      <c r="H2138">
        <v>2210800</v>
      </c>
    </row>
    <row r="2139" spans="1:8" x14ac:dyDescent="0.2">
      <c r="A2139">
        <v>2134</v>
      </c>
      <c r="B2139">
        <f>12803-S3</f>
        <v>12803</v>
      </c>
      <c r="D2139" t="s">
        <v>151</v>
      </c>
      <c r="E2139">
        <v>1</v>
      </c>
      <c r="F2139" t="s">
        <v>707</v>
      </c>
      <c r="G2139" t="s">
        <v>708</v>
      </c>
      <c r="H2139">
        <v>2210800</v>
      </c>
    </row>
    <row r="2140" spans="1:8" x14ac:dyDescent="0.2">
      <c r="A2140">
        <v>2135</v>
      </c>
      <c r="B2140">
        <f>12804-S3</f>
        <v>12804</v>
      </c>
      <c r="D2140" t="s">
        <v>151</v>
      </c>
      <c r="E2140">
        <v>1</v>
      </c>
      <c r="F2140" t="s">
        <v>707</v>
      </c>
      <c r="G2140" t="s">
        <v>709</v>
      </c>
      <c r="H2140">
        <v>2210800</v>
      </c>
    </row>
    <row r="2141" spans="1:8" x14ac:dyDescent="0.2">
      <c r="A2141">
        <v>2136</v>
      </c>
      <c r="B2141">
        <f>80-H481</f>
        <v>-1400334</v>
      </c>
      <c r="D2141" t="s">
        <v>710</v>
      </c>
      <c r="E2141">
        <v>3</v>
      </c>
      <c r="F2141" t="s">
        <v>711</v>
      </c>
      <c r="H2141">
        <v>2300000</v>
      </c>
    </row>
    <row r="2142" spans="1:8" x14ac:dyDescent="0.2">
      <c r="A2142">
        <v>2137</v>
      </c>
      <c r="B2142">
        <f>80-H481</f>
        <v>-1400334</v>
      </c>
      <c r="D2142" t="s">
        <v>190</v>
      </c>
      <c r="E2142">
        <v>5</v>
      </c>
      <c r="F2142" t="s">
        <v>711</v>
      </c>
      <c r="H2142">
        <v>2300000</v>
      </c>
    </row>
    <row r="2143" spans="1:8" x14ac:dyDescent="0.2">
      <c r="A2143">
        <v>2138</v>
      </c>
      <c r="B2143">
        <f>80-X456</f>
        <v>80</v>
      </c>
      <c r="D2143" t="s">
        <v>8</v>
      </c>
      <c r="E2143">
        <v>1</v>
      </c>
      <c r="G2143" t="s">
        <v>9</v>
      </c>
      <c r="H2143">
        <v>2300100</v>
      </c>
    </row>
    <row r="2144" spans="1:8" x14ac:dyDescent="0.2">
      <c r="A2144">
        <v>2139</v>
      </c>
      <c r="B2144">
        <f>80-E480</f>
        <v>79</v>
      </c>
      <c r="D2144" t="s">
        <v>15</v>
      </c>
      <c r="E2144">
        <v>0</v>
      </c>
      <c r="H2144">
        <v>2310200</v>
      </c>
    </row>
    <row r="2145" spans="1:8" x14ac:dyDescent="0.2">
      <c r="A2145">
        <v>2140</v>
      </c>
      <c r="B2145">
        <f>80-X420</f>
        <v>80</v>
      </c>
      <c r="D2145" t="s">
        <v>175</v>
      </c>
      <c r="E2145">
        <v>1</v>
      </c>
      <c r="F2145" t="s">
        <v>712</v>
      </c>
      <c r="G2145" t="s">
        <v>713</v>
      </c>
      <c r="H2145">
        <v>2310200</v>
      </c>
    </row>
    <row r="2146" spans="1:8" x14ac:dyDescent="0.2">
      <c r="A2146">
        <v>2141</v>
      </c>
      <c r="B2146" t="e" cm="1" vm="1">
        <f t="array" ref="B2146">13806-_FV(U7,"1")</f>
        <v>#VALUE!</v>
      </c>
      <c r="D2146" t="s">
        <v>151</v>
      </c>
      <c r="E2146">
        <v>1</v>
      </c>
      <c r="H2146">
        <v>2310200</v>
      </c>
    </row>
    <row r="2147" spans="1:8" x14ac:dyDescent="0.2">
      <c r="A2147">
        <v>2142</v>
      </c>
      <c r="B2147" t="e" cm="1" vm="2">
        <f t="array" ref="B2147">13806-_FV(U7,"2")</f>
        <v>#VALUE!</v>
      </c>
      <c r="D2147" t="s">
        <v>151</v>
      </c>
      <c r="E2147">
        <v>1</v>
      </c>
      <c r="H2147">
        <v>2310200</v>
      </c>
    </row>
    <row r="2148" spans="1:8" x14ac:dyDescent="0.2">
      <c r="A2148">
        <v>2143</v>
      </c>
      <c r="B2148">
        <f>13806-U9</f>
        <v>13806</v>
      </c>
      <c r="D2148" t="s">
        <v>151</v>
      </c>
      <c r="E2148">
        <v>1</v>
      </c>
      <c r="H2148">
        <v>2310200</v>
      </c>
    </row>
    <row r="2149" spans="1:8" x14ac:dyDescent="0.2">
      <c r="A2149">
        <v>2144</v>
      </c>
      <c r="B2149">
        <f>13806-U9</f>
        <v>13806</v>
      </c>
      <c r="D2149" t="s">
        <v>151</v>
      </c>
      <c r="E2149">
        <v>1</v>
      </c>
      <c r="H2149">
        <v>2310200</v>
      </c>
    </row>
    <row r="2150" spans="1:8" x14ac:dyDescent="0.2">
      <c r="A2150">
        <v>2145</v>
      </c>
      <c r="B2150">
        <f>13806-U9</f>
        <v>13806</v>
      </c>
      <c r="D2150" t="s">
        <v>151</v>
      </c>
      <c r="E2150">
        <v>1</v>
      </c>
      <c r="H2150">
        <v>2310200</v>
      </c>
    </row>
    <row r="2151" spans="1:8" x14ac:dyDescent="0.2">
      <c r="A2151">
        <v>2146</v>
      </c>
      <c r="B2151">
        <f>13807-U7</f>
        <v>13807</v>
      </c>
      <c r="D2151" t="s">
        <v>151</v>
      </c>
      <c r="E2151">
        <v>1</v>
      </c>
      <c r="H2151">
        <v>2310200</v>
      </c>
    </row>
    <row r="2152" spans="1:8" x14ac:dyDescent="0.2">
      <c r="A2152">
        <v>2147</v>
      </c>
      <c r="B2152">
        <f>13808-U7</f>
        <v>13808</v>
      </c>
      <c r="D2152" t="s">
        <v>151</v>
      </c>
      <c r="E2152">
        <v>1</v>
      </c>
      <c r="H2152">
        <v>2310200</v>
      </c>
    </row>
    <row r="2153" spans="1:8" x14ac:dyDescent="0.2">
      <c r="A2153">
        <v>2148</v>
      </c>
      <c r="B2153">
        <f>13809-U3</f>
        <v>13809</v>
      </c>
      <c r="D2153" t="s">
        <v>714</v>
      </c>
      <c r="E2153">
        <v>1</v>
      </c>
      <c r="G2153" t="s">
        <v>715</v>
      </c>
      <c r="H2153">
        <v>2310200</v>
      </c>
    </row>
    <row r="2154" spans="1:8" x14ac:dyDescent="0.2">
      <c r="A2154">
        <v>2149</v>
      </c>
      <c r="B2154">
        <f>59-A1006</f>
        <v>-942</v>
      </c>
      <c r="D2154" t="s">
        <v>716</v>
      </c>
      <c r="E2154">
        <v>2</v>
      </c>
      <c r="F2154" t="s">
        <v>33</v>
      </c>
      <c r="H2154">
        <v>2310223</v>
      </c>
    </row>
    <row r="2155" spans="1:8" x14ac:dyDescent="0.2">
      <c r="A2155">
        <v>2150</v>
      </c>
      <c r="B2155">
        <f>59-A1006</f>
        <v>-942</v>
      </c>
      <c r="D2155" t="s">
        <v>32</v>
      </c>
      <c r="E2155">
        <v>2</v>
      </c>
      <c r="F2155" t="s">
        <v>33</v>
      </c>
      <c r="H2155">
        <v>2310223</v>
      </c>
    </row>
    <row r="2156" spans="1:8" x14ac:dyDescent="0.2">
      <c r="A2156">
        <v>2151</v>
      </c>
      <c r="B2156">
        <f>59-A1007</f>
        <v>-943</v>
      </c>
      <c r="D2156" t="s">
        <v>32</v>
      </c>
      <c r="E2156">
        <v>2</v>
      </c>
      <c r="F2156" t="s">
        <v>717</v>
      </c>
      <c r="H2156">
        <v>2310223</v>
      </c>
    </row>
    <row r="2157" spans="1:8" x14ac:dyDescent="0.2">
      <c r="A2157">
        <v>2152</v>
      </c>
      <c r="B2157">
        <f>59-A1007</f>
        <v>-943</v>
      </c>
      <c r="D2157" t="s">
        <v>34</v>
      </c>
      <c r="E2157">
        <v>2</v>
      </c>
      <c r="F2157" t="s">
        <v>717</v>
      </c>
      <c r="H2157">
        <v>2310223</v>
      </c>
    </row>
    <row r="2158" spans="1:8" x14ac:dyDescent="0.2">
      <c r="A2158">
        <v>2153</v>
      </c>
      <c r="B2158">
        <f>59-A1007</f>
        <v>-943</v>
      </c>
      <c r="D2158" t="s">
        <v>41</v>
      </c>
      <c r="E2158">
        <v>1</v>
      </c>
      <c r="F2158" t="s">
        <v>717</v>
      </c>
      <c r="H2158">
        <v>2310223</v>
      </c>
    </row>
    <row r="2159" spans="1:8" x14ac:dyDescent="0.2">
      <c r="A2159">
        <v>2154</v>
      </c>
      <c r="B2159" t="e" cm="1" vm="1">
        <f t="array" ref="B2159">59-_FV(A1010,"1")</f>
        <v>#VALUE!</v>
      </c>
      <c r="D2159" t="s">
        <v>35</v>
      </c>
      <c r="E2159">
        <v>1</v>
      </c>
      <c r="F2159" t="s">
        <v>36</v>
      </c>
      <c r="H2159">
        <v>2310223</v>
      </c>
    </row>
    <row r="2160" spans="1:8" x14ac:dyDescent="0.2">
      <c r="A2160">
        <v>2155</v>
      </c>
      <c r="B2160" t="e" cm="1" vm="2">
        <f t="array" ref="B2160">59-_FV(A1010,"2")</f>
        <v>#VALUE!</v>
      </c>
      <c r="D2160" t="s">
        <v>37</v>
      </c>
      <c r="E2160">
        <v>1</v>
      </c>
      <c r="G2160" t="s">
        <v>38</v>
      </c>
      <c r="H2160">
        <v>2310223</v>
      </c>
    </row>
    <row r="2161" spans="1:8" x14ac:dyDescent="0.2">
      <c r="A2161">
        <v>2156</v>
      </c>
      <c r="B2161" t="e" cm="1" vm="3">
        <f t="array" ref="B2161">59-_FV(A1010,"3")</f>
        <v>#VALUE!</v>
      </c>
      <c r="D2161" t="s">
        <v>39</v>
      </c>
      <c r="E2161">
        <v>1</v>
      </c>
      <c r="H2161">
        <v>2310223</v>
      </c>
    </row>
    <row r="2162" spans="1:8" x14ac:dyDescent="0.2">
      <c r="A2162">
        <v>2157</v>
      </c>
      <c r="B2162" t="e" cm="1" vm="4">
        <f t="array" ref="B2162">59-_FV(A1010,"4")</f>
        <v>#VALUE!</v>
      </c>
      <c r="D2162" t="s">
        <v>40</v>
      </c>
      <c r="E2162">
        <v>1</v>
      </c>
      <c r="H2162">
        <v>2310223</v>
      </c>
    </row>
    <row r="2163" spans="1:8" x14ac:dyDescent="0.2">
      <c r="A2163">
        <v>2158</v>
      </c>
      <c r="B2163" t="e" cm="1" vm="1">
        <f t="array" ref="B2163">59-_FV(A1012,"1")</f>
        <v>#VALUE!</v>
      </c>
      <c r="D2163" t="s">
        <v>41</v>
      </c>
      <c r="E2163">
        <v>1</v>
      </c>
      <c r="F2163" t="s">
        <v>42</v>
      </c>
      <c r="H2163">
        <v>2310223</v>
      </c>
    </row>
    <row r="2164" spans="1:8" x14ac:dyDescent="0.2">
      <c r="A2164">
        <v>2159</v>
      </c>
      <c r="B2164" t="e" cm="1" vm="2">
        <f t="array" ref="B2164">59-_FV(A1012,"2")</f>
        <v>#VALUE!</v>
      </c>
      <c r="D2164" t="s">
        <v>43</v>
      </c>
      <c r="E2164">
        <v>1</v>
      </c>
      <c r="H2164">
        <v>2310223</v>
      </c>
    </row>
    <row r="2165" spans="1:8" x14ac:dyDescent="0.2">
      <c r="A2165">
        <v>2160</v>
      </c>
      <c r="B2165" t="e" cm="1" vm="1">
        <f t="array" ref="B2165">59-_FV(A1013,"1")</f>
        <v>#VALUE!</v>
      </c>
      <c r="D2165" t="s">
        <v>39</v>
      </c>
      <c r="E2165">
        <v>1</v>
      </c>
      <c r="H2165">
        <v>2310223</v>
      </c>
    </row>
    <row r="2166" spans="1:8" x14ac:dyDescent="0.2">
      <c r="A2166">
        <v>2161</v>
      </c>
      <c r="B2166" t="e" cm="1" vm="2">
        <f t="array" ref="B2166">59-_FV(A1013,"2")</f>
        <v>#VALUE!</v>
      </c>
      <c r="D2166" t="s">
        <v>40</v>
      </c>
      <c r="E2166">
        <v>1</v>
      </c>
      <c r="H2166">
        <v>2310223</v>
      </c>
    </row>
    <row r="2167" spans="1:8" x14ac:dyDescent="0.2">
      <c r="A2167">
        <v>2162</v>
      </c>
      <c r="B2167">
        <f>59-A1030</f>
        <v>-966</v>
      </c>
      <c r="D2167" t="s">
        <v>718</v>
      </c>
      <c r="E2167">
        <v>1</v>
      </c>
      <c r="F2167" t="s">
        <v>719</v>
      </c>
      <c r="G2167" t="s">
        <v>720</v>
      </c>
      <c r="H2167">
        <v>2310223</v>
      </c>
    </row>
    <row r="2168" spans="1:8" x14ac:dyDescent="0.2">
      <c r="A2168">
        <v>2163</v>
      </c>
      <c r="B2168">
        <f>59-E1026</f>
        <v>58</v>
      </c>
      <c r="D2168" t="s">
        <v>45</v>
      </c>
      <c r="E2168">
        <v>1</v>
      </c>
      <c r="F2168" t="s">
        <v>46</v>
      </c>
      <c r="G2168" t="s">
        <v>721</v>
      </c>
      <c r="H2168">
        <v>2310223</v>
      </c>
    </row>
    <row r="2169" spans="1:8" x14ac:dyDescent="0.2">
      <c r="A2169">
        <v>2164</v>
      </c>
      <c r="B2169">
        <f>59-E1028</f>
        <v>58</v>
      </c>
      <c r="D2169" t="s">
        <v>722</v>
      </c>
      <c r="E2169">
        <v>1</v>
      </c>
      <c r="F2169" t="s">
        <v>49</v>
      </c>
      <c r="G2169" t="s">
        <v>256</v>
      </c>
      <c r="H2169">
        <v>2310223</v>
      </c>
    </row>
    <row r="2170" spans="1:8" x14ac:dyDescent="0.2">
      <c r="A2170">
        <v>2165</v>
      </c>
      <c r="B2170" t="e">
        <f>59-F1007</f>
        <v>#VALUE!</v>
      </c>
      <c r="D2170" t="s">
        <v>53</v>
      </c>
      <c r="E2170">
        <v>1</v>
      </c>
      <c r="F2170" t="s">
        <v>723</v>
      </c>
      <c r="G2170" t="s">
        <v>58</v>
      </c>
      <c r="H2170">
        <v>2310223</v>
      </c>
    </row>
    <row r="2171" spans="1:8" x14ac:dyDescent="0.2">
      <c r="A2171">
        <v>2166</v>
      </c>
      <c r="B2171" t="e">
        <f>59-F1007</f>
        <v>#VALUE!</v>
      </c>
      <c r="D2171" t="s">
        <v>56</v>
      </c>
      <c r="E2171">
        <v>1</v>
      </c>
      <c r="F2171" t="s">
        <v>723</v>
      </c>
      <c r="G2171" t="s">
        <v>58</v>
      </c>
      <c r="H2171">
        <v>2310223</v>
      </c>
    </row>
    <row r="2172" spans="1:8" x14ac:dyDescent="0.2">
      <c r="A2172">
        <v>2167</v>
      </c>
      <c r="B2172" t="e">
        <f>59-F1008</f>
        <v>#VALUE!</v>
      </c>
      <c r="D2172" t="s">
        <v>50</v>
      </c>
      <c r="E2172">
        <v>1</v>
      </c>
      <c r="F2172" t="s">
        <v>724</v>
      </c>
      <c r="G2172" t="s">
        <v>51</v>
      </c>
      <c r="H2172">
        <v>2310223</v>
      </c>
    </row>
    <row r="2173" spans="1:8" x14ac:dyDescent="0.2">
      <c r="A2173">
        <v>2168</v>
      </c>
      <c r="B2173" t="e">
        <f>59-F1008</f>
        <v>#VALUE!</v>
      </c>
      <c r="D2173" t="s">
        <v>52</v>
      </c>
      <c r="E2173">
        <v>1</v>
      </c>
      <c r="F2173" t="s">
        <v>724</v>
      </c>
      <c r="G2173" t="s">
        <v>51</v>
      </c>
      <c r="H2173">
        <v>2310223</v>
      </c>
    </row>
    <row r="2174" spans="1:8" x14ac:dyDescent="0.2">
      <c r="A2174">
        <v>2169</v>
      </c>
      <c r="B2174" t="e">
        <f>59-F1010</f>
        <v>#VALUE!</v>
      </c>
      <c r="D2174" t="s">
        <v>725</v>
      </c>
      <c r="E2174">
        <v>1</v>
      </c>
      <c r="F2174" t="s">
        <v>54</v>
      </c>
      <c r="G2174" t="s">
        <v>55</v>
      </c>
      <c r="H2174">
        <v>2310223</v>
      </c>
    </row>
    <row r="2175" spans="1:8" x14ac:dyDescent="0.2">
      <c r="A2175">
        <v>2170</v>
      </c>
      <c r="B2175" t="e">
        <f>59-F1012</f>
        <v>#VALUE!</v>
      </c>
      <c r="D2175" t="s">
        <v>725</v>
      </c>
      <c r="E2175">
        <v>1</v>
      </c>
      <c r="F2175" t="s">
        <v>57</v>
      </c>
      <c r="G2175" t="s">
        <v>599</v>
      </c>
      <c r="H2175">
        <v>2310223</v>
      </c>
    </row>
    <row r="2176" spans="1:8" x14ac:dyDescent="0.2">
      <c r="A2176">
        <v>2171</v>
      </c>
      <c r="B2176" t="e">
        <f>59-F1016</f>
        <v>#VALUE!</v>
      </c>
      <c r="D2176" t="s">
        <v>726</v>
      </c>
      <c r="E2176">
        <v>1</v>
      </c>
      <c r="F2176" t="s">
        <v>727</v>
      </c>
      <c r="G2176" t="s">
        <v>728</v>
      </c>
      <c r="H2176">
        <v>2310223</v>
      </c>
    </row>
    <row r="2177" spans="1:8" x14ac:dyDescent="0.2">
      <c r="A2177">
        <v>2172</v>
      </c>
      <c r="B2177" t="e">
        <f>59-F1019</f>
        <v>#VALUE!</v>
      </c>
      <c r="D2177" t="s">
        <v>726</v>
      </c>
      <c r="E2177">
        <v>1</v>
      </c>
      <c r="G2177" t="s">
        <v>728</v>
      </c>
      <c r="H2177">
        <v>2310223</v>
      </c>
    </row>
    <row r="2178" spans="1:8" x14ac:dyDescent="0.2">
      <c r="A2178">
        <v>2173</v>
      </c>
      <c r="B2178" t="e">
        <f>59-F1021</f>
        <v>#VALUE!</v>
      </c>
      <c r="D2178" t="s">
        <v>726</v>
      </c>
      <c r="E2178">
        <v>1</v>
      </c>
      <c r="G2178" t="s">
        <v>728</v>
      </c>
      <c r="H2178">
        <v>2310223</v>
      </c>
    </row>
    <row r="2179" spans="1:8" x14ac:dyDescent="0.2">
      <c r="A2179">
        <v>2174</v>
      </c>
      <c r="B2179">
        <f>59-K1010</f>
        <v>59</v>
      </c>
      <c r="D2179" t="s">
        <v>729</v>
      </c>
      <c r="E2179">
        <v>1</v>
      </c>
      <c r="F2179" t="s">
        <v>60</v>
      </c>
      <c r="H2179">
        <v>2310223</v>
      </c>
    </row>
    <row r="2180" spans="1:8" x14ac:dyDescent="0.2">
      <c r="A2180">
        <v>2175</v>
      </c>
      <c r="B2180">
        <f>59-K1011</f>
        <v>59</v>
      </c>
      <c r="D2180" t="s">
        <v>729</v>
      </c>
      <c r="E2180">
        <v>1</v>
      </c>
      <c r="F2180" t="s">
        <v>60</v>
      </c>
      <c r="H2180">
        <v>2310223</v>
      </c>
    </row>
    <row r="2181" spans="1:8" x14ac:dyDescent="0.2">
      <c r="A2181">
        <v>2176</v>
      </c>
      <c r="B2181">
        <f>59-K1015</f>
        <v>59</v>
      </c>
      <c r="D2181" t="s">
        <v>730</v>
      </c>
      <c r="E2181">
        <v>1</v>
      </c>
      <c r="F2181" t="s">
        <v>731</v>
      </c>
      <c r="H2181">
        <v>2310223</v>
      </c>
    </row>
    <row r="2182" spans="1:8" x14ac:dyDescent="0.2">
      <c r="A2182">
        <v>2177</v>
      </c>
      <c r="B2182">
        <f>59-M1026</f>
        <v>59</v>
      </c>
      <c r="D2182" t="s">
        <v>732</v>
      </c>
      <c r="E2182">
        <v>1</v>
      </c>
      <c r="G2182" t="s">
        <v>733</v>
      </c>
      <c r="H2182">
        <v>2310223</v>
      </c>
    </row>
    <row r="2183" spans="1:8" x14ac:dyDescent="0.2">
      <c r="A2183">
        <v>2178</v>
      </c>
      <c r="B2183">
        <f>59-M1030</f>
        <v>59</v>
      </c>
      <c r="D2183" t="s">
        <v>732</v>
      </c>
      <c r="E2183">
        <v>1</v>
      </c>
      <c r="G2183" t="s">
        <v>733</v>
      </c>
      <c r="H2183">
        <v>2310223</v>
      </c>
    </row>
    <row r="2184" spans="1:8" x14ac:dyDescent="0.2">
      <c r="A2184">
        <v>2179</v>
      </c>
      <c r="B2184">
        <f>59-S1005</f>
        <v>59</v>
      </c>
      <c r="D2184" t="s">
        <v>62</v>
      </c>
      <c r="E2184">
        <v>1</v>
      </c>
      <c r="F2184" t="s">
        <v>63</v>
      </c>
      <c r="G2184" t="s">
        <v>64</v>
      </c>
      <c r="H2184">
        <v>2310223</v>
      </c>
    </row>
    <row r="2185" spans="1:8" x14ac:dyDescent="0.2">
      <c r="A2185">
        <v>2180</v>
      </c>
      <c r="B2185">
        <f>59-S1028</f>
        <v>59</v>
      </c>
      <c r="D2185" t="s">
        <v>67</v>
      </c>
      <c r="E2185">
        <v>1</v>
      </c>
      <c r="F2185" t="s">
        <v>266</v>
      </c>
      <c r="G2185" t="s">
        <v>267</v>
      </c>
      <c r="H2185">
        <v>2310223</v>
      </c>
    </row>
    <row r="2186" spans="1:8" x14ac:dyDescent="0.2">
      <c r="A2186">
        <v>2181</v>
      </c>
      <c r="B2186">
        <f>60-H6105</f>
        <v>60</v>
      </c>
      <c r="D2186" t="s">
        <v>491</v>
      </c>
      <c r="E2186">
        <v>1</v>
      </c>
      <c r="F2186" t="s">
        <v>528</v>
      </c>
      <c r="G2186" t="s">
        <v>493</v>
      </c>
      <c r="H2186">
        <v>2310223</v>
      </c>
    </row>
    <row r="2187" spans="1:8" x14ac:dyDescent="0.2">
      <c r="A2187">
        <v>2182</v>
      </c>
      <c r="B2187">
        <f>60-H6105</f>
        <v>60</v>
      </c>
      <c r="D2187" t="s">
        <v>494</v>
      </c>
      <c r="E2187">
        <v>1</v>
      </c>
      <c r="F2187" t="s">
        <v>528</v>
      </c>
      <c r="G2187" t="s">
        <v>493</v>
      </c>
      <c r="H2187">
        <v>2310223</v>
      </c>
    </row>
    <row r="2188" spans="1:8" x14ac:dyDescent="0.2">
      <c r="A2188">
        <v>2183</v>
      </c>
      <c r="B2188">
        <f>60-H6105</f>
        <v>60</v>
      </c>
      <c r="D2188" t="s">
        <v>495</v>
      </c>
      <c r="E2188">
        <v>1</v>
      </c>
      <c r="F2188" t="s">
        <v>528</v>
      </c>
      <c r="G2188" t="s">
        <v>493</v>
      </c>
      <c r="H2188">
        <v>2310223</v>
      </c>
    </row>
    <row r="2189" spans="1:8" x14ac:dyDescent="0.2">
      <c r="A2189">
        <v>2184</v>
      </c>
      <c r="B2189">
        <f>60-H6105</f>
        <v>60</v>
      </c>
      <c r="D2189" t="s">
        <v>496</v>
      </c>
      <c r="E2189">
        <v>1</v>
      </c>
      <c r="F2189" t="s">
        <v>528</v>
      </c>
      <c r="G2189" t="s">
        <v>493</v>
      </c>
      <c r="H2189">
        <v>2310223</v>
      </c>
    </row>
    <row r="2190" spans="1:8" x14ac:dyDescent="0.2">
      <c r="A2190">
        <v>2185</v>
      </c>
      <c r="B2190">
        <f>60-H6105</f>
        <v>60</v>
      </c>
      <c r="D2190" t="s">
        <v>74</v>
      </c>
      <c r="E2190">
        <v>1</v>
      </c>
      <c r="F2190" t="s">
        <v>528</v>
      </c>
      <c r="G2190" t="s">
        <v>493</v>
      </c>
      <c r="H2190">
        <v>2310223</v>
      </c>
    </row>
    <row r="2191" spans="1:8" x14ac:dyDescent="0.2">
      <c r="A2191">
        <v>2186</v>
      </c>
      <c r="B2191">
        <f>60-S6105</f>
        <v>60</v>
      </c>
      <c r="D2191" t="s">
        <v>75</v>
      </c>
      <c r="E2191">
        <v>1</v>
      </c>
      <c r="F2191" t="s">
        <v>734</v>
      </c>
      <c r="H2191">
        <v>2310223</v>
      </c>
    </row>
    <row r="2192" spans="1:8" x14ac:dyDescent="0.2">
      <c r="A2192">
        <v>2187</v>
      </c>
      <c r="B2192">
        <f>60-S6105</f>
        <v>60</v>
      </c>
      <c r="D2192" t="s">
        <v>77</v>
      </c>
      <c r="E2192">
        <v>1</v>
      </c>
      <c r="F2192" t="s">
        <v>734</v>
      </c>
      <c r="H2192">
        <v>2310223</v>
      </c>
    </row>
    <row r="2193" spans="1:8" x14ac:dyDescent="0.2">
      <c r="A2193">
        <v>2188</v>
      </c>
      <c r="B2193">
        <f>60-S6105</f>
        <v>60</v>
      </c>
      <c r="D2193" t="s">
        <v>69</v>
      </c>
      <c r="E2193">
        <v>1</v>
      </c>
      <c r="F2193" t="s">
        <v>734</v>
      </c>
      <c r="H2193">
        <v>2310223</v>
      </c>
    </row>
    <row r="2194" spans="1:8" x14ac:dyDescent="0.2">
      <c r="A2194">
        <v>2189</v>
      </c>
      <c r="B2194">
        <f>60-S6105</f>
        <v>60</v>
      </c>
      <c r="D2194" t="s">
        <v>71</v>
      </c>
      <c r="E2194">
        <v>1</v>
      </c>
      <c r="F2194" t="s">
        <v>734</v>
      </c>
      <c r="H2194">
        <v>2310223</v>
      </c>
    </row>
    <row r="2195" spans="1:8" x14ac:dyDescent="0.2">
      <c r="A2195">
        <v>2190</v>
      </c>
      <c r="B2195">
        <f>60-S6106</f>
        <v>60</v>
      </c>
      <c r="D2195" t="s">
        <v>78</v>
      </c>
      <c r="E2195">
        <v>1</v>
      </c>
      <c r="F2195" t="s">
        <v>735</v>
      </c>
      <c r="H2195">
        <v>2310223</v>
      </c>
    </row>
    <row r="2196" spans="1:8" x14ac:dyDescent="0.2">
      <c r="A2196">
        <v>2191</v>
      </c>
      <c r="B2196">
        <f>60-S6106</f>
        <v>60</v>
      </c>
      <c r="D2196" t="s">
        <v>77</v>
      </c>
      <c r="E2196">
        <v>1</v>
      </c>
      <c r="F2196" t="s">
        <v>735</v>
      </c>
      <c r="H2196">
        <v>2310223</v>
      </c>
    </row>
    <row r="2197" spans="1:8" x14ac:dyDescent="0.2">
      <c r="A2197">
        <v>2192</v>
      </c>
      <c r="B2197">
        <f>60-S6106</f>
        <v>60</v>
      </c>
      <c r="D2197" t="s">
        <v>69</v>
      </c>
      <c r="E2197">
        <v>1</v>
      </c>
      <c r="F2197" t="s">
        <v>735</v>
      </c>
      <c r="H2197">
        <v>2310223</v>
      </c>
    </row>
    <row r="2198" spans="1:8" x14ac:dyDescent="0.2">
      <c r="A2198">
        <v>2193</v>
      </c>
      <c r="B2198">
        <f>60-S6106</f>
        <v>60</v>
      </c>
      <c r="D2198" t="s">
        <v>71</v>
      </c>
      <c r="E2198">
        <v>1</v>
      </c>
      <c r="F2198" t="s">
        <v>735</v>
      </c>
      <c r="H2198">
        <v>2310223</v>
      </c>
    </row>
    <row r="2199" spans="1:8" x14ac:dyDescent="0.2">
      <c r="A2199">
        <v>2194</v>
      </c>
      <c r="B2199">
        <f>60-S6107</f>
        <v>60</v>
      </c>
      <c r="D2199" t="s">
        <v>80</v>
      </c>
      <c r="E2199">
        <v>1</v>
      </c>
      <c r="F2199" t="s">
        <v>736</v>
      </c>
      <c r="H2199">
        <v>2310223</v>
      </c>
    </row>
    <row r="2200" spans="1:8" x14ac:dyDescent="0.2">
      <c r="A2200">
        <v>2195</v>
      </c>
      <c r="B2200">
        <f>60-S6107</f>
        <v>60</v>
      </c>
      <c r="D2200" t="s">
        <v>77</v>
      </c>
      <c r="E2200">
        <v>1</v>
      </c>
      <c r="F2200" t="s">
        <v>736</v>
      </c>
      <c r="H2200">
        <v>2310223</v>
      </c>
    </row>
    <row r="2201" spans="1:8" x14ac:dyDescent="0.2">
      <c r="A2201">
        <v>2196</v>
      </c>
      <c r="B2201">
        <f>60-S6107</f>
        <v>60</v>
      </c>
      <c r="D2201" t="s">
        <v>69</v>
      </c>
      <c r="E2201">
        <v>1</v>
      </c>
      <c r="F2201" t="s">
        <v>736</v>
      </c>
      <c r="H2201">
        <v>2310223</v>
      </c>
    </row>
    <row r="2202" spans="1:8" x14ac:dyDescent="0.2">
      <c r="A2202">
        <v>2197</v>
      </c>
      <c r="B2202">
        <f>60-S6107</f>
        <v>60</v>
      </c>
      <c r="D2202" t="s">
        <v>71</v>
      </c>
      <c r="E2202">
        <v>1</v>
      </c>
      <c r="F2202" t="s">
        <v>736</v>
      </c>
      <c r="H2202">
        <v>2310223</v>
      </c>
    </row>
    <row r="2203" spans="1:8" x14ac:dyDescent="0.2">
      <c r="A2203">
        <v>2198</v>
      </c>
      <c r="B2203">
        <f>60-S6108</f>
        <v>60</v>
      </c>
      <c r="D2203" t="s">
        <v>67</v>
      </c>
      <c r="E2203">
        <v>1</v>
      </c>
      <c r="F2203" t="s">
        <v>266</v>
      </c>
      <c r="G2203" t="s">
        <v>267</v>
      </c>
      <c r="H2203">
        <v>2310223</v>
      </c>
    </row>
    <row r="2204" spans="1:8" x14ac:dyDescent="0.2">
      <c r="A2204">
        <v>2199</v>
      </c>
      <c r="B2204">
        <f>77-A1105</f>
        <v>-1023</v>
      </c>
      <c r="D2204" t="s">
        <v>12</v>
      </c>
      <c r="E2204">
        <v>1</v>
      </c>
      <c r="F2204" t="s">
        <v>125</v>
      </c>
      <c r="H2204">
        <v>2310223</v>
      </c>
    </row>
    <row r="2205" spans="1:8" x14ac:dyDescent="0.2">
      <c r="A2205">
        <v>2200</v>
      </c>
      <c r="B2205">
        <f>77-A1105</f>
        <v>-1023</v>
      </c>
      <c r="D2205" t="s">
        <v>83</v>
      </c>
      <c r="E2205">
        <v>1</v>
      </c>
      <c r="F2205" t="s">
        <v>125</v>
      </c>
      <c r="H2205">
        <v>2310223</v>
      </c>
    </row>
    <row r="2206" spans="1:8" x14ac:dyDescent="0.2">
      <c r="A2206">
        <v>2201</v>
      </c>
      <c r="B2206">
        <f>77-A1109</f>
        <v>-1027</v>
      </c>
      <c r="D2206" t="s">
        <v>12</v>
      </c>
      <c r="E2206">
        <v>1</v>
      </c>
      <c r="F2206" t="s">
        <v>126</v>
      </c>
      <c r="H2206">
        <v>2310223</v>
      </c>
    </row>
    <row r="2207" spans="1:8" x14ac:dyDescent="0.2">
      <c r="A2207">
        <v>2202</v>
      </c>
      <c r="B2207">
        <f>77-A1109</f>
        <v>-1027</v>
      </c>
      <c r="D2207" t="s">
        <v>83</v>
      </c>
      <c r="E2207">
        <v>1</v>
      </c>
      <c r="F2207" t="s">
        <v>126</v>
      </c>
      <c r="H2207">
        <v>2310223</v>
      </c>
    </row>
    <row r="2208" spans="1:8" x14ac:dyDescent="0.2">
      <c r="A2208">
        <v>2203</v>
      </c>
      <c r="B2208">
        <f>77-A1115</f>
        <v>-1033</v>
      </c>
      <c r="D2208" t="s">
        <v>12</v>
      </c>
      <c r="E2208">
        <v>1</v>
      </c>
      <c r="F2208" t="s">
        <v>737</v>
      </c>
      <c r="H2208">
        <v>2310223</v>
      </c>
    </row>
    <row r="2209" spans="1:8" x14ac:dyDescent="0.2">
      <c r="A2209">
        <v>2204</v>
      </c>
      <c r="B2209">
        <f>77-A1115</f>
        <v>-1033</v>
      </c>
      <c r="D2209" t="s">
        <v>83</v>
      </c>
      <c r="E2209">
        <v>1</v>
      </c>
      <c r="F2209" t="s">
        <v>737</v>
      </c>
      <c r="H2209">
        <v>2310223</v>
      </c>
    </row>
    <row r="2210" spans="1:8" x14ac:dyDescent="0.2">
      <c r="A2210">
        <v>2205</v>
      </c>
      <c r="B2210">
        <f>77-A1119</f>
        <v>-1037</v>
      </c>
      <c r="D2210" t="s">
        <v>12</v>
      </c>
      <c r="E2210">
        <v>1</v>
      </c>
      <c r="F2210" t="s">
        <v>738</v>
      </c>
      <c r="H2210">
        <v>2310223</v>
      </c>
    </row>
    <row r="2211" spans="1:8" x14ac:dyDescent="0.2">
      <c r="A2211">
        <v>2206</v>
      </c>
      <c r="B2211">
        <f>77-A1119</f>
        <v>-1037</v>
      </c>
      <c r="D2211" t="s">
        <v>83</v>
      </c>
      <c r="E2211">
        <v>1</v>
      </c>
      <c r="F2211" t="s">
        <v>738</v>
      </c>
      <c r="H2211">
        <v>2310223</v>
      </c>
    </row>
    <row r="2212" spans="1:8" x14ac:dyDescent="0.2">
      <c r="A2212">
        <v>2207</v>
      </c>
      <c r="B2212">
        <f>77-A1135</f>
        <v>-1053</v>
      </c>
      <c r="D2212" t="s">
        <v>308</v>
      </c>
      <c r="E2212">
        <v>1</v>
      </c>
      <c r="F2212" t="s">
        <v>128</v>
      </c>
      <c r="H2212">
        <v>2310223</v>
      </c>
    </row>
    <row r="2213" spans="1:8" x14ac:dyDescent="0.2">
      <c r="A2213">
        <v>2208</v>
      </c>
      <c r="B2213">
        <f>77-A1135</f>
        <v>-1053</v>
      </c>
      <c r="D2213" t="s">
        <v>83</v>
      </c>
      <c r="E2213">
        <v>1</v>
      </c>
      <c r="F2213" t="s">
        <v>128</v>
      </c>
      <c r="H2213">
        <v>2310223</v>
      </c>
    </row>
    <row r="2214" spans="1:8" x14ac:dyDescent="0.2">
      <c r="A2214">
        <v>2209</v>
      </c>
      <c r="B2214">
        <f>77-A1139</f>
        <v>-1057</v>
      </c>
      <c r="D2214" t="s">
        <v>29</v>
      </c>
      <c r="E2214">
        <v>1</v>
      </c>
      <c r="F2214" t="s">
        <v>739</v>
      </c>
      <c r="H2214">
        <v>2310223</v>
      </c>
    </row>
    <row r="2215" spans="1:8" x14ac:dyDescent="0.2">
      <c r="A2215">
        <v>2210</v>
      </c>
      <c r="B2215">
        <f>77-A1139</f>
        <v>-1057</v>
      </c>
      <c r="D2215" t="s">
        <v>88</v>
      </c>
      <c r="E2215">
        <v>1</v>
      </c>
      <c r="F2215" t="s">
        <v>739</v>
      </c>
      <c r="H2215">
        <v>2310223</v>
      </c>
    </row>
    <row r="2216" spans="1:8" x14ac:dyDescent="0.2">
      <c r="A2216">
        <v>2211</v>
      </c>
      <c r="B2216">
        <f>77-F1105</f>
        <v>77</v>
      </c>
      <c r="D2216" t="s">
        <v>96</v>
      </c>
      <c r="E2216">
        <v>1</v>
      </c>
      <c r="F2216" t="s">
        <v>740</v>
      </c>
      <c r="G2216" t="s">
        <v>98</v>
      </c>
      <c r="H2216">
        <v>2310223</v>
      </c>
    </row>
    <row r="2217" spans="1:8" x14ac:dyDescent="0.2">
      <c r="A2217">
        <v>2212</v>
      </c>
      <c r="B2217" t="e">
        <f>77-F1106</f>
        <v>#VALUE!</v>
      </c>
      <c r="D2217" t="s">
        <v>96</v>
      </c>
      <c r="E2217">
        <v>1</v>
      </c>
      <c r="F2217" t="s">
        <v>740</v>
      </c>
      <c r="G2217" t="s">
        <v>98</v>
      </c>
      <c r="H2217">
        <v>2310223</v>
      </c>
    </row>
    <row r="2218" spans="1:8" x14ac:dyDescent="0.2">
      <c r="A2218">
        <v>2213</v>
      </c>
      <c r="B2218" t="e">
        <f>77-F1109</f>
        <v>#VALUE!</v>
      </c>
      <c r="D2218" t="s">
        <v>96</v>
      </c>
      <c r="E2218">
        <v>1</v>
      </c>
      <c r="F2218" t="s">
        <v>741</v>
      </c>
      <c r="G2218" t="s">
        <v>98</v>
      </c>
      <c r="H2218">
        <v>2310223</v>
      </c>
    </row>
    <row r="2219" spans="1:8" x14ac:dyDescent="0.2">
      <c r="A2219">
        <v>2214</v>
      </c>
      <c r="B2219" t="e">
        <f>77-F1110</f>
        <v>#VALUE!</v>
      </c>
      <c r="D2219" t="s">
        <v>96</v>
      </c>
      <c r="E2219">
        <v>1</v>
      </c>
      <c r="F2219" t="s">
        <v>741</v>
      </c>
      <c r="G2219" t="s">
        <v>98</v>
      </c>
      <c r="H2219">
        <v>2310223</v>
      </c>
    </row>
    <row r="2220" spans="1:8" x14ac:dyDescent="0.2">
      <c r="A2220">
        <v>2215</v>
      </c>
      <c r="B2220" t="e">
        <f>77-F1115</f>
        <v>#VALUE!</v>
      </c>
      <c r="D2220" t="s">
        <v>96</v>
      </c>
      <c r="E2220">
        <v>1</v>
      </c>
      <c r="F2220" t="s">
        <v>129</v>
      </c>
      <c r="G2220" t="s">
        <v>98</v>
      </c>
      <c r="H2220">
        <v>2310223</v>
      </c>
    </row>
    <row r="2221" spans="1:8" x14ac:dyDescent="0.2">
      <c r="A2221">
        <v>2216</v>
      </c>
      <c r="B2221" t="e">
        <f>77-F1116</f>
        <v>#VALUE!</v>
      </c>
      <c r="D2221" t="s">
        <v>96</v>
      </c>
      <c r="E2221">
        <v>1</v>
      </c>
      <c r="F2221" t="s">
        <v>129</v>
      </c>
      <c r="G2221" t="s">
        <v>98</v>
      </c>
      <c r="H2221">
        <v>2310223</v>
      </c>
    </row>
    <row r="2222" spans="1:8" x14ac:dyDescent="0.2">
      <c r="A2222">
        <v>2217</v>
      </c>
      <c r="B2222" t="e">
        <f>77-F1119</f>
        <v>#VALUE!</v>
      </c>
      <c r="D2222" t="s">
        <v>96</v>
      </c>
      <c r="E2222">
        <v>1</v>
      </c>
      <c r="F2222" t="s">
        <v>742</v>
      </c>
      <c r="G2222" t="s">
        <v>98</v>
      </c>
      <c r="H2222">
        <v>2310223</v>
      </c>
    </row>
    <row r="2223" spans="1:8" x14ac:dyDescent="0.2">
      <c r="A2223">
        <v>2218</v>
      </c>
      <c r="B2223" t="e">
        <f>77-F1120</f>
        <v>#VALUE!</v>
      </c>
      <c r="D2223" t="s">
        <v>96</v>
      </c>
      <c r="E2223">
        <v>1</v>
      </c>
      <c r="F2223" t="s">
        <v>742</v>
      </c>
      <c r="G2223" t="s">
        <v>98</v>
      </c>
      <c r="H2223">
        <v>2310223</v>
      </c>
    </row>
    <row r="2224" spans="1:8" x14ac:dyDescent="0.2">
      <c r="A2224">
        <v>2219</v>
      </c>
      <c r="B2224" t="e">
        <f>77-F1135</f>
        <v>#VALUE!</v>
      </c>
      <c r="D2224" t="s">
        <v>96</v>
      </c>
      <c r="E2224">
        <v>1</v>
      </c>
      <c r="F2224" t="s">
        <v>131</v>
      </c>
      <c r="G2224" t="s">
        <v>98</v>
      </c>
      <c r="H2224">
        <v>2310223</v>
      </c>
    </row>
    <row r="2225" spans="1:8" x14ac:dyDescent="0.2">
      <c r="A2225">
        <v>2220</v>
      </c>
      <c r="B2225" t="e">
        <f>77-F1136</f>
        <v>#VALUE!</v>
      </c>
      <c r="D2225" t="s">
        <v>96</v>
      </c>
      <c r="E2225">
        <v>1</v>
      </c>
      <c r="F2225" t="s">
        <v>131</v>
      </c>
      <c r="G2225" t="s">
        <v>98</v>
      </c>
      <c r="H2225">
        <v>2310223</v>
      </c>
    </row>
    <row r="2226" spans="1:8" x14ac:dyDescent="0.2">
      <c r="A2226">
        <v>2221</v>
      </c>
      <c r="B2226" t="e">
        <f>1334-F3</f>
        <v>#VALUE!</v>
      </c>
      <c r="D2226" t="s">
        <v>113</v>
      </c>
      <c r="E2226">
        <v>1</v>
      </c>
      <c r="F2226" t="s">
        <v>111</v>
      </c>
      <c r="G2226" t="s">
        <v>114</v>
      </c>
      <c r="H2226">
        <v>2310223</v>
      </c>
    </row>
    <row r="2227" spans="1:8" x14ac:dyDescent="0.2">
      <c r="A2227">
        <v>2222</v>
      </c>
      <c r="B2227" t="e">
        <f>1335-F3</f>
        <v>#VALUE!</v>
      </c>
      <c r="D2227" t="s">
        <v>113</v>
      </c>
      <c r="E2227">
        <v>1</v>
      </c>
      <c r="F2227" t="s">
        <v>111</v>
      </c>
      <c r="G2227" t="s">
        <v>114</v>
      </c>
      <c r="H2227">
        <v>2310223</v>
      </c>
    </row>
    <row r="2228" spans="1:8" x14ac:dyDescent="0.2">
      <c r="A2228">
        <v>2223</v>
      </c>
      <c r="B2228" t="e">
        <f>1336-F8</f>
        <v>#VALUE!</v>
      </c>
      <c r="D2228" t="s">
        <v>725</v>
      </c>
      <c r="E2228">
        <v>1</v>
      </c>
      <c r="F2228" t="s">
        <v>102</v>
      </c>
      <c r="G2228" t="s">
        <v>599</v>
      </c>
      <c r="H2228">
        <v>2310223</v>
      </c>
    </row>
    <row r="2229" spans="1:8" x14ac:dyDescent="0.2">
      <c r="A2229">
        <v>2224</v>
      </c>
      <c r="B2229">
        <f>1336-K8</f>
        <v>1336</v>
      </c>
      <c r="D2229" t="s">
        <v>333</v>
      </c>
      <c r="E2229">
        <v>1</v>
      </c>
      <c r="F2229" t="s">
        <v>102</v>
      </c>
      <c r="H2229">
        <v>2310223</v>
      </c>
    </row>
    <row r="2230" spans="1:8" x14ac:dyDescent="0.2">
      <c r="A2230">
        <v>2225</v>
      </c>
      <c r="B2230">
        <f>1336-K15</f>
        <v>1336</v>
      </c>
      <c r="D2230" t="s">
        <v>729</v>
      </c>
      <c r="E2230">
        <v>1</v>
      </c>
      <c r="F2230" t="s">
        <v>536</v>
      </c>
      <c r="H2230">
        <v>2310223</v>
      </c>
    </row>
    <row r="2231" spans="1:8" x14ac:dyDescent="0.2">
      <c r="A2231">
        <v>2226</v>
      </c>
      <c r="B2231">
        <f>1336-Q3</f>
        <v>1336</v>
      </c>
      <c r="D2231" t="s">
        <v>374</v>
      </c>
      <c r="E2231">
        <v>1</v>
      </c>
      <c r="G2231" t="s">
        <v>743</v>
      </c>
      <c r="H2231">
        <v>2310223</v>
      </c>
    </row>
    <row r="2232" spans="1:8" x14ac:dyDescent="0.2">
      <c r="A2232">
        <v>2227</v>
      </c>
      <c r="B2232">
        <f>1336-Q3</f>
        <v>1336</v>
      </c>
      <c r="D2232" t="s">
        <v>348</v>
      </c>
      <c r="E2232">
        <v>1</v>
      </c>
      <c r="G2232" t="s">
        <v>743</v>
      </c>
      <c r="H2232">
        <v>2310223</v>
      </c>
    </row>
    <row r="2233" spans="1:8" x14ac:dyDescent="0.2">
      <c r="A2233">
        <v>2228</v>
      </c>
      <c r="B2233" t="e">
        <f>1337-F8</f>
        <v>#VALUE!</v>
      </c>
      <c r="D2233" t="s">
        <v>725</v>
      </c>
      <c r="E2233">
        <v>1</v>
      </c>
      <c r="F2233" t="s">
        <v>102</v>
      </c>
      <c r="G2233" t="s">
        <v>599</v>
      </c>
      <c r="H2233">
        <v>2310223</v>
      </c>
    </row>
    <row r="2234" spans="1:8" x14ac:dyDescent="0.2">
      <c r="A2234">
        <v>2229</v>
      </c>
      <c r="B2234">
        <f>1337-K8</f>
        <v>1337</v>
      </c>
      <c r="D2234" t="s">
        <v>333</v>
      </c>
      <c r="E2234">
        <v>1</v>
      </c>
      <c r="F2234" t="s">
        <v>102</v>
      </c>
      <c r="H2234">
        <v>2310223</v>
      </c>
    </row>
    <row r="2235" spans="1:8" x14ac:dyDescent="0.2">
      <c r="A2235">
        <v>2230</v>
      </c>
      <c r="B2235">
        <f>1337-K15</f>
        <v>1337</v>
      </c>
      <c r="D2235" t="s">
        <v>729</v>
      </c>
      <c r="E2235">
        <v>1</v>
      </c>
      <c r="F2235" t="s">
        <v>536</v>
      </c>
      <c r="H2235">
        <v>2310223</v>
      </c>
    </row>
    <row r="2236" spans="1:8" x14ac:dyDescent="0.2">
      <c r="A2236">
        <v>2231</v>
      </c>
      <c r="B2236">
        <f>1337-Q3</f>
        <v>1337</v>
      </c>
      <c r="D2236" t="s">
        <v>374</v>
      </c>
      <c r="E2236">
        <v>1</v>
      </c>
      <c r="G2236" t="s">
        <v>743</v>
      </c>
      <c r="H2236">
        <v>2310223</v>
      </c>
    </row>
    <row r="2237" spans="1:8" x14ac:dyDescent="0.2">
      <c r="A2237">
        <v>2232</v>
      </c>
      <c r="B2237">
        <f>1337-Q3</f>
        <v>1337</v>
      </c>
      <c r="D2237" t="s">
        <v>348</v>
      </c>
      <c r="E2237">
        <v>1</v>
      </c>
      <c r="G2237" t="s">
        <v>743</v>
      </c>
      <c r="H2237">
        <v>2310223</v>
      </c>
    </row>
    <row r="2238" spans="1:8" x14ac:dyDescent="0.2">
      <c r="A2238">
        <v>2233</v>
      </c>
      <c r="B2238">
        <f>1338-K15</f>
        <v>1338</v>
      </c>
      <c r="D2238" t="s">
        <v>744</v>
      </c>
      <c r="E2238">
        <v>1</v>
      </c>
      <c r="F2238" t="s">
        <v>368</v>
      </c>
      <c r="H2238">
        <v>2310223</v>
      </c>
    </row>
    <row r="2239" spans="1:8" x14ac:dyDescent="0.2">
      <c r="A2239">
        <v>2234</v>
      </c>
      <c r="B2239">
        <f>1338-Q3</f>
        <v>1338</v>
      </c>
      <c r="D2239" t="s">
        <v>365</v>
      </c>
      <c r="E2239">
        <v>1</v>
      </c>
      <c r="G2239" t="s">
        <v>745</v>
      </c>
      <c r="H2239">
        <v>2310223</v>
      </c>
    </row>
    <row r="2240" spans="1:8" x14ac:dyDescent="0.2">
      <c r="A2240">
        <v>2235</v>
      </c>
      <c r="B2240">
        <f>1338-Q3</f>
        <v>1338</v>
      </c>
      <c r="D2240" t="s">
        <v>348</v>
      </c>
      <c r="E2240">
        <v>1</v>
      </c>
      <c r="G2240" t="s">
        <v>745</v>
      </c>
      <c r="H2240">
        <v>2310223</v>
      </c>
    </row>
    <row r="2241" spans="1:8" x14ac:dyDescent="0.2">
      <c r="A2241">
        <v>2236</v>
      </c>
      <c r="B2241">
        <f>1339-K15</f>
        <v>1339</v>
      </c>
      <c r="D2241" t="s">
        <v>744</v>
      </c>
      <c r="E2241">
        <v>1</v>
      </c>
      <c r="F2241" t="s">
        <v>368</v>
      </c>
      <c r="H2241">
        <v>2310223</v>
      </c>
    </row>
    <row r="2242" spans="1:8" x14ac:dyDescent="0.2">
      <c r="A2242">
        <v>2237</v>
      </c>
      <c r="B2242">
        <f>1339-Q3</f>
        <v>1339</v>
      </c>
      <c r="D2242" t="s">
        <v>365</v>
      </c>
      <c r="E2242">
        <v>1</v>
      </c>
      <c r="G2242" t="s">
        <v>745</v>
      </c>
      <c r="H2242">
        <v>2310223</v>
      </c>
    </row>
    <row r="2243" spans="1:8" x14ac:dyDescent="0.2">
      <c r="A2243">
        <v>2238</v>
      </c>
      <c r="B2243">
        <f>1339-Q3</f>
        <v>1339</v>
      </c>
      <c r="D2243" t="s">
        <v>348</v>
      </c>
      <c r="E2243">
        <v>1</v>
      </c>
      <c r="G2243" t="s">
        <v>745</v>
      </c>
      <c r="H2243">
        <v>2310223</v>
      </c>
    </row>
    <row r="2244" spans="1:8" x14ac:dyDescent="0.2">
      <c r="A2244">
        <v>2239</v>
      </c>
      <c r="B2244">
        <f>1340-K15</f>
        <v>1340</v>
      </c>
      <c r="D2244" t="s">
        <v>744</v>
      </c>
      <c r="E2244">
        <v>1</v>
      </c>
      <c r="F2244" t="s">
        <v>368</v>
      </c>
      <c r="H2244">
        <v>2310223</v>
      </c>
    </row>
    <row r="2245" spans="1:8" x14ac:dyDescent="0.2">
      <c r="A2245">
        <v>2240</v>
      </c>
      <c r="B2245">
        <f>1340-Q3</f>
        <v>1340</v>
      </c>
      <c r="D2245" t="s">
        <v>365</v>
      </c>
      <c r="E2245">
        <v>1</v>
      </c>
      <c r="G2245" t="s">
        <v>745</v>
      </c>
      <c r="H2245">
        <v>2310223</v>
      </c>
    </row>
    <row r="2246" spans="1:8" x14ac:dyDescent="0.2">
      <c r="A2246">
        <v>2241</v>
      </c>
      <c r="B2246">
        <f>1340-Q3</f>
        <v>1340</v>
      </c>
      <c r="D2246" t="s">
        <v>348</v>
      </c>
      <c r="E2246">
        <v>1</v>
      </c>
      <c r="G2246" t="s">
        <v>745</v>
      </c>
      <c r="H2246">
        <v>2310223</v>
      </c>
    </row>
    <row r="2247" spans="1:8" x14ac:dyDescent="0.2">
      <c r="A2247">
        <v>2242</v>
      </c>
      <c r="B2247">
        <f>1341-K15</f>
        <v>1341</v>
      </c>
      <c r="D2247" t="s">
        <v>744</v>
      </c>
      <c r="E2247">
        <v>1</v>
      </c>
      <c r="F2247" t="s">
        <v>368</v>
      </c>
      <c r="H2247">
        <v>2310223</v>
      </c>
    </row>
    <row r="2248" spans="1:8" x14ac:dyDescent="0.2">
      <c r="A2248">
        <v>2243</v>
      </c>
      <c r="B2248">
        <f>1341-Q3</f>
        <v>1341</v>
      </c>
      <c r="D2248" t="s">
        <v>365</v>
      </c>
      <c r="E2248">
        <v>1</v>
      </c>
      <c r="G2248" t="s">
        <v>745</v>
      </c>
      <c r="H2248">
        <v>2310223</v>
      </c>
    </row>
    <row r="2249" spans="1:8" x14ac:dyDescent="0.2">
      <c r="A2249">
        <v>2244</v>
      </c>
      <c r="B2249">
        <f>1341-Q3</f>
        <v>1341</v>
      </c>
      <c r="D2249" t="s">
        <v>348</v>
      </c>
      <c r="E2249">
        <v>1</v>
      </c>
      <c r="G2249" t="s">
        <v>745</v>
      </c>
      <c r="H2249">
        <v>2310223</v>
      </c>
    </row>
    <row r="2250" spans="1:8" x14ac:dyDescent="0.2">
      <c r="A2250">
        <v>2245</v>
      </c>
      <c r="B2250">
        <f>1342-K15</f>
        <v>1342</v>
      </c>
      <c r="D2250" t="s">
        <v>744</v>
      </c>
      <c r="E2250">
        <v>1</v>
      </c>
      <c r="F2250" t="s">
        <v>368</v>
      </c>
      <c r="H2250">
        <v>2310223</v>
      </c>
    </row>
    <row r="2251" spans="1:8" x14ac:dyDescent="0.2">
      <c r="A2251">
        <v>2246</v>
      </c>
      <c r="B2251">
        <f>1342-Q3</f>
        <v>1342</v>
      </c>
      <c r="D2251" t="s">
        <v>365</v>
      </c>
      <c r="E2251">
        <v>1</v>
      </c>
      <c r="G2251" t="s">
        <v>745</v>
      </c>
      <c r="H2251">
        <v>2310223</v>
      </c>
    </row>
    <row r="2252" spans="1:8" x14ac:dyDescent="0.2">
      <c r="A2252">
        <v>2247</v>
      </c>
      <c r="B2252">
        <f>1342-Q3</f>
        <v>1342</v>
      </c>
      <c r="D2252" t="s">
        <v>348</v>
      </c>
      <c r="E2252">
        <v>1</v>
      </c>
      <c r="G2252" t="s">
        <v>745</v>
      </c>
      <c r="H2252">
        <v>2310223</v>
      </c>
    </row>
    <row r="2253" spans="1:8" x14ac:dyDescent="0.2">
      <c r="A2253">
        <v>2248</v>
      </c>
      <c r="B2253">
        <f>1343-K15</f>
        <v>1343</v>
      </c>
      <c r="D2253" t="s">
        <v>744</v>
      </c>
      <c r="E2253">
        <v>1</v>
      </c>
      <c r="F2253" t="s">
        <v>368</v>
      </c>
      <c r="H2253">
        <v>2310223</v>
      </c>
    </row>
    <row r="2254" spans="1:8" x14ac:dyDescent="0.2">
      <c r="A2254">
        <v>2249</v>
      </c>
      <c r="B2254">
        <f>1343-Q3</f>
        <v>1343</v>
      </c>
      <c r="D2254" t="s">
        <v>365</v>
      </c>
      <c r="E2254">
        <v>1</v>
      </c>
      <c r="G2254" t="s">
        <v>745</v>
      </c>
      <c r="H2254">
        <v>2310223</v>
      </c>
    </row>
    <row r="2255" spans="1:8" x14ac:dyDescent="0.2">
      <c r="A2255">
        <v>2250</v>
      </c>
      <c r="B2255">
        <f>1343-Q3</f>
        <v>1343</v>
      </c>
      <c r="D2255" t="s">
        <v>348</v>
      </c>
      <c r="E2255">
        <v>1</v>
      </c>
      <c r="G2255" t="s">
        <v>745</v>
      </c>
      <c r="H2255">
        <v>2310223</v>
      </c>
    </row>
    <row r="2256" spans="1:8" x14ac:dyDescent="0.2">
      <c r="A2256">
        <v>2251</v>
      </c>
      <c r="B2256" t="e">
        <f>1344-F3</f>
        <v>#VALUE!</v>
      </c>
      <c r="D2256" t="s">
        <v>113</v>
      </c>
      <c r="E2256">
        <v>1</v>
      </c>
      <c r="F2256" t="s">
        <v>111</v>
      </c>
      <c r="G2256" t="s">
        <v>114</v>
      </c>
      <c r="H2256">
        <v>2310223</v>
      </c>
    </row>
    <row r="2257" spans="1:8" x14ac:dyDescent="0.2">
      <c r="A2257">
        <v>2252</v>
      </c>
      <c r="B2257" t="e">
        <f>1345-F3</f>
        <v>#VALUE!</v>
      </c>
      <c r="D2257" t="s">
        <v>113</v>
      </c>
      <c r="E2257">
        <v>1</v>
      </c>
      <c r="F2257" t="s">
        <v>111</v>
      </c>
      <c r="G2257" t="s">
        <v>114</v>
      </c>
      <c r="H2257">
        <v>2310223</v>
      </c>
    </row>
    <row r="2258" spans="1:8" x14ac:dyDescent="0.2">
      <c r="A2258">
        <v>2253</v>
      </c>
      <c r="B2258" t="e">
        <f>1346-F3</f>
        <v>#VALUE!</v>
      </c>
      <c r="D2258" t="s">
        <v>113</v>
      </c>
      <c r="E2258">
        <v>1</v>
      </c>
      <c r="F2258" t="s">
        <v>111</v>
      </c>
      <c r="G2258" t="s">
        <v>114</v>
      </c>
      <c r="H2258">
        <v>2310223</v>
      </c>
    </row>
    <row r="2259" spans="1:8" x14ac:dyDescent="0.2">
      <c r="A2259">
        <v>2254</v>
      </c>
      <c r="B2259" t="e">
        <f>1347-F3</f>
        <v>#VALUE!</v>
      </c>
      <c r="D2259" t="s">
        <v>113</v>
      </c>
      <c r="E2259">
        <v>1</v>
      </c>
      <c r="F2259" t="s">
        <v>111</v>
      </c>
      <c r="G2259" t="s">
        <v>114</v>
      </c>
      <c r="H2259">
        <v>2310223</v>
      </c>
    </row>
    <row r="2260" spans="1:8" x14ac:dyDescent="0.2">
      <c r="A2260">
        <v>2255</v>
      </c>
      <c r="B2260" t="e">
        <f>1348-F3</f>
        <v>#VALUE!</v>
      </c>
      <c r="D2260" t="s">
        <v>113</v>
      </c>
      <c r="E2260">
        <v>1</v>
      </c>
      <c r="F2260" t="s">
        <v>111</v>
      </c>
      <c r="G2260" t="s">
        <v>114</v>
      </c>
      <c r="H2260">
        <v>2310223</v>
      </c>
    </row>
    <row r="2261" spans="1:8" x14ac:dyDescent="0.2">
      <c r="A2261">
        <v>2256</v>
      </c>
      <c r="B2261" t="e">
        <f>1349-F3</f>
        <v>#VALUE!</v>
      </c>
      <c r="D2261" t="s">
        <v>113</v>
      </c>
      <c r="E2261">
        <v>1</v>
      </c>
      <c r="F2261" t="s">
        <v>111</v>
      </c>
      <c r="G2261" t="s">
        <v>114</v>
      </c>
      <c r="H2261">
        <v>2310223</v>
      </c>
    </row>
    <row r="2262" spans="1:8" x14ac:dyDescent="0.2">
      <c r="A2262">
        <v>2257</v>
      </c>
      <c r="B2262" t="e">
        <f>13828-F3</f>
        <v>#VALUE!</v>
      </c>
      <c r="D2262" t="s">
        <v>113</v>
      </c>
      <c r="E2262">
        <v>1</v>
      </c>
      <c r="G2262" t="s">
        <v>114</v>
      </c>
      <c r="H2262">
        <v>2310223</v>
      </c>
    </row>
    <row r="2263" spans="1:8" x14ac:dyDescent="0.2">
      <c r="A2263">
        <v>2258</v>
      </c>
      <c r="B2263">
        <f>13828-K3</f>
        <v>13828</v>
      </c>
      <c r="D2263" t="s">
        <v>746</v>
      </c>
      <c r="E2263">
        <v>1</v>
      </c>
      <c r="F2263" t="s">
        <v>391</v>
      </c>
      <c r="H2263">
        <v>2310223</v>
      </c>
    </row>
    <row r="2264" spans="1:8" x14ac:dyDescent="0.2">
      <c r="A2264">
        <v>2259</v>
      </c>
      <c r="B2264" t="e">
        <f>13829-F3</f>
        <v>#VALUE!</v>
      </c>
      <c r="D2264" t="s">
        <v>113</v>
      </c>
      <c r="E2264">
        <v>1</v>
      </c>
      <c r="G2264" t="s">
        <v>114</v>
      </c>
      <c r="H2264">
        <v>2310223</v>
      </c>
    </row>
    <row r="2265" spans="1:8" x14ac:dyDescent="0.2">
      <c r="A2265">
        <v>2260</v>
      </c>
      <c r="B2265">
        <f>13829-K3</f>
        <v>13829</v>
      </c>
      <c r="D2265" t="s">
        <v>746</v>
      </c>
      <c r="E2265">
        <v>1</v>
      </c>
      <c r="F2265" t="s">
        <v>391</v>
      </c>
      <c r="H2265">
        <v>2310223</v>
      </c>
    </row>
    <row r="2266" spans="1:8" x14ac:dyDescent="0.2">
      <c r="A2266">
        <v>2261</v>
      </c>
      <c r="B2266" t="e">
        <f>13830-F3</f>
        <v>#VALUE!</v>
      </c>
      <c r="D2266" t="s">
        <v>113</v>
      </c>
      <c r="E2266">
        <v>1</v>
      </c>
      <c r="G2266" t="s">
        <v>114</v>
      </c>
      <c r="H2266">
        <v>2310223</v>
      </c>
    </row>
    <row r="2267" spans="1:8" x14ac:dyDescent="0.2">
      <c r="A2267">
        <v>2262</v>
      </c>
      <c r="B2267">
        <f>13830-K3</f>
        <v>13830</v>
      </c>
      <c r="D2267" t="s">
        <v>746</v>
      </c>
      <c r="E2267">
        <v>1</v>
      </c>
      <c r="F2267" t="s">
        <v>391</v>
      </c>
      <c r="H2267">
        <v>2310223</v>
      </c>
    </row>
    <row r="2268" spans="1:8" x14ac:dyDescent="0.2">
      <c r="A2268">
        <v>2263</v>
      </c>
      <c r="B2268" t="e">
        <f>13831-F3</f>
        <v>#VALUE!</v>
      </c>
      <c r="D2268" t="s">
        <v>113</v>
      </c>
      <c r="E2268">
        <v>1</v>
      </c>
      <c r="G2268" t="s">
        <v>114</v>
      </c>
      <c r="H2268">
        <v>2310223</v>
      </c>
    </row>
    <row r="2269" spans="1:8" x14ac:dyDescent="0.2">
      <c r="A2269">
        <v>2264</v>
      </c>
      <c r="B2269">
        <f>13831-K3</f>
        <v>13831</v>
      </c>
      <c r="D2269" t="s">
        <v>746</v>
      </c>
      <c r="E2269">
        <v>1</v>
      </c>
      <c r="F2269" t="s">
        <v>391</v>
      </c>
      <c r="H2269">
        <v>2310223</v>
      </c>
    </row>
    <row r="2270" spans="1:8" x14ac:dyDescent="0.2">
      <c r="A2270">
        <v>2265</v>
      </c>
      <c r="B2270" t="e">
        <f>13832-F3</f>
        <v>#VALUE!</v>
      </c>
      <c r="D2270" t="s">
        <v>113</v>
      </c>
      <c r="E2270">
        <v>1</v>
      </c>
      <c r="G2270" t="s">
        <v>114</v>
      </c>
      <c r="H2270">
        <v>2310223</v>
      </c>
    </row>
    <row r="2271" spans="1:8" x14ac:dyDescent="0.2">
      <c r="A2271">
        <v>2266</v>
      </c>
      <c r="B2271">
        <f>13832-K3</f>
        <v>13832</v>
      </c>
      <c r="D2271" t="s">
        <v>746</v>
      </c>
      <c r="E2271">
        <v>1</v>
      </c>
      <c r="F2271" t="s">
        <v>391</v>
      </c>
      <c r="H2271">
        <v>2310223</v>
      </c>
    </row>
    <row r="2272" spans="1:8" x14ac:dyDescent="0.2">
      <c r="A2272">
        <v>2267</v>
      </c>
      <c r="B2272" t="e">
        <f>13833-F3</f>
        <v>#VALUE!</v>
      </c>
      <c r="D2272" t="s">
        <v>113</v>
      </c>
      <c r="E2272">
        <v>1</v>
      </c>
      <c r="G2272" t="s">
        <v>114</v>
      </c>
      <c r="H2272">
        <v>2310223</v>
      </c>
    </row>
    <row r="2273" spans="1:8" x14ac:dyDescent="0.2">
      <c r="A2273">
        <v>2268</v>
      </c>
      <c r="B2273">
        <f>13833-K3</f>
        <v>13833</v>
      </c>
      <c r="D2273" t="s">
        <v>746</v>
      </c>
      <c r="E2273">
        <v>1</v>
      </c>
      <c r="F2273" t="s">
        <v>391</v>
      </c>
      <c r="H2273">
        <v>2310223</v>
      </c>
    </row>
    <row r="2274" spans="1:8" x14ac:dyDescent="0.2">
      <c r="A2274">
        <v>2269</v>
      </c>
      <c r="B2274">
        <f>59-A406</f>
        <v>-342</v>
      </c>
      <c r="D2274" t="s">
        <v>32</v>
      </c>
      <c r="E2274">
        <v>2</v>
      </c>
      <c r="F2274" t="s">
        <v>33</v>
      </c>
      <c r="H2274">
        <v>2310241</v>
      </c>
    </row>
    <row r="2275" spans="1:8" x14ac:dyDescent="0.2">
      <c r="A2275">
        <v>2270</v>
      </c>
      <c r="B2275">
        <f>59-A406</f>
        <v>-342</v>
      </c>
      <c r="D2275" t="s">
        <v>34</v>
      </c>
      <c r="E2275">
        <v>2</v>
      </c>
      <c r="F2275" t="s">
        <v>33</v>
      </c>
      <c r="H2275">
        <v>2310241</v>
      </c>
    </row>
    <row r="2276" spans="1:8" x14ac:dyDescent="0.2">
      <c r="A2276">
        <v>2271</v>
      </c>
      <c r="B2276">
        <f>59-A407</f>
        <v>-343</v>
      </c>
      <c r="D2276" t="s">
        <v>32</v>
      </c>
      <c r="E2276">
        <v>2</v>
      </c>
      <c r="F2276" t="s">
        <v>717</v>
      </c>
      <c r="H2276">
        <v>2310241</v>
      </c>
    </row>
    <row r="2277" spans="1:8" x14ac:dyDescent="0.2">
      <c r="A2277">
        <v>2272</v>
      </c>
      <c r="B2277">
        <f>59-A407</f>
        <v>-343</v>
      </c>
      <c r="D2277" t="s">
        <v>34</v>
      </c>
      <c r="E2277">
        <v>2</v>
      </c>
      <c r="F2277" t="s">
        <v>717</v>
      </c>
      <c r="H2277">
        <v>2310241</v>
      </c>
    </row>
    <row r="2278" spans="1:8" x14ac:dyDescent="0.2">
      <c r="A2278">
        <v>2273</v>
      </c>
      <c r="B2278">
        <f>59-A407</f>
        <v>-343</v>
      </c>
      <c r="D2278" t="s">
        <v>41</v>
      </c>
      <c r="E2278">
        <v>1</v>
      </c>
      <c r="F2278" t="s">
        <v>717</v>
      </c>
      <c r="H2278">
        <v>2310241</v>
      </c>
    </row>
    <row r="2279" spans="1:8" x14ac:dyDescent="0.2">
      <c r="A2279">
        <v>2274</v>
      </c>
      <c r="B2279" t="e" cm="1" vm="1">
        <f t="array" ref="B2279">59-_FV(A410,"1")</f>
        <v>#VALUE!</v>
      </c>
      <c r="D2279" t="s">
        <v>35</v>
      </c>
      <c r="E2279">
        <v>1</v>
      </c>
      <c r="F2279" t="s">
        <v>36</v>
      </c>
      <c r="H2279">
        <v>2310241</v>
      </c>
    </row>
    <row r="2280" spans="1:8" x14ac:dyDescent="0.2">
      <c r="A2280">
        <v>2275</v>
      </c>
      <c r="B2280" t="e" cm="1" vm="3">
        <f t="array" ref="B2280">59-_FV(A410,"3")</f>
        <v>#VALUE!</v>
      </c>
      <c r="D2280" t="s">
        <v>39</v>
      </c>
      <c r="E2280">
        <v>1</v>
      </c>
      <c r="H2280">
        <v>2310241</v>
      </c>
    </row>
    <row r="2281" spans="1:8" x14ac:dyDescent="0.2">
      <c r="A2281">
        <v>2276</v>
      </c>
      <c r="B2281" t="e" cm="1" vm="4">
        <f t="array" ref="B2281">59-_FV(A410,"4")</f>
        <v>#VALUE!</v>
      </c>
      <c r="D2281" t="s">
        <v>40</v>
      </c>
      <c r="E2281">
        <v>1</v>
      </c>
      <c r="H2281">
        <v>2310241</v>
      </c>
    </row>
    <row r="2282" spans="1:8" x14ac:dyDescent="0.2">
      <c r="A2282">
        <v>2277</v>
      </c>
      <c r="B2282" t="e" cm="1" vm="1">
        <f t="array" ref="B2282">59-_FV(A412,"1")</f>
        <v>#VALUE!</v>
      </c>
      <c r="D2282" t="s">
        <v>41</v>
      </c>
      <c r="E2282">
        <v>1</v>
      </c>
      <c r="F2282" t="s">
        <v>42</v>
      </c>
      <c r="H2282">
        <v>2310241</v>
      </c>
    </row>
    <row r="2283" spans="1:8" x14ac:dyDescent="0.2">
      <c r="A2283">
        <v>2278</v>
      </c>
      <c r="B2283" t="e" cm="1" vm="2">
        <f t="array" ref="B2283">59-_FV(A412,"2")</f>
        <v>#VALUE!</v>
      </c>
      <c r="D2283" t="s">
        <v>43</v>
      </c>
      <c r="E2283">
        <v>1</v>
      </c>
      <c r="H2283">
        <v>2310241</v>
      </c>
    </row>
    <row r="2284" spans="1:8" x14ac:dyDescent="0.2">
      <c r="A2284">
        <v>2279</v>
      </c>
      <c r="B2284" t="e" cm="1" vm="1">
        <f t="array" ref="B2284">59-_FV(A413,"1")</f>
        <v>#VALUE!</v>
      </c>
      <c r="D2284" t="s">
        <v>39</v>
      </c>
      <c r="E2284">
        <v>1</v>
      </c>
      <c r="H2284">
        <v>2310241</v>
      </c>
    </row>
    <row r="2285" spans="1:8" x14ac:dyDescent="0.2">
      <c r="A2285">
        <v>2280</v>
      </c>
      <c r="B2285" t="e" cm="1" vm="2">
        <f t="array" ref="B2285">59-_FV(A413,"2")</f>
        <v>#VALUE!</v>
      </c>
      <c r="D2285" t="s">
        <v>40</v>
      </c>
      <c r="E2285">
        <v>1</v>
      </c>
      <c r="H2285">
        <v>2310241</v>
      </c>
    </row>
    <row r="2286" spans="1:8" x14ac:dyDescent="0.2">
      <c r="A2286">
        <v>2281</v>
      </c>
      <c r="B2286">
        <f>59-E408</f>
        <v>55</v>
      </c>
      <c r="D2286" t="s">
        <v>45</v>
      </c>
      <c r="E2286">
        <v>1</v>
      </c>
      <c r="F2286" t="s">
        <v>46</v>
      </c>
      <c r="G2286" t="s">
        <v>47</v>
      </c>
      <c r="H2286">
        <v>2310241</v>
      </c>
    </row>
    <row r="2287" spans="1:8" x14ac:dyDescent="0.2">
      <c r="A2287">
        <v>2282</v>
      </c>
      <c r="B2287">
        <f>59-E409</f>
        <v>55</v>
      </c>
      <c r="D2287" t="s">
        <v>48</v>
      </c>
      <c r="E2287">
        <v>1</v>
      </c>
      <c r="H2287">
        <v>2310241</v>
      </c>
    </row>
    <row r="2288" spans="1:8" x14ac:dyDescent="0.2">
      <c r="A2288">
        <v>2283</v>
      </c>
      <c r="B2288" t="e" cm="1" vm="2">
        <f t="array" ref="B2288">59-E409-_FV(A410,"2")</f>
        <v>#VALUE!</v>
      </c>
      <c r="D2288" t="s">
        <v>37</v>
      </c>
      <c r="E2288">
        <v>1</v>
      </c>
      <c r="G2288" t="s">
        <v>38</v>
      </c>
      <c r="H2288">
        <v>2310241</v>
      </c>
    </row>
    <row r="2289" spans="1:8" x14ac:dyDescent="0.2">
      <c r="A2289">
        <v>2284</v>
      </c>
      <c r="B2289" t="e">
        <f>59-F407</f>
        <v>#VALUE!</v>
      </c>
      <c r="D2289" t="s">
        <v>53</v>
      </c>
      <c r="E2289">
        <v>1</v>
      </c>
      <c r="F2289" t="s">
        <v>723</v>
      </c>
      <c r="G2289" t="s">
        <v>58</v>
      </c>
      <c r="H2289">
        <v>2310241</v>
      </c>
    </row>
    <row r="2290" spans="1:8" x14ac:dyDescent="0.2">
      <c r="A2290">
        <v>2285</v>
      </c>
      <c r="B2290" t="e">
        <f>59-F407</f>
        <v>#VALUE!</v>
      </c>
      <c r="D2290" t="s">
        <v>56</v>
      </c>
      <c r="E2290">
        <v>1</v>
      </c>
      <c r="F2290" t="s">
        <v>723</v>
      </c>
      <c r="G2290" t="s">
        <v>58</v>
      </c>
      <c r="H2290">
        <v>2310241</v>
      </c>
    </row>
    <row r="2291" spans="1:8" x14ac:dyDescent="0.2">
      <c r="A2291">
        <v>2286</v>
      </c>
      <c r="B2291" t="e">
        <f>59-F408</f>
        <v>#VALUE!</v>
      </c>
      <c r="D2291" t="s">
        <v>50</v>
      </c>
      <c r="E2291">
        <v>1</v>
      </c>
      <c r="F2291" t="s">
        <v>46</v>
      </c>
      <c r="G2291" t="s">
        <v>51</v>
      </c>
      <c r="H2291">
        <v>2310241</v>
      </c>
    </row>
    <row r="2292" spans="1:8" x14ac:dyDescent="0.2">
      <c r="A2292">
        <v>2287</v>
      </c>
      <c r="B2292" t="e">
        <f>59-F408</f>
        <v>#VALUE!</v>
      </c>
      <c r="D2292" t="s">
        <v>56</v>
      </c>
      <c r="E2292">
        <v>1</v>
      </c>
      <c r="F2292" t="s">
        <v>46</v>
      </c>
      <c r="G2292" t="s">
        <v>51</v>
      </c>
      <c r="H2292">
        <v>2310241</v>
      </c>
    </row>
    <row r="2293" spans="1:8" x14ac:dyDescent="0.2">
      <c r="A2293">
        <v>2288</v>
      </c>
      <c r="B2293">
        <f>59-F410</f>
        <v>59</v>
      </c>
      <c r="D2293" t="s">
        <v>53</v>
      </c>
      <c r="E2293">
        <v>1</v>
      </c>
      <c r="F2293" t="s">
        <v>54</v>
      </c>
      <c r="G2293" t="s">
        <v>55</v>
      </c>
      <c r="H2293">
        <v>2310241</v>
      </c>
    </row>
    <row r="2294" spans="1:8" x14ac:dyDescent="0.2">
      <c r="A2294">
        <v>2289</v>
      </c>
      <c r="B2294">
        <f>59-F410</f>
        <v>59</v>
      </c>
      <c r="D2294" t="s">
        <v>56</v>
      </c>
      <c r="E2294">
        <v>1</v>
      </c>
      <c r="F2294" t="s">
        <v>54</v>
      </c>
      <c r="G2294" t="s">
        <v>55</v>
      </c>
      <c r="H2294">
        <v>2310241</v>
      </c>
    </row>
    <row r="2295" spans="1:8" x14ac:dyDescent="0.2">
      <c r="A2295">
        <v>2290</v>
      </c>
      <c r="B2295" t="e">
        <f>59-F412</f>
        <v>#VALUE!</v>
      </c>
      <c r="D2295" t="s">
        <v>53</v>
      </c>
      <c r="E2295">
        <v>1</v>
      </c>
      <c r="F2295" t="s">
        <v>57</v>
      </c>
      <c r="G2295" t="s">
        <v>58</v>
      </c>
      <c r="H2295">
        <v>2310241</v>
      </c>
    </row>
    <row r="2296" spans="1:8" x14ac:dyDescent="0.2">
      <c r="A2296">
        <v>2291</v>
      </c>
      <c r="B2296" t="e">
        <f>59-F412</f>
        <v>#VALUE!</v>
      </c>
      <c r="D2296" t="s">
        <v>56</v>
      </c>
      <c r="E2296">
        <v>1</v>
      </c>
      <c r="F2296" t="s">
        <v>57</v>
      </c>
      <c r="G2296" t="s">
        <v>58</v>
      </c>
      <c r="H2296">
        <v>2310241</v>
      </c>
    </row>
    <row r="2297" spans="1:8" x14ac:dyDescent="0.2">
      <c r="A2297">
        <v>2292</v>
      </c>
      <c r="B2297">
        <f>59-K410</f>
        <v>59</v>
      </c>
      <c r="D2297" t="s">
        <v>59</v>
      </c>
      <c r="E2297">
        <v>1</v>
      </c>
      <c r="F2297" t="s">
        <v>60</v>
      </c>
      <c r="H2297">
        <v>2310241</v>
      </c>
    </row>
    <row r="2298" spans="1:8" x14ac:dyDescent="0.2">
      <c r="A2298">
        <v>2293</v>
      </c>
      <c r="B2298">
        <f>59-K410</f>
        <v>59</v>
      </c>
      <c r="D2298" t="s">
        <v>61</v>
      </c>
      <c r="E2298">
        <v>1</v>
      </c>
      <c r="F2298" t="s">
        <v>60</v>
      </c>
      <c r="H2298">
        <v>2310241</v>
      </c>
    </row>
    <row r="2299" spans="1:8" x14ac:dyDescent="0.2">
      <c r="A2299">
        <v>2294</v>
      </c>
      <c r="B2299">
        <f>59-K411</f>
        <v>59</v>
      </c>
      <c r="D2299" t="s">
        <v>59</v>
      </c>
      <c r="E2299">
        <v>1</v>
      </c>
      <c r="F2299" t="s">
        <v>60</v>
      </c>
      <c r="H2299">
        <v>2310241</v>
      </c>
    </row>
    <row r="2300" spans="1:8" x14ac:dyDescent="0.2">
      <c r="A2300">
        <v>2295</v>
      </c>
      <c r="B2300">
        <f>59-K411</f>
        <v>59</v>
      </c>
      <c r="D2300" t="s">
        <v>61</v>
      </c>
      <c r="E2300">
        <v>1</v>
      </c>
      <c r="F2300" t="s">
        <v>60</v>
      </c>
      <c r="H2300">
        <v>2310241</v>
      </c>
    </row>
    <row r="2301" spans="1:8" x14ac:dyDescent="0.2">
      <c r="A2301">
        <v>2296</v>
      </c>
      <c r="B2301">
        <f>59-S405</f>
        <v>59</v>
      </c>
      <c r="D2301" t="s">
        <v>62</v>
      </c>
      <c r="E2301">
        <v>1</v>
      </c>
      <c r="F2301" t="s">
        <v>63</v>
      </c>
      <c r="G2301" t="s">
        <v>64</v>
      </c>
      <c r="H2301">
        <v>2310241</v>
      </c>
    </row>
    <row r="2302" spans="1:8" x14ac:dyDescent="0.2">
      <c r="A2302">
        <v>2297</v>
      </c>
      <c r="B2302">
        <f>59-S408</f>
        <v>59</v>
      </c>
      <c r="D2302" t="s">
        <v>65</v>
      </c>
      <c r="E2302">
        <v>1</v>
      </c>
      <c r="F2302" t="s">
        <v>46</v>
      </c>
      <c r="G2302" t="s">
        <v>66</v>
      </c>
      <c r="H2302">
        <v>2310241</v>
      </c>
    </row>
    <row r="2303" spans="1:8" x14ac:dyDescent="0.2">
      <c r="A2303">
        <v>2298</v>
      </c>
      <c r="B2303">
        <f>59-S409</f>
        <v>59</v>
      </c>
      <c r="D2303" t="s">
        <v>67</v>
      </c>
      <c r="E2303">
        <v>1</v>
      </c>
      <c r="F2303" t="s">
        <v>68</v>
      </c>
      <c r="H2303">
        <v>2310241</v>
      </c>
    </row>
    <row r="2304" spans="1:8" x14ac:dyDescent="0.2">
      <c r="A2304">
        <v>2299</v>
      </c>
      <c r="B2304">
        <f>60-H5406</f>
        <v>60</v>
      </c>
      <c r="D2304" t="s">
        <v>69</v>
      </c>
      <c r="E2304">
        <v>1</v>
      </c>
      <c r="F2304" t="s">
        <v>70</v>
      </c>
      <c r="H2304">
        <v>2310241</v>
      </c>
    </row>
    <row r="2305" spans="1:8" x14ac:dyDescent="0.2">
      <c r="A2305">
        <v>2300</v>
      </c>
      <c r="B2305">
        <f>60-H5406</f>
        <v>60</v>
      </c>
      <c r="D2305" t="s">
        <v>71</v>
      </c>
      <c r="E2305">
        <v>1</v>
      </c>
      <c r="F2305" t="s">
        <v>70</v>
      </c>
      <c r="H2305">
        <v>2310241</v>
      </c>
    </row>
    <row r="2306" spans="1:8" x14ac:dyDescent="0.2">
      <c r="A2306">
        <v>2301</v>
      </c>
      <c r="B2306">
        <f>60-H5406</f>
        <v>60</v>
      </c>
      <c r="D2306" t="s">
        <v>72</v>
      </c>
      <c r="E2306">
        <v>1</v>
      </c>
      <c r="F2306" t="s">
        <v>70</v>
      </c>
      <c r="H2306">
        <v>2310241</v>
      </c>
    </row>
    <row r="2307" spans="1:8" x14ac:dyDescent="0.2">
      <c r="A2307">
        <v>2302</v>
      </c>
      <c r="B2307">
        <f>60-H5406</f>
        <v>60</v>
      </c>
      <c r="D2307" t="s">
        <v>73</v>
      </c>
      <c r="E2307">
        <v>1</v>
      </c>
      <c r="F2307" t="s">
        <v>70</v>
      </c>
      <c r="H2307">
        <v>2310241</v>
      </c>
    </row>
    <row r="2308" spans="1:8" x14ac:dyDescent="0.2">
      <c r="A2308">
        <v>2303</v>
      </c>
      <c r="B2308">
        <f>60-H5406</f>
        <v>60</v>
      </c>
      <c r="D2308" t="s">
        <v>74</v>
      </c>
      <c r="E2308">
        <v>1</v>
      </c>
      <c r="F2308" t="s">
        <v>70</v>
      </c>
      <c r="H2308">
        <v>2310241</v>
      </c>
    </row>
    <row r="2309" spans="1:8" x14ac:dyDescent="0.2">
      <c r="A2309">
        <v>2304</v>
      </c>
      <c r="B2309">
        <f>60-S5405</f>
        <v>60</v>
      </c>
      <c r="D2309" t="s">
        <v>75</v>
      </c>
      <c r="E2309">
        <v>1</v>
      </c>
      <c r="F2309" t="s">
        <v>747</v>
      </c>
      <c r="H2309">
        <v>2310241</v>
      </c>
    </row>
    <row r="2310" spans="1:8" x14ac:dyDescent="0.2">
      <c r="A2310">
        <v>2305</v>
      </c>
      <c r="B2310">
        <f>60-S5405</f>
        <v>60</v>
      </c>
      <c r="D2310" t="s">
        <v>77</v>
      </c>
      <c r="E2310">
        <v>1</v>
      </c>
      <c r="F2310" t="s">
        <v>747</v>
      </c>
      <c r="H2310">
        <v>2310241</v>
      </c>
    </row>
    <row r="2311" spans="1:8" x14ac:dyDescent="0.2">
      <c r="A2311">
        <v>2306</v>
      </c>
      <c r="B2311">
        <f>60-S5405</f>
        <v>60</v>
      </c>
      <c r="D2311" t="s">
        <v>69</v>
      </c>
      <c r="E2311">
        <v>1</v>
      </c>
      <c r="F2311" t="s">
        <v>747</v>
      </c>
      <c r="H2311">
        <v>2310241</v>
      </c>
    </row>
    <row r="2312" spans="1:8" x14ac:dyDescent="0.2">
      <c r="A2312">
        <v>2307</v>
      </c>
      <c r="B2312">
        <f>60-S5405</f>
        <v>60</v>
      </c>
      <c r="D2312" t="s">
        <v>71</v>
      </c>
      <c r="E2312">
        <v>1</v>
      </c>
      <c r="F2312" t="s">
        <v>747</v>
      </c>
      <c r="H2312">
        <v>2310241</v>
      </c>
    </row>
    <row r="2313" spans="1:8" x14ac:dyDescent="0.2">
      <c r="A2313">
        <v>2308</v>
      </c>
      <c r="B2313">
        <f>60-S5406</f>
        <v>60</v>
      </c>
      <c r="D2313" t="s">
        <v>78</v>
      </c>
      <c r="E2313">
        <v>1</v>
      </c>
      <c r="F2313" t="s">
        <v>748</v>
      </c>
      <c r="H2313">
        <v>2310241</v>
      </c>
    </row>
    <row r="2314" spans="1:8" x14ac:dyDescent="0.2">
      <c r="A2314">
        <v>2309</v>
      </c>
      <c r="B2314">
        <f>60-S5406</f>
        <v>60</v>
      </c>
      <c r="D2314" t="s">
        <v>77</v>
      </c>
      <c r="E2314">
        <v>1</v>
      </c>
      <c r="F2314" t="s">
        <v>748</v>
      </c>
      <c r="H2314">
        <v>2310241</v>
      </c>
    </row>
    <row r="2315" spans="1:8" x14ac:dyDescent="0.2">
      <c r="A2315">
        <v>2310</v>
      </c>
      <c r="B2315">
        <f>60-S5406</f>
        <v>60</v>
      </c>
      <c r="D2315" t="s">
        <v>69</v>
      </c>
      <c r="E2315">
        <v>1</v>
      </c>
      <c r="F2315" t="s">
        <v>748</v>
      </c>
      <c r="H2315">
        <v>2310241</v>
      </c>
    </row>
    <row r="2316" spans="1:8" x14ac:dyDescent="0.2">
      <c r="A2316">
        <v>2311</v>
      </c>
      <c r="B2316">
        <f>60-S5406</f>
        <v>60</v>
      </c>
      <c r="D2316" t="s">
        <v>71</v>
      </c>
      <c r="E2316">
        <v>1</v>
      </c>
      <c r="F2316" t="s">
        <v>748</v>
      </c>
      <c r="H2316">
        <v>2310241</v>
      </c>
    </row>
    <row r="2317" spans="1:8" x14ac:dyDescent="0.2">
      <c r="A2317">
        <v>2312</v>
      </c>
      <c r="B2317">
        <f>60-S5407</f>
        <v>60</v>
      </c>
      <c r="D2317" t="s">
        <v>80</v>
      </c>
      <c r="E2317">
        <v>1</v>
      </c>
      <c r="F2317" t="s">
        <v>749</v>
      </c>
      <c r="H2317">
        <v>2310241</v>
      </c>
    </row>
    <row r="2318" spans="1:8" x14ac:dyDescent="0.2">
      <c r="A2318">
        <v>2313</v>
      </c>
      <c r="B2318">
        <f>60-S5407</f>
        <v>60</v>
      </c>
      <c r="D2318" t="s">
        <v>77</v>
      </c>
      <c r="E2318">
        <v>1</v>
      </c>
      <c r="F2318" t="s">
        <v>749</v>
      </c>
      <c r="H2318">
        <v>2310241</v>
      </c>
    </row>
    <row r="2319" spans="1:8" x14ac:dyDescent="0.2">
      <c r="A2319">
        <v>2314</v>
      </c>
      <c r="B2319">
        <f>60-S5407</f>
        <v>60</v>
      </c>
      <c r="D2319" t="s">
        <v>69</v>
      </c>
      <c r="E2319">
        <v>1</v>
      </c>
      <c r="F2319" t="s">
        <v>749</v>
      </c>
      <c r="H2319">
        <v>2310241</v>
      </c>
    </row>
    <row r="2320" spans="1:8" x14ac:dyDescent="0.2">
      <c r="A2320">
        <v>2315</v>
      </c>
      <c r="B2320">
        <f>60-S5407</f>
        <v>60</v>
      </c>
      <c r="D2320" t="s">
        <v>71</v>
      </c>
      <c r="E2320">
        <v>1</v>
      </c>
      <c r="F2320" t="s">
        <v>749</v>
      </c>
      <c r="H2320">
        <v>2310241</v>
      </c>
    </row>
    <row r="2321" spans="1:8" x14ac:dyDescent="0.2">
      <c r="A2321">
        <v>2316</v>
      </c>
      <c r="B2321">
        <f>77-A405</f>
        <v>-323</v>
      </c>
      <c r="D2321" t="s">
        <v>12</v>
      </c>
      <c r="E2321">
        <v>1</v>
      </c>
      <c r="F2321" t="s">
        <v>750</v>
      </c>
      <c r="H2321">
        <v>2310241</v>
      </c>
    </row>
    <row r="2322" spans="1:8" x14ac:dyDescent="0.2">
      <c r="A2322">
        <v>2317</v>
      </c>
      <c r="B2322">
        <f>77-A405</f>
        <v>-323</v>
      </c>
      <c r="D2322" t="s">
        <v>83</v>
      </c>
      <c r="E2322">
        <v>1</v>
      </c>
      <c r="F2322" t="s">
        <v>750</v>
      </c>
      <c r="H2322">
        <v>2310241</v>
      </c>
    </row>
    <row r="2323" spans="1:8" x14ac:dyDescent="0.2">
      <c r="A2323">
        <v>2318</v>
      </c>
      <c r="B2323">
        <f>77-A409</f>
        <v>-327</v>
      </c>
      <c r="D2323" t="s">
        <v>12</v>
      </c>
      <c r="E2323">
        <v>1</v>
      </c>
      <c r="F2323" t="s">
        <v>751</v>
      </c>
      <c r="H2323">
        <v>2310241</v>
      </c>
    </row>
    <row r="2324" spans="1:8" x14ac:dyDescent="0.2">
      <c r="A2324">
        <v>2319</v>
      </c>
      <c r="B2324">
        <f>77-A409</f>
        <v>-327</v>
      </c>
      <c r="D2324" t="s">
        <v>83</v>
      </c>
      <c r="E2324">
        <v>1</v>
      </c>
      <c r="F2324" t="s">
        <v>751</v>
      </c>
      <c r="H2324">
        <v>2310241</v>
      </c>
    </row>
    <row r="2325" spans="1:8" x14ac:dyDescent="0.2">
      <c r="A2325">
        <v>2320</v>
      </c>
      <c r="B2325">
        <f>77-A425</f>
        <v>-343</v>
      </c>
      <c r="D2325" t="s">
        <v>29</v>
      </c>
      <c r="E2325">
        <v>1</v>
      </c>
      <c r="F2325" t="s">
        <v>752</v>
      </c>
      <c r="H2325">
        <v>2310241</v>
      </c>
    </row>
    <row r="2326" spans="1:8" x14ac:dyDescent="0.2">
      <c r="A2326">
        <v>2321</v>
      </c>
      <c r="B2326">
        <f>77-A425</f>
        <v>-343</v>
      </c>
      <c r="D2326" t="s">
        <v>88</v>
      </c>
      <c r="E2326">
        <v>1</v>
      </c>
      <c r="F2326" t="s">
        <v>752</v>
      </c>
      <c r="H2326">
        <v>2310241</v>
      </c>
    </row>
    <row r="2327" spans="1:8" x14ac:dyDescent="0.2">
      <c r="A2327">
        <v>2322</v>
      </c>
      <c r="B2327">
        <f>77-A435</f>
        <v>-353</v>
      </c>
      <c r="D2327" t="s">
        <v>90</v>
      </c>
      <c r="E2327">
        <v>1</v>
      </c>
      <c r="F2327" t="s">
        <v>753</v>
      </c>
      <c r="H2327">
        <v>2310241</v>
      </c>
    </row>
    <row r="2328" spans="1:8" x14ac:dyDescent="0.2">
      <c r="A2328">
        <v>2323</v>
      </c>
      <c r="B2328">
        <f>77-A435</f>
        <v>-353</v>
      </c>
      <c r="D2328" t="s">
        <v>83</v>
      </c>
      <c r="E2328">
        <v>1</v>
      </c>
      <c r="F2328" t="s">
        <v>753</v>
      </c>
      <c r="H2328">
        <v>2310241</v>
      </c>
    </row>
    <row r="2329" spans="1:8" x14ac:dyDescent="0.2">
      <c r="A2329">
        <v>2324</v>
      </c>
      <c r="B2329">
        <f>77-F405</f>
        <v>77</v>
      </c>
      <c r="D2329" t="s">
        <v>96</v>
      </c>
      <c r="E2329">
        <v>1</v>
      </c>
      <c r="F2329" t="s">
        <v>97</v>
      </c>
      <c r="G2329" t="s">
        <v>98</v>
      </c>
      <c r="H2329">
        <v>2310241</v>
      </c>
    </row>
    <row r="2330" spans="1:8" x14ac:dyDescent="0.2">
      <c r="A2330">
        <v>2325</v>
      </c>
      <c r="B2330" t="e">
        <f>77-F406</f>
        <v>#VALUE!</v>
      </c>
      <c r="D2330" t="s">
        <v>96</v>
      </c>
      <c r="E2330">
        <v>1</v>
      </c>
      <c r="F2330" t="s">
        <v>97</v>
      </c>
      <c r="G2330" t="s">
        <v>98</v>
      </c>
      <c r="H2330">
        <v>2310241</v>
      </c>
    </row>
    <row r="2331" spans="1:8" x14ac:dyDescent="0.2">
      <c r="A2331">
        <v>2326</v>
      </c>
      <c r="B2331" t="e">
        <f>77-F409</f>
        <v>#VALUE!</v>
      </c>
      <c r="D2331" t="s">
        <v>96</v>
      </c>
      <c r="E2331">
        <v>1</v>
      </c>
      <c r="F2331" t="s">
        <v>97</v>
      </c>
      <c r="G2331" t="s">
        <v>98</v>
      </c>
      <c r="H2331">
        <v>2310241</v>
      </c>
    </row>
    <row r="2332" spans="1:8" x14ac:dyDescent="0.2">
      <c r="A2332">
        <v>2327</v>
      </c>
      <c r="B2332">
        <f>77-F410</f>
        <v>77</v>
      </c>
      <c r="D2332" t="s">
        <v>96</v>
      </c>
      <c r="E2332">
        <v>1</v>
      </c>
      <c r="F2332" t="s">
        <v>97</v>
      </c>
      <c r="G2332" t="s">
        <v>98</v>
      </c>
      <c r="H2332">
        <v>2310241</v>
      </c>
    </row>
    <row r="2333" spans="1:8" x14ac:dyDescent="0.2">
      <c r="A2333">
        <v>2328</v>
      </c>
      <c r="B2333" t="e">
        <f>77-F425</f>
        <v>#VALUE!</v>
      </c>
      <c r="D2333" t="s">
        <v>96</v>
      </c>
      <c r="E2333">
        <v>1</v>
      </c>
      <c r="F2333" t="s">
        <v>99</v>
      </c>
      <c r="G2333" t="s">
        <v>98</v>
      </c>
      <c r="H2333">
        <v>2310241</v>
      </c>
    </row>
    <row r="2334" spans="1:8" x14ac:dyDescent="0.2">
      <c r="A2334">
        <v>2329</v>
      </c>
      <c r="B2334" t="e">
        <f>77-F435</f>
        <v>#VALUE!</v>
      </c>
      <c r="D2334" t="s">
        <v>96</v>
      </c>
      <c r="E2334">
        <v>1</v>
      </c>
      <c r="F2334" t="s">
        <v>100</v>
      </c>
      <c r="G2334" t="s">
        <v>98</v>
      </c>
      <c r="H2334">
        <v>2310241</v>
      </c>
    </row>
    <row r="2335" spans="1:8" x14ac:dyDescent="0.2">
      <c r="A2335">
        <v>2330</v>
      </c>
      <c r="B2335" t="e">
        <f>77-F436</f>
        <v>#VALUE!</v>
      </c>
      <c r="D2335" t="s">
        <v>96</v>
      </c>
      <c r="E2335">
        <v>1</v>
      </c>
      <c r="F2335" t="s">
        <v>100</v>
      </c>
      <c r="G2335" t="s">
        <v>98</v>
      </c>
      <c r="H2335">
        <v>2310241</v>
      </c>
    </row>
    <row r="2336" spans="1:8" x14ac:dyDescent="0.2">
      <c r="A2336">
        <v>2331</v>
      </c>
      <c r="B2336" t="e">
        <f>12819-F3</f>
        <v>#VALUE!</v>
      </c>
      <c r="D2336" t="s">
        <v>754</v>
      </c>
      <c r="E2336">
        <v>1</v>
      </c>
      <c r="G2336" t="s">
        <v>58</v>
      </c>
      <c r="H2336">
        <v>2310241</v>
      </c>
    </row>
    <row r="2337" spans="1:8" x14ac:dyDescent="0.2">
      <c r="A2337">
        <v>2332</v>
      </c>
      <c r="B2337" t="e">
        <f>12819-F3</f>
        <v>#VALUE!</v>
      </c>
      <c r="D2337" t="s">
        <v>52</v>
      </c>
      <c r="E2337">
        <v>1</v>
      </c>
      <c r="G2337" t="s">
        <v>58</v>
      </c>
      <c r="H2337">
        <v>2310241</v>
      </c>
    </row>
    <row r="2338" spans="1:8" x14ac:dyDescent="0.2">
      <c r="A2338">
        <v>2333</v>
      </c>
      <c r="B2338" t="e">
        <f>13806-F8</f>
        <v>#VALUE!</v>
      </c>
      <c r="D2338" t="s">
        <v>101</v>
      </c>
      <c r="E2338">
        <v>1</v>
      </c>
      <c r="F2338" t="s">
        <v>690</v>
      </c>
      <c r="G2338" t="s">
        <v>58</v>
      </c>
      <c r="H2338">
        <v>2310241</v>
      </c>
    </row>
    <row r="2339" spans="1:8" x14ac:dyDescent="0.2">
      <c r="A2339">
        <v>2334</v>
      </c>
      <c r="B2339" t="e">
        <f>13806-F8</f>
        <v>#VALUE!</v>
      </c>
      <c r="D2339" t="s">
        <v>52</v>
      </c>
      <c r="E2339">
        <v>1</v>
      </c>
      <c r="F2339" t="s">
        <v>690</v>
      </c>
      <c r="G2339" t="s">
        <v>58</v>
      </c>
      <c r="H2339">
        <v>2310241</v>
      </c>
    </row>
    <row r="2340" spans="1:8" x14ac:dyDescent="0.2">
      <c r="A2340">
        <v>2335</v>
      </c>
      <c r="B2340" t="e">
        <f>13809-F3</f>
        <v>#VALUE!</v>
      </c>
      <c r="D2340" t="s">
        <v>101</v>
      </c>
      <c r="E2340">
        <v>1</v>
      </c>
      <c r="F2340" t="s">
        <v>755</v>
      </c>
      <c r="G2340" t="s">
        <v>58</v>
      </c>
      <c r="H2340">
        <v>2310241</v>
      </c>
    </row>
    <row r="2341" spans="1:8" x14ac:dyDescent="0.2">
      <c r="A2341">
        <v>2336</v>
      </c>
      <c r="B2341" t="e">
        <f>13809-F3</f>
        <v>#VALUE!</v>
      </c>
      <c r="D2341" t="s">
        <v>52</v>
      </c>
      <c r="E2341">
        <v>1</v>
      </c>
      <c r="F2341" t="s">
        <v>755</v>
      </c>
      <c r="G2341" t="s">
        <v>58</v>
      </c>
      <c r="H2341">
        <v>2310241</v>
      </c>
    </row>
    <row r="2342" spans="1:8" x14ac:dyDescent="0.2">
      <c r="A2342">
        <v>2337</v>
      </c>
      <c r="B2342">
        <f>13809-K3</f>
        <v>13809</v>
      </c>
      <c r="D2342" t="s">
        <v>376</v>
      </c>
      <c r="E2342">
        <v>1</v>
      </c>
      <c r="H2342">
        <v>2310241</v>
      </c>
    </row>
    <row r="2343" spans="1:8" x14ac:dyDescent="0.2">
      <c r="A2343">
        <v>2338</v>
      </c>
      <c r="B2343">
        <f>13809-K3</f>
        <v>13809</v>
      </c>
      <c r="D2343" t="s">
        <v>61</v>
      </c>
      <c r="E2343">
        <v>1</v>
      </c>
      <c r="H2343">
        <v>2310241</v>
      </c>
    </row>
    <row r="2344" spans="1:8" x14ac:dyDescent="0.2">
      <c r="A2344">
        <v>2339</v>
      </c>
      <c r="B2344" t="e">
        <f>13840-F3</f>
        <v>#VALUE!</v>
      </c>
      <c r="D2344" t="s">
        <v>101</v>
      </c>
      <c r="E2344">
        <v>1</v>
      </c>
      <c r="F2344" t="s">
        <v>346</v>
      </c>
      <c r="G2344" t="s">
        <v>756</v>
      </c>
      <c r="H2344">
        <v>2310241</v>
      </c>
    </row>
    <row r="2345" spans="1:8" x14ac:dyDescent="0.2">
      <c r="A2345">
        <v>2340</v>
      </c>
      <c r="B2345" t="e">
        <f>13840-F3</f>
        <v>#VALUE!</v>
      </c>
      <c r="D2345" t="s">
        <v>52</v>
      </c>
      <c r="E2345">
        <v>1</v>
      </c>
      <c r="F2345" t="s">
        <v>346</v>
      </c>
      <c r="G2345" t="s">
        <v>756</v>
      </c>
      <c r="H2345">
        <v>2310241</v>
      </c>
    </row>
    <row r="2346" spans="1:8" x14ac:dyDescent="0.2">
      <c r="A2346">
        <v>2341</v>
      </c>
      <c r="B2346" t="e" cm="1" vm="2">
        <f t="array" ref="B2346">13840-_FV(F3,"2")</f>
        <v>#VALUE!</v>
      </c>
      <c r="D2346" t="s">
        <v>757</v>
      </c>
      <c r="E2346">
        <v>1</v>
      </c>
      <c r="H2346">
        <v>2310241</v>
      </c>
    </row>
    <row r="2347" spans="1:8" x14ac:dyDescent="0.2">
      <c r="A2347">
        <v>2342</v>
      </c>
      <c r="B2347">
        <f>59-A506</f>
        <v>-442</v>
      </c>
      <c r="D2347" t="s">
        <v>32</v>
      </c>
      <c r="E2347">
        <v>2</v>
      </c>
      <c r="H2347">
        <v>2310242</v>
      </c>
    </row>
    <row r="2348" spans="1:8" x14ac:dyDescent="0.2">
      <c r="A2348">
        <v>2343</v>
      </c>
      <c r="B2348">
        <f>59-A506</f>
        <v>-442</v>
      </c>
      <c r="D2348" t="s">
        <v>34</v>
      </c>
      <c r="E2348">
        <v>2</v>
      </c>
      <c r="H2348">
        <v>2310242</v>
      </c>
    </row>
    <row r="2349" spans="1:8" x14ac:dyDescent="0.2">
      <c r="A2349">
        <v>2344</v>
      </c>
      <c r="B2349">
        <f>59-A507</f>
        <v>-443</v>
      </c>
      <c r="D2349" t="s">
        <v>32</v>
      </c>
      <c r="E2349">
        <v>2</v>
      </c>
      <c r="F2349" t="s">
        <v>717</v>
      </c>
      <c r="H2349">
        <v>2310242</v>
      </c>
    </row>
    <row r="2350" spans="1:8" x14ac:dyDescent="0.2">
      <c r="A2350">
        <v>2345</v>
      </c>
      <c r="B2350">
        <f>59-A507</f>
        <v>-443</v>
      </c>
      <c r="D2350" t="s">
        <v>34</v>
      </c>
      <c r="E2350">
        <v>2</v>
      </c>
      <c r="F2350" t="s">
        <v>717</v>
      </c>
      <c r="H2350">
        <v>2310242</v>
      </c>
    </row>
    <row r="2351" spans="1:8" x14ac:dyDescent="0.2">
      <c r="A2351">
        <v>2346</v>
      </c>
      <c r="B2351">
        <f>59-A507</f>
        <v>-443</v>
      </c>
      <c r="D2351" t="s">
        <v>41</v>
      </c>
      <c r="E2351">
        <v>1</v>
      </c>
      <c r="F2351" t="s">
        <v>717</v>
      </c>
      <c r="H2351">
        <v>2310242</v>
      </c>
    </row>
    <row r="2352" spans="1:8" x14ac:dyDescent="0.2">
      <c r="A2352">
        <v>2347</v>
      </c>
      <c r="B2352" t="e" cm="1" vm="1">
        <f t="array" ref="B2352">59-_FV(A510,"1")</f>
        <v>#VALUE!</v>
      </c>
      <c r="D2352" t="s">
        <v>35</v>
      </c>
      <c r="E2352">
        <v>1</v>
      </c>
      <c r="F2352" t="s">
        <v>36</v>
      </c>
      <c r="H2352">
        <v>2310242</v>
      </c>
    </row>
    <row r="2353" spans="1:8" x14ac:dyDescent="0.2">
      <c r="A2353">
        <v>2348</v>
      </c>
      <c r="B2353" t="e" cm="1" vm="2">
        <f t="array" ref="B2353">59-_FV(A510,"2")</f>
        <v>#VALUE!</v>
      </c>
      <c r="D2353" t="s">
        <v>37</v>
      </c>
      <c r="E2353">
        <v>1</v>
      </c>
      <c r="G2353" t="s">
        <v>38</v>
      </c>
      <c r="H2353">
        <v>2310242</v>
      </c>
    </row>
    <row r="2354" spans="1:8" x14ac:dyDescent="0.2">
      <c r="A2354">
        <v>2349</v>
      </c>
      <c r="B2354" t="e" cm="1" vm="3">
        <f t="array" ref="B2354">59-_FV(A510,"3")</f>
        <v>#VALUE!</v>
      </c>
      <c r="D2354" t="s">
        <v>39</v>
      </c>
      <c r="E2354">
        <v>1</v>
      </c>
      <c r="H2354">
        <v>2310242</v>
      </c>
    </row>
    <row r="2355" spans="1:8" x14ac:dyDescent="0.2">
      <c r="A2355">
        <v>2350</v>
      </c>
      <c r="B2355" t="e" cm="1" vm="4">
        <f t="array" ref="B2355">59-_FV(A510,"4")</f>
        <v>#VALUE!</v>
      </c>
      <c r="D2355" t="s">
        <v>40</v>
      </c>
      <c r="E2355">
        <v>1</v>
      </c>
      <c r="H2355">
        <v>2310242</v>
      </c>
    </row>
    <row r="2356" spans="1:8" x14ac:dyDescent="0.2">
      <c r="A2356">
        <v>2351</v>
      </c>
      <c r="B2356" t="e" cm="1" vm="1">
        <f t="array" ref="B2356">59-_FV(A512,"1")</f>
        <v>#VALUE!</v>
      </c>
      <c r="D2356" t="s">
        <v>41</v>
      </c>
      <c r="E2356">
        <v>1</v>
      </c>
      <c r="F2356" t="s">
        <v>42</v>
      </c>
      <c r="H2356">
        <v>2310242</v>
      </c>
    </row>
    <row r="2357" spans="1:8" x14ac:dyDescent="0.2">
      <c r="A2357">
        <v>2352</v>
      </c>
      <c r="B2357" t="e" cm="1" vm="2">
        <f t="array" ref="B2357">59-_FV(A512,"2")</f>
        <v>#VALUE!</v>
      </c>
      <c r="D2357" t="s">
        <v>43</v>
      </c>
      <c r="E2357">
        <v>1</v>
      </c>
      <c r="H2357">
        <v>2310242</v>
      </c>
    </row>
    <row r="2358" spans="1:8" x14ac:dyDescent="0.2">
      <c r="A2358">
        <v>2353</v>
      </c>
      <c r="B2358" t="e" cm="1" vm="1">
        <f t="array" ref="B2358">59-_FV(A513,"1")</f>
        <v>#VALUE!</v>
      </c>
      <c r="D2358" t="s">
        <v>39</v>
      </c>
      <c r="E2358">
        <v>1</v>
      </c>
      <c r="H2358">
        <v>2310242</v>
      </c>
    </row>
    <row r="2359" spans="1:8" x14ac:dyDescent="0.2">
      <c r="A2359">
        <v>2354</v>
      </c>
      <c r="B2359" t="e" cm="1" vm="2">
        <f t="array" ref="B2359">59-_FV(A513,"2")</f>
        <v>#VALUE!</v>
      </c>
      <c r="D2359" t="s">
        <v>40</v>
      </c>
      <c r="E2359">
        <v>1</v>
      </c>
      <c r="H2359">
        <v>2310242</v>
      </c>
    </row>
    <row r="2360" spans="1:8" x14ac:dyDescent="0.2">
      <c r="A2360">
        <v>2355</v>
      </c>
      <c r="B2360">
        <f>59-E508</f>
        <v>58</v>
      </c>
      <c r="D2360" t="s">
        <v>45</v>
      </c>
      <c r="E2360">
        <v>1</v>
      </c>
      <c r="F2360" t="s">
        <v>46</v>
      </c>
      <c r="G2360" t="s">
        <v>47</v>
      </c>
      <c r="H2360">
        <v>2310242</v>
      </c>
    </row>
    <row r="2361" spans="1:8" x14ac:dyDescent="0.2">
      <c r="A2361">
        <v>2356</v>
      </c>
      <c r="B2361">
        <f>59-E509</f>
        <v>58</v>
      </c>
      <c r="D2361" t="s">
        <v>48</v>
      </c>
      <c r="E2361">
        <v>1</v>
      </c>
      <c r="F2361" t="s">
        <v>119</v>
      </c>
      <c r="H2361">
        <v>2310242</v>
      </c>
    </row>
    <row r="2362" spans="1:8" x14ac:dyDescent="0.2">
      <c r="A2362">
        <v>2357</v>
      </c>
      <c r="B2362" t="e">
        <f>59-F507</f>
        <v>#VALUE!</v>
      </c>
      <c r="D2362" t="s">
        <v>53</v>
      </c>
      <c r="E2362">
        <v>1</v>
      </c>
      <c r="F2362" t="s">
        <v>723</v>
      </c>
      <c r="G2362" t="s">
        <v>58</v>
      </c>
      <c r="H2362">
        <v>2310242</v>
      </c>
    </row>
    <row r="2363" spans="1:8" x14ac:dyDescent="0.2">
      <c r="A2363">
        <v>2358</v>
      </c>
      <c r="B2363" t="e">
        <f>59-F507</f>
        <v>#VALUE!</v>
      </c>
      <c r="D2363" t="s">
        <v>56</v>
      </c>
      <c r="E2363">
        <v>1</v>
      </c>
      <c r="F2363" t="s">
        <v>723</v>
      </c>
      <c r="G2363" t="s">
        <v>58</v>
      </c>
      <c r="H2363">
        <v>2310242</v>
      </c>
    </row>
    <row r="2364" spans="1:8" x14ac:dyDescent="0.2">
      <c r="A2364">
        <v>2359</v>
      </c>
      <c r="B2364" t="e">
        <f>59-F508</f>
        <v>#VALUE!</v>
      </c>
      <c r="D2364" t="s">
        <v>50</v>
      </c>
      <c r="E2364">
        <v>1</v>
      </c>
      <c r="F2364" t="s">
        <v>46</v>
      </c>
      <c r="G2364" t="s">
        <v>51</v>
      </c>
      <c r="H2364">
        <v>2310242</v>
      </c>
    </row>
    <row r="2365" spans="1:8" x14ac:dyDescent="0.2">
      <c r="A2365">
        <v>2360</v>
      </c>
      <c r="B2365" t="e">
        <f>59-F508</f>
        <v>#VALUE!</v>
      </c>
      <c r="D2365" t="s">
        <v>56</v>
      </c>
      <c r="E2365">
        <v>1</v>
      </c>
      <c r="F2365" t="s">
        <v>46</v>
      </c>
      <c r="G2365" t="s">
        <v>51</v>
      </c>
      <c r="H2365">
        <v>2310242</v>
      </c>
    </row>
    <row r="2366" spans="1:8" x14ac:dyDescent="0.2">
      <c r="A2366">
        <v>2361</v>
      </c>
      <c r="B2366" t="e">
        <f>59-F510</f>
        <v>#VALUE!</v>
      </c>
      <c r="D2366" t="s">
        <v>53</v>
      </c>
      <c r="E2366">
        <v>1</v>
      </c>
      <c r="F2366" t="s">
        <v>54</v>
      </c>
      <c r="G2366" t="s">
        <v>55</v>
      </c>
      <c r="H2366">
        <v>2310242</v>
      </c>
    </row>
    <row r="2367" spans="1:8" x14ac:dyDescent="0.2">
      <c r="A2367">
        <v>2362</v>
      </c>
      <c r="B2367" t="e">
        <f>59-F510</f>
        <v>#VALUE!</v>
      </c>
      <c r="D2367" t="s">
        <v>56</v>
      </c>
      <c r="E2367">
        <v>1</v>
      </c>
      <c r="F2367" t="s">
        <v>54</v>
      </c>
      <c r="G2367" t="s">
        <v>55</v>
      </c>
      <c r="H2367">
        <v>2310242</v>
      </c>
    </row>
    <row r="2368" spans="1:8" x14ac:dyDescent="0.2">
      <c r="A2368">
        <v>2363</v>
      </c>
      <c r="B2368" t="e">
        <f>59-F512</f>
        <v>#VALUE!</v>
      </c>
      <c r="D2368" t="s">
        <v>53</v>
      </c>
      <c r="E2368">
        <v>1</v>
      </c>
      <c r="F2368" t="s">
        <v>57</v>
      </c>
      <c r="G2368" t="s">
        <v>58</v>
      </c>
      <c r="H2368">
        <v>2310242</v>
      </c>
    </row>
    <row r="2369" spans="1:8" x14ac:dyDescent="0.2">
      <c r="A2369">
        <v>2364</v>
      </c>
      <c r="B2369" t="e">
        <f>59-F512</f>
        <v>#VALUE!</v>
      </c>
      <c r="D2369" t="s">
        <v>56</v>
      </c>
      <c r="E2369">
        <v>1</v>
      </c>
      <c r="F2369" t="s">
        <v>57</v>
      </c>
      <c r="G2369" t="s">
        <v>58</v>
      </c>
      <c r="H2369">
        <v>2310242</v>
      </c>
    </row>
    <row r="2370" spans="1:8" x14ac:dyDescent="0.2">
      <c r="A2370">
        <v>2365</v>
      </c>
      <c r="B2370">
        <f>59-K510</f>
        <v>59</v>
      </c>
      <c r="D2370" t="s">
        <v>59</v>
      </c>
      <c r="E2370">
        <v>1</v>
      </c>
      <c r="F2370" t="s">
        <v>60</v>
      </c>
      <c r="H2370">
        <v>2310242</v>
      </c>
    </row>
    <row r="2371" spans="1:8" x14ac:dyDescent="0.2">
      <c r="A2371">
        <v>2366</v>
      </c>
      <c r="B2371">
        <f>59-K510</f>
        <v>59</v>
      </c>
      <c r="D2371" t="s">
        <v>61</v>
      </c>
      <c r="E2371">
        <v>1</v>
      </c>
      <c r="F2371" t="s">
        <v>60</v>
      </c>
      <c r="H2371">
        <v>2310242</v>
      </c>
    </row>
    <row r="2372" spans="1:8" x14ac:dyDescent="0.2">
      <c r="A2372">
        <v>2367</v>
      </c>
      <c r="B2372">
        <f>59-K511</f>
        <v>59</v>
      </c>
      <c r="D2372" t="s">
        <v>59</v>
      </c>
      <c r="E2372">
        <v>1</v>
      </c>
      <c r="F2372" t="s">
        <v>60</v>
      </c>
      <c r="H2372">
        <v>2310242</v>
      </c>
    </row>
    <row r="2373" spans="1:8" x14ac:dyDescent="0.2">
      <c r="A2373">
        <v>2368</v>
      </c>
      <c r="B2373">
        <f>59-K511</f>
        <v>59</v>
      </c>
      <c r="D2373" t="s">
        <v>61</v>
      </c>
      <c r="E2373">
        <v>1</v>
      </c>
      <c r="F2373" t="s">
        <v>60</v>
      </c>
      <c r="H2373">
        <v>2310242</v>
      </c>
    </row>
    <row r="2374" spans="1:8" x14ac:dyDescent="0.2">
      <c r="A2374">
        <v>2369</v>
      </c>
      <c r="B2374">
        <f>59-S505</f>
        <v>59</v>
      </c>
      <c r="D2374" t="s">
        <v>62</v>
      </c>
      <c r="E2374">
        <v>1</v>
      </c>
      <c r="F2374" t="s">
        <v>120</v>
      </c>
      <c r="G2374" t="s">
        <v>64</v>
      </c>
      <c r="H2374">
        <v>2310242</v>
      </c>
    </row>
    <row r="2375" spans="1:8" x14ac:dyDescent="0.2">
      <c r="A2375">
        <v>2370</v>
      </c>
      <c r="B2375">
        <f>59-S508</f>
        <v>59</v>
      </c>
      <c r="D2375" t="s">
        <v>65</v>
      </c>
      <c r="E2375">
        <v>1</v>
      </c>
      <c r="F2375" t="s">
        <v>46</v>
      </c>
      <c r="G2375" t="s">
        <v>66</v>
      </c>
      <c r="H2375">
        <v>2310242</v>
      </c>
    </row>
    <row r="2376" spans="1:8" x14ac:dyDescent="0.2">
      <c r="A2376">
        <v>2371</v>
      </c>
      <c r="B2376">
        <f>59-S509</f>
        <v>59</v>
      </c>
      <c r="D2376" t="s">
        <v>67</v>
      </c>
      <c r="E2376">
        <v>1</v>
      </c>
      <c r="F2376" t="s">
        <v>68</v>
      </c>
      <c r="H2376">
        <v>2310242</v>
      </c>
    </row>
    <row r="2377" spans="1:8" x14ac:dyDescent="0.2">
      <c r="A2377">
        <v>2372</v>
      </c>
      <c r="B2377">
        <f>60-H5506</f>
        <v>60</v>
      </c>
      <c r="D2377" t="s">
        <v>69</v>
      </c>
      <c r="E2377">
        <v>1</v>
      </c>
      <c r="F2377" t="s">
        <v>121</v>
      </c>
      <c r="H2377">
        <v>2310242</v>
      </c>
    </row>
    <row r="2378" spans="1:8" x14ac:dyDescent="0.2">
      <c r="A2378">
        <v>2373</v>
      </c>
      <c r="B2378">
        <f>60-H5506</f>
        <v>60</v>
      </c>
      <c r="D2378" t="s">
        <v>71</v>
      </c>
      <c r="E2378">
        <v>1</v>
      </c>
      <c r="F2378" t="s">
        <v>121</v>
      </c>
      <c r="H2378">
        <v>2310242</v>
      </c>
    </row>
    <row r="2379" spans="1:8" x14ac:dyDescent="0.2">
      <c r="A2379">
        <v>2374</v>
      </c>
      <c r="B2379">
        <f>60-H5506</f>
        <v>60</v>
      </c>
      <c r="D2379" t="s">
        <v>72</v>
      </c>
      <c r="E2379">
        <v>1</v>
      </c>
      <c r="F2379" t="s">
        <v>121</v>
      </c>
      <c r="H2379">
        <v>2310242</v>
      </c>
    </row>
    <row r="2380" spans="1:8" x14ac:dyDescent="0.2">
      <c r="A2380">
        <v>2375</v>
      </c>
      <c r="B2380">
        <f>60-H5506</f>
        <v>60</v>
      </c>
      <c r="D2380" t="s">
        <v>73</v>
      </c>
      <c r="E2380">
        <v>1</v>
      </c>
      <c r="F2380" t="s">
        <v>121</v>
      </c>
      <c r="H2380">
        <v>2310242</v>
      </c>
    </row>
    <row r="2381" spans="1:8" x14ac:dyDescent="0.2">
      <c r="A2381">
        <v>2376</v>
      </c>
      <c r="B2381">
        <f>60-H5506</f>
        <v>60</v>
      </c>
      <c r="D2381" t="s">
        <v>74</v>
      </c>
      <c r="E2381">
        <v>1</v>
      </c>
      <c r="F2381" t="s">
        <v>121</v>
      </c>
      <c r="H2381">
        <v>2310242</v>
      </c>
    </row>
    <row r="2382" spans="1:8" x14ac:dyDescent="0.2">
      <c r="A2382">
        <v>2377</v>
      </c>
      <c r="B2382">
        <f>60-S5505</f>
        <v>60</v>
      </c>
      <c r="D2382" t="s">
        <v>75</v>
      </c>
      <c r="E2382">
        <v>1</v>
      </c>
      <c r="F2382" t="s">
        <v>758</v>
      </c>
      <c r="H2382">
        <v>2310242</v>
      </c>
    </row>
    <row r="2383" spans="1:8" x14ac:dyDescent="0.2">
      <c r="A2383">
        <v>2378</v>
      </c>
      <c r="B2383">
        <f>60-S5505</f>
        <v>60</v>
      </c>
      <c r="D2383" t="s">
        <v>77</v>
      </c>
      <c r="E2383">
        <v>1</v>
      </c>
      <c r="F2383" t="s">
        <v>758</v>
      </c>
      <c r="H2383">
        <v>2310242</v>
      </c>
    </row>
    <row r="2384" spans="1:8" x14ac:dyDescent="0.2">
      <c r="A2384">
        <v>2379</v>
      </c>
      <c r="B2384">
        <f>60-S5505</f>
        <v>60</v>
      </c>
      <c r="D2384" t="s">
        <v>69</v>
      </c>
      <c r="E2384">
        <v>1</v>
      </c>
      <c r="F2384" t="s">
        <v>758</v>
      </c>
      <c r="H2384">
        <v>2310242</v>
      </c>
    </row>
    <row r="2385" spans="1:8" x14ac:dyDescent="0.2">
      <c r="A2385">
        <v>2380</v>
      </c>
      <c r="B2385">
        <f>60-S5505</f>
        <v>60</v>
      </c>
      <c r="D2385" t="s">
        <v>71</v>
      </c>
      <c r="E2385">
        <v>1</v>
      </c>
      <c r="F2385" t="s">
        <v>758</v>
      </c>
      <c r="H2385">
        <v>2310242</v>
      </c>
    </row>
    <row r="2386" spans="1:8" x14ac:dyDescent="0.2">
      <c r="A2386">
        <v>2381</v>
      </c>
      <c r="B2386">
        <f>60-S5506</f>
        <v>60</v>
      </c>
      <c r="D2386" t="s">
        <v>78</v>
      </c>
      <c r="E2386">
        <v>1</v>
      </c>
      <c r="F2386" t="s">
        <v>759</v>
      </c>
      <c r="H2386">
        <v>2310242</v>
      </c>
    </row>
    <row r="2387" spans="1:8" x14ac:dyDescent="0.2">
      <c r="A2387">
        <v>2382</v>
      </c>
      <c r="B2387">
        <f>60-S5506</f>
        <v>60</v>
      </c>
      <c r="D2387" t="s">
        <v>77</v>
      </c>
      <c r="E2387">
        <v>1</v>
      </c>
      <c r="F2387" t="s">
        <v>759</v>
      </c>
      <c r="H2387">
        <v>2310242</v>
      </c>
    </row>
    <row r="2388" spans="1:8" x14ac:dyDescent="0.2">
      <c r="A2388">
        <v>2383</v>
      </c>
      <c r="B2388">
        <f>60-S5506</f>
        <v>60</v>
      </c>
      <c r="D2388" t="s">
        <v>69</v>
      </c>
      <c r="E2388">
        <v>1</v>
      </c>
      <c r="F2388" t="s">
        <v>759</v>
      </c>
      <c r="H2388">
        <v>2310242</v>
      </c>
    </row>
    <row r="2389" spans="1:8" x14ac:dyDescent="0.2">
      <c r="A2389">
        <v>2384</v>
      </c>
      <c r="B2389">
        <f>60-S5506</f>
        <v>60</v>
      </c>
      <c r="D2389" t="s">
        <v>71</v>
      </c>
      <c r="E2389">
        <v>1</v>
      </c>
      <c r="F2389" t="s">
        <v>759</v>
      </c>
      <c r="H2389">
        <v>2310242</v>
      </c>
    </row>
    <row r="2390" spans="1:8" x14ac:dyDescent="0.2">
      <c r="A2390">
        <v>2385</v>
      </c>
      <c r="B2390">
        <f>60-S5507</f>
        <v>60</v>
      </c>
      <c r="D2390" t="s">
        <v>80</v>
      </c>
      <c r="E2390">
        <v>1</v>
      </c>
      <c r="F2390" t="s">
        <v>760</v>
      </c>
      <c r="H2390">
        <v>2310242</v>
      </c>
    </row>
    <row r="2391" spans="1:8" x14ac:dyDescent="0.2">
      <c r="A2391">
        <v>2386</v>
      </c>
      <c r="B2391">
        <f>60-S5507</f>
        <v>60</v>
      </c>
      <c r="D2391" t="s">
        <v>77</v>
      </c>
      <c r="E2391">
        <v>1</v>
      </c>
      <c r="F2391" t="s">
        <v>760</v>
      </c>
      <c r="H2391">
        <v>2310242</v>
      </c>
    </row>
    <row r="2392" spans="1:8" x14ac:dyDescent="0.2">
      <c r="A2392">
        <v>2387</v>
      </c>
      <c r="B2392">
        <f>60-S5507</f>
        <v>60</v>
      </c>
      <c r="D2392" t="s">
        <v>69</v>
      </c>
      <c r="E2392">
        <v>1</v>
      </c>
      <c r="F2392" t="s">
        <v>760</v>
      </c>
      <c r="H2392">
        <v>2310242</v>
      </c>
    </row>
    <row r="2393" spans="1:8" x14ac:dyDescent="0.2">
      <c r="A2393">
        <v>2388</v>
      </c>
      <c r="B2393">
        <f>60-S5507</f>
        <v>60</v>
      </c>
      <c r="D2393" t="s">
        <v>71</v>
      </c>
      <c r="E2393">
        <v>1</v>
      </c>
      <c r="F2393" t="s">
        <v>760</v>
      </c>
      <c r="H2393">
        <v>2310242</v>
      </c>
    </row>
    <row r="2394" spans="1:8" x14ac:dyDescent="0.2">
      <c r="A2394">
        <v>2389</v>
      </c>
      <c r="B2394">
        <f>77-A505</f>
        <v>-423</v>
      </c>
      <c r="D2394" t="s">
        <v>12</v>
      </c>
      <c r="E2394">
        <v>1</v>
      </c>
      <c r="F2394" t="s">
        <v>750</v>
      </c>
      <c r="H2394">
        <v>2310242</v>
      </c>
    </row>
    <row r="2395" spans="1:8" x14ac:dyDescent="0.2">
      <c r="A2395">
        <v>2390</v>
      </c>
      <c r="B2395">
        <f>77-A505</f>
        <v>-423</v>
      </c>
      <c r="D2395" t="s">
        <v>83</v>
      </c>
      <c r="E2395">
        <v>1</v>
      </c>
      <c r="F2395" t="s">
        <v>750</v>
      </c>
      <c r="H2395">
        <v>2310242</v>
      </c>
    </row>
    <row r="2396" spans="1:8" x14ac:dyDescent="0.2">
      <c r="A2396">
        <v>2391</v>
      </c>
      <c r="B2396">
        <f>77-A509</f>
        <v>-427</v>
      </c>
      <c r="D2396" t="s">
        <v>12</v>
      </c>
      <c r="E2396">
        <v>1</v>
      </c>
      <c r="F2396" t="s">
        <v>751</v>
      </c>
      <c r="H2396">
        <v>2310242</v>
      </c>
    </row>
    <row r="2397" spans="1:8" x14ac:dyDescent="0.2">
      <c r="A2397">
        <v>2392</v>
      </c>
      <c r="B2397">
        <f>77-A509</f>
        <v>-427</v>
      </c>
      <c r="D2397" t="s">
        <v>83</v>
      </c>
      <c r="E2397">
        <v>1</v>
      </c>
      <c r="F2397" t="s">
        <v>751</v>
      </c>
      <c r="H2397">
        <v>2310242</v>
      </c>
    </row>
    <row r="2398" spans="1:8" x14ac:dyDescent="0.2">
      <c r="A2398">
        <v>2393</v>
      </c>
      <c r="B2398">
        <f>77-A525</f>
        <v>-443</v>
      </c>
      <c r="D2398" t="s">
        <v>29</v>
      </c>
      <c r="E2398">
        <v>1</v>
      </c>
      <c r="F2398" t="s">
        <v>752</v>
      </c>
      <c r="H2398">
        <v>2310242</v>
      </c>
    </row>
    <row r="2399" spans="1:8" x14ac:dyDescent="0.2">
      <c r="A2399">
        <v>2394</v>
      </c>
      <c r="B2399">
        <f>77-A525</f>
        <v>-443</v>
      </c>
      <c r="D2399" t="s">
        <v>88</v>
      </c>
      <c r="E2399">
        <v>1</v>
      </c>
      <c r="F2399" t="s">
        <v>752</v>
      </c>
      <c r="H2399">
        <v>2310242</v>
      </c>
    </row>
    <row r="2400" spans="1:8" x14ac:dyDescent="0.2">
      <c r="A2400">
        <v>2395</v>
      </c>
      <c r="B2400">
        <f>77-A535</f>
        <v>-453</v>
      </c>
      <c r="D2400" t="s">
        <v>90</v>
      </c>
      <c r="E2400">
        <v>1</v>
      </c>
      <c r="F2400" t="s">
        <v>753</v>
      </c>
      <c r="H2400">
        <v>2310242</v>
      </c>
    </row>
    <row r="2401" spans="1:8" x14ac:dyDescent="0.2">
      <c r="A2401">
        <v>2396</v>
      </c>
      <c r="B2401">
        <f>77-A535</f>
        <v>-453</v>
      </c>
      <c r="D2401" t="s">
        <v>83</v>
      </c>
      <c r="E2401">
        <v>1</v>
      </c>
      <c r="F2401" t="s">
        <v>753</v>
      </c>
      <c r="H2401">
        <v>2310242</v>
      </c>
    </row>
    <row r="2402" spans="1:8" x14ac:dyDescent="0.2">
      <c r="A2402">
        <v>2397</v>
      </c>
      <c r="B2402" t="e">
        <f>77-F505</f>
        <v>#VALUE!</v>
      </c>
      <c r="D2402" t="s">
        <v>96</v>
      </c>
      <c r="E2402">
        <v>1</v>
      </c>
      <c r="F2402" t="s">
        <v>97</v>
      </c>
      <c r="G2402" t="s">
        <v>98</v>
      </c>
      <c r="H2402">
        <v>2310242</v>
      </c>
    </row>
    <row r="2403" spans="1:8" x14ac:dyDescent="0.2">
      <c r="A2403">
        <v>2398</v>
      </c>
      <c r="B2403" t="e">
        <f>77-F506</f>
        <v>#VALUE!</v>
      </c>
      <c r="D2403" t="s">
        <v>96</v>
      </c>
      <c r="E2403">
        <v>1</v>
      </c>
      <c r="F2403" t="s">
        <v>97</v>
      </c>
      <c r="G2403" t="s">
        <v>98</v>
      </c>
      <c r="H2403">
        <v>2310242</v>
      </c>
    </row>
    <row r="2404" spans="1:8" x14ac:dyDescent="0.2">
      <c r="A2404">
        <v>2399</v>
      </c>
      <c r="B2404" t="e">
        <f>77-F509</f>
        <v>#VALUE!</v>
      </c>
      <c r="D2404" t="s">
        <v>96</v>
      </c>
      <c r="E2404">
        <v>1</v>
      </c>
      <c r="F2404" t="s">
        <v>97</v>
      </c>
      <c r="G2404" t="s">
        <v>98</v>
      </c>
      <c r="H2404">
        <v>2310242</v>
      </c>
    </row>
    <row r="2405" spans="1:8" x14ac:dyDescent="0.2">
      <c r="A2405">
        <v>2400</v>
      </c>
      <c r="B2405" t="e">
        <f>77-F510</f>
        <v>#VALUE!</v>
      </c>
      <c r="D2405" t="s">
        <v>96</v>
      </c>
      <c r="E2405">
        <v>1</v>
      </c>
      <c r="F2405" t="s">
        <v>97</v>
      </c>
      <c r="G2405" t="s">
        <v>98</v>
      </c>
      <c r="H2405">
        <v>2310242</v>
      </c>
    </row>
    <row r="2406" spans="1:8" x14ac:dyDescent="0.2">
      <c r="A2406">
        <v>2401</v>
      </c>
      <c r="B2406" t="e">
        <f>77-F525</f>
        <v>#VALUE!</v>
      </c>
      <c r="D2406" t="s">
        <v>96</v>
      </c>
      <c r="E2406">
        <v>1</v>
      </c>
      <c r="F2406" t="s">
        <v>99</v>
      </c>
      <c r="G2406" t="s">
        <v>98</v>
      </c>
      <c r="H2406">
        <v>2310242</v>
      </c>
    </row>
    <row r="2407" spans="1:8" x14ac:dyDescent="0.2">
      <c r="A2407">
        <v>2402</v>
      </c>
      <c r="B2407" t="e">
        <f>77-F535</f>
        <v>#VALUE!</v>
      </c>
      <c r="D2407" t="s">
        <v>96</v>
      </c>
      <c r="E2407">
        <v>1</v>
      </c>
      <c r="F2407" t="s">
        <v>100</v>
      </c>
      <c r="G2407" t="s">
        <v>98</v>
      </c>
      <c r="H2407">
        <v>2310242</v>
      </c>
    </row>
    <row r="2408" spans="1:8" x14ac:dyDescent="0.2">
      <c r="A2408">
        <v>2403</v>
      </c>
      <c r="B2408" t="e">
        <f>77-F536</f>
        <v>#VALUE!</v>
      </c>
      <c r="D2408" t="s">
        <v>96</v>
      </c>
      <c r="E2408">
        <v>1</v>
      </c>
      <c r="F2408" t="s">
        <v>100</v>
      </c>
      <c r="G2408" t="s">
        <v>98</v>
      </c>
      <c r="H2408">
        <v>2310242</v>
      </c>
    </row>
    <row r="2409" spans="1:8" x14ac:dyDescent="0.2">
      <c r="A2409">
        <v>2404</v>
      </c>
      <c r="B2409" t="e">
        <f>13805-F3</f>
        <v>#VALUE!</v>
      </c>
      <c r="D2409" t="s">
        <v>101</v>
      </c>
      <c r="E2409">
        <v>1</v>
      </c>
      <c r="G2409" t="s">
        <v>58</v>
      </c>
      <c r="H2409">
        <v>2310242</v>
      </c>
    </row>
    <row r="2410" spans="1:8" x14ac:dyDescent="0.2">
      <c r="A2410">
        <v>2405</v>
      </c>
      <c r="B2410" t="e">
        <f>13805-F3</f>
        <v>#VALUE!</v>
      </c>
      <c r="D2410" t="s">
        <v>52</v>
      </c>
      <c r="E2410">
        <v>1</v>
      </c>
      <c r="G2410" t="s">
        <v>58</v>
      </c>
      <c r="H2410">
        <v>2310242</v>
      </c>
    </row>
    <row r="2411" spans="1:8" x14ac:dyDescent="0.2">
      <c r="A2411">
        <v>2406</v>
      </c>
      <c r="B2411" t="e">
        <f>13806-F3</f>
        <v>#VALUE!</v>
      </c>
      <c r="D2411" t="s">
        <v>101</v>
      </c>
      <c r="E2411">
        <v>1</v>
      </c>
      <c r="F2411" t="s">
        <v>704</v>
      </c>
      <c r="G2411" t="s">
        <v>58</v>
      </c>
      <c r="H2411">
        <v>2310242</v>
      </c>
    </row>
    <row r="2412" spans="1:8" x14ac:dyDescent="0.2">
      <c r="A2412">
        <v>2407</v>
      </c>
      <c r="B2412" t="e">
        <f>13806-F3</f>
        <v>#VALUE!</v>
      </c>
      <c r="D2412" t="s">
        <v>52</v>
      </c>
      <c r="E2412">
        <v>1</v>
      </c>
      <c r="F2412" t="s">
        <v>704</v>
      </c>
      <c r="G2412" t="s">
        <v>58</v>
      </c>
      <c r="H2412">
        <v>2310242</v>
      </c>
    </row>
    <row r="2413" spans="1:8" x14ac:dyDescent="0.2">
      <c r="A2413">
        <v>2408</v>
      </c>
      <c r="B2413">
        <f>13806-K3</f>
        <v>13806</v>
      </c>
      <c r="D2413" t="s">
        <v>761</v>
      </c>
      <c r="E2413">
        <v>1</v>
      </c>
      <c r="G2413" t="s">
        <v>692</v>
      </c>
      <c r="H2413">
        <v>2310242</v>
      </c>
    </row>
    <row r="2414" spans="1:8" x14ac:dyDescent="0.2">
      <c r="A2414">
        <v>2409</v>
      </c>
      <c r="B2414" t="e">
        <f>13807-F3</f>
        <v>#VALUE!</v>
      </c>
      <c r="D2414" t="s">
        <v>101</v>
      </c>
      <c r="E2414">
        <v>1</v>
      </c>
      <c r="G2414" t="s">
        <v>58</v>
      </c>
      <c r="H2414">
        <v>2310242</v>
      </c>
    </row>
    <row r="2415" spans="1:8" x14ac:dyDescent="0.2">
      <c r="A2415">
        <v>2410</v>
      </c>
      <c r="B2415" t="e">
        <f>13807-F3</f>
        <v>#VALUE!</v>
      </c>
      <c r="D2415" t="s">
        <v>52</v>
      </c>
      <c r="E2415">
        <v>1</v>
      </c>
      <c r="G2415" t="s">
        <v>58</v>
      </c>
      <c r="H2415">
        <v>2310242</v>
      </c>
    </row>
    <row r="2416" spans="1:8" x14ac:dyDescent="0.2">
      <c r="A2416">
        <v>2411</v>
      </c>
      <c r="B2416" t="e">
        <f>13808-F3</f>
        <v>#VALUE!</v>
      </c>
      <c r="D2416" t="s">
        <v>101</v>
      </c>
      <c r="E2416">
        <v>1</v>
      </c>
      <c r="G2416" t="s">
        <v>58</v>
      </c>
      <c r="H2416">
        <v>2310242</v>
      </c>
    </row>
    <row r="2417" spans="1:8" x14ac:dyDescent="0.2">
      <c r="A2417">
        <v>2412</v>
      </c>
      <c r="B2417" t="e">
        <f>13808-F3</f>
        <v>#VALUE!</v>
      </c>
      <c r="D2417" t="s">
        <v>52</v>
      </c>
      <c r="E2417">
        <v>1</v>
      </c>
      <c r="G2417" t="s">
        <v>58</v>
      </c>
      <c r="H2417">
        <v>2310242</v>
      </c>
    </row>
    <row r="2418" spans="1:8" x14ac:dyDescent="0.2">
      <c r="A2418">
        <v>2413</v>
      </c>
      <c r="B2418" t="e">
        <f>13842-F3</f>
        <v>#VALUE!</v>
      </c>
      <c r="D2418" t="s">
        <v>101</v>
      </c>
      <c r="E2418">
        <v>1</v>
      </c>
      <c r="F2418" t="s">
        <v>346</v>
      </c>
      <c r="G2418" t="s">
        <v>756</v>
      </c>
      <c r="H2418">
        <v>2310242</v>
      </c>
    </row>
    <row r="2419" spans="1:8" x14ac:dyDescent="0.2">
      <c r="A2419">
        <v>2414</v>
      </c>
      <c r="B2419" t="e">
        <f>13842-F3</f>
        <v>#VALUE!</v>
      </c>
      <c r="D2419" t="s">
        <v>52</v>
      </c>
      <c r="E2419">
        <v>1</v>
      </c>
      <c r="F2419" t="s">
        <v>346</v>
      </c>
      <c r="G2419" t="s">
        <v>756</v>
      </c>
      <c r="H2419">
        <v>2310242</v>
      </c>
    </row>
    <row r="2420" spans="1:8" x14ac:dyDescent="0.2">
      <c r="A2420">
        <v>2415</v>
      </c>
      <c r="B2420" t="e" cm="1" vm="2">
        <f t="array" ref="B2420">13842-_FV(F3,"2")</f>
        <v>#VALUE!</v>
      </c>
      <c r="D2420" t="s">
        <v>757</v>
      </c>
      <c r="E2420">
        <v>1</v>
      </c>
      <c r="H2420">
        <v>2310242</v>
      </c>
    </row>
    <row r="2421" spans="1:8" x14ac:dyDescent="0.2">
      <c r="A2421">
        <v>2416</v>
      </c>
      <c r="B2421">
        <f>1306-WS10</f>
        <v>1306</v>
      </c>
      <c r="D2421" t="s">
        <v>168</v>
      </c>
      <c r="E2421">
        <v>1</v>
      </c>
      <c r="F2421" t="s">
        <v>102</v>
      </c>
      <c r="G2421" t="s">
        <v>169</v>
      </c>
      <c r="H2421">
        <v>2400100</v>
      </c>
    </row>
    <row r="2422" spans="1:8" x14ac:dyDescent="0.2">
      <c r="A2422">
        <v>2417</v>
      </c>
      <c r="B2422">
        <f>80-H477</f>
        <v>-1400334</v>
      </c>
      <c r="D2422" t="s">
        <v>710</v>
      </c>
      <c r="E2422">
        <v>6</v>
      </c>
      <c r="F2422" t="s">
        <v>762</v>
      </c>
      <c r="H2422">
        <v>2400200</v>
      </c>
    </row>
    <row r="2423" spans="1:8" x14ac:dyDescent="0.2">
      <c r="A2423">
        <v>2418</v>
      </c>
      <c r="B2423">
        <f>80-X451</f>
        <v>80</v>
      </c>
      <c r="D2423" t="s">
        <v>8</v>
      </c>
      <c r="E2423">
        <v>1</v>
      </c>
      <c r="G2423" t="s">
        <v>9</v>
      </c>
      <c r="H2423">
        <v>2400200</v>
      </c>
    </row>
    <row r="2424" spans="1:8" x14ac:dyDescent="0.2">
      <c r="A2424">
        <v>2419</v>
      </c>
      <c r="B2424">
        <f>1307-WS10</f>
        <v>1307</v>
      </c>
      <c r="D2424" t="s">
        <v>168</v>
      </c>
      <c r="E2424">
        <v>1</v>
      </c>
      <c r="F2424" t="s">
        <v>102</v>
      </c>
      <c r="G2424" t="s">
        <v>169</v>
      </c>
      <c r="H2424">
        <v>2400200</v>
      </c>
    </row>
    <row r="2425" spans="1:8" x14ac:dyDescent="0.2">
      <c r="A2425">
        <v>2420</v>
      </c>
      <c r="B2425">
        <f>1328-WS10</f>
        <v>1328</v>
      </c>
      <c r="D2425" t="s">
        <v>168</v>
      </c>
      <c r="E2425">
        <v>1</v>
      </c>
      <c r="F2425" t="s">
        <v>102</v>
      </c>
      <c r="G2425" t="s">
        <v>169</v>
      </c>
      <c r="H2425">
        <v>2400200</v>
      </c>
    </row>
    <row r="2426" spans="1:8" x14ac:dyDescent="0.2">
      <c r="A2426">
        <v>2421</v>
      </c>
      <c r="B2426">
        <f>1329-WS10</f>
        <v>1329</v>
      </c>
      <c r="D2426" t="s">
        <v>168</v>
      </c>
      <c r="E2426">
        <v>1</v>
      </c>
      <c r="F2426" t="s">
        <v>102</v>
      </c>
      <c r="G2426" t="s">
        <v>169</v>
      </c>
      <c r="H2426">
        <v>2400200</v>
      </c>
    </row>
    <row r="2427" spans="1:8" x14ac:dyDescent="0.2">
      <c r="A2427">
        <v>2422</v>
      </c>
      <c r="B2427">
        <f>80-X450</f>
        <v>80</v>
      </c>
      <c r="D2427" t="s">
        <v>8</v>
      </c>
      <c r="E2427">
        <v>1</v>
      </c>
      <c r="G2427" t="s">
        <v>9</v>
      </c>
      <c r="H2427">
        <v>2401000</v>
      </c>
    </row>
    <row r="2428" spans="1:8" x14ac:dyDescent="0.2">
      <c r="A2428">
        <v>2423</v>
      </c>
      <c r="B2428" t="e" cm="1" vm="1">
        <f t="array" ref="B2428">69-_FV(S3958,"1")</f>
        <v>#VALUE!</v>
      </c>
      <c r="D2428" t="s">
        <v>74</v>
      </c>
      <c r="E2428">
        <v>1</v>
      </c>
      <c r="G2428" t="s">
        <v>493</v>
      </c>
      <c r="H2428">
        <v>2410600</v>
      </c>
    </row>
    <row r="2429" spans="1:8" x14ac:dyDescent="0.2">
      <c r="A2429">
        <v>2424</v>
      </c>
      <c r="B2429">
        <f>1308-WS10</f>
        <v>1308</v>
      </c>
      <c r="D2429" t="s">
        <v>135</v>
      </c>
      <c r="E2429">
        <v>1</v>
      </c>
      <c r="F2429" t="s">
        <v>102</v>
      </c>
      <c r="G2429" t="s">
        <v>763</v>
      </c>
      <c r="H2429">
        <v>2410600</v>
      </c>
    </row>
    <row r="2430" spans="1:8" x14ac:dyDescent="0.2">
      <c r="A2430">
        <v>2425</v>
      </c>
      <c r="B2430">
        <f>1309-WS10</f>
        <v>1309</v>
      </c>
      <c r="D2430" t="s">
        <v>135</v>
      </c>
      <c r="E2430">
        <v>1</v>
      </c>
      <c r="F2430" t="s">
        <v>102</v>
      </c>
      <c r="G2430" t="s">
        <v>763</v>
      </c>
      <c r="H2430">
        <v>2410600</v>
      </c>
    </row>
    <row r="2431" spans="1:8" x14ac:dyDescent="0.2">
      <c r="A2431">
        <v>2426</v>
      </c>
      <c r="B2431">
        <f>1310-WS10</f>
        <v>1310</v>
      </c>
      <c r="D2431" t="s">
        <v>135</v>
      </c>
      <c r="E2431">
        <v>1</v>
      </c>
      <c r="F2431" t="s">
        <v>102</v>
      </c>
      <c r="G2431" t="s">
        <v>763</v>
      </c>
      <c r="H2431">
        <v>2410600</v>
      </c>
    </row>
    <row r="2432" spans="1:8" x14ac:dyDescent="0.2">
      <c r="A2432">
        <v>2427</v>
      </c>
      <c r="B2432">
        <f>1311-WS10</f>
        <v>1311</v>
      </c>
      <c r="D2432" t="s">
        <v>135</v>
      </c>
      <c r="E2432">
        <v>1</v>
      </c>
      <c r="F2432" t="s">
        <v>102</v>
      </c>
      <c r="G2432" t="s">
        <v>763</v>
      </c>
      <c r="H2432">
        <v>2410600</v>
      </c>
    </row>
    <row r="2433" spans="1:8" x14ac:dyDescent="0.2">
      <c r="A2433">
        <v>2428</v>
      </c>
      <c r="B2433">
        <f>1312-WS10</f>
        <v>1312</v>
      </c>
      <c r="D2433" t="s">
        <v>135</v>
      </c>
      <c r="E2433">
        <v>1</v>
      </c>
      <c r="F2433" t="s">
        <v>102</v>
      </c>
      <c r="G2433" t="s">
        <v>763</v>
      </c>
      <c r="H2433">
        <v>2410600</v>
      </c>
    </row>
    <row r="2434" spans="1:8" x14ac:dyDescent="0.2">
      <c r="A2434">
        <v>2429</v>
      </c>
      <c r="B2434">
        <f>1313-WS10</f>
        <v>1313</v>
      </c>
      <c r="D2434" t="s">
        <v>135</v>
      </c>
      <c r="E2434">
        <v>1</v>
      </c>
      <c r="F2434" t="s">
        <v>102</v>
      </c>
      <c r="G2434" t="s">
        <v>763</v>
      </c>
      <c r="H2434">
        <v>2410600</v>
      </c>
    </row>
    <row r="2435" spans="1:8" x14ac:dyDescent="0.2">
      <c r="A2435">
        <v>2430</v>
      </c>
      <c r="B2435">
        <f>80-H476</f>
        <v>-1400334</v>
      </c>
      <c r="D2435" t="s">
        <v>190</v>
      </c>
      <c r="E2435">
        <v>4</v>
      </c>
      <c r="F2435" t="s">
        <v>764</v>
      </c>
      <c r="H2435">
        <v>2500000</v>
      </c>
    </row>
    <row r="2436" spans="1:8" x14ac:dyDescent="0.2">
      <c r="A2436">
        <v>2431</v>
      </c>
      <c r="B2436">
        <f>80-X457</f>
        <v>80</v>
      </c>
      <c r="D2436" t="s">
        <v>8</v>
      </c>
      <c r="E2436">
        <v>1</v>
      </c>
      <c r="G2436" t="s">
        <v>9</v>
      </c>
      <c r="H2436">
        <v>2500100</v>
      </c>
    </row>
    <row r="2437" spans="1:8" x14ac:dyDescent="0.2">
      <c r="A2437">
        <v>2432</v>
      </c>
      <c r="B2437">
        <f>80-H758</f>
        <v>-1400334</v>
      </c>
      <c r="D2437" t="s">
        <v>174</v>
      </c>
      <c r="E2437">
        <v>5</v>
      </c>
      <c r="H2437">
        <v>2510200</v>
      </c>
    </row>
    <row r="2438" spans="1:8" x14ac:dyDescent="0.2">
      <c r="A2438">
        <v>2433</v>
      </c>
      <c r="B2438">
        <f>80-H758</f>
        <v>-1400334</v>
      </c>
      <c r="D2438" t="s">
        <v>234</v>
      </c>
      <c r="E2438">
        <v>1</v>
      </c>
      <c r="H2438">
        <v>2510200</v>
      </c>
    </row>
    <row r="2439" spans="1:8" x14ac:dyDescent="0.2">
      <c r="A2439">
        <v>2434</v>
      </c>
      <c r="B2439">
        <f>1407-U3</f>
        <v>1407</v>
      </c>
      <c r="D2439" t="s">
        <v>765</v>
      </c>
      <c r="E2439">
        <v>1</v>
      </c>
      <c r="G2439" t="s">
        <v>766</v>
      </c>
      <c r="H2439">
        <v>2510200</v>
      </c>
    </row>
    <row r="2440" spans="1:8" x14ac:dyDescent="0.2">
      <c r="A2440">
        <v>2435</v>
      </c>
      <c r="B2440" t="e" cm="1" vm="2">
        <f t="array" ref="B2440">1407-_FV(WS10,"2")</f>
        <v>#VALUE!</v>
      </c>
      <c r="D2440" t="s">
        <v>705</v>
      </c>
      <c r="E2440">
        <v>1</v>
      </c>
      <c r="F2440" t="s">
        <v>102</v>
      </c>
      <c r="G2440" t="s">
        <v>706</v>
      </c>
      <c r="H2440">
        <v>2510200</v>
      </c>
    </row>
    <row r="2441" spans="1:8" x14ac:dyDescent="0.2">
      <c r="A2441">
        <v>2436</v>
      </c>
      <c r="B2441">
        <f>1408-U3</f>
        <v>1408</v>
      </c>
      <c r="D2441" t="s">
        <v>765</v>
      </c>
      <c r="E2441">
        <v>1</v>
      </c>
      <c r="G2441" t="s">
        <v>766</v>
      </c>
      <c r="H2441">
        <v>2510200</v>
      </c>
    </row>
    <row r="2442" spans="1:8" x14ac:dyDescent="0.2">
      <c r="A2442">
        <v>2437</v>
      </c>
      <c r="B2442" t="e" cm="1" vm="2">
        <f t="array" ref="B2442">1408-_FV(WS10,"2")</f>
        <v>#VALUE!</v>
      </c>
      <c r="D2442" t="s">
        <v>705</v>
      </c>
      <c r="E2442">
        <v>1</v>
      </c>
      <c r="F2442" t="s">
        <v>102</v>
      </c>
      <c r="G2442" t="s">
        <v>706</v>
      </c>
      <c r="H2442">
        <v>2510200</v>
      </c>
    </row>
    <row r="2443" spans="1:8" x14ac:dyDescent="0.2">
      <c r="A2443">
        <v>2438</v>
      </c>
      <c r="B2443">
        <f>1433-WS8</f>
        <v>1433</v>
      </c>
      <c r="D2443" t="s">
        <v>135</v>
      </c>
      <c r="E2443">
        <v>1</v>
      </c>
      <c r="F2443" t="s">
        <v>102</v>
      </c>
      <c r="G2443" t="s">
        <v>136</v>
      </c>
      <c r="H2443">
        <v>2510200</v>
      </c>
    </row>
    <row r="2444" spans="1:8" x14ac:dyDescent="0.2">
      <c r="A2444">
        <v>2439</v>
      </c>
      <c r="B2444">
        <f>1434-WS8</f>
        <v>1434</v>
      </c>
      <c r="D2444" t="s">
        <v>135</v>
      </c>
      <c r="E2444">
        <v>1</v>
      </c>
      <c r="F2444" t="s">
        <v>102</v>
      </c>
      <c r="G2444" t="s">
        <v>136</v>
      </c>
      <c r="H2444">
        <v>2510200</v>
      </c>
    </row>
    <row r="2445" spans="1:8" x14ac:dyDescent="0.2">
      <c r="A2445">
        <v>2440</v>
      </c>
      <c r="B2445" t="e">
        <f>80-F758</f>
        <v>#VALUE!</v>
      </c>
      <c r="D2445" t="s">
        <v>23</v>
      </c>
      <c r="E2445">
        <v>1</v>
      </c>
      <c r="F2445" t="s">
        <v>767</v>
      </c>
      <c r="G2445" t="s">
        <v>408</v>
      </c>
      <c r="H2445">
        <v>2510219</v>
      </c>
    </row>
    <row r="2446" spans="1:8" x14ac:dyDescent="0.2">
      <c r="A2446">
        <v>2441</v>
      </c>
      <c r="B2446" t="e">
        <f>80-F759</f>
        <v>#VALUE!</v>
      </c>
      <c r="D2446" t="s">
        <v>23</v>
      </c>
      <c r="E2446">
        <v>1</v>
      </c>
      <c r="F2446" t="s">
        <v>768</v>
      </c>
      <c r="G2446" t="s">
        <v>408</v>
      </c>
      <c r="H2446">
        <v>2510219</v>
      </c>
    </row>
    <row r="2447" spans="1:8" x14ac:dyDescent="0.2">
      <c r="A2447">
        <v>2442</v>
      </c>
      <c r="B2447" t="e">
        <f>80-F760</f>
        <v>#VALUE!</v>
      </c>
      <c r="D2447" t="s">
        <v>23</v>
      </c>
      <c r="E2447">
        <v>1</v>
      </c>
      <c r="F2447" t="s">
        <v>769</v>
      </c>
      <c r="G2447" t="s">
        <v>408</v>
      </c>
      <c r="H2447">
        <v>2510219</v>
      </c>
    </row>
    <row r="2448" spans="1:8" x14ac:dyDescent="0.2">
      <c r="A2448">
        <v>2443</v>
      </c>
      <c r="B2448" t="e">
        <f>80-F761</f>
        <v>#VALUE!</v>
      </c>
      <c r="D2448" t="s">
        <v>23</v>
      </c>
      <c r="E2448">
        <v>1</v>
      </c>
      <c r="F2448" t="s">
        <v>770</v>
      </c>
      <c r="G2448" t="s">
        <v>408</v>
      </c>
      <c r="H2448">
        <v>2510219</v>
      </c>
    </row>
    <row r="2449" spans="1:8" x14ac:dyDescent="0.2">
      <c r="A2449">
        <v>2444</v>
      </c>
      <c r="B2449" t="e">
        <f>80-F762</f>
        <v>#VALUE!</v>
      </c>
      <c r="D2449" t="s">
        <v>23</v>
      </c>
      <c r="E2449">
        <v>1</v>
      </c>
      <c r="F2449" t="s">
        <v>671</v>
      </c>
      <c r="G2449" t="s">
        <v>408</v>
      </c>
      <c r="H2449">
        <v>2510219</v>
      </c>
    </row>
    <row r="2450" spans="1:8" x14ac:dyDescent="0.2">
      <c r="A2450">
        <v>2445</v>
      </c>
      <c r="B2450">
        <f>80-F766</f>
        <v>80</v>
      </c>
      <c r="D2450" t="s">
        <v>23</v>
      </c>
      <c r="E2450">
        <v>1</v>
      </c>
      <c r="F2450" t="s">
        <v>771</v>
      </c>
      <c r="G2450" t="s">
        <v>673</v>
      </c>
      <c r="H2450">
        <v>2510219</v>
      </c>
    </row>
    <row r="2451" spans="1:8" x14ac:dyDescent="0.2">
      <c r="A2451">
        <v>2446</v>
      </c>
      <c r="B2451" t="e">
        <f>80-F767</f>
        <v>#VALUE!</v>
      </c>
      <c r="D2451" t="s">
        <v>23</v>
      </c>
      <c r="E2451">
        <v>1</v>
      </c>
      <c r="F2451" t="s">
        <v>772</v>
      </c>
      <c r="G2451" t="s">
        <v>673</v>
      </c>
      <c r="H2451">
        <v>2510219</v>
      </c>
    </row>
    <row r="2452" spans="1:8" x14ac:dyDescent="0.2">
      <c r="A2452">
        <v>2447</v>
      </c>
      <c r="B2452" t="e">
        <f>80-F768</f>
        <v>#VALUE!</v>
      </c>
      <c r="D2452" t="s">
        <v>23</v>
      </c>
      <c r="E2452">
        <v>1</v>
      </c>
      <c r="F2452" t="s">
        <v>773</v>
      </c>
      <c r="G2452" t="s">
        <v>408</v>
      </c>
      <c r="H2452">
        <v>2510219</v>
      </c>
    </row>
    <row r="2453" spans="1:8" x14ac:dyDescent="0.2">
      <c r="A2453">
        <v>2448</v>
      </c>
      <c r="B2453" t="e">
        <f>80-F769</f>
        <v>#VALUE!</v>
      </c>
      <c r="D2453" t="s">
        <v>23</v>
      </c>
      <c r="E2453">
        <v>1</v>
      </c>
      <c r="F2453" t="s">
        <v>774</v>
      </c>
      <c r="G2453" t="s">
        <v>408</v>
      </c>
      <c r="H2453">
        <v>2510219</v>
      </c>
    </row>
    <row r="2454" spans="1:8" x14ac:dyDescent="0.2">
      <c r="A2454">
        <v>2449</v>
      </c>
      <c r="B2454" t="e">
        <f>80-F770</f>
        <v>#VALUE!</v>
      </c>
      <c r="D2454" t="s">
        <v>23</v>
      </c>
      <c r="E2454">
        <v>1</v>
      </c>
      <c r="F2454" t="s">
        <v>775</v>
      </c>
      <c r="G2454" t="s">
        <v>408</v>
      </c>
      <c r="H2454">
        <v>2510219</v>
      </c>
    </row>
    <row r="2455" spans="1:8" x14ac:dyDescent="0.2">
      <c r="A2455">
        <v>2450</v>
      </c>
      <c r="B2455" t="e">
        <f>80-F776</f>
        <v>#VALUE!</v>
      </c>
      <c r="D2455" t="s">
        <v>473</v>
      </c>
      <c r="E2455">
        <v>1</v>
      </c>
      <c r="F2455" t="s">
        <v>776</v>
      </c>
      <c r="G2455" t="s">
        <v>675</v>
      </c>
      <c r="H2455">
        <v>2510219</v>
      </c>
    </row>
    <row r="2456" spans="1:8" x14ac:dyDescent="0.2">
      <c r="A2456">
        <v>2451</v>
      </c>
      <c r="B2456" t="e">
        <f>80-F777</f>
        <v>#VALUE!</v>
      </c>
      <c r="D2456" t="s">
        <v>473</v>
      </c>
      <c r="E2456">
        <v>1</v>
      </c>
      <c r="F2456" t="s">
        <v>777</v>
      </c>
      <c r="G2456" t="s">
        <v>675</v>
      </c>
      <c r="H2456">
        <v>2510219</v>
      </c>
    </row>
    <row r="2457" spans="1:8" x14ac:dyDescent="0.2">
      <c r="A2457">
        <v>2452</v>
      </c>
      <c r="B2457" t="e">
        <f>80-F779</f>
        <v>#VALUE!</v>
      </c>
      <c r="D2457" t="s">
        <v>473</v>
      </c>
      <c r="E2457">
        <v>1</v>
      </c>
      <c r="F2457" t="s">
        <v>778</v>
      </c>
      <c r="G2457" t="s">
        <v>479</v>
      </c>
      <c r="H2457">
        <v>2510219</v>
      </c>
    </row>
    <row r="2458" spans="1:8" x14ac:dyDescent="0.2">
      <c r="A2458">
        <v>2453</v>
      </c>
      <c r="B2458" t="e">
        <f>80-F780</f>
        <v>#VALUE!</v>
      </c>
      <c r="D2458" t="s">
        <v>473</v>
      </c>
      <c r="E2458">
        <v>1</v>
      </c>
      <c r="F2458" t="s">
        <v>779</v>
      </c>
      <c r="G2458" t="s">
        <v>479</v>
      </c>
      <c r="H2458">
        <v>2510219</v>
      </c>
    </row>
    <row r="2459" spans="1:8" x14ac:dyDescent="0.2">
      <c r="A2459">
        <v>2454</v>
      </c>
      <c r="B2459">
        <f>80-Q754</f>
        <v>80</v>
      </c>
      <c r="D2459" t="s">
        <v>679</v>
      </c>
      <c r="E2459">
        <v>1</v>
      </c>
      <c r="F2459" t="s">
        <v>780</v>
      </c>
      <c r="G2459" t="s">
        <v>524</v>
      </c>
      <c r="H2459">
        <v>2510219</v>
      </c>
    </row>
    <row r="2460" spans="1:8" x14ac:dyDescent="0.2">
      <c r="A2460">
        <v>2455</v>
      </c>
      <c r="B2460">
        <f>80-Q755</f>
        <v>80</v>
      </c>
      <c r="D2460" t="s">
        <v>679</v>
      </c>
      <c r="E2460">
        <v>1</v>
      </c>
      <c r="G2460" t="s">
        <v>524</v>
      </c>
      <c r="H2460">
        <v>2510219</v>
      </c>
    </row>
    <row r="2461" spans="1:8" x14ac:dyDescent="0.2">
      <c r="A2461">
        <v>2456</v>
      </c>
      <c r="B2461">
        <f>80-X766</f>
        <v>80</v>
      </c>
      <c r="D2461" t="s">
        <v>175</v>
      </c>
      <c r="E2461">
        <v>1</v>
      </c>
      <c r="G2461" t="s">
        <v>176</v>
      </c>
      <c r="H2461">
        <v>2510219</v>
      </c>
    </row>
    <row r="2462" spans="1:8" x14ac:dyDescent="0.2">
      <c r="A2462">
        <v>2457</v>
      </c>
      <c r="B2462">
        <f>80-X776</f>
        <v>80</v>
      </c>
      <c r="D2462" t="s">
        <v>410</v>
      </c>
      <c r="E2462">
        <v>1</v>
      </c>
      <c r="G2462" t="s">
        <v>411</v>
      </c>
      <c r="H2462">
        <v>2510219</v>
      </c>
    </row>
    <row r="2463" spans="1:8" x14ac:dyDescent="0.2">
      <c r="A2463">
        <v>2458</v>
      </c>
      <c r="B2463">
        <f>80-H761</f>
        <v>-1400334</v>
      </c>
      <c r="D2463" t="s">
        <v>678</v>
      </c>
      <c r="E2463">
        <v>2</v>
      </c>
      <c r="H2463">
        <v>2510600</v>
      </c>
    </row>
    <row r="2464" spans="1:8" x14ac:dyDescent="0.2">
      <c r="A2464">
        <v>2459</v>
      </c>
      <c r="B2464" t="e" cm="1" vm="1">
        <f t="array" ref="B2464">80-_FV(E760,"1")</f>
        <v>#VALUE!</v>
      </c>
      <c r="D2464" t="s">
        <v>781</v>
      </c>
      <c r="E2464">
        <v>1</v>
      </c>
      <c r="H2464">
        <v>2590900</v>
      </c>
    </row>
    <row r="2465" spans="1:8" x14ac:dyDescent="0.2">
      <c r="A2465">
        <v>2460</v>
      </c>
      <c r="B2465">
        <f>80-H759</f>
        <v>-1400334</v>
      </c>
      <c r="D2465" t="s">
        <v>174</v>
      </c>
      <c r="E2465">
        <v>3</v>
      </c>
      <c r="H2465">
        <v>2590900</v>
      </c>
    </row>
    <row r="2466" spans="1:8" x14ac:dyDescent="0.2">
      <c r="A2466">
        <v>2461</v>
      </c>
      <c r="B2466">
        <f>80-H759</f>
        <v>-1400334</v>
      </c>
      <c r="D2466" t="s">
        <v>234</v>
      </c>
      <c r="E2466">
        <v>1</v>
      </c>
      <c r="H2466">
        <v>2590900</v>
      </c>
    </row>
    <row r="2467" spans="1:8" x14ac:dyDescent="0.2">
      <c r="A2467">
        <v>2462</v>
      </c>
      <c r="B2467">
        <f>80-X767</f>
        <v>80</v>
      </c>
      <c r="D2467" t="s">
        <v>175</v>
      </c>
      <c r="E2467">
        <v>1</v>
      </c>
      <c r="G2467" t="s">
        <v>176</v>
      </c>
      <c r="H2467">
        <v>2590900</v>
      </c>
    </row>
    <row r="2468" spans="1:8" x14ac:dyDescent="0.2">
      <c r="A2468">
        <v>2463</v>
      </c>
      <c r="B2468">
        <f>80-X777</f>
        <v>80</v>
      </c>
      <c r="D2468" t="s">
        <v>410</v>
      </c>
      <c r="E2468">
        <v>1</v>
      </c>
      <c r="G2468" t="s">
        <v>411</v>
      </c>
      <c r="H2468">
        <v>2590900</v>
      </c>
    </row>
    <row r="2469" spans="1:8" x14ac:dyDescent="0.2">
      <c r="A2469">
        <v>2464</v>
      </c>
      <c r="B2469" t="e" cm="1" vm="1">
        <f t="array" ref="B2469">1407-_FV(WS10,"1")</f>
        <v>#VALUE!</v>
      </c>
      <c r="D2469" t="s">
        <v>166</v>
      </c>
      <c r="E2469">
        <v>1</v>
      </c>
      <c r="F2469" t="s">
        <v>102</v>
      </c>
      <c r="G2469" t="s">
        <v>167</v>
      </c>
      <c r="H2469">
        <v>2590900</v>
      </c>
    </row>
    <row r="2470" spans="1:8" x14ac:dyDescent="0.2">
      <c r="A2470">
        <v>2465</v>
      </c>
      <c r="B2470" t="e" cm="1" vm="1">
        <f t="array" ref="B2470">1408-_FV(WS10,"1")</f>
        <v>#VALUE!</v>
      </c>
      <c r="D2470" t="s">
        <v>166</v>
      </c>
      <c r="E2470">
        <v>1</v>
      </c>
      <c r="F2470" t="s">
        <v>102</v>
      </c>
      <c r="G2470" t="s">
        <v>167</v>
      </c>
      <c r="H2470">
        <v>2590900</v>
      </c>
    </row>
    <row r="2471" spans="1:8" x14ac:dyDescent="0.2">
      <c r="A2471">
        <v>2466</v>
      </c>
      <c r="B2471">
        <f>2201-U3</f>
        <v>2201</v>
      </c>
      <c r="D2471" t="s">
        <v>782</v>
      </c>
      <c r="E2471">
        <v>1</v>
      </c>
      <c r="G2471" t="s">
        <v>783</v>
      </c>
      <c r="H2471">
        <v>2590900</v>
      </c>
    </row>
    <row r="2472" spans="1:8" x14ac:dyDescent="0.2">
      <c r="A2472">
        <v>2467</v>
      </c>
      <c r="B2472">
        <f>2201-WS10</f>
        <v>2201</v>
      </c>
      <c r="D2472" t="s">
        <v>166</v>
      </c>
      <c r="E2472">
        <v>1</v>
      </c>
      <c r="F2472" t="s">
        <v>102</v>
      </c>
      <c r="G2472" t="s">
        <v>784</v>
      </c>
      <c r="H2472">
        <v>2590900</v>
      </c>
    </row>
    <row r="2473" spans="1:8" x14ac:dyDescent="0.2">
      <c r="A2473">
        <v>2468</v>
      </c>
      <c r="B2473">
        <f>2202-U3</f>
        <v>2202</v>
      </c>
      <c r="D2473" t="s">
        <v>782</v>
      </c>
      <c r="E2473">
        <v>1</v>
      </c>
      <c r="G2473" t="s">
        <v>783</v>
      </c>
      <c r="H2473">
        <v>2590900</v>
      </c>
    </row>
    <row r="2474" spans="1:8" x14ac:dyDescent="0.2">
      <c r="A2474">
        <v>2469</v>
      </c>
      <c r="B2474">
        <f>2202-WS10</f>
        <v>2202</v>
      </c>
      <c r="D2474" t="s">
        <v>166</v>
      </c>
      <c r="E2474">
        <v>1</v>
      </c>
      <c r="F2474" t="s">
        <v>102</v>
      </c>
      <c r="G2474" t="s">
        <v>784</v>
      </c>
      <c r="H2474">
        <v>2590900</v>
      </c>
    </row>
    <row r="2475" spans="1:8" x14ac:dyDescent="0.2">
      <c r="A2475">
        <v>2470</v>
      </c>
      <c r="B2475">
        <f>2206-WS8</f>
        <v>2206</v>
      </c>
      <c r="D2475" t="s">
        <v>135</v>
      </c>
      <c r="E2475">
        <v>1</v>
      </c>
      <c r="F2475" t="s">
        <v>102</v>
      </c>
      <c r="G2475" t="s">
        <v>136</v>
      </c>
      <c r="H2475">
        <v>2590900</v>
      </c>
    </row>
    <row r="2476" spans="1:8" x14ac:dyDescent="0.2">
      <c r="A2476">
        <v>2471</v>
      </c>
      <c r="B2476">
        <f>22802-U6</f>
        <v>22802</v>
      </c>
      <c r="D2476" t="s">
        <v>151</v>
      </c>
      <c r="E2476">
        <v>1</v>
      </c>
      <c r="F2476" t="s">
        <v>401</v>
      </c>
      <c r="G2476" t="s">
        <v>785</v>
      </c>
      <c r="H2476">
        <v>2590900</v>
      </c>
    </row>
    <row r="2477" spans="1:8" x14ac:dyDescent="0.2">
      <c r="A2477">
        <v>2472</v>
      </c>
      <c r="B2477" t="e">
        <f>22804-B3</f>
        <v>#VALUE!</v>
      </c>
      <c r="D2477" t="s">
        <v>151</v>
      </c>
      <c r="E2477">
        <v>1</v>
      </c>
      <c r="G2477" t="s">
        <v>786</v>
      </c>
      <c r="H2477">
        <v>2590900</v>
      </c>
    </row>
    <row r="2478" spans="1:8" x14ac:dyDescent="0.2">
      <c r="A2478">
        <v>2473</v>
      </c>
      <c r="B2478">
        <f>22806-S3</f>
        <v>22806</v>
      </c>
      <c r="D2478" t="s">
        <v>151</v>
      </c>
      <c r="E2478">
        <v>1</v>
      </c>
      <c r="F2478" t="s">
        <v>787</v>
      </c>
      <c r="G2478" t="s">
        <v>788</v>
      </c>
      <c r="H2478">
        <v>2590900</v>
      </c>
    </row>
    <row r="2479" spans="1:8" x14ac:dyDescent="0.2">
      <c r="A2479">
        <v>2474</v>
      </c>
      <c r="B2479">
        <f>59-A606</f>
        <v>-542</v>
      </c>
      <c r="D2479" t="s">
        <v>32</v>
      </c>
      <c r="E2479">
        <v>2</v>
      </c>
      <c r="F2479" t="s">
        <v>33</v>
      </c>
      <c r="H2479">
        <v>2590941</v>
      </c>
    </row>
    <row r="2480" spans="1:8" x14ac:dyDescent="0.2">
      <c r="A2480">
        <v>2475</v>
      </c>
      <c r="B2480">
        <f>59-A606</f>
        <v>-542</v>
      </c>
      <c r="D2480" t="s">
        <v>34</v>
      </c>
      <c r="E2480">
        <v>2</v>
      </c>
      <c r="F2480" t="s">
        <v>33</v>
      </c>
      <c r="H2480">
        <v>2590941</v>
      </c>
    </row>
    <row r="2481" spans="1:8" x14ac:dyDescent="0.2">
      <c r="A2481">
        <v>2476</v>
      </c>
      <c r="B2481" t="e" cm="1" vm="1">
        <f t="array" ref="B2481">59-_FV(A610,"1")</f>
        <v>#VALUE!</v>
      </c>
      <c r="D2481" t="s">
        <v>35</v>
      </c>
      <c r="E2481">
        <v>1</v>
      </c>
      <c r="F2481" t="s">
        <v>36</v>
      </c>
      <c r="H2481">
        <v>2590941</v>
      </c>
    </row>
    <row r="2482" spans="1:8" x14ac:dyDescent="0.2">
      <c r="A2482">
        <v>2477</v>
      </c>
      <c r="B2482" t="e" cm="1" vm="2">
        <f t="array" ref="B2482">59-_FV(A610,"2")</f>
        <v>#VALUE!</v>
      </c>
      <c r="D2482" t="s">
        <v>37</v>
      </c>
      <c r="E2482">
        <v>1</v>
      </c>
      <c r="G2482" t="s">
        <v>38</v>
      </c>
      <c r="H2482">
        <v>2590941</v>
      </c>
    </row>
    <row r="2483" spans="1:8" x14ac:dyDescent="0.2">
      <c r="A2483">
        <v>2478</v>
      </c>
      <c r="B2483" t="e" cm="1" vm="3">
        <f t="array" ref="B2483">59-_FV(A610,"3")</f>
        <v>#VALUE!</v>
      </c>
      <c r="D2483" t="s">
        <v>39</v>
      </c>
      <c r="E2483">
        <v>1</v>
      </c>
      <c r="H2483">
        <v>2590941</v>
      </c>
    </row>
    <row r="2484" spans="1:8" x14ac:dyDescent="0.2">
      <c r="A2484">
        <v>2479</v>
      </c>
      <c r="B2484" t="e" cm="1" vm="4">
        <f t="array" ref="B2484">59-_FV(A610,"4")</f>
        <v>#VALUE!</v>
      </c>
      <c r="D2484" t="s">
        <v>40</v>
      </c>
      <c r="E2484">
        <v>1</v>
      </c>
      <c r="H2484">
        <v>2590941</v>
      </c>
    </row>
    <row r="2485" spans="1:8" x14ac:dyDescent="0.2">
      <c r="A2485">
        <v>2480</v>
      </c>
      <c r="B2485" t="e" cm="1" vm="1">
        <f t="array" ref="B2485">59-_FV(A612,"1")</f>
        <v>#VALUE!</v>
      </c>
      <c r="D2485" t="s">
        <v>41</v>
      </c>
      <c r="E2485">
        <v>1</v>
      </c>
      <c r="F2485" t="s">
        <v>42</v>
      </c>
      <c r="H2485">
        <v>2590941</v>
      </c>
    </row>
    <row r="2486" spans="1:8" x14ac:dyDescent="0.2">
      <c r="A2486">
        <v>2481</v>
      </c>
      <c r="B2486" t="e" cm="1" vm="2">
        <f t="array" ref="B2486">59-_FV(A612,"2")</f>
        <v>#VALUE!</v>
      </c>
      <c r="D2486" t="s">
        <v>43</v>
      </c>
      <c r="E2486">
        <v>1</v>
      </c>
      <c r="F2486" t="s">
        <v>44</v>
      </c>
      <c r="H2486">
        <v>2590941</v>
      </c>
    </row>
    <row r="2487" spans="1:8" x14ac:dyDescent="0.2">
      <c r="A2487">
        <v>2482</v>
      </c>
      <c r="B2487">
        <f>59-A613</f>
        <v>-549</v>
      </c>
      <c r="D2487" t="s">
        <v>40</v>
      </c>
      <c r="E2487">
        <v>1</v>
      </c>
      <c r="H2487">
        <v>2590941</v>
      </c>
    </row>
    <row r="2488" spans="1:8" x14ac:dyDescent="0.2">
      <c r="A2488">
        <v>2483</v>
      </c>
      <c r="B2488">
        <f>59-E608</f>
        <v>58</v>
      </c>
      <c r="D2488" t="s">
        <v>45</v>
      </c>
      <c r="E2488">
        <v>1</v>
      </c>
      <c r="F2488" t="s">
        <v>46</v>
      </c>
      <c r="G2488" t="s">
        <v>47</v>
      </c>
      <c r="H2488">
        <v>2590941</v>
      </c>
    </row>
    <row r="2489" spans="1:8" x14ac:dyDescent="0.2">
      <c r="A2489">
        <v>2484</v>
      </c>
      <c r="B2489">
        <f>59-E609</f>
        <v>58</v>
      </c>
      <c r="D2489" t="s">
        <v>48</v>
      </c>
      <c r="E2489">
        <v>1</v>
      </c>
      <c r="F2489" t="s">
        <v>119</v>
      </c>
      <c r="H2489">
        <v>2590941</v>
      </c>
    </row>
    <row r="2490" spans="1:8" x14ac:dyDescent="0.2">
      <c r="A2490">
        <v>2485</v>
      </c>
      <c r="B2490" t="e">
        <f>59-F608</f>
        <v>#VALUE!</v>
      </c>
      <c r="D2490" t="s">
        <v>50</v>
      </c>
      <c r="E2490">
        <v>1</v>
      </c>
      <c r="F2490" t="s">
        <v>46</v>
      </c>
      <c r="G2490" t="s">
        <v>51</v>
      </c>
      <c r="H2490">
        <v>2590941</v>
      </c>
    </row>
    <row r="2491" spans="1:8" x14ac:dyDescent="0.2">
      <c r="A2491">
        <v>2486</v>
      </c>
      <c r="B2491" t="e">
        <f>59-F608</f>
        <v>#VALUE!</v>
      </c>
      <c r="D2491" t="s">
        <v>56</v>
      </c>
      <c r="E2491">
        <v>1</v>
      </c>
      <c r="F2491" t="s">
        <v>46</v>
      </c>
      <c r="G2491" t="s">
        <v>51</v>
      </c>
      <c r="H2491">
        <v>2590941</v>
      </c>
    </row>
    <row r="2492" spans="1:8" x14ac:dyDescent="0.2">
      <c r="A2492">
        <v>2487</v>
      </c>
      <c r="B2492" t="e">
        <f>59-F610</f>
        <v>#VALUE!</v>
      </c>
      <c r="D2492" t="s">
        <v>101</v>
      </c>
      <c r="E2492">
        <v>1</v>
      </c>
      <c r="F2492" t="s">
        <v>54</v>
      </c>
      <c r="G2492" t="s">
        <v>55</v>
      </c>
      <c r="H2492">
        <v>2590941</v>
      </c>
    </row>
    <row r="2493" spans="1:8" x14ac:dyDescent="0.2">
      <c r="A2493">
        <v>2488</v>
      </c>
      <c r="B2493" t="e">
        <f>59-F610</f>
        <v>#VALUE!</v>
      </c>
      <c r="D2493" t="s">
        <v>52</v>
      </c>
      <c r="E2493">
        <v>1</v>
      </c>
      <c r="F2493" t="s">
        <v>54</v>
      </c>
      <c r="G2493" t="s">
        <v>55</v>
      </c>
      <c r="H2493">
        <v>2590941</v>
      </c>
    </row>
    <row r="2494" spans="1:8" x14ac:dyDescent="0.2">
      <c r="A2494">
        <v>2489</v>
      </c>
      <c r="B2494" t="e">
        <f>59-F612</f>
        <v>#VALUE!</v>
      </c>
      <c r="D2494" t="s">
        <v>101</v>
      </c>
      <c r="E2494">
        <v>1</v>
      </c>
      <c r="F2494" t="s">
        <v>57</v>
      </c>
      <c r="G2494" t="s">
        <v>58</v>
      </c>
      <c r="H2494">
        <v>2590941</v>
      </c>
    </row>
    <row r="2495" spans="1:8" x14ac:dyDescent="0.2">
      <c r="A2495">
        <v>2490</v>
      </c>
      <c r="B2495" t="e">
        <f>59-F612</f>
        <v>#VALUE!</v>
      </c>
      <c r="D2495" t="s">
        <v>52</v>
      </c>
      <c r="E2495">
        <v>1</v>
      </c>
      <c r="F2495" t="s">
        <v>57</v>
      </c>
      <c r="G2495" t="s">
        <v>58</v>
      </c>
      <c r="H2495">
        <v>2590941</v>
      </c>
    </row>
    <row r="2496" spans="1:8" x14ac:dyDescent="0.2">
      <c r="A2496">
        <v>2491</v>
      </c>
      <c r="B2496">
        <f>59-K610</f>
        <v>59</v>
      </c>
      <c r="D2496" t="s">
        <v>59</v>
      </c>
      <c r="E2496">
        <v>1</v>
      </c>
      <c r="F2496" t="s">
        <v>60</v>
      </c>
      <c r="H2496">
        <v>2590941</v>
      </c>
    </row>
    <row r="2497" spans="1:8" x14ac:dyDescent="0.2">
      <c r="A2497">
        <v>2492</v>
      </c>
      <c r="B2497">
        <f>59-K610</f>
        <v>59</v>
      </c>
      <c r="D2497" t="s">
        <v>61</v>
      </c>
      <c r="E2497">
        <v>1</v>
      </c>
      <c r="F2497" t="s">
        <v>60</v>
      </c>
      <c r="H2497">
        <v>2590941</v>
      </c>
    </row>
    <row r="2498" spans="1:8" x14ac:dyDescent="0.2">
      <c r="A2498">
        <v>2493</v>
      </c>
      <c r="B2498">
        <f>59-K611</f>
        <v>59</v>
      </c>
      <c r="D2498" t="s">
        <v>59</v>
      </c>
      <c r="E2498">
        <v>1</v>
      </c>
      <c r="F2498" t="s">
        <v>60</v>
      </c>
      <c r="H2498">
        <v>2590941</v>
      </c>
    </row>
    <row r="2499" spans="1:8" x14ac:dyDescent="0.2">
      <c r="A2499">
        <v>2494</v>
      </c>
      <c r="B2499">
        <f>59-K611</f>
        <v>59</v>
      </c>
      <c r="D2499" t="s">
        <v>61</v>
      </c>
      <c r="E2499">
        <v>1</v>
      </c>
      <c r="F2499" t="s">
        <v>60</v>
      </c>
      <c r="H2499">
        <v>2590941</v>
      </c>
    </row>
    <row r="2500" spans="1:8" x14ac:dyDescent="0.2">
      <c r="A2500">
        <v>2495</v>
      </c>
      <c r="B2500">
        <f>59-S605</f>
        <v>59</v>
      </c>
      <c r="D2500" t="s">
        <v>62</v>
      </c>
      <c r="E2500">
        <v>1</v>
      </c>
      <c r="F2500" t="s">
        <v>63</v>
      </c>
      <c r="G2500" t="s">
        <v>64</v>
      </c>
      <c r="H2500">
        <v>2590941</v>
      </c>
    </row>
    <row r="2501" spans="1:8" x14ac:dyDescent="0.2">
      <c r="A2501">
        <v>2496</v>
      </c>
      <c r="B2501">
        <f>59-S608</f>
        <v>59</v>
      </c>
      <c r="D2501" t="s">
        <v>65</v>
      </c>
      <c r="E2501">
        <v>1</v>
      </c>
      <c r="F2501" t="s">
        <v>46</v>
      </c>
      <c r="G2501" t="s">
        <v>66</v>
      </c>
      <c r="H2501">
        <v>2590941</v>
      </c>
    </row>
    <row r="2502" spans="1:8" x14ac:dyDescent="0.2">
      <c r="A2502">
        <v>2497</v>
      </c>
      <c r="B2502">
        <f>59-S609</f>
        <v>59</v>
      </c>
      <c r="D2502" t="s">
        <v>67</v>
      </c>
      <c r="E2502">
        <v>1</v>
      </c>
      <c r="F2502" t="s">
        <v>68</v>
      </c>
      <c r="H2502">
        <v>2590941</v>
      </c>
    </row>
    <row r="2503" spans="1:8" x14ac:dyDescent="0.2">
      <c r="A2503">
        <v>2498</v>
      </c>
      <c r="B2503">
        <f>60-H5606</f>
        <v>60</v>
      </c>
      <c r="D2503" t="s">
        <v>69</v>
      </c>
      <c r="E2503">
        <v>1</v>
      </c>
      <c r="F2503" t="s">
        <v>70</v>
      </c>
      <c r="H2503">
        <v>2590941</v>
      </c>
    </row>
    <row r="2504" spans="1:8" x14ac:dyDescent="0.2">
      <c r="A2504">
        <v>2499</v>
      </c>
      <c r="B2504">
        <f>60-H5606</f>
        <v>60</v>
      </c>
      <c r="D2504" t="s">
        <v>71</v>
      </c>
      <c r="E2504">
        <v>1</v>
      </c>
      <c r="F2504" t="s">
        <v>70</v>
      </c>
      <c r="H2504">
        <v>2590941</v>
      </c>
    </row>
    <row r="2505" spans="1:8" x14ac:dyDescent="0.2">
      <c r="A2505">
        <v>2500</v>
      </c>
      <c r="B2505">
        <f>60-H5606</f>
        <v>60</v>
      </c>
      <c r="D2505" t="s">
        <v>72</v>
      </c>
      <c r="E2505">
        <v>1</v>
      </c>
      <c r="F2505" t="s">
        <v>70</v>
      </c>
      <c r="H2505">
        <v>2590941</v>
      </c>
    </row>
    <row r="2506" spans="1:8" x14ac:dyDescent="0.2">
      <c r="A2506">
        <v>2501</v>
      </c>
      <c r="B2506">
        <f>60-H5606</f>
        <v>60</v>
      </c>
      <c r="D2506" t="s">
        <v>73</v>
      </c>
      <c r="E2506">
        <v>1</v>
      </c>
      <c r="F2506" t="s">
        <v>70</v>
      </c>
      <c r="H2506">
        <v>2590941</v>
      </c>
    </row>
    <row r="2507" spans="1:8" x14ac:dyDescent="0.2">
      <c r="A2507">
        <v>2502</v>
      </c>
      <c r="B2507">
        <f>60-H5606</f>
        <v>60</v>
      </c>
      <c r="D2507" t="s">
        <v>74</v>
      </c>
      <c r="E2507">
        <v>1</v>
      </c>
      <c r="F2507" t="s">
        <v>70</v>
      </c>
      <c r="H2507">
        <v>2590941</v>
      </c>
    </row>
    <row r="2508" spans="1:8" x14ac:dyDescent="0.2">
      <c r="A2508">
        <v>2503</v>
      </c>
      <c r="B2508">
        <f>60-S5605</f>
        <v>60</v>
      </c>
      <c r="D2508" t="s">
        <v>75</v>
      </c>
      <c r="E2508">
        <v>1</v>
      </c>
      <c r="F2508" t="s">
        <v>789</v>
      </c>
      <c r="H2508">
        <v>2590941</v>
      </c>
    </row>
    <row r="2509" spans="1:8" x14ac:dyDescent="0.2">
      <c r="A2509">
        <v>2504</v>
      </c>
      <c r="B2509">
        <f>60-S5605</f>
        <v>60</v>
      </c>
      <c r="D2509" t="s">
        <v>77</v>
      </c>
      <c r="E2509">
        <v>1</v>
      </c>
      <c r="F2509" t="s">
        <v>789</v>
      </c>
      <c r="H2509">
        <v>2590941</v>
      </c>
    </row>
    <row r="2510" spans="1:8" x14ac:dyDescent="0.2">
      <c r="A2510">
        <v>2505</v>
      </c>
      <c r="B2510">
        <f>60-S5605</f>
        <v>60</v>
      </c>
      <c r="D2510" t="s">
        <v>69</v>
      </c>
      <c r="E2510">
        <v>1</v>
      </c>
      <c r="F2510" t="s">
        <v>789</v>
      </c>
      <c r="H2510">
        <v>2590941</v>
      </c>
    </row>
    <row r="2511" spans="1:8" x14ac:dyDescent="0.2">
      <c r="A2511">
        <v>2506</v>
      </c>
      <c r="B2511">
        <f>60-S5605</f>
        <v>60</v>
      </c>
      <c r="D2511" t="s">
        <v>71</v>
      </c>
      <c r="E2511">
        <v>1</v>
      </c>
      <c r="F2511" t="s">
        <v>789</v>
      </c>
      <c r="H2511">
        <v>2590941</v>
      </c>
    </row>
    <row r="2512" spans="1:8" x14ac:dyDescent="0.2">
      <c r="A2512">
        <v>2507</v>
      </c>
      <c r="B2512">
        <f>60-S5606</f>
        <v>60</v>
      </c>
      <c r="D2512" t="s">
        <v>78</v>
      </c>
      <c r="E2512">
        <v>1</v>
      </c>
      <c r="F2512" t="s">
        <v>790</v>
      </c>
      <c r="H2512">
        <v>2590941</v>
      </c>
    </row>
    <row r="2513" spans="1:8" x14ac:dyDescent="0.2">
      <c r="A2513">
        <v>2508</v>
      </c>
      <c r="B2513">
        <f>60-S5606</f>
        <v>60</v>
      </c>
      <c r="D2513" t="s">
        <v>77</v>
      </c>
      <c r="E2513">
        <v>1</v>
      </c>
      <c r="F2513" t="s">
        <v>790</v>
      </c>
      <c r="H2513">
        <v>2590941</v>
      </c>
    </row>
    <row r="2514" spans="1:8" x14ac:dyDescent="0.2">
      <c r="A2514">
        <v>2509</v>
      </c>
      <c r="B2514">
        <f>60-S5606</f>
        <v>60</v>
      </c>
      <c r="D2514" t="s">
        <v>69</v>
      </c>
      <c r="E2514">
        <v>1</v>
      </c>
      <c r="F2514" t="s">
        <v>790</v>
      </c>
      <c r="H2514">
        <v>2590941</v>
      </c>
    </row>
    <row r="2515" spans="1:8" x14ac:dyDescent="0.2">
      <c r="A2515">
        <v>2510</v>
      </c>
      <c r="B2515">
        <f>60-S5606</f>
        <v>60</v>
      </c>
      <c r="D2515" t="s">
        <v>71</v>
      </c>
      <c r="E2515">
        <v>1</v>
      </c>
      <c r="F2515" t="s">
        <v>790</v>
      </c>
      <c r="H2515">
        <v>2590941</v>
      </c>
    </row>
    <row r="2516" spans="1:8" x14ac:dyDescent="0.2">
      <c r="A2516">
        <v>2511</v>
      </c>
      <c r="B2516">
        <f>60-S5607</f>
        <v>60</v>
      </c>
      <c r="D2516" t="s">
        <v>80</v>
      </c>
      <c r="E2516">
        <v>1</v>
      </c>
      <c r="F2516" t="s">
        <v>791</v>
      </c>
      <c r="H2516">
        <v>2590941</v>
      </c>
    </row>
    <row r="2517" spans="1:8" x14ac:dyDescent="0.2">
      <c r="A2517">
        <v>2512</v>
      </c>
      <c r="B2517">
        <f>60-S5607</f>
        <v>60</v>
      </c>
      <c r="D2517" t="s">
        <v>77</v>
      </c>
      <c r="E2517">
        <v>1</v>
      </c>
      <c r="F2517" t="s">
        <v>791</v>
      </c>
      <c r="H2517">
        <v>2590941</v>
      </c>
    </row>
    <row r="2518" spans="1:8" x14ac:dyDescent="0.2">
      <c r="A2518">
        <v>2513</v>
      </c>
      <c r="B2518">
        <f>60-S5607</f>
        <v>60</v>
      </c>
      <c r="D2518" t="s">
        <v>69</v>
      </c>
      <c r="E2518">
        <v>1</v>
      </c>
      <c r="F2518" t="s">
        <v>791</v>
      </c>
      <c r="H2518">
        <v>2590941</v>
      </c>
    </row>
    <row r="2519" spans="1:8" x14ac:dyDescent="0.2">
      <c r="A2519">
        <v>2514</v>
      </c>
      <c r="B2519">
        <f>60-S5607</f>
        <v>60</v>
      </c>
      <c r="D2519" t="s">
        <v>71</v>
      </c>
      <c r="E2519">
        <v>1</v>
      </c>
      <c r="F2519" t="s">
        <v>791</v>
      </c>
      <c r="H2519">
        <v>2590941</v>
      </c>
    </row>
    <row r="2520" spans="1:8" x14ac:dyDescent="0.2">
      <c r="A2520">
        <v>2515</v>
      </c>
      <c r="B2520">
        <f>77-A605</f>
        <v>-523</v>
      </c>
      <c r="D2520" t="s">
        <v>12</v>
      </c>
      <c r="E2520">
        <v>1</v>
      </c>
      <c r="F2520" t="s">
        <v>792</v>
      </c>
      <c r="H2520">
        <v>2590941</v>
      </c>
    </row>
    <row r="2521" spans="1:8" x14ac:dyDescent="0.2">
      <c r="A2521">
        <v>2516</v>
      </c>
      <c r="B2521">
        <f>77-A605</f>
        <v>-523</v>
      </c>
      <c r="D2521" t="s">
        <v>83</v>
      </c>
      <c r="E2521">
        <v>1</v>
      </c>
      <c r="F2521" t="s">
        <v>792</v>
      </c>
      <c r="H2521">
        <v>2590941</v>
      </c>
    </row>
    <row r="2522" spans="1:8" x14ac:dyDescent="0.2">
      <c r="A2522">
        <v>2517</v>
      </c>
      <c r="B2522">
        <f>77-A609</f>
        <v>-527</v>
      </c>
      <c r="D2522" t="s">
        <v>12</v>
      </c>
      <c r="E2522">
        <v>1</v>
      </c>
      <c r="F2522" t="s">
        <v>793</v>
      </c>
      <c r="H2522">
        <v>2590941</v>
      </c>
    </row>
    <row r="2523" spans="1:8" x14ac:dyDescent="0.2">
      <c r="A2523">
        <v>2518</v>
      </c>
      <c r="B2523">
        <f>77-A609</f>
        <v>-527</v>
      </c>
      <c r="D2523" t="s">
        <v>83</v>
      </c>
      <c r="E2523">
        <v>1</v>
      </c>
      <c r="F2523" t="s">
        <v>793</v>
      </c>
      <c r="H2523">
        <v>2590941</v>
      </c>
    </row>
    <row r="2524" spans="1:8" x14ac:dyDescent="0.2">
      <c r="A2524">
        <v>2519</v>
      </c>
      <c r="B2524">
        <f>77-A615</f>
        <v>-533</v>
      </c>
      <c r="D2524" t="s">
        <v>12</v>
      </c>
      <c r="E2524">
        <v>1</v>
      </c>
      <c r="F2524" t="s">
        <v>794</v>
      </c>
      <c r="H2524">
        <v>2590941</v>
      </c>
    </row>
    <row r="2525" spans="1:8" x14ac:dyDescent="0.2">
      <c r="A2525">
        <v>2520</v>
      </c>
      <c r="B2525">
        <f>77-A615</f>
        <v>-533</v>
      </c>
      <c r="D2525" t="s">
        <v>83</v>
      </c>
      <c r="E2525">
        <v>1</v>
      </c>
      <c r="F2525" t="s">
        <v>794</v>
      </c>
      <c r="H2525">
        <v>2590941</v>
      </c>
    </row>
    <row r="2526" spans="1:8" x14ac:dyDescent="0.2">
      <c r="A2526">
        <v>2521</v>
      </c>
      <c r="B2526">
        <f>77-A625</f>
        <v>-543</v>
      </c>
      <c r="D2526" t="s">
        <v>29</v>
      </c>
      <c r="E2526">
        <v>1</v>
      </c>
      <c r="F2526" t="s">
        <v>795</v>
      </c>
      <c r="H2526">
        <v>2590941</v>
      </c>
    </row>
    <row r="2527" spans="1:8" x14ac:dyDescent="0.2">
      <c r="A2527">
        <v>2522</v>
      </c>
      <c r="B2527">
        <f>77-A625</f>
        <v>-543</v>
      </c>
      <c r="D2527" t="s">
        <v>88</v>
      </c>
      <c r="E2527">
        <v>1</v>
      </c>
      <c r="F2527" t="s">
        <v>795</v>
      </c>
      <c r="H2527">
        <v>2590941</v>
      </c>
    </row>
    <row r="2528" spans="1:8" x14ac:dyDescent="0.2">
      <c r="A2528">
        <v>2523</v>
      </c>
      <c r="B2528">
        <f>77-A629</f>
        <v>-547</v>
      </c>
      <c r="D2528" t="s">
        <v>29</v>
      </c>
      <c r="E2528">
        <v>1</v>
      </c>
      <c r="F2528" t="s">
        <v>796</v>
      </c>
      <c r="H2528">
        <v>2590941</v>
      </c>
    </row>
    <row r="2529" spans="1:8" x14ac:dyDescent="0.2">
      <c r="A2529">
        <v>2524</v>
      </c>
      <c r="B2529">
        <f>77-A629</f>
        <v>-547</v>
      </c>
      <c r="D2529" t="s">
        <v>88</v>
      </c>
      <c r="E2529">
        <v>1</v>
      </c>
      <c r="F2529" t="s">
        <v>796</v>
      </c>
      <c r="H2529">
        <v>2590941</v>
      </c>
    </row>
    <row r="2530" spans="1:8" x14ac:dyDescent="0.2">
      <c r="A2530">
        <v>2525</v>
      </c>
      <c r="B2530">
        <f>77-A645</f>
        <v>-563</v>
      </c>
      <c r="D2530" t="s">
        <v>90</v>
      </c>
      <c r="E2530">
        <v>1</v>
      </c>
      <c r="F2530" t="s">
        <v>797</v>
      </c>
      <c r="H2530">
        <v>2590941</v>
      </c>
    </row>
    <row r="2531" spans="1:8" x14ac:dyDescent="0.2">
      <c r="A2531">
        <v>2526</v>
      </c>
      <c r="B2531">
        <f>77-A645</f>
        <v>-563</v>
      </c>
      <c r="D2531" t="s">
        <v>83</v>
      </c>
      <c r="E2531">
        <v>1</v>
      </c>
      <c r="F2531" t="s">
        <v>797</v>
      </c>
      <c r="H2531">
        <v>2590941</v>
      </c>
    </row>
    <row r="2532" spans="1:8" x14ac:dyDescent="0.2">
      <c r="A2532">
        <v>2527</v>
      </c>
      <c r="B2532">
        <f>77-A655</f>
        <v>-573</v>
      </c>
      <c r="D2532" t="s">
        <v>92</v>
      </c>
      <c r="E2532">
        <v>1</v>
      </c>
      <c r="F2532" t="s">
        <v>798</v>
      </c>
      <c r="H2532">
        <v>2590941</v>
      </c>
    </row>
    <row r="2533" spans="1:8" x14ac:dyDescent="0.2">
      <c r="A2533">
        <v>2528</v>
      </c>
      <c r="B2533">
        <f>77-A655</f>
        <v>-573</v>
      </c>
      <c r="D2533" t="s">
        <v>83</v>
      </c>
      <c r="E2533">
        <v>1</v>
      </c>
      <c r="F2533" t="s">
        <v>798</v>
      </c>
      <c r="H2533">
        <v>2590941</v>
      </c>
    </row>
    <row r="2534" spans="1:8" x14ac:dyDescent="0.2">
      <c r="A2534">
        <v>2529</v>
      </c>
      <c r="B2534" t="e">
        <f>77-F605</f>
        <v>#VALUE!</v>
      </c>
      <c r="D2534" t="s">
        <v>96</v>
      </c>
      <c r="E2534">
        <v>1</v>
      </c>
      <c r="F2534" t="s">
        <v>97</v>
      </c>
      <c r="G2534" t="s">
        <v>98</v>
      </c>
      <c r="H2534">
        <v>2590941</v>
      </c>
    </row>
    <row r="2535" spans="1:8" x14ac:dyDescent="0.2">
      <c r="A2535">
        <v>2530</v>
      </c>
      <c r="B2535">
        <f>77-F606</f>
        <v>77</v>
      </c>
      <c r="D2535" t="s">
        <v>96</v>
      </c>
      <c r="E2535">
        <v>1</v>
      </c>
      <c r="F2535" t="s">
        <v>97</v>
      </c>
      <c r="G2535" t="s">
        <v>98</v>
      </c>
      <c r="H2535">
        <v>2590941</v>
      </c>
    </row>
    <row r="2536" spans="1:8" x14ac:dyDescent="0.2">
      <c r="A2536">
        <v>2531</v>
      </c>
      <c r="B2536" t="e">
        <f>77-F609</f>
        <v>#VALUE!</v>
      </c>
      <c r="D2536" t="s">
        <v>96</v>
      </c>
      <c r="E2536">
        <v>1</v>
      </c>
      <c r="F2536" t="s">
        <v>97</v>
      </c>
      <c r="G2536" t="s">
        <v>98</v>
      </c>
      <c r="H2536">
        <v>2590941</v>
      </c>
    </row>
    <row r="2537" spans="1:8" x14ac:dyDescent="0.2">
      <c r="A2537">
        <v>2532</v>
      </c>
      <c r="B2537" t="e">
        <f>77-F610</f>
        <v>#VALUE!</v>
      </c>
      <c r="D2537" t="s">
        <v>96</v>
      </c>
      <c r="E2537">
        <v>1</v>
      </c>
      <c r="F2537" t="s">
        <v>97</v>
      </c>
      <c r="G2537" t="s">
        <v>98</v>
      </c>
      <c r="H2537">
        <v>2590941</v>
      </c>
    </row>
    <row r="2538" spans="1:8" x14ac:dyDescent="0.2">
      <c r="A2538">
        <v>2533</v>
      </c>
      <c r="B2538" t="e">
        <f>77-F615</f>
        <v>#VALUE!</v>
      </c>
      <c r="D2538" t="s">
        <v>96</v>
      </c>
      <c r="E2538">
        <v>1</v>
      </c>
      <c r="F2538" t="s">
        <v>97</v>
      </c>
      <c r="G2538" t="s">
        <v>98</v>
      </c>
      <c r="H2538">
        <v>2590941</v>
      </c>
    </row>
    <row r="2539" spans="1:8" x14ac:dyDescent="0.2">
      <c r="A2539">
        <v>2534</v>
      </c>
      <c r="B2539">
        <f>77-F616</f>
        <v>77</v>
      </c>
      <c r="D2539" t="s">
        <v>96</v>
      </c>
      <c r="E2539">
        <v>1</v>
      </c>
      <c r="F2539" t="s">
        <v>97</v>
      </c>
      <c r="G2539" t="s">
        <v>98</v>
      </c>
      <c r="H2539">
        <v>2590941</v>
      </c>
    </row>
    <row r="2540" spans="1:8" x14ac:dyDescent="0.2">
      <c r="A2540">
        <v>2535</v>
      </c>
      <c r="B2540" t="e">
        <f>77-F625</f>
        <v>#VALUE!</v>
      </c>
      <c r="D2540" t="s">
        <v>96</v>
      </c>
      <c r="E2540">
        <v>1</v>
      </c>
      <c r="F2540" t="s">
        <v>99</v>
      </c>
      <c r="G2540" t="s">
        <v>98</v>
      </c>
      <c r="H2540">
        <v>2590941</v>
      </c>
    </row>
    <row r="2541" spans="1:8" x14ac:dyDescent="0.2">
      <c r="A2541">
        <v>2536</v>
      </c>
      <c r="B2541" t="e">
        <f>77-F629</f>
        <v>#VALUE!</v>
      </c>
      <c r="D2541" t="s">
        <v>96</v>
      </c>
      <c r="E2541">
        <v>1</v>
      </c>
      <c r="F2541" t="s">
        <v>99</v>
      </c>
      <c r="G2541" t="s">
        <v>98</v>
      </c>
      <c r="H2541">
        <v>2590941</v>
      </c>
    </row>
    <row r="2542" spans="1:8" x14ac:dyDescent="0.2">
      <c r="A2542">
        <v>2537</v>
      </c>
      <c r="B2542" t="e">
        <f>77-F645</f>
        <v>#VALUE!</v>
      </c>
      <c r="D2542" t="s">
        <v>96</v>
      </c>
      <c r="E2542">
        <v>1</v>
      </c>
      <c r="F2542" t="s">
        <v>100</v>
      </c>
      <c r="G2542" t="s">
        <v>98</v>
      </c>
      <c r="H2542">
        <v>2590941</v>
      </c>
    </row>
    <row r="2543" spans="1:8" x14ac:dyDescent="0.2">
      <c r="A2543">
        <v>2538</v>
      </c>
      <c r="B2543" t="e">
        <f>77-F646</f>
        <v>#VALUE!</v>
      </c>
      <c r="D2543" t="s">
        <v>96</v>
      </c>
      <c r="E2543">
        <v>1</v>
      </c>
      <c r="F2543" t="s">
        <v>100</v>
      </c>
      <c r="G2543" t="s">
        <v>98</v>
      </c>
      <c r="H2543">
        <v>2590941</v>
      </c>
    </row>
    <row r="2544" spans="1:8" x14ac:dyDescent="0.2">
      <c r="A2544">
        <v>2539</v>
      </c>
      <c r="B2544" t="e">
        <f>1403-F15</f>
        <v>#VALUE!</v>
      </c>
      <c r="D2544" t="s">
        <v>101</v>
      </c>
      <c r="E2544">
        <v>1</v>
      </c>
      <c r="G2544" t="s">
        <v>58</v>
      </c>
      <c r="H2544">
        <v>2590941</v>
      </c>
    </row>
    <row r="2545" spans="1:8" x14ac:dyDescent="0.2">
      <c r="A2545">
        <v>2540</v>
      </c>
      <c r="B2545" t="e">
        <f>1403-F15</f>
        <v>#VALUE!</v>
      </c>
      <c r="D2545" t="s">
        <v>52</v>
      </c>
      <c r="E2545">
        <v>1</v>
      </c>
      <c r="G2545" t="s">
        <v>58</v>
      </c>
      <c r="H2545">
        <v>2590941</v>
      </c>
    </row>
    <row r="2546" spans="1:8" x14ac:dyDescent="0.2">
      <c r="A2546">
        <v>2541</v>
      </c>
      <c r="B2546">
        <f>1403-K16</f>
        <v>1403</v>
      </c>
      <c r="D2546" t="s">
        <v>376</v>
      </c>
      <c r="E2546">
        <v>1</v>
      </c>
      <c r="H2546">
        <v>2590941</v>
      </c>
    </row>
    <row r="2547" spans="1:8" x14ac:dyDescent="0.2">
      <c r="A2547">
        <v>2542</v>
      </c>
      <c r="B2547">
        <f>1403-K16</f>
        <v>1403</v>
      </c>
      <c r="D2547" t="s">
        <v>61</v>
      </c>
      <c r="E2547">
        <v>1</v>
      </c>
      <c r="H2547">
        <v>2590941</v>
      </c>
    </row>
    <row r="2548" spans="1:8" x14ac:dyDescent="0.2">
      <c r="A2548">
        <v>2543</v>
      </c>
      <c r="B2548" t="e">
        <f>1407-F10</f>
        <v>#VALUE!</v>
      </c>
      <c r="D2548" t="s">
        <v>101</v>
      </c>
      <c r="E2548">
        <v>1</v>
      </c>
      <c r="F2548" t="s">
        <v>102</v>
      </c>
      <c r="G2548" t="s">
        <v>58</v>
      </c>
      <c r="H2548">
        <v>2590941</v>
      </c>
    </row>
    <row r="2549" spans="1:8" x14ac:dyDescent="0.2">
      <c r="A2549">
        <v>2544</v>
      </c>
      <c r="B2549" t="e">
        <f>1407-F10</f>
        <v>#VALUE!</v>
      </c>
      <c r="D2549" t="s">
        <v>52</v>
      </c>
      <c r="E2549">
        <v>1</v>
      </c>
      <c r="F2549" t="s">
        <v>102</v>
      </c>
      <c r="G2549" t="s">
        <v>58</v>
      </c>
      <c r="H2549">
        <v>2590941</v>
      </c>
    </row>
    <row r="2550" spans="1:8" x14ac:dyDescent="0.2">
      <c r="A2550">
        <v>2545</v>
      </c>
      <c r="B2550">
        <f>1407-K11</f>
        <v>1407</v>
      </c>
      <c r="D2550" t="s">
        <v>103</v>
      </c>
      <c r="E2550">
        <v>1</v>
      </c>
      <c r="F2550" t="s">
        <v>104</v>
      </c>
      <c r="H2550">
        <v>2590941</v>
      </c>
    </row>
    <row r="2551" spans="1:8" x14ac:dyDescent="0.2">
      <c r="A2551">
        <v>2546</v>
      </c>
      <c r="B2551">
        <f>1407-K11</f>
        <v>1407</v>
      </c>
      <c r="D2551" t="s">
        <v>105</v>
      </c>
      <c r="E2551">
        <v>1</v>
      </c>
      <c r="F2551" t="s">
        <v>104</v>
      </c>
      <c r="H2551">
        <v>2590941</v>
      </c>
    </row>
    <row r="2552" spans="1:8" x14ac:dyDescent="0.2">
      <c r="A2552">
        <v>2547</v>
      </c>
      <c r="B2552">
        <f>1407-K12</f>
        <v>1407</v>
      </c>
      <c r="D2552" t="s">
        <v>334</v>
      </c>
      <c r="E2552">
        <v>0</v>
      </c>
      <c r="F2552" t="s">
        <v>107</v>
      </c>
      <c r="G2552" t="s">
        <v>799</v>
      </c>
      <c r="H2552">
        <v>2590941</v>
      </c>
    </row>
    <row r="2553" spans="1:8" x14ac:dyDescent="0.2">
      <c r="A2553">
        <v>2548</v>
      </c>
      <c r="B2553" t="e">
        <f>1433-F8</f>
        <v>#VALUE!</v>
      </c>
      <c r="D2553" t="s">
        <v>101</v>
      </c>
      <c r="E2553">
        <v>1</v>
      </c>
      <c r="G2553" t="s">
        <v>58</v>
      </c>
      <c r="H2553">
        <v>2590941</v>
      </c>
    </row>
    <row r="2554" spans="1:8" x14ac:dyDescent="0.2">
      <c r="A2554">
        <v>2549</v>
      </c>
      <c r="B2554" t="e">
        <f>1433-F8</f>
        <v>#VALUE!</v>
      </c>
      <c r="D2554" t="s">
        <v>52</v>
      </c>
      <c r="E2554">
        <v>1</v>
      </c>
      <c r="G2554" t="s">
        <v>58</v>
      </c>
      <c r="H2554">
        <v>2590941</v>
      </c>
    </row>
    <row r="2555" spans="1:8" x14ac:dyDescent="0.2">
      <c r="A2555">
        <v>2550</v>
      </c>
      <c r="B2555" t="e">
        <f>2201-F10</f>
        <v>#VALUE!</v>
      </c>
      <c r="D2555" t="s">
        <v>101</v>
      </c>
      <c r="E2555">
        <v>1</v>
      </c>
      <c r="F2555" t="s">
        <v>102</v>
      </c>
      <c r="G2555" t="s">
        <v>58</v>
      </c>
      <c r="H2555">
        <v>2590941</v>
      </c>
    </row>
    <row r="2556" spans="1:8" x14ac:dyDescent="0.2">
      <c r="A2556">
        <v>2551</v>
      </c>
      <c r="B2556" t="e">
        <f>2201-F10</f>
        <v>#VALUE!</v>
      </c>
      <c r="D2556" t="s">
        <v>52</v>
      </c>
      <c r="E2556">
        <v>1</v>
      </c>
      <c r="F2556" t="s">
        <v>102</v>
      </c>
      <c r="G2556" t="s">
        <v>58</v>
      </c>
      <c r="H2556">
        <v>2590941</v>
      </c>
    </row>
    <row r="2557" spans="1:8" x14ac:dyDescent="0.2">
      <c r="A2557">
        <v>2552</v>
      </c>
      <c r="B2557">
        <f>2201-K11</f>
        <v>2201</v>
      </c>
      <c r="D2557" t="s">
        <v>103</v>
      </c>
      <c r="E2557">
        <v>1</v>
      </c>
      <c r="F2557" t="s">
        <v>104</v>
      </c>
      <c r="H2557">
        <v>2590941</v>
      </c>
    </row>
    <row r="2558" spans="1:8" x14ac:dyDescent="0.2">
      <c r="A2558">
        <v>2553</v>
      </c>
      <c r="B2558">
        <f>2201-K11</f>
        <v>2201</v>
      </c>
      <c r="D2558" t="s">
        <v>105</v>
      </c>
      <c r="E2558">
        <v>1</v>
      </c>
      <c r="F2558" t="s">
        <v>104</v>
      </c>
      <c r="H2558">
        <v>2590941</v>
      </c>
    </row>
    <row r="2559" spans="1:8" x14ac:dyDescent="0.2">
      <c r="A2559">
        <v>2554</v>
      </c>
      <c r="B2559">
        <f>2201-K12</f>
        <v>2201</v>
      </c>
      <c r="D2559" t="s">
        <v>334</v>
      </c>
      <c r="E2559">
        <v>1</v>
      </c>
      <c r="F2559" t="s">
        <v>107</v>
      </c>
      <c r="H2559">
        <v>2590941</v>
      </c>
    </row>
    <row r="2560" spans="1:8" x14ac:dyDescent="0.2">
      <c r="A2560">
        <v>2555</v>
      </c>
      <c r="B2560" t="e">
        <f>2206-F8</f>
        <v>#VALUE!</v>
      </c>
      <c r="D2560" t="s">
        <v>101</v>
      </c>
      <c r="E2560">
        <v>1</v>
      </c>
      <c r="G2560" t="s">
        <v>58</v>
      </c>
      <c r="H2560">
        <v>2590941</v>
      </c>
    </row>
    <row r="2561" spans="1:8" x14ac:dyDescent="0.2">
      <c r="A2561">
        <v>2556</v>
      </c>
      <c r="B2561" t="e">
        <f>2206-F8</f>
        <v>#VALUE!</v>
      </c>
      <c r="D2561" t="s">
        <v>52</v>
      </c>
      <c r="E2561">
        <v>1</v>
      </c>
      <c r="G2561" t="s">
        <v>58</v>
      </c>
      <c r="H2561">
        <v>2590941</v>
      </c>
    </row>
    <row r="2562" spans="1:8" x14ac:dyDescent="0.2">
      <c r="A2562">
        <v>2557</v>
      </c>
      <c r="B2562" t="e">
        <f>2208-F8</f>
        <v>#VALUE!</v>
      </c>
      <c r="D2562" t="s">
        <v>101</v>
      </c>
      <c r="E2562">
        <v>1</v>
      </c>
      <c r="G2562" t="s">
        <v>58</v>
      </c>
      <c r="H2562">
        <v>2590941</v>
      </c>
    </row>
    <row r="2563" spans="1:8" x14ac:dyDescent="0.2">
      <c r="A2563">
        <v>2558</v>
      </c>
      <c r="B2563" t="e">
        <f>2208-F8</f>
        <v>#VALUE!</v>
      </c>
      <c r="D2563" t="s">
        <v>52</v>
      </c>
      <c r="E2563">
        <v>1</v>
      </c>
      <c r="G2563" t="s">
        <v>58</v>
      </c>
      <c r="H2563">
        <v>2590941</v>
      </c>
    </row>
    <row r="2564" spans="1:8" x14ac:dyDescent="0.2">
      <c r="A2564">
        <v>2559</v>
      </c>
      <c r="B2564" t="e">
        <f>2209-F3</f>
        <v>#VALUE!</v>
      </c>
      <c r="D2564" t="s">
        <v>110</v>
      </c>
      <c r="E2564">
        <v>1</v>
      </c>
      <c r="F2564" t="s">
        <v>111</v>
      </c>
      <c r="G2564" t="s">
        <v>112</v>
      </c>
      <c r="H2564">
        <v>2590941</v>
      </c>
    </row>
    <row r="2565" spans="1:8" x14ac:dyDescent="0.2">
      <c r="A2565">
        <v>2560</v>
      </c>
      <c r="B2565" t="e">
        <f>2209-F3</f>
        <v>#VALUE!</v>
      </c>
      <c r="D2565" t="s">
        <v>52</v>
      </c>
      <c r="E2565">
        <v>1</v>
      </c>
      <c r="F2565" t="s">
        <v>111</v>
      </c>
      <c r="G2565" t="s">
        <v>112</v>
      </c>
      <c r="H2565">
        <v>2590941</v>
      </c>
    </row>
    <row r="2566" spans="1:8" x14ac:dyDescent="0.2">
      <c r="A2566">
        <v>2561</v>
      </c>
      <c r="B2566" t="e">
        <f>14816-B3</f>
        <v>#VALUE!</v>
      </c>
      <c r="D2566" t="s">
        <v>151</v>
      </c>
      <c r="E2566">
        <v>1</v>
      </c>
      <c r="G2566" t="s">
        <v>800</v>
      </c>
      <c r="H2566">
        <v>2590941</v>
      </c>
    </row>
    <row r="2567" spans="1:8" x14ac:dyDescent="0.2">
      <c r="A2567">
        <v>2562</v>
      </c>
      <c r="B2567">
        <f>14816-B6</f>
        <v>14736</v>
      </c>
      <c r="D2567" t="s">
        <v>151</v>
      </c>
      <c r="E2567">
        <v>1</v>
      </c>
      <c r="G2567" t="s">
        <v>801</v>
      </c>
      <c r="H2567">
        <v>2590941</v>
      </c>
    </row>
    <row r="2568" spans="1:8" x14ac:dyDescent="0.2">
      <c r="A2568">
        <v>2563</v>
      </c>
      <c r="B2568">
        <f>14816-B7</f>
        <v>14756</v>
      </c>
      <c r="D2568" t="s">
        <v>151</v>
      </c>
      <c r="E2568">
        <v>1</v>
      </c>
      <c r="G2568" t="s">
        <v>802</v>
      </c>
      <c r="H2568">
        <v>2590941</v>
      </c>
    </row>
    <row r="2569" spans="1:8" x14ac:dyDescent="0.2">
      <c r="A2569">
        <v>2564</v>
      </c>
      <c r="B2569">
        <f>14816-K6</f>
        <v>14816</v>
      </c>
      <c r="D2569" t="s">
        <v>400</v>
      </c>
      <c r="E2569">
        <v>1</v>
      </c>
      <c r="H2569">
        <v>2590941</v>
      </c>
    </row>
    <row r="2570" spans="1:8" x14ac:dyDescent="0.2">
      <c r="A2570">
        <v>2565</v>
      </c>
      <c r="B2570">
        <f>14816-K6</f>
        <v>14816</v>
      </c>
      <c r="D2570" t="s">
        <v>61</v>
      </c>
      <c r="E2570">
        <v>1</v>
      </c>
      <c r="H2570">
        <v>2590941</v>
      </c>
    </row>
    <row r="2571" spans="1:8" x14ac:dyDescent="0.2">
      <c r="A2571">
        <v>2566</v>
      </c>
      <c r="B2571">
        <f>14816-U3</f>
        <v>14816</v>
      </c>
      <c r="D2571" t="s">
        <v>803</v>
      </c>
      <c r="E2571">
        <v>1</v>
      </c>
      <c r="F2571" t="s">
        <v>804</v>
      </c>
      <c r="G2571" t="s">
        <v>805</v>
      </c>
      <c r="H2571">
        <v>2590941</v>
      </c>
    </row>
    <row r="2572" spans="1:8" x14ac:dyDescent="0.2">
      <c r="A2572">
        <v>2567</v>
      </c>
      <c r="B2572" t="e">
        <f>22802-F3</f>
        <v>#VALUE!</v>
      </c>
      <c r="D2572" t="s">
        <v>101</v>
      </c>
      <c r="E2572">
        <v>1</v>
      </c>
      <c r="G2572" t="s">
        <v>58</v>
      </c>
      <c r="H2572">
        <v>2590941</v>
      </c>
    </row>
    <row r="2573" spans="1:8" x14ac:dyDescent="0.2">
      <c r="A2573">
        <v>2568</v>
      </c>
      <c r="B2573" t="e">
        <f>22802-F3</f>
        <v>#VALUE!</v>
      </c>
      <c r="D2573" t="s">
        <v>52</v>
      </c>
      <c r="E2573">
        <v>1</v>
      </c>
      <c r="G2573" t="s">
        <v>58</v>
      </c>
      <c r="H2573">
        <v>2590941</v>
      </c>
    </row>
    <row r="2574" spans="1:8" x14ac:dyDescent="0.2">
      <c r="A2574">
        <v>2569</v>
      </c>
      <c r="B2574" t="e">
        <f>22804-F3</f>
        <v>#VALUE!</v>
      </c>
      <c r="D2574" t="s">
        <v>101</v>
      </c>
      <c r="E2574">
        <v>1</v>
      </c>
      <c r="G2574" t="s">
        <v>58</v>
      </c>
      <c r="H2574">
        <v>2590941</v>
      </c>
    </row>
    <row r="2575" spans="1:8" x14ac:dyDescent="0.2">
      <c r="A2575">
        <v>2570</v>
      </c>
      <c r="B2575" t="e">
        <f>22804-F3</f>
        <v>#VALUE!</v>
      </c>
      <c r="D2575" t="s">
        <v>52</v>
      </c>
      <c r="E2575">
        <v>1</v>
      </c>
      <c r="G2575" t="s">
        <v>58</v>
      </c>
      <c r="H2575">
        <v>2590941</v>
      </c>
    </row>
    <row r="2576" spans="1:8" x14ac:dyDescent="0.2">
      <c r="A2576">
        <v>2571</v>
      </c>
      <c r="B2576">
        <f>22804-U3</f>
        <v>22804</v>
      </c>
      <c r="D2576" t="s">
        <v>397</v>
      </c>
      <c r="E2576">
        <v>1</v>
      </c>
      <c r="F2576" t="s">
        <v>391</v>
      </c>
      <c r="G2576" t="s">
        <v>398</v>
      </c>
      <c r="H2576">
        <v>2590941</v>
      </c>
    </row>
    <row r="2577" spans="1:8" x14ac:dyDescent="0.2">
      <c r="A2577">
        <v>2572</v>
      </c>
      <c r="B2577">
        <f>59-A706</f>
        <v>-642</v>
      </c>
      <c r="D2577" t="s">
        <v>32</v>
      </c>
      <c r="E2577">
        <v>2</v>
      </c>
      <c r="F2577" t="s">
        <v>33</v>
      </c>
      <c r="H2577">
        <v>2590942</v>
      </c>
    </row>
    <row r="2578" spans="1:8" x14ac:dyDescent="0.2">
      <c r="A2578">
        <v>2573</v>
      </c>
      <c r="B2578">
        <f>59-A706</f>
        <v>-642</v>
      </c>
      <c r="D2578" t="s">
        <v>34</v>
      </c>
      <c r="E2578">
        <v>2</v>
      </c>
      <c r="F2578" t="s">
        <v>33</v>
      </c>
      <c r="H2578">
        <v>2590942</v>
      </c>
    </row>
    <row r="2579" spans="1:8" x14ac:dyDescent="0.2">
      <c r="A2579">
        <v>2574</v>
      </c>
      <c r="B2579" t="e" cm="1" vm="1">
        <f t="array" ref="B2579">59-_FV(A710,"1")</f>
        <v>#VALUE!</v>
      </c>
      <c r="D2579" t="s">
        <v>35</v>
      </c>
      <c r="E2579">
        <v>1</v>
      </c>
      <c r="F2579" t="s">
        <v>36</v>
      </c>
      <c r="H2579">
        <v>2590942</v>
      </c>
    </row>
    <row r="2580" spans="1:8" x14ac:dyDescent="0.2">
      <c r="A2580">
        <v>2575</v>
      </c>
      <c r="B2580" t="e" cm="1" vm="2">
        <f t="array" ref="B2580">59-_FV(A710,"2")</f>
        <v>#VALUE!</v>
      </c>
      <c r="D2580" t="s">
        <v>37</v>
      </c>
      <c r="E2580">
        <v>1</v>
      </c>
      <c r="G2580" t="s">
        <v>38</v>
      </c>
      <c r="H2580">
        <v>2590942</v>
      </c>
    </row>
    <row r="2581" spans="1:8" x14ac:dyDescent="0.2">
      <c r="A2581">
        <v>2576</v>
      </c>
      <c r="B2581" t="e" cm="1" vm="3">
        <f t="array" ref="B2581">59-_FV(A710,"3")</f>
        <v>#VALUE!</v>
      </c>
      <c r="D2581" t="s">
        <v>39</v>
      </c>
      <c r="E2581">
        <v>1</v>
      </c>
      <c r="H2581">
        <v>2590942</v>
      </c>
    </row>
    <row r="2582" spans="1:8" x14ac:dyDescent="0.2">
      <c r="A2582">
        <v>2577</v>
      </c>
      <c r="B2582" t="e" cm="1" vm="4">
        <f t="array" ref="B2582">59-_FV(A710,"4")</f>
        <v>#VALUE!</v>
      </c>
      <c r="D2582" t="s">
        <v>40</v>
      </c>
      <c r="E2582">
        <v>1</v>
      </c>
      <c r="H2582">
        <v>2590942</v>
      </c>
    </row>
    <row r="2583" spans="1:8" x14ac:dyDescent="0.2">
      <c r="A2583">
        <v>2578</v>
      </c>
      <c r="B2583" t="e" cm="1" vm="1">
        <f t="array" ref="B2583">59-_FV(A712,"1")</f>
        <v>#VALUE!</v>
      </c>
      <c r="D2583" t="s">
        <v>41</v>
      </c>
      <c r="E2583">
        <v>1</v>
      </c>
      <c r="F2583" t="s">
        <v>42</v>
      </c>
      <c r="H2583">
        <v>2590942</v>
      </c>
    </row>
    <row r="2584" spans="1:8" x14ac:dyDescent="0.2">
      <c r="A2584">
        <v>2579</v>
      </c>
      <c r="B2584" t="e" cm="1" vm="2">
        <f t="array" ref="B2584">59-_FV(A712,"2")</f>
        <v>#VALUE!</v>
      </c>
      <c r="D2584" t="s">
        <v>43</v>
      </c>
      <c r="E2584">
        <v>1</v>
      </c>
      <c r="F2584" t="s">
        <v>44</v>
      </c>
      <c r="H2584">
        <v>2590942</v>
      </c>
    </row>
    <row r="2585" spans="1:8" x14ac:dyDescent="0.2">
      <c r="A2585">
        <v>2580</v>
      </c>
      <c r="B2585">
        <f>59-A713</f>
        <v>-649</v>
      </c>
      <c r="D2585" t="s">
        <v>40</v>
      </c>
      <c r="E2585">
        <v>1</v>
      </c>
      <c r="H2585">
        <v>2590942</v>
      </c>
    </row>
    <row r="2586" spans="1:8" x14ac:dyDescent="0.2">
      <c r="A2586">
        <v>2581</v>
      </c>
      <c r="B2586">
        <f>59-E708</f>
        <v>58</v>
      </c>
      <c r="D2586" t="s">
        <v>45</v>
      </c>
      <c r="E2586">
        <v>1</v>
      </c>
      <c r="F2586" t="s">
        <v>46</v>
      </c>
      <c r="G2586" t="s">
        <v>47</v>
      </c>
      <c r="H2586">
        <v>2590942</v>
      </c>
    </row>
    <row r="2587" spans="1:8" x14ac:dyDescent="0.2">
      <c r="A2587">
        <v>2582</v>
      </c>
      <c r="B2587">
        <f>59-E709</f>
        <v>58</v>
      </c>
      <c r="D2587" t="s">
        <v>48</v>
      </c>
      <c r="E2587">
        <v>1</v>
      </c>
      <c r="H2587">
        <v>2590942</v>
      </c>
    </row>
    <row r="2588" spans="1:8" x14ac:dyDescent="0.2">
      <c r="A2588">
        <v>2583</v>
      </c>
      <c r="B2588" t="e">
        <f>59-F708</f>
        <v>#VALUE!</v>
      </c>
      <c r="D2588" t="s">
        <v>50</v>
      </c>
      <c r="E2588">
        <v>1</v>
      </c>
      <c r="F2588" t="s">
        <v>46</v>
      </c>
      <c r="G2588" t="s">
        <v>51</v>
      </c>
      <c r="H2588">
        <v>2590942</v>
      </c>
    </row>
    <row r="2589" spans="1:8" x14ac:dyDescent="0.2">
      <c r="A2589">
        <v>2584</v>
      </c>
      <c r="B2589" t="e">
        <f>59-F708</f>
        <v>#VALUE!</v>
      </c>
      <c r="D2589" t="s">
        <v>56</v>
      </c>
      <c r="E2589">
        <v>1</v>
      </c>
      <c r="F2589" t="s">
        <v>46</v>
      </c>
      <c r="G2589" t="s">
        <v>51</v>
      </c>
      <c r="H2589">
        <v>2590942</v>
      </c>
    </row>
    <row r="2590" spans="1:8" x14ac:dyDescent="0.2">
      <c r="A2590">
        <v>2585</v>
      </c>
      <c r="B2590" t="e">
        <f>59-F710</f>
        <v>#VALUE!</v>
      </c>
      <c r="D2590" t="s">
        <v>101</v>
      </c>
      <c r="E2590">
        <v>1</v>
      </c>
      <c r="F2590" t="s">
        <v>54</v>
      </c>
      <c r="G2590" t="s">
        <v>55</v>
      </c>
      <c r="H2590">
        <v>2590942</v>
      </c>
    </row>
    <row r="2591" spans="1:8" x14ac:dyDescent="0.2">
      <c r="A2591">
        <v>2586</v>
      </c>
      <c r="B2591" t="e">
        <f>59-F710</f>
        <v>#VALUE!</v>
      </c>
      <c r="D2591" t="s">
        <v>52</v>
      </c>
      <c r="E2591">
        <v>1</v>
      </c>
      <c r="F2591" t="s">
        <v>54</v>
      </c>
      <c r="G2591" t="s">
        <v>55</v>
      </c>
      <c r="H2591">
        <v>2590942</v>
      </c>
    </row>
    <row r="2592" spans="1:8" x14ac:dyDescent="0.2">
      <c r="A2592">
        <v>2587</v>
      </c>
      <c r="B2592">
        <f>59-F712</f>
        <v>59</v>
      </c>
      <c r="D2592" t="s">
        <v>101</v>
      </c>
      <c r="E2592">
        <v>1</v>
      </c>
      <c r="F2592" t="s">
        <v>57</v>
      </c>
      <c r="G2592" t="s">
        <v>58</v>
      </c>
      <c r="H2592">
        <v>2590942</v>
      </c>
    </row>
    <row r="2593" spans="1:8" x14ac:dyDescent="0.2">
      <c r="A2593">
        <v>2588</v>
      </c>
      <c r="B2593">
        <f>59-F712</f>
        <v>59</v>
      </c>
      <c r="D2593" t="s">
        <v>52</v>
      </c>
      <c r="E2593">
        <v>1</v>
      </c>
      <c r="F2593" t="s">
        <v>57</v>
      </c>
      <c r="G2593" t="s">
        <v>58</v>
      </c>
      <c r="H2593">
        <v>2590942</v>
      </c>
    </row>
    <row r="2594" spans="1:8" x14ac:dyDescent="0.2">
      <c r="A2594">
        <v>2589</v>
      </c>
      <c r="B2594">
        <f>59-K710</f>
        <v>59</v>
      </c>
      <c r="D2594" t="s">
        <v>59</v>
      </c>
      <c r="E2594">
        <v>1</v>
      </c>
      <c r="F2594" t="s">
        <v>60</v>
      </c>
      <c r="H2594">
        <v>2590942</v>
      </c>
    </row>
    <row r="2595" spans="1:8" x14ac:dyDescent="0.2">
      <c r="A2595">
        <v>2590</v>
      </c>
      <c r="B2595">
        <f>59-K710</f>
        <v>59</v>
      </c>
      <c r="D2595" t="s">
        <v>61</v>
      </c>
      <c r="E2595">
        <v>1</v>
      </c>
      <c r="F2595" t="s">
        <v>60</v>
      </c>
      <c r="H2595">
        <v>2590942</v>
      </c>
    </row>
    <row r="2596" spans="1:8" x14ac:dyDescent="0.2">
      <c r="A2596">
        <v>2591</v>
      </c>
      <c r="B2596">
        <f>59-K711</f>
        <v>59</v>
      </c>
      <c r="D2596" t="s">
        <v>59</v>
      </c>
      <c r="E2596">
        <v>1</v>
      </c>
      <c r="F2596" t="s">
        <v>60</v>
      </c>
      <c r="H2596">
        <v>2590942</v>
      </c>
    </row>
    <row r="2597" spans="1:8" x14ac:dyDescent="0.2">
      <c r="A2597">
        <v>2592</v>
      </c>
      <c r="B2597">
        <f>59-K711</f>
        <v>59</v>
      </c>
      <c r="D2597" t="s">
        <v>61</v>
      </c>
      <c r="E2597">
        <v>1</v>
      </c>
      <c r="F2597" t="s">
        <v>60</v>
      </c>
      <c r="H2597">
        <v>2590942</v>
      </c>
    </row>
    <row r="2598" spans="1:8" x14ac:dyDescent="0.2">
      <c r="A2598">
        <v>2593</v>
      </c>
      <c r="B2598">
        <f>59-S705</f>
        <v>59</v>
      </c>
      <c r="D2598" t="s">
        <v>62</v>
      </c>
      <c r="E2598">
        <v>1</v>
      </c>
      <c r="F2598" t="s">
        <v>120</v>
      </c>
      <c r="G2598" t="s">
        <v>64</v>
      </c>
      <c r="H2598">
        <v>2590942</v>
      </c>
    </row>
    <row r="2599" spans="1:8" x14ac:dyDescent="0.2">
      <c r="A2599">
        <v>2594</v>
      </c>
      <c r="B2599">
        <f>59-S708</f>
        <v>59</v>
      </c>
      <c r="D2599" t="s">
        <v>65</v>
      </c>
      <c r="E2599">
        <v>1</v>
      </c>
      <c r="F2599" t="s">
        <v>46</v>
      </c>
      <c r="G2599" t="s">
        <v>66</v>
      </c>
      <c r="H2599">
        <v>2590942</v>
      </c>
    </row>
    <row r="2600" spans="1:8" x14ac:dyDescent="0.2">
      <c r="A2600">
        <v>2595</v>
      </c>
      <c r="B2600">
        <f>59-S709</f>
        <v>59</v>
      </c>
      <c r="D2600" t="s">
        <v>67</v>
      </c>
      <c r="E2600">
        <v>1</v>
      </c>
      <c r="F2600" t="s">
        <v>68</v>
      </c>
      <c r="H2600">
        <v>2590942</v>
      </c>
    </row>
    <row r="2601" spans="1:8" x14ac:dyDescent="0.2">
      <c r="A2601">
        <v>2596</v>
      </c>
      <c r="B2601">
        <f>60-H5706</f>
        <v>60</v>
      </c>
      <c r="D2601" t="s">
        <v>69</v>
      </c>
      <c r="E2601">
        <v>1</v>
      </c>
      <c r="F2601" t="s">
        <v>121</v>
      </c>
      <c r="H2601">
        <v>2590942</v>
      </c>
    </row>
    <row r="2602" spans="1:8" x14ac:dyDescent="0.2">
      <c r="A2602">
        <v>2597</v>
      </c>
      <c r="B2602">
        <f>60-H5706</f>
        <v>60</v>
      </c>
      <c r="D2602" t="s">
        <v>71</v>
      </c>
      <c r="E2602">
        <v>1</v>
      </c>
      <c r="F2602" t="s">
        <v>121</v>
      </c>
      <c r="H2602">
        <v>2590942</v>
      </c>
    </row>
    <row r="2603" spans="1:8" x14ac:dyDescent="0.2">
      <c r="A2603">
        <v>2598</v>
      </c>
      <c r="B2603">
        <f>60-H5706</f>
        <v>60</v>
      </c>
      <c r="D2603" t="s">
        <v>72</v>
      </c>
      <c r="E2603">
        <v>1</v>
      </c>
      <c r="F2603" t="s">
        <v>121</v>
      </c>
      <c r="H2603">
        <v>2590942</v>
      </c>
    </row>
    <row r="2604" spans="1:8" x14ac:dyDescent="0.2">
      <c r="A2604">
        <v>2599</v>
      </c>
      <c r="B2604">
        <f>60-H5706</f>
        <v>60</v>
      </c>
      <c r="D2604" t="s">
        <v>73</v>
      </c>
      <c r="E2604">
        <v>1</v>
      </c>
      <c r="F2604" t="s">
        <v>121</v>
      </c>
      <c r="H2604">
        <v>2590942</v>
      </c>
    </row>
    <row r="2605" spans="1:8" x14ac:dyDescent="0.2">
      <c r="A2605">
        <v>2600</v>
      </c>
      <c r="B2605">
        <f>60-H5706</f>
        <v>60</v>
      </c>
      <c r="D2605" t="s">
        <v>74</v>
      </c>
      <c r="E2605">
        <v>1</v>
      </c>
      <c r="F2605" t="s">
        <v>121</v>
      </c>
      <c r="H2605">
        <v>2590942</v>
      </c>
    </row>
    <row r="2606" spans="1:8" x14ac:dyDescent="0.2">
      <c r="A2606">
        <v>2601</v>
      </c>
      <c r="B2606">
        <f>60-S5705</f>
        <v>60</v>
      </c>
      <c r="D2606" t="s">
        <v>75</v>
      </c>
      <c r="E2606">
        <v>1</v>
      </c>
      <c r="F2606" t="s">
        <v>806</v>
      </c>
      <c r="H2606">
        <v>2590942</v>
      </c>
    </row>
    <row r="2607" spans="1:8" x14ac:dyDescent="0.2">
      <c r="A2607">
        <v>2602</v>
      </c>
      <c r="B2607">
        <f>60-S5705</f>
        <v>60</v>
      </c>
      <c r="D2607" t="s">
        <v>77</v>
      </c>
      <c r="E2607">
        <v>1</v>
      </c>
      <c r="F2607" t="s">
        <v>806</v>
      </c>
      <c r="H2607">
        <v>2590942</v>
      </c>
    </row>
    <row r="2608" spans="1:8" x14ac:dyDescent="0.2">
      <c r="A2608">
        <v>2603</v>
      </c>
      <c r="B2608">
        <f>60-S5705</f>
        <v>60</v>
      </c>
      <c r="D2608" t="s">
        <v>69</v>
      </c>
      <c r="E2608">
        <v>1</v>
      </c>
      <c r="F2608" t="s">
        <v>806</v>
      </c>
      <c r="H2608">
        <v>2590942</v>
      </c>
    </row>
    <row r="2609" spans="1:8" x14ac:dyDescent="0.2">
      <c r="A2609">
        <v>2604</v>
      </c>
      <c r="B2609">
        <f>60-S5705</f>
        <v>60</v>
      </c>
      <c r="D2609" t="s">
        <v>71</v>
      </c>
      <c r="E2609">
        <v>1</v>
      </c>
      <c r="F2609" t="s">
        <v>806</v>
      </c>
      <c r="H2609">
        <v>2590942</v>
      </c>
    </row>
    <row r="2610" spans="1:8" x14ac:dyDescent="0.2">
      <c r="A2610">
        <v>2605</v>
      </c>
      <c r="B2610">
        <f>60-S5706</f>
        <v>60</v>
      </c>
      <c r="D2610" t="s">
        <v>78</v>
      </c>
      <c r="E2610">
        <v>1</v>
      </c>
      <c r="F2610" t="s">
        <v>807</v>
      </c>
      <c r="H2610">
        <v>2590942</v>
      </c>
    </row>
    <row r="2611" spans="1:8" x14ac:dyDescent="0.2">
      <c r="A2611">
        <v>2606</v>
      </c>
      <c r="B2611">
        <f>60-S5706</f>
        <v>60</v>
      </c>
      <c r="D2611" t="s">
        <v>77</v>
      </c>
      <c r="E2611">
        <v>1</v>
      </c>
      <c r="F2611" t="s">
        <v>807</v>
      </c>
      <c r="H2611">
        <v>2590942</v>
      </c>
    </row>
    <row r="2612" spans="1:8" x14ac:dyDescent="0.2">
      <c r="A2612">
        <v>2607</v>
      </c>
      <c r="B2612">
        <f>60-S5706</f>
        <v>60</v>
      </c>
      <c r="D2612" t="s">
        <v>69</v>
      </c>
      <c r="E2612">
        <v>1</v>
      </c>
      <c r="F2612" t="s">
        <v>807</v>
      </c>
      <c r="H2612">
        <v>2590942</v>
      </c>
    </row>
    <row r="2613" spans="1:8" x14ac:dyDescent="0.2">
      <c r="A2613">
        <v>2608</v>
      </c>
      <c r="B2613">
        <f>60-S5706</f>
        <v>60</v>
      </c>
      <c r="D2613" t="s">
        <v>71</v>
      </c>
      <c r="E2613">
        <v>1</v>
      </c>
      <c r="F2613" t="s">
        <v>807</v>
      </c>
      <c r="H2613">
        <v>2590942</v>
      </c>
    </row>
    <row r="2614" spans="1:8" x14ac:dyDescent="0.2">
      <c r="A2614">
        <v>2609</v>
      </c>
      <c r="B2614">
        <f>60-S5707</f>
        <v>60</v>
      </c>
      <c r="D2614" t="s">
        <v>80</v>
      </c>
      <c r="E2614">
        <v>1</v>
      </c>
      <c r="F2614" t="s">
        <v>808</v>
      </c>
      <c r="H2614">
        <v>2590942</v>
      </c>
    </row>
    <row r="2615" spans="1:8" x14ac:dyDescent="0.2">
      <c r="A2615">
        <v>2610</v>
      </c>
      <c r="B2615">
        <f>60-S5707</f>
        <v>60</v>
      </c>
      <c r="D2615" t="s">
        <v>77</v>
      </c>
      <c r="E2615">
        <v>1</v>
      </c>
      <c r="F2615" t="s">
        <v>808</v>
      </c>
      <c r="H2615">
        <v>2590942</v>
      </c>
    </row>
    <row r="2616" spans="1:8" x14ac:dyDescent="0.2">
      <c r="A2616">
        <v>2611</v>
      </c>
      <c r="B2616">
        <f>60-S5707</f>
        <v>60</v>
      </c>
      <c r="D2616" t="s">
        <v>69</v>
      </c>
      <c r="E2616">
        <v>1</v>
      </c>
      <c r="F2616" t="s">
        <v>808</v>
      </c>
      <c r="H2616">
        <v>2590942</v>
      </c>
    </row>
    <row r="2617" spans="1:8" x14ac:dyDescent="0.2">
      <c r="A2617">
        <v>2612</v>
      </c>
      <c r="B2617">
        <f>60-S5707</f>
        <v>60</v>
      </c>
      <c r="D2617" t="s">
        <v>71</v>
      </c>
      <c r="E2617">
        <v>1</v>
      </c>
      <c r="F2617" t="s">
        <v>808</v>
      </c>
      <c r="H2617">
        <v>2590942</v>
      </c>
    </row>
    <row r="2618" spans="1:8" x14ac:dyDescent="0.2">
      <c r="A2618">
        <v>2613</v>
      </c>
      <c r="B2618">
        <f>77-A705</f>
        <v>-623</v>
      </c>
      <c r="D2618" t="s">
        <v>12</v>
      </c>
      <c r="E2618">
        <v>1</v>
      </c>
      <c r="F2618" t="s">
        <v>809</v>
      </c>
      <c r="H2618">
        <v>2590942</v>
      </c>
    </row>
    <row r="2619" spans="1:8" x14ac:dyDescent="0.2">
      <c r="A2619">
        <v>2614</v>
      </c>
      <c r="B2619">
        <f>77-A705</f>
        <v>-623</v>
      </c>
      <c r="D2619" t="s">
        <v>83</v>
      </c>
      <c r="E2619">
        <v>1</v>
      </c>
      <c r="F2619" t="s">
        <v>809</v>
      </c>
      <c r="H2619">
        <v>2590942</v>
      </c>
    </row>
    <row r="2620" spans="1:8" x14ac:dyDescent="0.2">
      <c r="A2620">
        <v>2615</v>
      </c>
      <c r="B2620">
        <f>77-A709</f>
        <v>-627</v>
      </c>
      <c r="D2620" t="s">
        <v>12</v>
      </c>
      <c r="E2620">
        <v>1</v>
      </c>
      <c r="F2620" t="s">
        <v>810</v>
      </c>
      <c r="H2620">
        <v>2590942</v>
      </c>
    </row>
    <row r="2621" spans="1:8" x14ac:dyDescent="0.2">
      <c r="A2621">
        <v>2616</v>
      </c>
      <c r="B2621">
        <f>77-A709</f>
        <v>-627</v>
      </c>
      <c r="D2621" t="s">
        <v>83</v>
      </c>
      <c r="E2621">
        <v>1</v>
      </c>
      <c r="F2621" t="s">
        <v>810</v>
      </c>
      <c r="H2621">
        <v>2590942</v>
      </c>
    </row>
    <row r="2622" spans="1:8" x14ac:dyDescent="0.2">
      <c r="A2622">
        <v>2617</v>
      </c>
      <c r="B2622">
        <f>77-A715</f>
        <v>-633</v>
      </c>
      <c r="D2622" t="s">
        <v>12</v>
      </c>
      <c r="E2622">
        <v>1</v>
      </c>
      <c r="F2622" t="s">
        <v>811</v>
      </c>
      <c r="H2622">
        <v>2590942</v>
      </c>
    </row>
    <row r="2623" spans="1:8" x14ac:dyDescent="0.2">
      <c r="A2623">
        <v>2618</v>
      </c>
      <c r="B2623">
        <f>77-A715</f>
        <v>-633</v>
      </c>
      <c r="D2623" t="s">
        <v>83</v>
      </c>
      <c r="E2623">
        <v>1</v>
      </c>
      <c r="F2623" t="s">
        <v>811</v>
      </c>
      <c r="H2623">
        <v>2590942</v>
      </c>
    </row>
    <row r="2624" spans="1:8" x14ac:dyDescent="0.2">
      <c r="A2624">
        <v>2619</v>
      </c>
      <c r="B2624">
        <f>77-A725</f>
        <v>-643</v>
      </c>
      <c r="D2624" t="s">
        <v>29</v>
      </c>
      <c r="E2624">
        <v>1</v>
      </c>
      <c r="F2624" t="s">
        <v>812</v>
      </c>
      <c r="H2624">
        <v>2590942</v>
      </c>
    </row>
    <row r="2625" spans="1:8" x14ac:dyDescent="0.2">
      <c r="A2625">
        <v>2620</v>
      </c>
      <c r="B2625">
        <f>77-A725</f>
        <v>-643</v>
      </c>
      <c r="D2625" t="s">
        <v>88</v>
      </c>
      <c r="E2625">
        <v>1</v>
      </c>
      <c r="F2625" t="s">
        <v>812</v>
      </c>
      <c r="H2625">
        <v>2590942</v>
      </c>
    </row>
    <row r="2626" spans="1:8" x14ac:dyDescent="0.2">
      <c r="A2626">
        <v>2621</v>
      </c>
      <c r="B2626">
        <f>77-A729</f>
        <v>-647</v>
      </c>
      <c r="D2626" t="s">
        <v>29</v>
      </c>
      <c r="E2626">
        <v>1</v>
      </c>
      <c r="F2626" t="s">
        <v>813</v>
      </c>
      <c r="H2626">
        <v>2590942</v>
      </c>
    </row>
    <row r="2627" spans="1:8" x14ac:dyDescent="0.2">
      <c r="A2627">
        <v>2622</v>
      </c>
      <c r="B2627">
        <f>77-A729</f>
        <v>-647</v>
      </c>
      <c r="D2627" t="s">
        <v>88</v>
      </c>
      <c r="E2627">
        <v>1</v>
      </c>
      <c r="F2627" t="s">
        <v>813</v>
      </c>
      <c r="H2627">
        <v>2590942</v>
      </c>
    </row>
    <row r="2628" spans="1:8" x14ac:dyDescent="0.2">
      <c r="A2628">
        <v>2623</v>
      </c>
      <c r="B2628">
        <f>77-A745</f>
        <v>-663</v>
      </c>
      <c r="D2628" t="s">
        <v>90</v>
      </c>
      <c r="E2628">
        <v>1</v>
      </c>
      <c r="F2628" t="s">
        <v>814</v>
      </c>
      <c r="H2628">
        <v>2590942</v>
      </c>
    </row>
    <row r="2629" spans="1:8" x14ac:dyDescent="0.2">
      <c r="A2629">
        <v>2624</v>
      </c>
      <c r="B2629">
        <f>77-A745</f>
        <v>-663</v>
      </c>
      <c r="D2629" t="s">
        <v>83</v>
      </c>
      <c r="E2629">
        <v>1</v>
      </c>
      <c r="F2629" t="s">
        <v>814</v>
      </c>
      <c r="H2629">
        <v>2590942</v>
      </c>
    </row>
    <row r="2630" spans="1:8" x14ac:dyDescent="0.2">
      <c r="A2630">
        <v>2625</v>
      </c>
      <c r="B2630">
        <f>77-A755</f>
        <v>-673</v>
      </c>
      <c r="D2630" t="s">
        <v>92</v>
      </c>
      <c r="E2630">
        <v>1</v>
      </c>
      <c r="F2630" t="s">
        <v>815</v>
      </c>
      <c r="H2630">
        <v>2590942</v>
      </c>
    </row>
    <row r="2631" spans="1:8" x14ac:dyDescent="0.2">
      <c r="A2631">
        <v>2626</v>
      </c>
      <c r="B2631">
        <f>77-A755</f>
        <v>-673</v>
      </c>
      <c r="D2631" t="s">
        <v>83</v>
      </c>
      <c r="E2631">
        <v>1</v>
      </c>
      <c r="F2631" t="s">
        <v>815</v>
      </c>
      <c r="H2631">
        <v>2590942</v>
      </c>
    </row>
    <row r="2632" spans="1:8" x14ac:dyDescent="0.2">
      <c r="A2632">
        <v>2627</v>
      </c>
      <c r="B2632">
        <f>77-F705</f>
        <v>77</v>
      </c>
      <c r="D2632" t="s">
        <v>96</v>
      </c>
      <c r="E2632">
        <v>1</v>
      </c>
      <c r="F2632" t="s">
        <v>97</v>
      </c>
      <c r="G2632" t="s">
        <v>98</v>
      </c>
      <c r="H2632">
        <v>2590942</v>
      </c>
    </row>
    <row r="2633" spans="1:8" x14ac:dyDescent="0.2">
      <c r="A2633">
        <v>2628</v>
      </c>
      <c r="B2633">
        <f>77-F706</f>
        <v>77</v>
      </c>
      <c r="D2633" t="s">
        <v>96</v>
      </c>
      <c r="E2633">
        <v>1</v>
      </c>
      <c r="F2633" t="s">
        <v>97</v>
      </c>
      <c r="G2633" t="s">
        <v>98</v>
      </c>
      <c r="H2633">
        <v>2590942</v>
      </c>
    </row>
    <row r="2634" spans="1:8" x14ac:dyDescent="0.2">
      <c r="A2634">
        <v>2629</v>
      </c>
      <c r="B2634" t="e">
        <f>77-F709</f>
        <v>#VALUE!</v>
      </c>
      <c r="D2634" t="s">
        <v>96</v>
      </c>
      <c r="E2634">
        <v>1</v>
      </c>
      <c r="F2634" t="s">
        <v>97</v>
      </c>
      <c r="G2634" t="s">
        <v>98</v>
      </c>
      <c r="H2634">
        <v>2590942</v>
      </c>
    </row>
    <row r="2635" spans="1:8" x14ac:dyDescent="0.2">
      <c r="A2635">
        <v>2630</v>
      </c>
      <c r="B2635" t="e">
        <f>77-F710</f>
        <v>#VALUE!</v>
      </c>
      <c r="D2635" t="s">
        <v>96</v>
      </c>
      <c r="E2635">
        <v>1</v>
      </c>
      <c r="F2635" t="s">
        <v>97</v>
      </c>
      <c r="G2635" t="s">
        <v>98</v>
      </c>
      <c r="H2635">
        <v>2590942</v>
      </c>
    </row>
    <row r="2636" spans="1:8" x14ac:dyDescent="0.2">
      <c r="A2636">
        <v>2631</v>
      </c>
      <c r="B2636">
        <f>77-F715</f>
        <v>77</v>
      </c>
      <c r="D2636" t="s">
        <v>96</v>
      </c>
      <c r="E2636">
        <v>1</v>
      </c>
      <c r="F2636" t="s">
        <v>97</v>
      </c>
      <c r="G2636" t="s">
        <v>98</v>
      </c>
      <c r="H2636">
        <v>2590942</v>
      </c>
    </row>
    <row r="2637" spans="1:8" x14ac:dyDescent="0.2">
      <c r="A2637">
        <v>2632</v>
      </c>
      <c r="B2637">
        <f>77-F716</f>
        <v>77</v>
      </c>
      <c r="D2637" t="s">
        <v>96</v>
      </c>
      <c r="E2637">
        <v>1</v>
      </c>
      <c r="F2637" t="s">
        <v>97</v>
      </c>
      <c r="G2637" t="s">
        <v>98</v>
      </c>
      <c r="H2637">
        <v>2590942</v>
      </c>
    </row>
    <row r="2638" spans="1:8" x14ac:dyDescent="0.2">
      <c r="A2638">
        <v>2633</v>
      </c>
      <c r="B2638" t="e">
        <f>77-F725</f>
        <v>#VALUE!</v>
      </c>
      <c r="D2638" t="s">
        <v>96</v>
      </c>
      <c r="E2638">
        <v>1</v>
      </c>
      <c r="F2638" t="s">
        <v>99</v>
      </c>
      <c r="G2638" t="s">
        <v>98</v>
      </c>
      <c r="H2638">
        <v>2590942</v>
      </c>
    </row>
    <row r="2639" spans="1:8" x14ac:dyDescent="0.2">
      <c r="A2639">
        <v>2634</v>
      </c>
      <c r="B2639" t="e">
        <f>77-F729</f>
        <v>#VALUE!</v>
      </c>
      <c r="D2639" t="s">
        <v>96</v>
      </c>
      <c r="E2639">
        <v>1</v>
      </c>
      <c r="F2639" t="s">
        <v>99</v>
      </c>
      <c r="G2639" t="s">
        <v>98</v>
      </c>
      <c r="H2639">
        <v>2590942</v>
      </c>
    </row>
    <row r="2640" spans="1:8" x14ac:dyDescent="0.2">
      <c r="A2640">
        <v>2635</v>
      </c>
      <c r="B2640" t="e">
        <f>77-F745</f>
        <v>#VALUE!</v>
      </c>
      <c r="D2640" t="s">
        <v>96</v>
      </c>
      <c r="E2640">
        <v>1</v>
      </c>
      <c r="F2640" t="s">
        <v>100</v>
      </c>
      <c r="G2640" t="s">
        <v>98</v>
      </c>
      <c r="H2640">
        <v>2590942</v>
      </c>
    </row>
    <row r="2641" spans="1:8" x14ac:dyDescent="0.2">
      <c r="A2641">
        <v>2636</v>
      </c>
      <c r="B2641">
        <f>77-F746</f>
        <v>77</v>
      </c>
      <c r="D2641" t="s">
        <v>96</v>
      </c>
      <c r="E2641">
        <v>1</v>
      </c>
      <c r="F2641" t="s">
        <v>100</v>
      </c>
      <c r="G2641" t="s">
        <v>98</v>
      </c>
      <c r="H2641">
        <v>2590942</v>
      </c>
    </row>
    <row r="2642" spans="1:8" x14ac:dyDescent="0.2">
      <c r="A2642">
        <v>2637</v>
      </c>
      <c r="B2642" t="e">
        <f>1404-F15</f>
        <v>#VALUE!</v>
      </c>
      <c r="D2642" t="s">
        <v>101</v>
      </c>
      <c r="E2642">
        <v>1</v>
      </c>
      <c r="G2642" t="s">
        <v>58</v>
      </c>
      <c r="H2642">
        <v>2590942</v>
      </c>
    </row>
    <row r="2643" spans="1:8" x14ac:dyDescent="0.2">
      <c r="A2643">
        <v>2638</v>
      </c>
      <c r="B2643" t="e">
        <f>1404-F15</f>
        <v>#VALUE!</v>
      </c>
      <c r="D2643" t="s">
        <v>52</v>
      </c>
      <c r="E2643">
        <v>1</v>
      </c>
      <c r="G2643" t="s">
        <v>58</v>
      </c>
      <c r="H2643">
        <v>2590942</v>
      </c>
    </row>
    <row r="2644" spans="1:8" x14ac:dyDescent="0.2">
      <c r="A2644">
        <v>2639</v>
      </c>
      <c r="B2644">
        <f>1404-K16</f>
        <v>1404</v>
      </c>
      <c r="D2644" t="s">
        <v>376</v>
      </c>
      <c r="E2644">
        <v>1</v>
      </c>
      <c r="H2644">
        <v>2590942</v>
      </c>
    </row>
    <row r="2645" spans="1:8" x14ac:dyDescent="0.2">
      <c r="A2645">
        <v>2640</v>
      </c>
      <c r="B2645">
        <f>1404-K16</f>
        <v>1404</v>
      </c>
      <c r="D2645" t="s">
        <v>61</v>
      </c>
      <c r="E2645">
        <v>1</v>
      </c>
      <c r="H2645">
        <v>2590942</v>
      </c>
    </row>
    <row r="2646" spans="1:8" x14ac:dyDescent="0.2">
      <c r="A2646">
        <v>2641</v>
      </c>
      <c r="B2646" t="e">
        <f>1408-F10</f>
        <v>#VALUE!</v>
      </c>
      <c r="D2646" t="s">
        <v>101</v>
      </c>
      <c r="E2646">
        <v>1</v>
      </c>
      <c r="F2646" t="s">
        <v>102</v>
      </c>
      <c r="G2646" t="s">
        <v>58</v>
      </c>
      <c r="H2646">
        <v>2590942</v>
      </c>
    </row>
    <row r="2647" spans="1:8" x14ac:dyDescent="0.2">
      <c r="A2647">
        <v>2642</v>
      </c>
      <c r="B2647" t="e">
        <f>1408-F10</f>
        <v>#VALUE!</v>
      </c>
      <c r="D2647" t="s">
        <v>52</v>
      </c>
      <c r="E2647">
        <v>1</v>
      </c>
      <c r="F2647" t="s">
        <v>102</v>
      </c>
      <c r="G2647" t="s">
        <v>58</v>
      </c>
      <c r="H2647">
        <v>2590942</v>
      </c>
    </row>
    <row r="2648" spans="1:8" x14ac:dyDescent="0.2">
      <c r="A2648">
        <v>2643</v>
      </c>
      <c r="B2648">
        <f>1408-K11</f>
        <v>1408</v>
      </c>
      <c r="D2648" t="s">
        <v>103</v>
      </c>
      <c r="E2648">
        <v>1</v>
      </c>
      <c r="F2648" t="s">
        <v>104</v>
      </c>
      <c r="H2648">
        <v>2590942</v>
      </c>
    </row>
    <row r="2649" spans="1:8" x14ac:dyDescent="0.2">
      <c r="A2649">
        <v>2644</v>
      </c>
      <c r="B2649">
        <f>1408-K11</f>
        <v>1408</v>
      </c>
      <c r="D2649" t="s">
        <v>105</v>
      </c>
      <c r="E2649">
        <v>1</v>
      </c>
      <c r="F2649" t="s">
        <v>104</v>
      </c>
      <c r="H2649">
        <v>2590942</v>
      </c>
    </row>
    <row r="2650" spans="1:8" x14ac:dyDescent="0.2">
      <c r="A2650">
        <v>2645</v>
      </c>
      <c r="B2650">
        <f>1408-K12</f>
        <v>1408</v>
      </c>
      <c r="D2650" t="s">
        <v>334</v>
      </c>
      <c r="E2650">
        <v>1</v>
      </c>
      <c r="F2650" t="s">
        <v>107</v>
      </c>
      <c r="G2650" t="s">
        <v>799</v>
      </c>
      <c r="H2650">
        <v>2590942</v>
      </c>
    </row>
    <row r="2651" spans="1:8" x14ac:dyDescent="0.2">
      <c r="A2651">
        <v>2646</v>
      </c>
      <c r="B2651" t="e">
        <f>1434-F8</f>
        <v>#VALUE!</v>
      </c>
      <c r="D2651" t="s">
        <v>101</v>
      </c>
      <c r="E2651">
        <v>1</v>
      </c>
      <c r="G2651" t="s">
        <v>58</v>
      </c>
      <c r="H2651">
        <v>2590942</v>
      </c>
    </row>
    <row r="2652" spans="1:8" x14ac:dyDescent="0.2">
      <c r="A2652">
        <v>2647</v>
      </c>
      <c r="B2652" t="e">
        <f>1434-F8</f>
        <v>#VALUE!</v>
      </c>
      <c r="D2652" t="s">
        <v>52</v>
      </c>
      <c r="E2652">
        <v>1</v>
      </c>
      <c r="G2652" t="s">
        <v>58</v>
      </c>
      <c r="H2652">
        <v>2590942</v>
      </c>
    </row>
    <row r="2653" spans="1:8" x14ac:dyDescent="0.2">
      <c r="A2653">
        <v>2648</v>
      </c>
      <c r="B2653" t="e">
        <f>2202-F10</f>
        <v>#VALUE!</v>
      </c>
      <c r="D2653" t="s">
        <v>101</v>
      </c>
      <c r="E2653">
        <v>1</v>
      </c>
      <c r="F2653" t="s">
        <v>102</v>
      </c>
      <c r="G2653" t="s">
        <v>58</v>
      </c>
      <c r="H2653">
        <v>2590942</v>
      </c>
    </row>
    <row r="2654" spans="1:8" x14ac:dyDescent="0.2">
      <c r="A2654">
        <v>2649</v>
      </c>
      <c r="B2654" t="e">
        <f>2202-F10</f>
        <v>#VALUE!</v>
      </c>
      <c r="D2654" t="s">
        <v>52</v>
      </c>
      <c r="E2654">
        <v>1</v>
      </c>
      <c r="F2654" t="s">
        <v>102</v>
      </c>
      <c r="G2654" t="s">
        <v>58</v>
      </c>
      <c r="H2654">
        <v>2590942</v>
      </c>
    </row>
    <row r="2655" spans="1:8" x14ac:dyDescent="0.2">
      <c r="A2655">
        <v>2650</v>
      </c>
      <c r="B2655">
        <f>2202-K11</f>
        <v>2202</v>
      </c>
      <c r="D2655" t="s">
        <v>103</v>
      </c>
      <c r="E2655">
        <v>1</v>
      </c>
      <c r="F2655" t="s">
        <v>104</v>
      </c>
      <c r="H2655">
        <v>2590942</v>
      </c>
    </row>
    <row r="2656" spans="1:8" x14ac:dyDescent="0.2">
      <c r="A2656">
        <v>2651</v>
      </c>
      <c r="B2656">
        <f>2202-K11</f>
        <v>2202</v>
      </c>
      <c r="D2656" t="s">
        <v>105</v>
      </c>
      <c r="E2656">
        <v>1</v>
      </c>
      <c r="F2656" t="s">
        <v>104</v>
      </c>
      <c r="H2656">
        <v>2590942</v>
      </c>
    </row>
    <row r="2657" spans="1:8" x14ac:dyDescent="0.2">
      <c r="A2657">
        <v>2652</v>
      </c>
      <c r="B2657">
        <f>2202-K12</f>
        <v>2202</v>
      </c>
      <c r="D2657" t="s">
        <v>334</v>
      </c>
      <c r="E2657">
        <v>0</v>
      </c>
      <c r="F2657" t="s">
        <v>107</v>
      </c>
      <c r="G2657" t="s">
        <v>335</v>
      </c>
      <c r="H2657">
        <v>2590942</v>
      </c>
    </row>
    <row r="2658" spans="1:8" x14ac:dyDescent="0.2">
      <c r="A2658">
        <v>2653</v>
      </c>
      <c r="B2658" t="e">
        <f>2210-F3</f>
        <v>#VALUE!</v>
      </c>
      <c r="D2658" t="s">
        <v>110</v>
      </c>
      <c r="E2658">
        <v>1</v>
      </c>
      <c r="F2658" t="s">
        <v>111</v>
      </c>
      <c r="G2658" t="s">
        <v>112</v>
      </c>
      <c r="H2658">
        <v>2590942</v>
      </c>
    </row>
    <row r="2659" spans="1:8" x14ac:dyDescent="0.2">
      <c r="A2659">
        <v>2654</v>
      </c>
      <c r="B2659" t="e">
        <f>2210-F3</f>
        <v>#VALUE!</v>
      </c>
      <c r="D2659" t="s">
        <v>52</v>
      </c>
      <c r="E2659">
        <v>1</v>
      </c>
      <c r="F2659" t="s">
        <v>111</v>
      </c>
      <c r="G2659" t="s">
        <v>112</v>
      </c>
      <c r="H2659">
        <v>2590942</v>
      </c>
    </row>
    <row r="2660" spans="1:8" x14ac:dyDescent="0.2">
      <c r="A2660">
        <v>2655</v>
      </c>
      <c r="B2660">
        <f>1403-WS3</f>
        <v>1403</v>
      </c>
      <c r="D2660" t="s">
        <v>816</v>
      </c>
      <c r="E2660">
        <v>1</v>
      </c>
      <c r="F2660" t="s">
        <v>346</v>
      </c>
      <c r="G2660" t="s">
        <v>817</v>
      </c>
      <c r="H2660">
        <v>2600100</v>
      </c>
    </row>
    <row r="2661" spans="1:8" x14ac:dyDescent="0.2">
      <c r="A2661">
        <v>2656</v>
      </c>
      <c r="B2661" t="e">
        <f>1431-E3</f>
        <v>#VALUE!</v>
      </c>
      <c r="D2661" t="s">
        <v>818</v>
      </c>
      <c r="E2661">
        <v>1</v>
      </c>
      <c r="G2661" t="s">
        <v>819</v>
      </c>
      <c r="H2661">
        <v>2610700</v>
      </c>
    </row>
    <row r="2662" spans="1:8" x14ac:dyDescent="0.2">
      <c r="A2662">
        <v>2657</v>
      </c>
      <c r="B2662" t="e">
        <f>1431-E3</f>
        <v>#VALUE!</v>
      </c>
      <c r="D2662" t="s">
        <v>818</v>
      </c>
      <c r="E2662">
        <v>1</v>
      </c>
      <c r="G2662" t="s">
        <v>819</v>
      </c>
      <c r="H2662">
        <v>2610700</v>
      </c>
    </row>
    <row r="2663" spans="1:8" x14ac:dyDescent="0.2">
      <c r="A2663">
        <v>2658</v>
      </c>
      <c r="B2663">
        <f>1404-WS3</f>
        <v>1404</v>
      </c>
      <c r="D2663" t="s">
        <v>816</v>
      </c>
      <c r="E2663">
        <v>1</v>
      </c>
      <c r="F2663" t="s">
        <v>346</v>
      </c>
      <c r="G2663" t="s">
        <v>817</v>
      </c>
      <c r="H2663">
        <v>2700100</v>
      </c>
    </row>
    <row r="2664" spans="1:8" x14ac:dyDescent="0.2">
      <c r="A2664">
        <v>2659</v>
      </c>
      <c r="B2664" t="e">
        <f>80-F787</f>
        <v>#VALUE!</v>
      </c>
      <c r="D2664" t="s">
        <v>16</v>
      </c>
      <c r="E2664">
        <v>1</v>
      </c>
      <c r="G2664" t="s">
        <v>820</v>
      </c>
      <c r="H2664" t="s">
        <v>821</v>
      </c>
    </row>
    <row r="2665" spans="1:8" x14ac:dyDescent="0.2">
      <c r="A2665">
        <v>2660</v>
      </c>
      <c r="B2665" t="e">
        <f>80-F788</f>
        <v>#VALUE!</v>
      </c>
      <c r="D2665" t="s">
        <v>16</v>
      </c>
      <c r="E2665">
        <v>1</v>
      </c>
      <c r="F2665" t="s">
        <v>669</v>
      </c>
      <c r="G2665" t="s">
        <v>820</v>
      </c>
      <c r="H2665" t="s">
        <v>821</v>
      </c>
    </row>
    <row r="2666" spans="1:8" x14ac:dyDescent="0.2">
      <c r="A2666">
        <v>2661</v>
      </c>
      <c r="B2666" t="e">
        <f>80-F789</f>
        <v>#VALUE!</v>
      </c>
      <c r="D2666" t="s">
        <v>16</v>
      </c>
      <c r="E2666">
        <v>1</v>
      </c>
      <c r="F2666" t="s">
        <v>822</v>
      </c>
      <c r="G2666" t="s">
        <v>820</v>
      </c>
      <c r="H2666" t="s">
        <v>821</v>
      </c>
    </row>
    <row r="2667" spans="1:8" x14ac:dyDescent="0.2">
      <c r="A2667">
        <v>2662</v>
      </c>
      <c r="B2667">
        <f>80-F790</f>
        <v>80</v>
      </c>
      <c r="D2667" t="s">
        <v>16</v>
      </c>
      <c r="E2667">
        <v>1</v>
      </c>
      <c r="F2667" t="s">
        <v>823</v>
      </c>
      <c r="G2667" t="s">
        <v>820</v>
      </c>
      <c r="H2667" t="s">
        <v>821</v>
      </c>
    </row>
    <row r="2668" spans="1:8" x14ac:dyDescent="0.2">
      <c r="A2668">
        <v>2663</v>
      </c>
      <c r="B2668" t="e">
        <f>80-F791</f>
        <v>#VALUE!</v>
      </c>
      <c r="D2668" t="s">
        <v>23</v>
      </c>
      <c r="E2668">
        <v>1</v>
      </c>
      <c r="F2668" t="s">
        <v>824</v>
      </c>
      <c r="G2668" t="s">
        <v>820</v>
      </c>
      <c r="H2668" t="s">
        <v>821</v>
      </c>
    </row>
    <row r="2669" spans="1:8" x14ac:dyDescent="0.2">
      <c r="A2669">
        <v>2664</v>
      </c>
      <c r="B2669">
        <f>80-F792</f>
        <v>80</v>
      </c>
      <c r="D2669" t="s">
        <v>23</v>
      </c>
      <c r="E2669">
        <v>1</v>
      </c>
      <c r="F2669" t="s">
        <v>672</v>
      </c>
      <c r="G2669" t="s">
        <v>820</v>
      </c>
      <c r="H2669" t="s">
        <v>821</v>
      </c>
    </row>
    <row r="2670" spans="1:8" x14ac:dyDescent="0.2">
      <c r="A2670">
        <v>2665</v>
      </c>
      <c r="B2670">
        <f>80-F796</f>
        <v>80</v>
      </c>
      <c r="D2670" t="s">
        <v>473</v>
      </c>
      <c r="E2670">
        <v>1</v>
      </c>
      <c r="F2670" t="s">
        <v>825</v>
      </c>
      <c r="G2670" t="s">
        <v>820</v>
      </c>
      <c r="H2670" t="s">
        <v>821</v>
      </c>
    </row>
    <row r="2671" spans="1:8" x14ac:dyDescent="0.2">
      <c r="A2671">
        <v>2666</v>
      </c>
      <c r="B2671">
        <f>80-F797</f>
        <v>80</v>
      </c>
      <c r="D2671" t="s">
        <v>473</v>
      </c>
      <c r="E2671">
        <v>1</v>
      </c>
      <c r="F2671" t="s">
        <v>826</v>
      </c>
      <c r="G2671" t="s">
        <v>820</v>
      </c>
      <c r="H2671" t="s">
        <v>821</v>
      </c>
    </row>
    <row r="2672" spans="1:8" x14ac:dyDescent="0.2">
      <c r="A2672">
        <v>2667</v>
      </c>
      <c r="B2672">
        <f>80-F799</f>
        <v>80</v>
      </c>
      <c r="D2672" t="s">
        <v>473</v>
      </c>
      <c r="E2672">
        <v>1</v>
      </c>
      <c r="F2672" t="s">
        <v>827</v>
      </c>
      <c r="G2672" t="s">
        <v>675</v>
      </c>
      <c r="H2672" t="s">
        <v>821</v>
      </c>
    </row>
    <row r="2673" spans="1:8" x14ac:dyDescent="0.2">
      <c r="A2673">
        <v>2668</v>
      </c>
      <c r="B2673">
        <f>80-F800</f>
        <v>80</v>
      </c>
      <c r="D2673" t="s">
        <v>473</v>
      </c>
      <c r="E2673">
        <v>1</v>
      </c>
      <c r="F2673" t="s">
        <v>828</v>
      </c>
      <c r="G2673" t="s">
        <v>675</v>
      </c>
      <c r="H2673" t="s">
        <v>821</v>
      </c>
    </row>
    <row r="2674" spans="1:8" x14ac:dyDescent="0.2">
      <c r="A2674">
        <v>2669</v>
      </c>
      <c r="B2674">
        <f>80-H791</f>
        <v>-1400334</v>
      </c>
      <c r="D2674" t="s">
        <v>174</v>
      </c>
      <c r="E2674">
        <v>6</v>
      </c>
      <c r="H2674" t="s">
        <v>821</v>
      </c>
    </row>
    <row r="2675" spans="1:8" x14ac:dyDescent="0.2">
      <c r="A2675">
        <v>2670</v>
      </c>
      <c r="B2675">
        <f>80-H791</f>
        <v>-1400334</v>
      </c>
      <c r="D2675" t="s">
        <v>234</v>
      </c>
      <c r="E2675">
        <v>1</v>
      </c>
      <c r="H2675" t="s">
        <v>821</v>
      </c>
    </row>
    <row r="2676" spans="1:8" x14ac:dyDescent="0.2">
      <c r="A2676">
        <v>2671</v>
      </c>
      <c r="B2676">
        <f>80-H791</f>
        <v>-1400334</v>
      </c>
      <c r="D2676" t="s">
        <v>678</v>
      </c>
      <c r="E2676">
        <v>1</v>
      </c>
      <c r="H2676" t="s">
        <v>821</v>
      </c>
    </row>
    <row r="2677" spans="1:8" x14ac:dyDescent="0.2">
      <c r="A2677">
        <v>2672</v>
      </c>
      <c r="B2677">
        <f>80-Q784</f>
        <v>80</v>
      </c>
      <c r="D2677" t="s">
        <v>679</v>
      </c>
      <c r="E2677">
        <v>1</v>
      </c>
      <c r="F2677" t="s">
        <v>829</v>
      </c>
      <c r="G2677" t="s">
        <v>524</v>
      </c>
      <c r="H2677" t="s">
        <v>821</v>
      </c>
    </row>
    <row r="2678" spans="1:8" x14ac:dyDescent="0.2">
      <c r="A2678">
        <v>2673</v>
      </c>
      <c r="B2678">
        <f>80-Q804</f>
        <v>80</v>
      </c>
      <c r="D2678" t="s">
        <v>679</v>
      </c>
      <c r="E2678">
        <v>1</v>
      </c>
      <c r="G2678" t="s">
        <v>439</v>
      </c>
      <c r="H2678" t="s">
        <v>830</v>
      </c>
    </row>
    <row r="2679" spans="1:8" x14ac:dyDescent="0.2">
      <c r="A2679">
        <v>2674</v>
      </c>
      <c r="B2679">
        <f>80-S807</f>
        <v>80</v>
      </c>
      <c r="D2679" t="s">
        <v>16</v>
      </c>
      <c r="E2679">
        <v>1</v>
      </c>
      <c r="G2679" t="s">
        <v>831</v>
      </c>
      <c r="H2679" t="s">
        <v>830</v>
      </c>
    </row>
    <row r="2680" spans="1:8" x14ac:dyDescent="0.2">
      <c r="A2680">
        <v>2675</v>
      </c>
      <c r="B2680">
        <f>80-S808</f>
        <v>80</v>
      </c>
      <c r="D2680" t="s">
        <v>16</v>
      </c>
      <c r="E2680">
        <v>1</v>
      </c>
      <c r="F2680" t="s">
        <v>669</v>
      </c>
      <c r="G2680" t="s">
        <v>831</v>
      </c>
      <c r="H2680" t="s">
        <v>830</v>
      </c>
    </row>
    <row r="2681" spans="1:8" x14ac:dyDescent="0.2">
      <c r="A2681">
        <v>2676</v>
      </c>
      <c r="B2681">
        <f>80-S809</f>
        <v>80</v>
      </c>
      <c r="D2681" t="s">
        <v>16</v>
      </c>
      <c r="E2681">
        <v>1</v>
      </c>
      <c r="F2681" t="s">
        <v>832</v>
      </c>
      <c r="G2681" t="s">
        <v>831</v>
      </c>
      <c r="H2681" t="s">
        <v>830</v>
      </c>
    </row>
    <row r="2682" spans="1:8" x14ac:dyDescent="0.2">
      <c r="A2682">
        <v>2677</v>
      </c>
      <c r="B2682">
        <f>80-S810</f>
        <v>80</v>
      </c>
      <c r="D2682" t="s">
        <v>16</v>
      </c>
      <c r="E2682">
        <v>1</v>
      </c>
      <c r="F2682" t="s">
        <v>833</v>
      </c>
      <c r="G2682" t="s">
        <v>831</v>
      </c>
      <c r="H2682" t="s">
        <v>830</v>
      </c>
    </row>
    <row r="2683" spans="1:8" x14ac:dyDescent="0.2">
      <c r="A2683">
        <v>2678</v>
      </c>
      <c r="B2683">
        <f>80-X787</f>
        <v>80</v>
      </c>
      <c r="D2683" t="s">
        <v>175</v>
      </c>
      <c r="E2683">
        <v>2</v>
      </c>
      <c r="G2683" t="s">
        <v>176</v>
      </c>
      <c r="H2683" t="s">
        <v>834</v>
      </c>
    </row>
    <row r="2684" spans="1:8" x14ac:dyDescent="0.2">
      <c r="A2684">
        <v>2679</v>
      </c>
      <c r="B2684">
        <f>80-X788</f>
        <v>80</v>
      </c>
      <c r="D2684" t="s">
        <v>175</v>
      </c>
      <c r="E2684">
        <v>2</v>
      </c>
      <c r="G2684" t="s">
        <v>176</v>
      </c>
      <c r="H2684" t="s">
        <v>834</v>
      </c>
    </row>
    <row r="2685" spans="1:8" x14ac:dyDescent="0.2">
      <c r="A2685">
        <v>2680</v>
      </c>
      <c r="B2685">
        <f>80-X789</f>
        <v>80</v>
      </c>
      <c r="D2685" t="s">
        <v>175</v>
      </c>
      <c r="E2685">
        <v>2</v>
      </c>
      <c r="G2685" t="s">
        <v>176</v>
      </c>
      <c r="H2685" t="s">
        <v>834</v>
      </c>
    </row>
    <row r="2686" spans="1:8" x14ac:dyDescent="0.2">
      <c r="A2686">
        <v>2681</v>
      </c>
      <c r="B2686">
        <f>80-X790</f>
        <v>80</v>
      </c>
      <c r="D2686" t="s">
        <v>175</v>
      </c>
      <c r="E2686">
        <v>2</v>
      </c>
      <c r="G2686" t="s">
        <v>176</v>
      </c>
      <c r="H2686" t="s">
        <v>834</v>
      </c>
    </row>
    <row r="2687" spans="1:8" x14ac:dyDescent="0.2">
      <c r="A2687">
        <v>2682</v>
      </c>
      <c r="B2687">
        <f>80-X796</f>
        <v>80</v>
      </c>
      <c r="D2687" t="s">
        <v>410</v>
      </c>
      <c r="E2687">
        <v>1</v>
      </c>
      <c r="G2687" t="s">
        <v>835</v>
      </c>
      <c r="H2687" t="s">
        <v>834</v>
      </c>
    </row>
    <row r="2688" spans="1:8" x14ac:dyDescent="0.2">
      <c r="A2688">
        <v>2683</v>
      </c>
      <c r="B2688">
        <f>80-X797</f>
        <v>80</v>
      </c>
      <c r="D2688" t="s">
        <v>410</v>
      </c>
      <c r="E2688">
        <v>1</v>
      </c>
      <c r="G2688" t="s">
        <v>835</v>
      </c>
      <c r="H2688" t="s">
        <v>834</v>
      </c>
    </row>
    <row r="2689" spans="1:8" x14ac:dyDescent="0.2">
      <c r="A2689">
        <v>2684</v>
      </c>
      <c r="B2689">
        <f>80-X799</f>
        <v>80</v>
      </c>
      <c r="D2689" t="s">
        <v>410</v>
      </c>
      <c r="E2689">
        <v>1</v>
      </c>
      <c r="G2689" t="s">
        <v>411</v>
      </c>
      <c r="H2689" t="s">
        <v>834</v>
      </c>
    </row>
    <row r="2690" spans="1:8" x14ac:dyDescent="0.2">
      <c r="A2690">
        <v>2685</v>
      </c>
      <c r="B2690">
        <f>80-X800</f>
        <v>80</v>
      </c>
      <c r="D2690" t="s">
        <v>410</v>
      </c>
      <c r="E2690">
        <v>1</v>
      </c>
      <c r="G2690" t="s">
        <v>411</v>
      </c>
      <c r="H2690" t="s">
        <v>834</v>
      </c>
    </row>
    <row r="2691" spans="1:8" x14ac:dyDescent="0.2">
      <c r="A2691">
        <v>2686</v>
      </c>
      <c r="B2691">
        <f>12806-AK12810</f>
        <v>12806</v>
      </c>
      <c r="D2691" t="s">
        <v>151</v>
      </c>
      <c r="E2691">
        <v>1</v>
      </c>
      <c r="H2691" t="s">
        <v>836</v>
      </c>
    </row>
    <row r="2692" spans="1:8" x14ac:dyDescent="0.2">
      <c r="A2692">
        <v>2687</v>
      </c>
      <c r="B2692">
        <f>80-H809</f>
        <v>-1400334</v>
      </c>
      <c r="D2692" t="s">
        <v>174</v>
      </c>
      <c r="E2692">
        <v>6</v>
      </c>
      <c r="H2692" t="s">
        <v>837</v>
      </c>
    </row>
    <row r="2693" spans="1:8" x14ac:dyDescent="0.2">
      <c r="A2693">
        <v>2688</v>
      </c>
      <c r="B2693">
        <f>80-H809</f>
        <v>-1400334</v>
      </c>
      <c r="D2693" t="s">
        <v>234</v>
      </c>
      <c r="E2693">
        <v>1</v>
      </c>
      <c r="H2693" t="s">
        <v>837</v>
      </c>
    </row>
    <row r="2694" spans="1:8" x14ac:dyDescent="0.2">
      <c r="A2694">
        <v>2689</v>
      </c>
      <c r="B2694">
        <f>80-H809</f>
        <v>-1400334</v>
      </c>
      <c r="D2694" t="s">
        <v>678</v>
      </c>
      <c r="E2694">
        <v>1</v>
      </c>
      <c r="H2694" t="s">
        <v>837</v>
      </c>
    </row>
    <row r="2695" spans="1:8" x14ac:dyDescent="0.2">
      <c r="A2695">
        <v>2690</v>
      </c>
      <c r="B2695">
        <f>80-H810</f>
        <v>-1400334</v>
      </c>
      <c r="D2695" t="s">
        <v>174</v>
      </c>
      <c r="E2695">
        <v>6</v>
      </c>
      <c r="H2695" t="s">
        <v>837</v>
      </c>
    </row>
    <row r="2696" spans="1:8" x14ac:dyDescent="0.2">
      <c r="A2696">
        <v>2691</v>
      </c>
      <c r="B2696">
        <f>80-H810</f>
        <v>-1400334</v>
      </c>
      <c r="D2696" t="s">
        <v>234</v>
      </c>
      <c r="E2696">
        <v>1</v>
      </c>
      <c r="H2696" t="s">
        <v>837</v>
      </c>
    </row>
    <row r="2697" spans="1:8" x14ac:dyDescent="0.2">
      <c r="A2697">
        <v>2692</v>
      </c>
      <c r="B2697">
        <f>80-H810</f>
        <v>-1400334</v>
      </c>
      <c r="D2697" t="s">
        <v>678</v>
      </c>
      <c r="E2697">
        <v>1</v>
      </c>
      <c r="H2697" t="s">
        <v>837</v>
      </c>
    </row>
    <row r="2698" spans="1:8" x14ac:dyDescent="0.2">
      <c r="A2698">
        <v>2693</v>
      </c>
      <c r="B2698">
        <f>80-X808</f>
        <v>80</v>
      </c>
      <c r="D2698" t="s">
        <v>175</v>
      </c>
      <c r="E2698">
        <v>2</v>
      </c>
      <c r="G2698" t="s">
        <v>176</v>
      </c>
      <c r="H2698" t="s">
        <v>837</v>
      </c>
    </row>
  </sheetData>
  <autoFilter ref="A5:H2698" xr:uid="{6A8D1DFD-6450-481D-B192-36FDE49548E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van Delfland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Robin van</dc:creator>
  <cp:lastModifiedBy>Dijk, Robin van</cp:lastModifiedBy>
  <dcterms:created xsi:type="dcterms:W3CDTF">2022-05-25T09:39:56Z</dcterms:created>
  <dcterms:modified xsi:type="dcterms:W3CDTF">2022-05-25T10:48:01Z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014da-bad0-4f7b-8267-8921e925f36a_Enabled">
    <vt:lpwstr>true</vt:lpwstr>
  </property>
  <property fmtid="{D5CDD505-2E9C-101B-9397-08002B2CF9AE}" pid="3" name="MSIP_Label_f8d014da-bad0-4f7b-8267-8921e925f36a_SetDate">
    <vt:lpwstr>2022-05-25T09:39:56Z</vt:lpwstr>
  </property>
  <property fmtid="{D5CDD505-2E9C-101B-9397-08002B2CF9AE}" pid="4" name="MSIP_Label_f8d014da-bad0-4f7b-8267-8921e925f36a_Method">
    <vt:lpwstr>Standard</vt:lpwstr>
  </property>
  <property fmtid="{D5CDD505-2E9C-101B-9397-08002B2CF9AE}" pid="5" name="MSIP_Label_f8d014da-bad0-4f7b-8267-8921e925f36a_Name">
    <vt:lpwstr>Interne gebruik Delfland</vt:lpwstr>
  </property>
  <property fmtid="{D5CDD505-2E9C-101B-9397-08002B2CF9AE}" pid="6" name="MSIP_Label_f8d014da-bad0-4f7b-8267-8921e925f36a_SiteId">
    <vt:lpwstr>4c3b82f9-a594-4dd6-a60e-1f43ac6fa22e</vt:lpwstr>
  </property>
  <property fmtid="{D5CDD505-2E9C-101B-9397-08002B2CF9AE}" pid="7" name="MSIP_Label_f8d014da-bad0-4f7b-8267-8921e925f36a_ActionId">
    <vt:lpwstr>a7369a90-246b-4ef2-ab47-82a1f5b323e6</vt:lpwstr>
  </property>
  <property fmtid="{D5CDD505-2E9C-101B-9397-08002B2CF9AE}" pid="8" name="MSIP_Label_f8d014da-bad0-4f7b-8267-8921e925f36a_ContentBits">
    <vt:lpwstr>0</vt:lpwstr>
  </property>
  <property fmtid="{D5CDD505-2E9C-101B-9397-08002B2CF9AE}" pid="9" name="_AdHocReviewCycleID">
    <vt:i4>145958508</vt:i4>
  </property>
  <property fmtid="{D5CDD505-2E9C-101B-9397-08002B2CF9AE}" pid="10" name="_NewReviewCycle">
    <vt:lpwstr/>
  </property>
  <property fmtid="{D5CDD505-2E9C-101B-9397-08002B2CF9AE}" pid="11" name="_EmailSubject">
    <vt:lpwstr>NWA - Grondschema</vt:lpwstr>
  </property>
  <property fmtid="{D5CDD505-2E9C-101B-9397-08002B2CF9AE}" pid="12" name="_AuthorEmail">
    <vt:lpwstr>rvandijk@hhdelfland.nl</vt:lpwstr>
  </property>
  <property fmtid="{D5CDD505-2E9C-101B-9397-08002B2CF9AE}" pid="13" name="_AuthorEmailDisplayName">
    <vt:lpwstr>Dijk, Robin van</vt:lpwstr>
  </property>
</Properties>
</file>